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25" firstSheet="3" activeTab="3"/>
  </bookViews>
  <sheets>
    <sheet name="Rekapitulace" sheetId="1" state="hidden" r:id="rId1"/>
    <sheet name="1" sheetId="2" state="hidden" r:id="rId2"/>
    <sheet name="2" sheetId="3" state="hidden" r:id="rId3"/>
    <sheet name="3" sheetId="4" r:id="rId4"/>
  </sheets>
  <definedNames>
    <definedName name="_xlnm.Print_Area" localSheetId="3">'3'!$A$1:$O$63</definedName>
  </definedNames>
  <calcPr fullCalcOnLoad="1"/>
</workbook>
</file>

<file path=xl/sharedStrings.xml><?xml version="1.0" encoding="utf-8"?>
<sst xmlns="http://schemas.openxmlformats.org/spreadsheetml/2006/main" count="367" uniqueCount="156">
  <si>
    <t>REKAPITULACE</t>
  </si>
  <si>
    <t>Sazby DPH</t>
  </si>
  <si>
    <t>Rekapitulace cen stavebních objektů</t>
  </si>
  <si>
    <t>nízká</t>
  </si>
  <si>
    <t>vysoká</t>
  </si>
  <si>
    <t>P.č.</t>
  </si>
  <si>
    <t>Typ</t>
  </si>
  <si>
    <t>Kód objektu</t>
  </si>
  <si>
    <t>Název objektu</t>
  </si>
  <si>
    <t>JKSO</t>
  </si>
  <si>
    <t>Cena celkem</t>
  </si>
  <si>
    <t>DPH nízká</t>
  </si>
  <si>
    <t>DPH vysoká</t>
  </si>
  <si>
    <t>Cena celkem s DPH</t>
  </si>
  <si>
    <t>1.</t>
  </si>
  <si>
    <t>S</t>
  </si>
  <si>
    <t>vzor</t>
  </si>
  <si>
    <t>Vzorová specifikace</t>
  </si>
  <si>
    <t/>
  </si>
  <si>
    <t>2.</t>
  </si>
  <si>
    <t>O</t>
  </si>
  <si>
    <t>PSxx (1)</t>
  </si>
  <si>
    <t>Název provozního souboru (stavebního objektu)</t>
  </si>
  <si>
    <t>3.</t>
  </si>
  <si>
    <t>Č</t>
  </si>
  <si>
    <t>VZTdmvzt</t>
  </si>
  <si>
    <t>Vzduchotechnika - dodávka a montáž vzduchotechnika</t>
  </si>
  <si>
    <t>CELKEM</t>
  </si>
  <si>
    <t>Stavba:</t>
  </si>
  <si>
    <t>Objekt:</t>
  </si>
  <si>
    <t>Část:</t>
  </si>
  <si>
    <t>JKSO:</t>
  </si>
  <si>
    <t>Jednotková cena - základ DPH</t>
  </si>
  <si>
    <t>Hodnota DPH</t>
  </si>
  <si>
    <t>TYP</t>
  </si>
  <si>
    <t>Zařazení</t>
  </si>
  <si>
    <t>KCN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</si>
  <si>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</si>
  <si>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</si>
  <si>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</si>
  <si>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</si>
  <si>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</si>
  <si>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</si>
  <si>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</si>
  <si>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</t>
  </si>
  <si>
    <t>DPH nízke</t>
  </si>
  <si>
    <t>DPH vysoké</t>
  </si>
  <si>
    <t>Celkem s DPH</t>
  </si>
  <si>
    <t>D</t>
  </si>
  <si>
    <t>OST</t>
  </si>
  <si>
    <t>N.C.RE.PSZ</t>
  </si>
  <si>
    <t>K</t>
  </si>
  <si>
    <t>M</t>
  </si>
  <si>
    <t>R</t>
  </si>
  <si>
    <t>N.C.RE.RRE</t>
  </si>
  <si>
    <t>MD</t>
  </si>
  <si>
    <t>MAT</t>
  </si>
  <si>
    <t>ks</t>
  </si>
  <si>
    <t>888-001</t>
  </si>
  <si>
    <t>444-001</t>
  </si>
  <si>
    <t>555-001</t>
  </si>
  <si>
    <t>333-001</t>
  </si>
  <si>
    <t>N.C.RE.SP</t>
  </si>
  <si>
    <r>
      <t>m</t>
    </r>
    <r>
      <rPr>
        <vertAlign val="superscript"/>
        <sz val="10"/>
        <rFont val="Arial CE"/>
        <family val="0"/>
      </rPr>
      <t>2</t>
    </r>
  </si>
  <si>
    <t>Montážní a demontážní práce, doprava</t>
  </si>
  <si>
    <t>Kontrolní činnost (revize a zkoušky)</t>
  </si>
  <si>
    <t>Zaškolení obsluhy</t>
  </si>
  <si>
    <t>Návrh provozního řádu</t>
  </si>
  <si>
    <t>Dokumentace skutečného provedení</t>
  </si>
  <si>
    <t>555-002</t>
  </si>
  <si>
    <t>555-003</t>
  </si>
  <si>
    <t>555-004</t>
  </si>
  <si>
    <t>m</t>
  </si>
  <si>
    <t>kg</t>
  </si>
  <si>
    <t>555-005</t>
  </si>
  <si>
    <t>444-002</t>
  </si>
  <si>
    <t>N.V.ND.KOT</t>
  </si>
  <si>
    <t>h</t>
  </si>
  <si>
    <t>Ostatní</t>
  </si>
  <si>
    <t>Poznámka: Při oceňování je nedílnou součástí výkazu výměr i technická zpráva a výkresová dokumentace!</t>
  </si>
  <si>
    <t>VZT zařízení, ventilátory</t>
  </si>
  <si>
    <t>333-002</t>
  </si>
  <si>
    <t>Potrubní díly, klapky, distrubuční elementy + ostatní materiál</t>
  </si>
  <si>
    <t>Chladivo R410A</t>
  </si>
  <si>
    <t>Rozbočka chladiva 2-cestná</t>
  </si>
  <si>
    <t>Popisné štítky na zařízení včetně šipek proudění</t>
  </si>
  <si>
    <t>111-101</t>
  </si>
  <si>
    <t>111-102</t>
  </si>
  <si>
    <t>111-103</t>
  </si>
  <si>
    <t>111-104</t>
  </si>
  <si>
    <t>111-105</t>
  </si>
  <si>
    <t>111-106</t>
  </si>
  <si>
    <t>111-107</t>
  </si>
  <si>
    <t>111-108</t>
  </si>
  <si>
    <t>111-109</t>
  </si>
  <si>
    <t>888-002</t>
  </si>
  <si>
    <t>888-003</t>
  </si>
  <si>
    <t>888-004</t>
  </si>
  <si>
    <t>Předizolované potrubí CU (měděné) - 5/8"</t>
  </si>
  <si>
    <t>Předizolované potrubí CU (měděné) - 1/2"</t>
  </si>
  <si>
    <t>Předizolované potrubí CU (měděné) - 1/4"</t>
  </si>
  <si>
    <t>Předizolované potrubí CU (měděné) - 3/8"</t>
  </si>
  <si>
    <t>333-003</t>
  </si>
  <si>
    <t>Jeřábování</t>
  </si>
  <si>
    <t>555-006</t>
  </si>
  <si>
    <t>555-007</t>
  </si>
  <si>
    <t xml:space="preserve">Zkoušky, uvedení do provozu, vyregulování </t>
  </si>
  <si>
    <t>rev.0</t>
  </si>
  <si>
    <t>Výchozí revize</t>
  </si>
  <si>
    <t>Vystavení evidenční knihy chladícího zařízení</t>
  </si>
  <si>
    <t>Předizolované potrubí CU (měděné) - 3/4"</t>
  </si>
  <si>
    <t>Kondenzátní potrubí PP - D32</t>
  </si>
  <si>
    <t>Kondenzátní potrubí PP - D40</t>
  </si>
  <si>
    <t>Protizápachová uzávěra pro instalaci do vodorovného potrubí</t>
  </si>
  <si>
    <t>Korýtka pro kondenzátní potrubí od klimatizačních jednotek</t>
  </si>
  <si>
    <t xml:space="preserve">                      Předmětem této PD není řešení profese ZTI, elektro, stavba. Položky přípomocí jsou pouze předpokladem rozsahu prací, přesný rozsah stanový jednotlivé profese.</t>
  </si>
  <si>
    <t>Ostatní klimatizační prvky potřebné pro montáž (ocelové konzole, úchyty, upevňovací svorky, závěsy, montážní pásky, tlumící gumy, rámy, příruby, atd.)</t>
  </si>
  <si>
    <t>Zajištění chodu chladícího zařízení ve zkušebním provozu</t>
  </si>
  <si>
    <t xml:space="preserve">Montážní práce na zařízení klimatizace </t>
  </si>
  <si>
    <t>Doprava zařízení klimatizace na místo stavby</t>
  </si>
  <si>
    <t>Rezerva pro dodatečná opatření vyplývající ze zkušebního provozu - 10% z celkových nákladů (dodávka), odborný odhad</t>
  </si>
  <si>
    <t>Revize elektro</t>
  </si>
  <si>
    <t>Připojení vnitřních klimatizačních jedn. k síti, vč kabeláže</t>
  </si>
  <si>
    <t>Připojení venkovních klimatizačních jedn. k síti vč kabeláže</t>
  </si>
  <si>
    <t>Zkouška těsnosti kanal. vodou do DN 40</t>
  </si>
  <si>
    <t>Lešení pomocné jednořadé lehké s podlahami                               do výšky 3,0 m</t>
  </si>
  <si>
    <t>Stavba</t>
  </si>
  <si>
    <t>ZTI</t>
  </si>
  <si>
    <t>Elektro</t>
  </si>
  <si>
    <t>Vysekání prostupů pro potrubí chladiva a ZTI</t>
  </si>
  <si>
    <t>Osazení protipožárních ucpávek</t>
  </si>
  <si>
    <t>Omítnutí + svrchní malba</t>
  </si>
  <si>
    <t>Přípomoce ostatních profesí</t>
  </si>
  <si>
    <t>Uzemnění zařízení</t>
  </si>
  <si>
    <t>000-101</t>
  </si>
  <si>
    <t>000-102</t>
  </si>
  <si>
    <t>000-103</t>
  </si>
  <si>
    <t>000-104</t>
  </si>
  <si>
    <t>000-105</t>
  </si>
  <si>
    <t>000-106</t>
  </si>
  <si>
    <t>000-107</t>
  </si>
  <si>
    <t>000-108</t>
  </si>
  <si>
    <t>000-109</t>
  </si>
  <si>
    <t>000-110</t>
  </si>
  <si>
    <t>000-111</t>
  </si>
  <si>
    <t>000-112</t>
  </si>
  <si>
    <t>Klimatizování čekacích prostor klientů magistrátu Chomutov</t>
  </si>
  <si>
    <t>Název akce:</t>
  </si>
  <si>
    <t>Místo stavby:</t>
  </si>
  <si>
    <t>Zborovská 4602, 430 28 Chomutov</t>
  </si>
  <si>
    <t>Stupeň:</t>
  </si>
  <si>
    <r>
      <t>Poz. 1.1 - Venkovní kondenzační jednotka  
- jmenovitý chladící výkon 15,5 kW 
- vzduchový výkon 6420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/h
- el. příkon 4,85 kW (230 V, 50 Hz, 22,2 A) 
- chladivo R410a
- vč. soft-startéru, MaR a komunikačních kabelů 
- vč. ocelového rámu pro osazení na fasádu objektu 
- rozměry 1340 x 900 x 320 mm
- hmotnost cca 117 kg</t>
    </r>
  </si>
  <si>
    <r>
      <t>Poz. 2.1 - Venkovní kondenzační jednotka  
- jmenovitý chladící výkon 15,5 kW 
- vzduchový výkon 6420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/h
- el. příkon 4,85 kW (230 V, 50 Hz, 22,2 A) 
- chladivo R410a
- vč. soft-startéru, MaR a komunikačních kabelů 
- vč. ocelového rámu pro osazení na fasádu objektu 
- rozměry 1340 x 900 x 320 mm
- hmotnost cca 117 kg</t>
    </r>
  </si>
  <si>
    <r>
      <t>Poz. 2.2 - Vnitřní nástěnná klimatizační jednotka
- jmenovitý chladící výkon 5,6 kW
- vzduchový výkon 840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/h
- el. příkon 73 W (230 V, 50 Hz)
- chladivo R410a
- vč. ovladače a komunikačních kabelů k venkovní jednotce
- vč. čerpadla kondenzátu a dopojovací hadičky v délce cca 2m
- rozměry 320 x 1050 x 228 mm
- hmotnost cca 15 kg</t>
    </r>
  </si>
  <si>
    <r>
      <t>Poz. 1.2 - Vnitřní 4-cestná kazetová klimatizační jednotka
- jmenovitý chladící výkon 5,6 kW
- vzduchový výkon 762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/h
- el. příkon 112 W (230 V, 50 Hz)
- chladivo R410a
- vč. ovladače a komunikačních kabelů k venkovní jednotce
- vč. čerpadla kondenzátu a dopojovací hadičky v délce cca 2m
- rozměry 268 x 570 x 570 mm
- hmotnost cca 20 kg</t>
    </r>
  </si>
  <si>
    <t>DVZ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</si>
</sst>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  <numFmt numFmtId="173" formatCode="#,##0.00000"/>
    <numFmt numFmtId="174" formatCode="###\ ###\ ###\ 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,##0.00\ &quot;Kč&quot;"/>
    <numFmt numFmtId="180" formatCode="000\ 00"/>
    <numFmt numFmtId="181" formatCode="_(#,##0.0??;\-\ #,##0.0??;&quot;–&quot;???;_(@_)"/>
    <numFmt numFmtId="182" formatCode="_(#,##0_);[Red]\-\ #,##0_);&quot;–&quot;??;_(@_)"/>
    <numFmt numFmtId="183" formatCode="0.00000"/>
  </numFmts>
  <fonts count="60">
    <font>
      <sz val="10"/>
      <name val="Arial CE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6"/>
      <color indexed="62"/>
      <name val="Arial CE"/>
      <family val="0"/>
    </font>
    <font>
      <b/>
      <sz val="10"/>
      <color indexed="9"/>
      <name val="Arial CE"/>
      <family val="0"/>
    </font>
    <font>
      <b/>
      <sz val="10"/>
      <color indexed="13"/>
      <name val="Arial CE"/>
      <family val="0"/>
    </font>
    <font>
      <b/>
      <sz val="16"/>
      <color indexed="10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sz val="10"/>
      <color indexed="18"/>
      <name val="Arial"/>
      <family val="0"/>
    </font>
    <font>
      <b/>
      <sz val="10"/>
      <color indexed="10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10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 style="hair"/>
      <right>
        <color indexed="63"/>
      </right>
      <top style="hair"/>
      <bottom style="hair"/>
    </border>
    <border>
      <left style="hair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9"/>
      </left>
      <right style="hair"/>
      <top style="hair"/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8" fillId="20" borderId="0">
      <alignment horizontal="right"/>
      <protection/>
    </xf>
    <xf numFmtId="49" fontId="19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20" fillId="0" borderId="0" applyProtection="0">
      <alignment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2" fillId="0" borderId="3" applyFill="0" applyBorder="0">
      <alignment vertical="center"/>
      <protection/>
    </xf>
    <xf numFmtId="172" fontId="0" fillId="0" borderId="0" applyBorder="0" applyProtection="0">
      <alignment/>
    </xf>
    <xf numFmtId="172" fontId="0" fillId="20" borderId="0" applyBorder="0">
      <alignment/>
      <protection/>
    </xf>
    <xf numFmtId="0" fontId="45" fillId="21" borderId="0" applyNumberFormat="0" applyBorder="0" applyAlignment="0" applyProtection="0"/>
    <xf numFmtId="0" fontId="46" fillId="22" borderId="4" applyNumberFormat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9" fontId="0" fillId="0" borderId="2" applyBorder="0" applyProtection="0">
      <alignment horizontal="left"/>
    </xf>
    <xf numFmtId="172" fontId="0" fillId="0" borderId="0" applyBorder="0" applyProtection="0">
      <alignment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9" fillId="0" borderId="0" applyBorder="0" applyProtection="0">
      <alignment/>
    </xf>
    <xf numFmtId="0" fontId="0" fillId="0" borderId="2" applyBorder="0" applyProtection="0">
      <alignment horizontal="left"/>
    </xf>
    <xf numFmtId="0" fontId="12" fillId="0" borderId="0" applyBorder="0" applyProtection="0">
      <alignment horizontal="left"/>
    </xf>
    <xf numFmtId="0" fontId="51" fillId="23" borderId="0" applyNumberFormat="0" applyBorder="0" applyAlignment="0" applyProtection="0"/>
    <xf numFmtId="0" fontId="16" fillId="0" borderId="0">
      <alignment/>
      <protection/>
    </xf>
    <xf numFmtId="0" fontId="22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72" fontId="0" fillId="0" borderId="0">
      <alignment/>
      <protection locked="0"/>
    </xf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10" fontId="0" fillId="0" borderId="0" applyProtection="0">
      <alignment/>
    </xf>
    <xf numFmtId="0" fontId="52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72" fontId="0" fillId="0" borderId="12">
      <alignment/>
      <protection/>
    </xf>
    <xf numFmtId="172" fontId="12" fillId="20" borderId="0" applyBorder="0">
      <alignment/>
      <protection/>
    </xf>
    <xf numFmtId="4" fontId="12" fillId="20" borderId="0" applyBorder="0">
      <alignment/>
      <protection/>
    </xf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49" fontId="12" fillId="0" borderId="8" applyNumberFormat="0" applyBorder="0">
      <alignment horizontal="left" vertical="center"/>
      <protection/>
    </xf>
    <xf numFmtId="0" fontId="21" fillId="20" borderId="0">
      <alignment horizontal="right"/>
      <protection/>
    </xf>
    <xf numFmtId="0" fontId="55" fillId="26" borderId="13" applyNumberFormat="0" applyAlignment="0" applyProtection="0"/>
    <xf numFmtId="0" fontId="12" fillId="0" borderId="0">
      <alignment/>
      <protection/>
    </xf>
    <xf numFmtId="0" fontId="12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56" fillId="27" borderId="13" applyNumberFormat="0" applyAlignment="0" applyProtection="0"/>
    <xf numFmtId="0" fontId="57" fillId="27" borderId="14" applyNumberFormat="0" applyAlignment="0" applyProtection="0"/>
    <xf numFmtId="0" fontId="5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172" fontId="1" fillId="34" borderId="15" xfId="0" applyNumberFormat="1" applyFont="1" applyFill="1" applyBorder="1" applyAlignment="1" applyProtection="1">
      <alignment horizontal="center" vertical="center"/>
      <protection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173" fontId="1" fillId="34" borderId="15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172" fontId="0" fillId="0" borderId="16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9" fontId="1" fillId="34" borderId="17" xfId="0" applyNumberFormat="1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173" fontId="0" fillId="35" borderId="16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36" borderId="18" xfId="0" applyFont="1" applyFill="1" applyBorder="1" applyAlignment="1" applyProtection="1">
      <alignment horizontal="centerContinuous" vertical="center"/>
      <protection/>
    </xf>
    <xf numFmtId="0" fontId="12" fillId="36" borderId="19" xfId="0" applyFont="1" applyFill="1" applyBorder="1" applyAlignment="1" applyProtection="1">
      <alignment horizontal="centerContinuous" vertical="center"/>
      <protection/>
    </xf>
    <xf numFmtId="0" fontId="4" fillId="36" borderId="20" xfId="0" applyFont="1" applyFill="1" applyBorder="1" applyAlignment="1" applyProtection="1">
      <alignment horizontal="centerContinuous" vertical="center"/>
      <protection/>
    </xf>
    <xf numFmtId="0" fontId="11" fillId="36" borderId="19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9" fontId="10" fillId="0" borderId="0" xfId="0" applyNumberFormat="1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9" fontId="14" fillId="0" borderId="0" xfId="0" applyNumberFormat="1" applyFont="1" applyAlignment="1" applyProtection="1">
      <alignment/>
      <protection/>
    </xf>
    <xf numFmtId="174" fontId="14" fillId="0" borderId="0" xfId="0" applyNumberFormat="1" applyFont="1" applyAlignment="1" applyProtection="1">
      <alignment/>
      <protection/>
    </xf>
    <xf numFmtId="4" fontId="0" fillId="35" borderId="16" xfId="0" applyNumberFormat="1" applyFont="1" applyFill="1" applyBorder="1" applyAlignment="1" applyProtection="1">
      <alignment vertical="center"/>
      <protection locked="0"/>
    </xf>
    <xf numFmtId="49" fontId="0" fillId="35" borderId="16" xfId="0" applyNumberFormat="1" applyFont="1" applyFill="1" applyBorder="1" applyAlignment="1" applyProtection="1">
      <alignment vertical="center"/>
      <protection/>
    </xf>
    <xf numFmtId="4" fontId="0" fillId="37" borderId="16" xfId="0" applyNumberFormat="1" applyFont="1" applyFill="1" applyBorder="1" applyAlignment="1" applyProtection="1">
      <alignment vertical="center"/>
      <protection locked="0"/>
    </xf>
    <xf numFmtId="49" fontId="0" fillId="37" borderId="16" xfId="0" applyNumberFormat="1" applyFont="1" applyFill="1" applyBorder="1" applyAlignment="1" applyProtection="1">
      <alignment vertical="center"/>
      <protection locked="0"/>
    </xf>
    <xf numFmtId="49" fontId="0" fillId="35" borderId="16" xfId="0" applyNumberFormat="1" applyFill="1" applyBorder="1" applyAlignment="1" applyProtection="1">
      <alignment horizontal="center" vertical="center"/>
      <protection/>
    </xf>
    <xf numFmtId="49" fontId="0" fillId="35" borderId="16" xfId="0" applyNumberFormat="1" applyFont="1" applyFill="1" applyBorder="1" applyAlignment="1" applyProtection="1">
      <alignment horizontal="center" vertical="center"/>
      <protection/>
    </xf>
    <xf numFmtId="49" fontId="12" fillId="35" borderId="16" xfId="0" applyNumberFormat="1" applyFont="1" applyFill="1" applyBorder="1" applyAlignment="1" applyProtection="1">
      <alignment vertical="center"/>
      <protection/>
    </xf>
    <xf numFmtId="172" fontId="0" fillId="35" borderId="16" xfId="0" applyNumberFormat="1" applyFont="1" applyFill="1" applyBorder="1" applyAlignment="1" applyProtection="1">
      <alignment vertical="center"/>
      <protection/>
    </xf>
    <xf numFmtId="4" fontId="0" fillId="35" borderId="16" xfId="0" applyNumberFormat="1" applyFont="1" applyFill="1" applyBorder="1" applyAlignment="1" applyProtection="1">
      <alignment vertical="center"/>
      <protection/>
    </xf>
    <xf numFmtId="4" fontId="9" fillId="35" borderId="16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4" fillId="36" borderId="21" xfId="0" applyNumberFormat="1" applyFont="1" applyFill="1" applyBorder="1" applyAlignment="1" applyProtection="1">
      <alignment horizontal="center" vertical="center"/>
      <protection/>
    </xf>
    <xf numFmtId="49" fontId="4" fillId="36" borderId="22" xfId="0" applyNumberFormat="1" applyFont="1" applyFill="1" applyBorder="1" applyAlignment="1" applyProtection="1">
      <alignment horizontal="center" vertical="center"/>
      <protection/>
    </xf>
    <xf numFmtId="49" fontId="4" fillId="36" borderId="23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right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49" fontId="12" fillId="0" borderId="16" xfId="0" applyNumberFormat="1" applyFont="1" applyBorder="1" applyAlignment="1" applyProtection="1">
      <alignment vertical="center"/>
      <protection/>
    </xf>
    <xf numFmtId="49" fontId="10" fillId="0" borderId="16" xfId="0" applyNumberFormat="1" applyFont="1" applyBorder="1" applyAlignment="1" applyProtection="1">
      <alignment horizontal="right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49" fontId="4" fillId="38" borderId="24" xfId="0" applyNumberFormat="1" applyFont="1" applyFill="1" applyBorder="1" applyAlignment="1" applyProtection="1">
      <alignment horizontal="centerContinuous" vertical="center"/>
      <protection/>
    </xf>
    <xf numFmtId="49" fontId="0" fillId="38" borderId="25" xfId="0" applyNumberFormat="1" applyFill="1" applyBorder="1" applyAlignment="1" applyProtection="1">
      <alignment horizontal="centerContinuous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9" fontId="0" fillId="37" borderId="28" xfId="0" applyNumberFormat="1" applyFill="1" applyBorder="1" applyAlignment="1" applyProtection="1">
      <alignment horizontal="center" vertical="center"/>
      <protection/>
    </xf>
    <xf numFmtId="9" fontId="0" fillId="37" borderId="29" xfId="0" applyNumberFormat="1" applyFill="1" applyBorder="1" applyAlignment="1" applyProtection="1">
      <alignment horizontal="center" vertical="center"/>
      <protection/>
    </xf>
    <xf numFmtId="9" fontId="4" fillId="36" borderId="23" xfId="0" applyNumberFormat="1" applyFont="1" applyFill="1" applyBorder="1" applyAlignment="1" applyProtection="1">
      <alignment horizontal="center" vertical="center"/>
      <protection/>
    </xf>
    <xf numFmtId="49" fontId="5" fillId="36" borderId="30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4" fontId="10" fillId="0" borderId="16" xfId="0" applyNumberFormat="1" applyFont="1" applyFill="1" applyBorder="1" applyAlignment="1" applyProtection="1">
      <alignment vertical="center"/>
      <protection/>
    </xf>
    <xf numFmtId="49" fontId="5" fillId="36" borderId="23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vertical="center" wrapText="1"/>
      <protection/>
    </xf>
    <xf numFmtId="49" fontId="0" fillId="35" borderId="16" xfId="0" applyNumberForma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3" fontId="0" fillId="0" borderId="0" xfId="0" applyNumberFormat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7" fillId="0" borderId="16" xfId="60" applyNumberFormat="1" applyFont="1" applyFill="1" applyBorder="1" applyAlignment="1">
      <alignment horizontal="left" vertical="top" wrapText="1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vertical="center" wrapText="1"/>
      <protection/>
    </xf>
    <xf numFmtId="0" fontId="59" fillId="0" borderId="0" xfId="0" applyFont="1" applyAlignment="1">
      <alignment/>
    </xf>
    <xf numFmtId="173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23" fillId="35" borderId="16" xfId="0" applyNumberFormat="1" applyFont="1" applyFill="1" applyBorder="1" applyAlignment="1" applyProtection="1">
      <alignment vertical="center"/>
      <protection/>
    </xf>
    <xf numFmtId="49" fontId="24" fillId="0" borderId="16" xfId="60" applyNumberFormat="1" applyFont="1" applyFill="1" applyBorder="1" applyAlignment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normální_rozpočet_vzor" xfId="60"/>
    <cellStyle name="Pevné texty v krycím listu" xfId="61"/>
    <cellStyle name="PoradCisloPolozky" xfId="62"/>
    <cellStyle name="PorizovaniSkutecnosti" xfId="63"/>
    <cellStyle name="Poznámka" xfId="64"/>
    <cellStyle name="Percent" xfId="65"/>
    <cellStyle name="ProcentoPrirazPol" xfId="66"/>
    <cellStyle name="Propojená buňka" xfId="67"/>
    <cellStyle name="RekapCisloOdd" xfId="68"/>
    <cellStyle name="RekapNazOdd" xfId="69"/>
    <cellStyle name="RekapOddiluSoucet" xfId="70"/>
    <cellStyle name="RekapTonaz" xfId="71"/>
    <cellStyle name="SoucetHmotOddilu" xfId="72"/>
    <cellStyle name="SoucetMontaziOddilu" xfId="73"/>
    <cellStyle name="Správně" xfId="74"/>
    <cellStyle name="Text upozornění" xfId="75"/>
    <cellStyle name="Text v krycím listu" xfId="76"/>
    <cellStyle name="TonazSute" xfId="77"/>
    <cellStyle name="Vstup" xfId="78"/>
    <cellStyle name="VykazPolozka" xfId="79"/>
    <cellStyle name="VykazPorCisPolozky" xfId="80"/>
    <cellStyle name="VykazVzorec" xfId="81"/>
    <cellStyle name="VypocetSkutecnosti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zoomScalePageLayoutView="0" workbookViewId="0" topLeftCell="A1">
      <selection activeCell="H5" sqref="H5"/>
    </sheetView>
  </sheetViews>
  <sheetFormatPr defaultColWidth="9.00390625" defaultRowHeight="12.75"/>
  <cols>
    <col min="1" max="1" width="4.875" style="3" customWidth="1"/>
    <col min="2" max="2" width="4.75390625" style="3" customWidth="1"/>
    <col min="3" max="3" width="16.25390625" style="1" customWidth="1"/>
    <col min="4" max="4" width="55.75390625" style="1" customWidth="1"/>
    <col min="5" max="5" width="14.25390625" style="1" customWidth="1"/>
    <col min="6" max="6" width="20.75390625" style="2" customWidth="1"/>
    <col min="7" max="8" width="15.75390625" style="2" customWidth="1"/>
    <col min="9" max="9" width="20.75390625" style="2" customWidth="1"/>
    <col min="10" max="16384" width="9.125" style="1" customWidth="1"/>
  </cols>
  <sheetData>
    <row r="1" spans="1:256" ht="20.2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2.75" customHeight="1">
      <c r="A2" s="44"/>
      <c r="B2" s="44"/>
      <c r="C2" s="45"/>
      <c r="D2" s="45"/>
      <c r="E2" s="45"/>
      <c r="F2" s="20"/>
      <c r="G2" s="57" t="s">
        <v>1</v>
      </c>
      <c r="H2" s="58"/>
      <c r="I2" s="2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2.75" customHeight="1">
      <c r="A3" s="44" t="s">
        <v>2</v>
      </c>
      <c r="B3" s="44"/>
      <c r="C3" s="45"/>
      <c r="D3" s="45"/>
      <c r="E3" s="45"/>
      <c r="F3" s="20"/>
      <c r="G3" s="59" t="s">
        <v>3</v>
      </c>
      <c r="H3" s="60" t="s">
        <v>4</v>
      </c>
      <c r="I3" s="2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12.75" customHeight="1">
      <c r="A4" s="44"/>
      <c r="B4" s="44"/>
      <c r="C4" s="45"/>
      <c r="D4" s="45"/>
      <c r="E4" s="45"/>
      <c r="F4" s="20"/>
      <c r="G4" s="61">
        <v>0.15</v>
      </c>
      <c r="H4" s="62">
        <v>0.21</v>
      </c>
      <c r="I4" s="20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12.75" customHeight="1">
      <c r="A5" s="44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9.5" customHeight="1">
      <c r="A6" s="46" t="s">
        <v>5</v>
      </c>
      <c r="B6" s="47" t="s">
        <v>6</v>
      </c>
      <c r="C6" s="48" t="s">
        <v>7</v>
      </c>
      <c r="D6" s="48" t="s">
        <v>8</v>
      </c>
      <c r="E6" s="48" t="s">
        <v>9</v>
      </c>
      <c r="F6" s="67" t="s">
        <v>10</v>
      </c>
      <c r="G6" s="63" t="s">
        <v>11</v>
      </c>
      <c r="H6" s="63" t="s">
        <v>12</v>
      </c>
      <c r="I6" s="64" t="s">
        <v>13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2.75">
      <c r="A7" s="49" t="s">
        <v>14</v>
      </c>
      <c r="B7" s="50" t="s">
        <v>15</v>
      </c>
      <c r="C7" s="51" t="s">
        <v>16</v>
      </c>
      <c r="D7" s="52" t="s">
        <v>17</v>
      </c>
      <c r="E7" s="51" t="s">
        <v>18</v>
      </c>
      <c r="F7" s="65">
        <f>1!J9</f>
        <v>0</v>
      </c>
      <c r="G7" s="65">
        <f>1!J11</f>
        <v>0</v>
      </c>
      <c r="H7" s="65">
        <f>1!J12</f>
        <v>0</v>
      </c>
      <c r="I7" s="65">
        <f>1!J14</f>
        <v>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2.75" customHeight="1">
      <c r="A8" s="49" t="s">
        <v>19</v>
      </c>
      <c r="B8" s="50" t="s">
        <v>20</v>
      </c>
      <c r="C8" s="51" t="s">
        <v>21</v>
      </c>
      <c r="D8" s="51" t="s">
        <v>22</v>
      </c>
      <c r="E8" s="51" t="s">
        <v>18</v>
      </c>
      <c r="F8" s="65">
        <f>2!J9</f>
        <v>0</v>
      </c>
      <c r="G8" s="65">
        <f>2!J11</f>
        <v>0</v>
      </c>
      <c r="H8" s="65">
        <f>2!J12</f>
        <v>0</v>
      </c>
      <c r="I8" s="65">
        <f>2!J14</f>
        <v>0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2.75" customHeight="1">
      <c r="A9" s="49" t="s">
        <v>23</v>
      </c>
      <c r="B9" s="50" t="s">
        <v>24</v>
      </c>
      <c r="C9" s="51" t="s">
        <v>25</v>
      </c>
      <c r="D9" s="51" t="s">
        <v>26</v>
      </c>
      <c r="E9" s="51" t="s">
        <v>18</v>
      </c>
      <c r="F9" s="65">
        <f>3!J55</f>
        <v>0</v>
      </c>
      <c r="G9" s="65">
        <f>3!J57</f>
        <v>0</v>
      </c>
      <c r="H9" s="65">
        <f>3!J58</f>
        <v>0</v>
      </c>
      <c r="I9" s="65">
        <f>3!J60</f>
        <v>0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2.75">
      <c r="A10" s="53"/>
      <c r="B10" s="54"/>
      <c r="C10" s="55"/>
      <c r="D10" s="55" t="s">
        <v>27</v>
      </c>
      <c r="E10" s="55"/>
      <c r="F10" s="66">
        <f>SUM(F7:F9)</f>
        <v>0</v>
      </c>
      <c r="G10" s="66">
        <f>SUM(G7:G9)</f>
        <v>0</v>
      </c>
      <c r="H10" s="66">
        <f>SUM(H7:H9)</f>
        <v>0</v>
      </c>
      <c r="I10" s="66">
        <f>SUM(I7:I9)</f>
        <v>0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2.75">
      <c r="A11" s="56"/>
      <c r="B11" s="56"/>
      <c r="C11" s="45"/>
      <c r="D11" s="45"/>
      <c r="E11" s="45"/>
      <c r="F11" s="20"/>
      <c r="G11" s="20"/>
      <c r="H11" s="20"/>
      <c r="I11" s="20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16" customFormat="1" ht="12.75">
      <c r="A12" s="56"/>
      <c r="B12" s="56"/>
      <c r="C12" s="45"/>
      <c r="D12" s="45"/>
      <c r="E12" s="45"/>
      <c r="F12" s="20"/>
      <c r="G12" s="20"/>
      <c r="H12" s="20"/>
      <c r="I12" s="20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8.25390625" style="0" customWidth="1"/>
    <col min="2" max="2" width="10.375" style="0" customWidth="1"/>
    <col min="3" max="3" width="6.125" style="0" customWidth="1"/>
    <col min="4" max="4" width="13.625" style="0" customWidth="1"/>
    <col min="5" max="5" width="55.75390625" style="0" customWidth="1"/>
    <col min="6" max="6" width="5.875" style="0" customWidth="1"/>
    <col min="7" max="7" width="14.125" style="0" customWidth="1"/>
    <col min="8" max="9" width="15.75390625" style="0" customWidth="1"/>
    <col min="10" max="10" width="17.75390625" style="0" customWidth="1"/>
    <col min="11" max="12" width="14.00390625" style="0" customWidth="1"/>
    <col min="13" max="14" width="15.75390625" style="0" customWidth="1"/>
    <col min="15" max="15" width="17.625" style="0" customWidth="1"/>
  </cols>
  <sheetData>
    <row r="1" spans="1:15" ht="12.75" customHeight="1">
      <c r="A1" s="17" t="s">
        <v>28</v>
      </c>
      <c r="B1" s="18" t="s">
        <v>16</v>
      </c>
      <c r="C1" s="19"/>
      <c r="D1" s="19" t="s">
        <v>17</v>
      </c>
      <c r="E1" s="19"/>
      <c r="F1" s="19"/>
      <c r="G1" s="20"/>
      <c r="H1" s="20"/>
      <c r="I1" s="20"/>
      <c r="J1" s="20"/>
      <c r="K1" s="19"/>
      <c r="L1" s="19"/>
      <c r="M1" s="19"/>
      <c r="N1" s="19"/>
      <c r="O1" s="19"/>
    </row>
    <row r="2" spans="1:15" ht="12.75" customHeight="1">
      <c r="A2" s="17" t="s">
        <v>29</v>
      </c>
      <c r="B2" s="18" t="s">
        <v>18</v>
      </c>
      <c r="C2" s="19"/>
      <c r="D2" s="19" t="s">
        <v>18</v>
      </c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</row>
    <row r="3" spans="1:15" ht="12.75" customHeight="1">
      <c r="A3" s="17" t="s">
        <v>30</v>
      </c>
      <c r="B3" s="18" t="s">
        <v>18</v>
      </c>
      <c r="C3" s="19"/>
      <c r="D3" s="19" t="s">
        <v>18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" customHeight="1">
      <c r="A4" s="17" t="s">
        <v>31</v>
      </c>
      <c r="B4" s="18" t="s">
        <v>18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" customHeight="1">
      <c r="A5" s="19"/>
      <c r="B5" s="19"/>
      <c r="C5" s="19"/>
      <c r="D5" s="19"/>
      <c r="E5" s="19"/>
      <c r="F5" s="19"/>
      <c r="G5" s="19"/>
      <c r="H5" s="21" t="s">
        <v>32</v>
      </c>
      <c r="I5" s="22"/>
      <c r="J5" s="19"/>
      <c r="K5" s="19"/>
      <c r="L5" s="19"/>
      <c r="M5" s="23" t="s">
        <v>33</v>
      </c>
      <c r="N5" s="24"/>
      <c r="O5" s="19"/>
    </row>
    <row r="6" spans="1:15" ht="19.5" customHeight="1">
      <c r="A6" s="4" t="s">
        <v>34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39</v>
      </c>
      <c r="G6" s="5" t="s">
        <v>40</v>
      </c>
      <c r="H6" s="13">
        <f>Rekapitulace!G4</f>
        <v>0.15</v>
      </c>
      <c r="I6" s="13">
        <f>Rekapitulace!H4</f>
        <v>0.21</v>
      </c>
      <c r="J6" s="6" t="s">
        <v>10</v>
      </c>
      <c r="K6" s="7" t="s">
        <v>41</v>
      </c>
      <c r="L6" s="7" t="s">
        <v>42</v>
      </c>
      <c r="M6" s="13">
        <f>Rekapitulace!G4</f>
        <v>0.15</v>
      </c>
      <c r="N6" s="13">
        <f>Rekapitulace!H4</f>
        <v>0.21</v>
      </c>
      <c r="O6" s="4" t="s">
        <v>43</v>
      </c>
    </row>
    <row r="7" spans="1:15" ht="12.75" customHeight="1">
      <c r="A7" s="8"/>
      <c r="B7" s="8"/>
      <c r="C7" s="9"/>
      <c r="D7" s="10"/>
      <c r="E7" s="10"/>
      <c r="F7" s="10"/>
      <c r="G7" s="11"/>
      <c r="H7" s="32"/>
      <c r="I7" s="32"/>
      <c r="J7" s="14">
        <f>ROUND(G7*(H7+I7),2)</f>
        <v>0</v>
      </c>
      <c r="K7" s="15"/>
      <c r="L7" s="15"/>
      <c r="M7" s="12">
        <f>Rekapitulace!$G$4*G7*H7</f>
        <v>0</v>
      </c>
      <c r="N7" s="12">
        <f>Rekapitulace!$H$4*G7*I7</f>
        <v>0</v>
      </c>
      <c r="O7" s="33"/>
    </row>
    <row r="8" spans="1:15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 customHeight="1">
      <c r="A9" s="25"/>
      <c r="B9" s="25"/>
      <c r="C9" s="25"/>
      <c r="D9" s="25"/>
      <c r="E9" s="25"/>
      <c r="F9" s="26" t="s">
        <v>44</v>
      </c>
      <c r="G9" s="26"/>
      <c r="H9" s="27"/>
      <c r="I9" s="26"/>
      <c r="J9" s="28">
        <f>SUM(J7:J7)</f>
        <v>0</v>
      </c>
      <c r="K9" s="25"/>
      <c r="L9" s="25"/>
      <c r="M9" s="25"/>
      <c r="N9" s="25"/>
      <c r="O9" s="25"/>
    </row>
    <row r="10" spans="1:15" ht="12.75" customHeight="1">
      <c r="A10" s="25"/>
      <c r="B10" s="25"/>
      <c r="C10" s="25"/>
      <c r="D10" s="25"/>
      <c r="E10" s="25"/>
      <c r="F10" s="29"/>
      <c r="G10" s="29"/>
      <c r="H10" s="30"/>
      <c r="I10" s="29"/>
      <c r="J10" s="31"/>
      <c r="K10" s="25"/>
      <c r="L10" s="25"/>
      <c r="M10" s="25"/>
      <c r="N10" s="25"/>
      <c r="O10" s="25"/>
    </row>
    <row r="11" spans="1:15" ht="12.75" customHeight="1">
      <c r="A11" s="25"/>
      <c r="B11" s="25"/>
      <c r="C11" s="25"/>
      <c r="D11" s="25"/>
      <c r="E11" s="25"/>
      <c r="F11" s="29" t="s">
        <v>45</v>
      </c>
      <c r="G11" s="29"/>
      <c r="H11" s="30">
        <f>H6</f>
        <v>0.15</v>
      </c>
      <c r="I11" s="29"/>
      <c r="J11" s="31">
        <f>ROUND(SUM(M7:M7),1)</f>
        <v>0</v>
      </c>
      <c r="K11" s="25"/>
      <c r="L11" s="25"/>
      <c r="M11" s="25"/>
      <c r="N11" s="25"/>
      <c r="O11" s="25"/>
    </row>
    <row r="12" spans="1:15" ht="12.75" customHeight="1">
      <c r="A12" s="25"/>
      <c r="B12" s="25"/>
      <c r="C12" s="25"/>
      <c r="D12" s="25"/>
      <c r="E12" s="25"/>
      <c r="F12" s="29" t="s">
        <v>46</v>
      </c>
      <c r="G12" s="29"/>
      <c r="H12" s="30">
        <f>I6</f>
        <v>0.21</v>
      </c>
      <c r="I12" s="29"/>
      <c r="J12" s="31">
        <f>ROUND(SUM(N7:N7),1)</f>
        <v>0</v>
      </c>
      <c r="K12" s="25"/>
      <c r="L12" s="25"/>
      <c r="M12" s="25"/>
      <c r="N12" s="25"/>
      <c r="O12" s="25"/>
    </row>
    <row r="13" spans="1:15" ht="12.75" customHeight="1">
      <c r="A13" s="25"/>
      <c r="B13" s="25"/>
      <c r="C13" s="25"/>
      <c r="D13" s="25"/>
      <c r="E13" s="25"/>
      <c r="F13" s="29"/>
      <c r="G13" s="29"/>
      <c r="H13" s="30"/>
      <c r="I13" s="29"/>
      <c r="J13" s="31"/>
      <c r="K13" s="25"/>
      <c r="L13" s="25"/>
      <c r="M13" s="25"/>
      <c r="N13" s="25"/>
      <c r="O13" s="25"/>
    </row>
    <row r="14" spans="1:15" ht="12.75" customHeight="1">
      <c r="A14" s="25"/>
      <c r="B14" s="25"/>
      <c r="C14" s="25"/>
      <c r="D14" s="25"/>
      <c r="E14" s="25"/>
      <c r="F14" s="26" t="s">
        <v>47</v>
      </c>
      <c r="G14" s="26"/>
      <c r="H14" s="27"/>
      <c r="I14" s="26"/>
      <c r="J14" s="28">
        <f>J9+J11+J12</f>
        <v>0</v>
      </c>
      <c r="K14" s="25"/>
      <c r="L14" s="25"/>
      <c r="M14" s="25"/>
      <c r="N14" s="25"/>
      <c r="O14" s="25"/>
    </row>
    <row r="15" ht="12.75" customHeight="1"/>
  </sheetData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8.25390625" style="0" customWidth="1"/>
    <col min="2" max="2" width="10.375" style="0" customWidth="1"/>
    <col min="3" max="3" width="6.125" style="0" customWidth="1"/>
    <col min="4" max="4" width="13.625" style="0" customWidth="1"/>
    <col min="5" max="5" width="55.75390625" style="0" customWidth="1"/>
    <col min="6" max="6" width="5.875" style="0" customWidth="1"/>
    <col min="7" max="7" width="14.125" style="0" customWidth="1"/>
    <col min="8" max="9" width="15.75390625" style="0" customWidth="1"/>
    <col min="10" max="10" width="17.75390625" style="0" customWidth="1"/>
    <col min="11" max="12" width="14.00390625" style="0" customWidth="1"/>
    <col min="13" max="14" width="15.75390625" style="0" customWidth="1"/>
    <col min="15" max="15" width="17.625" style="0" customWidth="1"/>
  </cols>
  <sheetData>
    <row r="1" spans="1:15" ht="12.75" customHeight="1">
      <c r="A1" s="17" t="s">
        <v>28</v>
      </c>
      <c r="B1" s="18" t="s">
        <v>16</v>
      </c>
      <c r="C1" s="19"/>
      <c r="D1" s="19" t="s">
        <v>17</v>
      </c>
      <c r="E1" s="19"/>
      <c r="F1" s="19"/>
      <c r="G1" s="20"/>
      <c r="H1" s="20"/>
      <c r="I1" s="20"/>
      <c r="J1" s="20"/>
      <c r="K1" s="19"/>
      <c r="L1" s="19"/>
      <c r="M1" s="19"/>
      <c r="N1" s="19"/>
      <c r="O1" s="19"/>
    </row>
    <row r="2" spans="1:15" ht="12.75" customHeight="1">
      <c r="A2" s="17" t="s">
        <v>29</v>
      </c>
      <c r="B2" s="18" t="s">
        <v>21</v>
      </c>
      <c r="C2" s="19"/>
      <c r="D2" s="19" t="s">
        <v>22</v>
      </c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</row>
    <row r="3" spans="1:15" ht="12.75" customHeight="1">
      <c r="A3" s="17" t="s">
        <v>30</v>
      </c>
      <c r="B3" s="18" t="s">
        <v>18</v>
      </c>
      <c r="C3" s="19"/>
      <c r="D3" s="19" t="s">
        <v>18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" customHeight="1">
      <c r="A4" s="17" t="s">
        <v>31</v>
      </c>
      <c r="B4" s="18" t="s">
        <v>18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" customHeight="1">
      <c r="A5" s="19"/>
      <c r="B5" s="19"/>
      <c r="C5" s="19"/>
      <c r="D5" s="19"/>
      <c r="E5" s="19"/>
      <c r="F5" s="19"/>
      <c r="G5" s="19"/>
      <c r="H5" s="21" t="s">
        <v>32</v>
      </c>
      <c r="I5" s="22"/>
      <c r="J5" s="19"/>
      <c r="K5" s="19"/>
      <c r="L5" s="19"/>
      <c r="M5" s="23" t="s">
        <v>33</v>
      </c>
      <c r="N5" s="24"/>
      <c r="O5" s="19"/>
    </row>
    <row r="6" spans="1:15" ht="19.5" customHeight="1">
      <c r="A6" s="4" t="s">
        <v>34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39</v>
      </c>
      <c r="G6" s="5" t="s">
        <v>40</v>
      </c>
      <c r="H6" s="13">
        <f>Rekapitulace!G4</f>
        <v>0.15</v>
      </c>
      <c r="I6" s="13">
        <f>Rekapitulace!H4</f>
        <v>0.21</v>
      </c>
      <c r="J6" s="6" t="s">
        <v>10</v>
      </c>
      <c r="K6" s="7" t="s">
        <v>41</v>
      </c>
      <c r="L6" s="7" t="s">
        <v>42</v>
      </c>
      <c r="M6" s="13">
        <f>Rekapitulace!G4</f>
        <v>0.15</v>
      </c>
      <c r="N6" s="13">
        <f>Rekapitulace!H4</f>
        <v>0.21</v>
      </c>
      <c r="O6" s="4" t="s">
        <v>43</v>
      </c>
    </row>
    <row r="7" spans="1:15" ht="12.75" customHeight="1">
      <c r="A7" s="8"/>
      <c r="B7" s="8"/>
      <c r="C7" s="9"/>
      <c r="D7" s="10"/>
      <c r="E7" s="10"/>
      <c r="F7" s="10"/>
      <c r="G7" s="11"/>
      <c r="H7" s="32"/>
      <c r="I7" s="32"/>
      <c r="J7" s="14">
        <f>ROUND(G7*(H7+I7),2)</f>
        <v>0</v>
      </c>
      <c r="K7" s="15"/>
      <c r="L7" s="15"/>
      <c r="M7" s="12">
        <f>Rekapitulace!$G$4*G7*H7</f>
        <v>0</v>
      </c>
      <c r="N7" s="12">
        <f>Rekapitulace!$H$4*G7*I7</f>
        <v>0</v>
      </c>
      <c r="O7" s="33"/>
    </row>
    <row r="8" spans="1:15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 customHeight="1">
      <c r="A9" s="25"/>
      <c r="B9" s="25"/>
      <c r="C9" s="25"/>
      <c r="D9" s="25"/>
      <c r="E9" s="25"/>
      <c r="F9" s="26" t="s">
        <v>44</v>
      </c>
      <c r="G9" s="26"/>
      <c r="H9" s="27"/>
      <c r="I9" s="26"/>
      <c r="J9" s="28">
        <f>SUM(J7:J7)</f>
        <v>0</v>
      </c>
      <c r="K9" s="25"/>
      <c r="L9" s="25"/>
      <c r="M9" s="25"/>
      <c r="N9" s="25"/>
      <c r="O9" s="25"/>
    </row>
    <row r="10" spans="1:15" ht="12.75" customHeight="1">
      <c r="A10" s="25"/>
      <c r="B10" s="25"/>
      <c r="C10" s="25"/>
      <c r="D10" s="25"/>
      <c r="E10" s="25"/>
      <c r="F10" s="29"/>
      <c r="G10" s="29"/>
      <c r="H10" s="30"/>
      <c r="I10" s="29"/>
      <c r="J10" s="31"/>
      <c r="K10" s="25"/>
      <c r="L10" s="25"/>
      <c r="M10" s="25"/>
      <c r="N10" s="25"/>
      <c r="O10" s="25"/>
    </row>
    <row r="11" spans="1:15" ht="12.75" customHeight="1">
      <c r="A11" s="25"/>
      <c r="B11" s="25"/>
      <c r="C11" s="25"/>
      <c r="D11" s="25"/>
      <c r="E11" s="25"/>
      <c r="F11" s="29" t="s">
        <v>45</v>
      </c>
      <c r="G11" s="29"/>
      <c r="H11" s="30">
        <f>H6</f>
        <v>0.15</v>
      </c>
      <c r="I11" s="29"/>
      <c r="J11" s="31">
        <f>ROUND(SUM(M7:M7),1)</f>
        <v>0</v>
      </c>
      <c r="K11" s="25"/>
      <c r="L11" s="25"/>
      <c r="M11" s="25"/>
      <c r="N11" s="25"/>
      <c r="O11" s="25"/>
    </row>
    <row r="12" spans="1:15" ht="12.75" customHeight="1">
      <c r="A12" s="25"/>
      <c r="B12" s="25"/>
      <c r="C12" s="25"/>
      <c r="D12" s="25"/>
      <c r="E12" s="25"/>
      <c r="F12" s="29" t="s">
        <v>46</v>
      </c>
      <c r="G12" s="29"/>
      <c r="H12" s="30">
        <f>I6</f>
        <v>0.21</v>
      </c>
      <c r="I12" s="29"/>
      <c r="J12" s="31">
        <f>ROUND(SUM(N7:N7),1)</f>
        <v>0</v>
      </c>
      <c r="K12" s="25"/>
      <c r="L12" s="25"/>
      <c r="M12" s="25"/>
      <c r="N12" s="25"/>
      <c r="O12" s="25"/>
    </row>
    <row r="13" spans="1:15" ht="12.75" customHeight="1">
      <c r="A13" s="25"/>
      <c r="B13" s="25"/>
      <c r="C13" s="25"/>
      <c r="D13" s="25"/>
      <c r="E13" s="25"/>
      <c r="F13" s="29"/>
      <c r="G13" s="29"/>
      <c r="H13" s="30"/>
      <c r="I13" s="29"/>
      <c r="J13" s="31"/>
      <c r="K13" s="25"/>
      <c r="L13" s="25"/>
      <c r="M13" s="25"/>
      <c r="N13" s="25"/>
      <c r="O13" s="25"/>
    </row>
    <row r="14" spans="1:15" ht="12.75" customHeight="1">
      <c r="A14" s="25"/>
      <c r="B14" s="25"/>
      <c r="C14" s="25"/>
      <c r="D14" s="25"/>
      <c r="E14" s="25"/>
      <c r="F14" s="26" t="s">
        <v>47</v>
      </c>
      <c r="G14" s="26"/>
      <c r="H14" s="27"/>
      <c r="I14" s="26"/>
      <c r="J14" s="28">
        <f>J9+J11+J12</f>
        <v>0</v>
      </c>
      <c r="K14" s="25"/>
      <c r="L14" s="25"/>
      <c r="M14" s="25"/>
      <c r="N14" s="25"/>
      <c r="O14" s="25"/>
    </row>
    <row r="15" ht="12.75" customHeight="1"/>
  </sheetData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tabSelected="1" view="pageBreakPreview" zoomScale="90" zoomScaleNormal="95" zoomScaleSheetLayoutView="90" zoomScalePageLayoutView="0" workbookViewId="0" topLeftCell="A1">
      <selection activeCell="I33" sqref="I33"/>
    </sheetView>
  </sheetViews>
  <sheetFormatPr defaultColWidth="9.125" defaultRowHeight="12.75"/>
  <cols>
    <col min="1" max="1" width="8.25390625" style="0" customWidth="1"/>
    <col min="2" max="2" width="10.375" style="0" customWidth="1"/>
    <col min="3" max="3" width="6.125" style="0" customWidth="1"/>
    <col min="4" max="4" width="13.625" style="0" customWidth="1"/>
    <col min="5" max="5" width="55.75390625" style="0" customWidth="1"/>
    <col min="6" max="6" width="5.875" style="0" customWidth="1"/>
    <col min="7" max="7" width="14.125" style="0" customWidth="1"/>
    <col min="8" max="9" width="15.75390625" style="0" customWidth="1"/>
    <col min="10" max="10" width="17.75390625" style="0" customWidth="1"/>
    <col min="11" max="12" width="14.00390625" style="0" hidden="1" customWidth="1"/>
    <col min="13" max="14" width="15.75390625" style="0" hidden="1" customWidth="1"/>
    <col min="15" max="15" width="17.625" style="0" hidden="1" customWidth="1"/>
    <col min="17" max="18" width="11.00390625" style="0" bestFit="1" customWidth="1"/>
  </cols>
  <sheetData>
    <row r="1" spans="1:15" ht="12.75" customHeight="1">
      <c r="A1" s="17" t="s">
        <v>147</v>
      </c>
      <c r="B1" s="18"/>
      <c r="C1" s="19"/>
      <c r="D1" s="19" t="s">
        <v>146</v>
      </c>
      <c r="E1" s="19"/>
      <c r="F1" s="19"/>
      <c r="G1" s="20"/>
      <c r="H1" s="20"/>
      <c r="I1" s="20"/>
      <c r="J1" s="20" t="s">
        <v>107</v>
      </c>
      <c r="K1" s="19"/>
      <c r="L1" s="19"/>
      <c r="M1" s="19"/>
      <c r="N1" s="19"/>
      <c r="O1" s="19"/>
    </row>
    <row r="2" spans="1:15" ht="12.75" customHeight="1">
      <c r="A2" s="17" t="s">
        <v>148</v>
      </c>
      <c r="B2" s="19"/>
      <c r="C2" s="19"/>
      <c r="D2" s="85" t="s">
        <v>149</v>
      </c>
      <c r="E2" s="86"/>
      <c r="F2" s="87"/>
      <c r="G2" s="87"/>
      <c r="H2" s="87"/>
      <c r="I2" s="87"/>
      <c r="J2" s="87"/>
      <c r="K2" s="19"/>
      <c r="L2" s="19"/>
      <c r="M2" s="19"/>
      <c r="N2" s="19"/>
      <c r="O2" s="19"/>
    </row>
    <row r="3" spans="1:15" ht="12.75" customHeight="1">
      <c r="A3" s="17" t="s">
        <v>150</v>
      </c>
      <c r="B3" s="19"/>
      <c r="C3" s="19"/>
      <c r="D3" s="19" t="s">
        <v>155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" customHeight="1">
      <c r="A4" s="17"/>
      <c r="B4" s="18"/>
      <c r="C4" s="19"/>
      <c r="D4" s="7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" customHeight="1">
      <c r="A5" s="19"/>
      <c r="B5" s="19"/>
      <c r="C5" s="19"/>
      <c r="D5" s="19"/>
      <c r="E5" s="19"/>
      <c r="F5" s="19"/>
      <c r="G5" s="19"/>
      <c r="H5" s="21" t="s">
        <v>32</v>
      </c>
      <c r="I5" s="22"/>
      <c r="J5" s="19"/>
      <c r="K5" s="19"/>
      <c r="L5" s="19"/>
      <c r="M5" s="23" t="s">
        <v>33</v>
      </c>
      <c r="N5" s="24"/>
      <c r="O5" s="19"/>
    </row>
    <row r="6" spans="1:15" ht="19.5" customHeight="1">
      <c r="A6" s="4" t="s">
        <v>34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39</v>
      </c>
      <c r="G6" s="5" t="s">
        <v>40</v>
      </c>
      <c r="H6" s="13">
        <f>Rekapitulace!G4</f>
        <v>0.15</v>
      </c>
      <c r="I6" s="13">
        <f>Rekapitulace!H4</f>
        <v>0.21</v>
      </c>
      <c r="J6" s="6" t="s">
        <v>10</v>
      </c>
      <c r="K6" s="7" t="s">
        <v>41</v>
      </c>
      <c r="L6" s="7" t="s">
        <v>42</v>
      </c>
      <c r="M6" s="13">
        <f>Rekapitulace!G4</f>
        <v>0.15</v>
      </c>
      <c r="N6" s="13">
        <v>0.2</v>
      </c>
      <c r="O6" s="4" t="s">
        <v>43</v>
      </c>
    </row>
    <row r="7" spans="1:15" ht="12.75" customHeight="1">
      <c r="A7" s="36" t="s">
        <v>48</v>
      </c>
      <c r="B7" s="36" t="s">
        <v>49</v>
      </c>
      <c r="C7" s="37"/>
      <c r="D7" s="33" t="s">
        <v>50</v>
      </c>
      <c r="E7" s="38" t="s">
        <v>64</v>
      </c>
      <c r="F7" s="33"/>
      <c r="G7" s="39">
        <v>0</v>
      </c>
      <c r="H7" s="40"/>
      <c r="I7" s="40"/>
      <c r="J7" s="41">
        <f aca="true" t="shared" si="0" ref="J7:J12">ROUND(G7*(H7+I7),2)</f>
        <v>0</v>
      </c>
      <c r="K7" s="15"/>
      <c r="L7" s="15"/>
      <c r="M7" s="40">
        <f>Rekapitulace!$G$4*G7*H7</f>
        <v>0</v>
      </c>
      <c r="N7" s="40">
        <f>Rekapitulace!$H$4*G7*I7</f>
        <v>0</v>
      </c>
      <c r="O7" s="33" t="s">
        <v>18</v>
      </c>
    </row>
    <row r="8" spans="1:15" ht="12.75" customHeight="1">
      <c r="A8" s="8" t="s">
        <v>51</v>
      </c>
      <c r="B8" s="8" t="s">
        <v>52</v>
      </c>
      <c r="C8" s="9" t="s">
        <v>53</v>
      </c>
      <c r="D8" s="68" t="s">
        <v>59</v>
      </c>
      <c r="E8" s="68" t="s">
        <v>118</v>
      </c>
      <c r="F8" s="68" t="s">
        <v>77</v>
      </c>
      <c r="G8" s="11">
        <v>390</v>
      </c>
      <c r="H8" s="34"/>
      <c r="I8" s="34"/>
      <c r="J8" s="14">
        <f t="shared" si="0"/>
        <v>0</v>
      </c>
      <c r="K8" s="15">
        <v>0</v>
      </c>
      <c r="L8" s="15">
        <v>0</v>
      </c>
      <c r="M8" s="12">
        <f>Rekapitulace!$G$4*G8*H8</f>
        <v>0</v>
      </c>
      <c r="N8" s="12">
        <f>Rekapitulace!$H$4*G8*I8</f>
        <v>0</v>
      </c>
      <c r="O8" s="35" t="s">
        <v>18</v>
      </c>
    </row>
    <row r="9" spans="1:15" ht="12.75" customHeight="1">
      <c r="A9" s="8" t="s">
        <v>51</v>
      </c>
      <c r="B9" s="8" t="s">
        <v>52</v>
      </c>
      <c r="C9" s="9" t="s">
        <v>53</v>
      </c>
      <c r="D9" s="68" t="s">
        <v>75</v>
      </c>
      <c r="E9" s="68" t="s">
        <v>119</v>
      </c>
      <c r="F9" s="68" t="s">
        <v>77</v>
      </c>
      <c r="G9" s="11">
        <v>78</v>
      </c>
      <c r="H9" s="34"/>
      <c r="I9" s="34"/>
      <c r="J9" s="14">
        <f t="shared" si="0"/>
        <v>0</v>
      </c>
      <c r="K9" s="15">
        <v>0</v>
      </c>
      <c r="L9" s="15">
        <v>0</v>
      </c>
      <c r="M9" s="12">
        <f>Rekapitulace!$G$4*G9*H9</f>
        <v>0</v>
      </c>
      <c r="N9" s="12">
        <f>Rekapitulace!$H$4*G9*I9</f>
        <v>0</v>
      </c>
      <c r="O9" s="35" t="s">
        <v>18</v>
      </c>
    </row>
    <row r="10" spans="1:15" ht="12.75" customHeight="1">
      <c r="A10" s="36" t="s">
        <v>48</v>
      </c>
      <c r="B10" s="36" t="s">
        <v>49</v>
      </c>
      <c r="C10" s="37"/>
      <c r="D10" s="33" t="s">
        <v>54</v>
      </c>
      <c r="E10" s="38" t="s">
        <v>65</v>
      </c>
      <c r="F10" s="33"/>
      <c r="G10" s="39">
        <v>0</v>
      </c>
      <c r="H10" s="40"/>
      <c r="I10" s="40"/>
      <c r="J10" s="41">
        <f t="shared" si="0"/>
        <v>0</v>
      </c>
      <c r="K10" s="15"/>
      <c r="L10" s="15"/>
      <c r="M10" s="12">
        <f>Rekapitulace!$G$4*G10*H10</f>
        <v>0</v>
      </c>
      <c r="N10" s="12">
        <f>Rekapitulace!$H$4*G10*I10</f>
        <v>0</v>
      </c>
      <c r="O10" s="33" t="s">
        <v>18</v>
      </c>
    </row>
    <row r="11" spans="1:15" ht="12.75" customHeight="1">
      <c r="A11" s="8" t="s">
        <v>51</v>
      </c>
      <c r="B11" s="8" t="s">
        <v>52</v>
      </c>
      <c r="C11" s="9" t="s">
        <v>53</v>
      </c>
      <c r="D11" s="68" t="s">
        <v>60</v>
      </c>
      <c r="E11" s="68" t="s">
        <v>106</v>
      </c>
      <c r="F11" s="68" t="s">
        <v>77</v>
      </c>
      <c r="G11" s="11">
        <v>32</v>
      </c>
      <c r="H11" s="34"/>
      <c r="I11" s="34"/>
      <c r="J11" s="14">
        <f t="shared" si="0"/>
        <v>0</v>
      </c>
      <c r="K11" s="15">
        <v>0</v>
      </c>
      <c r="L11" s="15">
        <v>0</v>
      </c>
      <c r="M11" s="12">
        <f>Rekapitulace!$G$4*G11*H11</f>
        <v>0</v>
      </c>
      <c r="N11" s="12">
        <f>Rekapitulace!$H$4*G11*I11</f>
        <v>0</v>
      </c>
      <c r="O11" s="35" t="s">
        <v>18</v>
      </c>
    </row>
    <row r="12" spans="1:15" ht="12.75" customHeight="1">
      <c r="A12" s="8" t="s">
        <v>51</v>
      </c>
      <c r="B12" s="8" t="s">
        <v>52</v>
      </c>
      <c r="C12" s="9" t="s">
        <v>53</v>
      </c>
      <c r="D12" s="68" t="s">
        <v>69</v>
      </c>
      <c r="E12" s="68" t="s">
        <v>117</v>
      </c>
      <c r="F12" s="68" t="s">
        <v>77</v>
      </c>
      <c r="G12" s="11">
        <v>16</v>
      </c>
      <c r="H12" s="34"/>
      <c r="I12" s="34"/>
      <c r="J12" s="14">
        <f t="shared" si="0"/>
        <v>0</v>
      </c>
      <c r="K12" s="15">
        <v>0</v>
      </c>
      <c r="L12" s="15">
        <v>0</v>
      </c>
      <c r="M12" s="12">
        <f>Rekapitulace!$G$4*G12*H12</f>
        <v>0</v>
      </c>
      <c r="N12" s="12">
        <f>Rekapitulace!$H$4*G12*I12</f>
        <v>0</v>
      </c>
      <c r="O12" s="35" t="s">
        <v>18</v>
      </c>
    </row>
    <row r="13" spans="1:15" ht="12.75" customHeight="1">
      <c r="A13" s="8" t="s">
        <v>51</v>
      </c>
      <c r="B13" s="8" t="s">
        <v>52</v>
      </c>
      <c r="C13" s="9" t="s">
        <v>53</v>
      </c>
      <c r="D13" s="68" t="s">
        <v>70</v>
      </c>
      <c r="E13" s="10" t="s">
        <v>66</v>
      </c>
      <c r="F13" s="68" t="s">
        <v>77</v>
      </c>
      <c r="G13" s="11">
        <v>4</v>
      </c>
      <c r="H13" s="34"/>
      <c r="I13" s="34"/>
      <c r="J13" s="14">
        <f aca="true" t="shared" si="1" ref="J13:J27">ROUND(G13*(H13+I13),2)</f>
        <v>0</v>
      </c>
      <c r="K13" s="15">
        <v>0</v>
      </c>
      <c r="L13" s="15">
        <v>0</v>
      </c>
      <c r="M13" s="12">
        <f>Rekapitulace!$G$4*G13*H13</f>
        <v>0</v>
      </c>
      <c r="N13" s="12">
        <f>Rekapitulace!$H$4*G13*I13</f>
        <v>0</v>
      </c>
      <c r="O13" s="35" t="s">
        <v>18</v>
      </c>
    </row>
    <row r="14" spans="1:15" ht="12.75" customHeight="1">
      <c r="A14" s="8" t="s">
        <v>51</v>
      </c>
      <c r="B14" s="8" t="s">
        <v>52</v>
      </c>
      <c r="C14" s="9" t="s">
        <v>53</v>
      </c>
      <c r="D14" s="68" t="s">
        <v>71</v>
      </c>
      <c r="E14" s="10" t="s">
        <v>67</v>
      </c>
      <c r="F14" s="68" t="s">
        <v>77</v>
      </c>
      <c r="G14" s="11">
        <v>8</v>
      </c>
      <c r="H14" s="34"/>
      <c r="I14" s="34"/>
      <c r="J14" s="14">
        <f t="shared" si="1"/>
        <v>0</v>
      </c>
      <c r="K14" s="15">
        <v>0</v>
      </c>
      <c r="L14" s="15">
        <v>0</v>
      </c>
      <c r="M14" s="12">
        <f>Rekapitulace!$G$4*G14*H14</f>
        <v>0</v>
      </c>
      <c r="N14" s="12">
        <f>Rekapitulace!$H$4*G14*I14</f>
        <v>0</v>
      </c>
      <c r="O14" s="35" t="s">
        <v>18</v>
      </c>
    </row>
    <row r="15" spans="1:15" ht="12.75" customHeight="1">
      <c r="A15" s="8" t="s">
        <v>51</v>
      </c>
      <c r="B15" s="8" t="s">
        <v>52</v>
      </c>
      <c r="C15" s="9" t="s">
        <v>53</v>
      </c>
      <c r="D15" s="68" t="s">
        <v>74</v>
      </c>
      <c r="E15" s="68" t="s">
        <v>109</v>
      </c>
      <c r="F15" s="70" t="s">
        <v>57</v>
      </c>
      <c r="G15" s="39">
        <v>1</v>
      </c>
      <c r="H15" s="34"/>
      <c r="I15" s="34"/>
      <c r="J15" s="14">
        <f t="shared" si="1"/>
        <v>0</v>
      </c>
      <c r="K15" s="15"/>
      <c r="L15" s="15"/>
      <c r="M15" s="12"/>
      <c r="N15" s="12"/>
      <c r="O15" s="35"/>
    </row>
    <row r="16" spans="1:15" ht="12.75" customHeight="1">
      <c r="A16" s="8" t="s">
        <v>51</v>
      </c>
      <c r="B16" s="8" t="s">
        <v>52</v>
      </c>
      <c r="C16" s="9" t="s">
        <v>53</v>
      </c>
      <c r="D16" s="68" t="s">
        <v>104</v>
      </c>
      <c r="E16" s="68" t="s">
        <v>108</v>
      </c>
      <c r="F16" s="70" t="s">
        <v>57</v>
      </c>
      <c r="G16" s="39">
        <v>1</v>
      </c>
      <c r="H16" s="34"/>
      <c r="I16" s="34"/>
      <c r="J16" s="14">
        <f t="shared" si="1"/>
        <v>0</v>
      </c>
      <c r="K16" s="15"/>
      <c r="L16" s="15"/>
      <c r="M16" s="12"/>
      <c r="N16" s="12"/>
      <c r="O16" s="35"/>
    </row>
    <row r="17" spans="1:15" ht="12.75" customHeight="1">
      <c r="A17" s="8" t="s">
        <v>51</v>
      </c>
      <c r="B17" s="8" t="s">
        <v>52</v>
      </c>
      <c r="C17" s="9" t="s">
        <v>53</v>
      </c>
      <c r="D17" s="68" t="s">
        <v>105</v>
      </c>
      <c r="E17" s="10" t="s">
        <v>68</v>
      </c>
      <c r="F17" s="68" t="s">
        <v>57</v>
      </c>
      <c r="G17" s="11">
        <v>1</v>
      </c>
      <c r="H17" s="34"/>
      <c r="I17" s="34"/>
      <c r="J17" s="14">
        <f t="shared" si="1"/>
        <v>0</v>
      </c>
      <c r="K17" s="15">
        <v>0</v>
      </c>
      <c r="L17" s="15">
        <v>0</v>
      </c>
      <c r="M17" s="12">
        <f>Rekapitulace!$G$4*G17*H17</f>
        <v>0</v>
      </c>
      <c r="N17" s="12">
        <f>Rekapitulace!$H$4*G17*I17</f>
        <v>0</v>
      </c>
      <c r="O17" s="35" t="s">
        <v>18</v>
      </c>
    </row>
    <row r="18" spans="1:15" ht="12.75" customHeight="1">
      <c r="A18" s="36" t="s">
        <v>48</v>
      </c>
      <c r="B18" s="36" t="s">
        <v>49</v>
      </c>
      <c r="C18" s="37"/>
      <c r="D18" s="70" t="s">
        <v>62</v>
      </c>
      <c r="E18" s="38" t="s">
        <v>78</v>
      </c>
      <c r="F18" s="33"/>
      <c r="G18" s="39">
        <v>0</v>
      </c>
      <c r="H18" s="40"/>
      <c r="I18" s="40"/>
      <c r="J18" s="41">
        <f t="shared" si="1"/>
        <v>0</v>
      </c>
      <c r="K18" s="15"/>
      <c r="L18" s="15"/>
      <c r="M18" s="12">
        <f>Rekapitulace!$G$4*G18*H18</f>
        <v>0</v>
      </c>
      <c r="N18" s="12">
        <f>Rekapitulace!$H$4*G18*I18</f>
        <v>0</v>
      </c>
      <c r="O18" s="33" t="s">
        <v>18</v>
      </c>
    </row>
    <row r="19" spans="1:15" ht="25.5" customHeight="1">
      <c r="A19" s="8" t="s">
        <v>51</v>
      </c>
      <c r="B19" s="8" t="s">
        <v>52</v>
      </c>
      <c r="C19" s="9" t="s">
        <v>53</v>
      </c>
      <c r="D19" s="68" t="s">
        <v>61</v>
      </c>
      <c r="E19" s="69" t="s">
        <v>125</v>
      </c>
      <c r="F19" s="68" t="s">
        <v>63</v>
      </c>
      <c r="G19" s="11">
        <v>115</v>
      </c>
      <c r="H19" s="34"/>
      <c r="I19" s="34"/>
      <c r="J19" s="14">
        <f t="shared" si="1"/>
        <v>0</v>
      </c>
      <c r="K19" s="15">
        <v>0</v>
      </c>
      <c r="L19" s="15">
        <v>0</v>
      </c>
      <c r="M19" s="12">
        <f>Rekapitulace!$G$4*G19*H19</f>
        <v>0</v>
      </c>
      <c r="N19" s="12">
        <f>Rekapitulace!$H$4*G19*I19</f>
        <v>0</v>
      </c>
      <c r="O19" s="35" t="s">
        <v>18</v>
      </c>
    </row>
    <row r="20" spans="1:15" ht="12.75" customHeight="1">
      <c r="A20" s="8" t="s">
        <v>51</v>
      </c>
      <c r="B20" s="8" t="s">
        <v>52</v>
      </c>
      <c r="C20" s="8" t="s">
        <v>53</v>
      </c>
      <c r="D20" s="68" t="s">
        <v>81</v>
      </c>
      <c r="E20" s="69" t="s">
        <v>103</v>
      </c>
      <c r="F20" s="68" t="s">
        <v>77</v>
      </c>
      <c r="G20" s="11">
        <v>8</v>
      </c>
      <c r="H20" s="34"/>
      <c r="I20" s="34"/>
      <c r="J20" s="14">
        <f t="shared" si="1"/>
        <v>0</v>
      </c>
      <c r="K20" s="15"/>
      <c r="L20" s="15"/>
      <c r="M20" s="12"/>
      <c r="N20" s="12"/>
      <c r="O20" s="35"/>
    </row>
    <row r="21" spans="1:15" ht="25.5" customHeight="1">
      <c r="A21" s="8" t="s">
        <v>51</v>
      </c>
      <c r="B21" s="8" t="s">
        <v>52</v>
      </c>
      <c r="C21" s="9" t="s">
        <v>53</v>
      </c>
      <c r="D21" s="68" t="s">
        <v>102</v>
      </c>
      <c r="E21" s="69" t="s">
        <v>120</v>
      </c>
      <c r="F21" s="68" t="s">
        <v>57</v>
      </c>
      <c r="G21" s="11">
        <v>1</v>
      </c>
      <c r="H21" s="34"/>
      <c r="I21" s="34"/>
      <c r="J21" s="14">
        <f t="shared" si="1"/>
        <v>0</v>
      </c>
      <c r="K21" s="15"/>
      <c r="L21" s="15"/>
      <c r="M21" s="12"/>
      <c r="N21" s="12"/>
      <c r="O21" s="35"/>
    </row>
    <row r="22" spans="1:15" ht="12.75" customHeight="1">
      <c r="A22" s="36" t="s">
        <v>48</v>
      </c>
      <c r="B22" s="36" t="s">
        <v>49</v>
      </c>
      <c r="C22" s="37"/>
      <c r="D22" s="70" t="s">
        <v>76</v>
      </c>
      <c r="E22" s="38" t="s">
        <v>80</v>
      </c>
      <c r="F22" s="33"/>
      <c r="G22" s="39">
        <v>0</v>
      </c>
      <c r="H22" s="40"/>
      <c r="I22" s="40"/>
      <c r="J22" s="41">
        <f t="shared" si="1"/>
        <v>0</v>
      </c>
      <c r="K22" s="15"/>
      <c r="L22" s="15"/>
      <c r="M22" s="12">
        <f>Rekapitulace!$G$4*G22*H22</f>
        <v>0</v>
      </c>
      <c r="N22" s="12">
        <f>Rekapitulace!$H$4*G22*I22</f>
        <v>0</v>
      </c>
      <c r="O22" s="33" t="s">
        <v>18</v>
      </c>
    </row>
    <row r="23" spans="1:17" ht="117" customHeight="1">
      <c r="A23" s="8" t="s">
        <v>52</v>
      </c>
      <c r="B23" s="8" t="s">
        <v>55</v>
      </c>
      <c r="C23" s="9" t="s">
        <v>56</v>
      </c>
      <c r="D23" s="68" t="s">
        <v>58</v>
      </c>
      <c r="E23" s="78" t="s">
        <v>151</v>
      </c>
      <c r="F23" s="68"/>
      <c r="G23" s="11">
        <v>1</v>
      </c>
      <c r="H23" s="34"/>
      <c r="I23" s="34"/>
      <c r="J23" s="14">
        <f t="shared" si="1"/>
        <v>0</v>
      </c>
      <c r="K23" s="15"/>
      <c r="L23" s="15"/>
      <c r="M23" s="12"/>
      <c r="N23" s="12"/>
      <c r="O23" s="35"/>
      <c r="Q23" s="71"/>
    </row>
    <row r="24" spans="1:17" ht="117" customHeight="1">
      <c r="A24" s="8" t="s">
        <v>52</v>
      </c>
      <c r="B24" s="8" t="s">
        <v>55</v>
      </c>
      <c r="C24" s="9" t="s">
        <v>56</v>
      </c>
      <c r="D24" s="68" t="s">
        <v>95</v>
      </c>
      <c r="E24" s="78" t="s">
        <v>154</v>
      </c>
      <c r="F24" s="68" t="s">
        <v>57</v>
      </c>
      <c r="G24" s="11">
        <v>3</v>
      </c>
      <c r="H24" s="34"/>
      <c r="I24" s="34"/>
      <c r="J24" s="14">
        <f t="shared" si="1"/>
        <v>0</v>
      </c>
      <c r="K24" s="15"/>
      <c r="L24" s="15"/>
      <c r="M24" s="12"/>
      <c r="N24" s="12"/>
      <c r="O24" s="35"/>
      <c r="Q24" s="71"/>
    </row>
    <row r="25" spans="1:17" ht="117" customHeight="1">
      <c r="A25" s="8" t="s">
        <v>52</v>
      </c>
      <c r="B25" s="8" t="s">
        <v>55</v>
      </c>
      <c r="C25" s="9" t="s">
        <v>56</v>
      </c>
      <c r="D25" s="68" t="s">
        <v>96</v>
      </c>
      <c r="E25" s="78" t="s">
        <v>152</v>
      </c>
      <c r="F25" s="68" t="s">
        <v>57</v>
      </c>
      <c r="G25" s="11">
        <v>1</v>
      </c>
      <c r="H25" s="34"/>
      <c r="I25" s="34"/>
      <c r="J25" s="14">
        <f t="shared" si="1"/>
        <v>0</v>
      </c>
      <c r="K25" s="15"/>
      <c r="L25" s="15"/>
      <c r="M25" s="12"/>
      <c r="N25" s="12"/>
      <c r="O25" s="35"/>
      <c r="Q25" s="71"/>
    </row>
    <row r="26" spans="1:17" ht="116.25" customHeight="1">
      <c r="A26" s="8" t="s">
        <v>52</v>
      </c>
      <c r="B26" s="8" t="s">
        <v>55</v>
      </c>
      <c r="C26" s="9" t="s">
        <v>56</v>
      </c>
      <c r="D26" s="68" t="s">
        <v>97</v>
      </c>
      <c r="E26" s="78" t="s">
        <v>153</v>
      </c>
      <c r="F26" s="68" t="s">
        <v>57</v>
      </c>
      <c r="G26" s="11">
        <v>3</v>
      </c>
      <c r="H26" s="34"/>
      <c r="I26" s="34"/>
      <c r="J26" s="14">
        <f t="shared" si="1"/>
        <v>0</v>
      </c>
      <c r="K26" s="15"/>
      <c r="L26" s="15"/>
      <c r="M26" s="12"/>
      <c r="N26" s="12"/>
      <c r="O26" s="35"/>
      <c r="Q26" s="71"/>
    </row>
    <row r="27" spans="1:15" ht="12.75">
      <c r="A27" s="36"/>
      <c r="B27" s="36"/>
      <c r="C27" s="37"/>
      <c r="D27" s="70"/>
      <c r="E27" s="38" t="s">
        <v>82</v>
      </c>
      <c r="F27" s="33"/>
      <c r="G27" s="39">
        <v>0</v>
      </c>
      <c r="H27" s="12"/>
      <c r="I27" s="12"/>
      <c r="J27" s="14">
        <f t="shared" si="1"/>
        <v>0</v>
      </c>
      <c r="K27" s="15"/>
      <c r="L27" s="15"/>
      <c r="M27" s="12">
        <f>Rekapitulace!$G$4*G27*H27</f>
        <v>0</v>
      </c>
      <c r="N27" s="12">
        <f>Rekapitulace!$H$4*G27*I27</f>
        <v>0</v>
      </c>
      <c r="O27" s="33" t="s">
        <v>18</v>
      </c>
    </row>
    <row r="28" spans="1:15" ht="12.75">
      <c r="A28" s="8" t="s">
        <v>52</v>
      </c>
      <c r="B28" s="8" t="s">
        <v>55</v>
      </c>
      <c r="C28" s="9" t="s">
        <v>56</v>
      </c>
      <c r="D28" s="68" t="s">
        <v>86</v>
      </c>
      <c r="E28" s="76" t="s">
        <v>110</v>
      </c>
      <c r="F28" s="70" t="s">
        <v>72</v>
      </c>
      <c r="G28" s="39">
        <v>22</v>
      </c>
      <c r="H28" s="34"/>
      <c r="I28" s="34"/>
      <c r="J28" s="14">
        <f aca="true" t="shared" si="2" ref="J28:J36">ROUND(G28*(H28+I28),2)</f>
        <v>0</v>
      </c>
      <c r="K28" s="15"/>
      <c r="L28" s="15"/>
      <c r="M28" s="12"/>
      <c r="N28" s="12"/>
      <c r="O28" s="33"/>
    </row>
    <row r="29" spans="1:15" ht="12.75">
      <c r="A29" s="8" t="s">
        <v>52</v>
      </c>
      <c r="B29" s="8" t="s">
        <v>55</v>
      </c>
      <c r="C29" s="9" t="s">
        <v>56</v>
      </c>
      <c r="D29" s="68" t="s">
        <v>87</v>
      </c>
      <c r="E29" s="76" t="s">
        <v>98</v>
      </c>
      <c r="F29" s="70" t="s">
        <v>72</v>
      </c>
      <c r="G29" s="39">
        <v>17</v>
      </c>
      <c r="H29" s="34"/>
      <c r="I29" s="34"/>
      <c r="J29" s="14">
        <f t="shared" si="2"/>
        <v>0</v>
      </c>
      <c r="K29" s="15"/>
      <c r="L29" s="15"/>
      <c r="M29" s="12"/>
      <c r="N29" s="12"/>
      <c r="O29" s="33"/>
    </row>
    <row r="30" spans="1:15" ht="12.75">
      <c r="A30" s="8" t="s">
        <v>52</v>
      </c>
      <c r="B30" s="8" t="s">
        <v>55</v>
      </c>
      <c r="C30" s="9" t="s">
        <v>56</v>
      </c>
      <c r="D30" s="68" t="s">
        <v>88</v>
      </c>
      <c r="E30" s="76" t="s">
        <v>99</v>
      </c>
      <c r="F30" s="70" t="s">
        <v>72</v>
      </c>
      <c r="G30" s="39">
        <v>10</v>
      </c>
      <c r="H30" s="34"/>
      <c r="I30" s="34"/>
      <c r="J30" s="14">
        <f t="shared" si="2"/>
        <v>0</v>
      </c>
      <c r="K30" s="15"/>
      <c r="L30" s="15"/>
      <c r="M30" s="12"/>
      <c r="N30" s="12"/>
      <c r="O30" s="33"/>
    </row>
    <row r="31" spans="1:15" ht="12.75">
      <c r="A31" s="8" t="s">
        <v>52</v>
      </c>
      <c r="B31" s="8" t="s">
        <v>55</v>
      </c>
      <c r="C31" s="9" t="s">
        <v>56</v>
      </c>
      <c r="D31" s="68" t="s">
        <v>89</v>
      </c>
      <c r="E31" s="76" t="s">
        <v>101</v>
      </c>
      <c r="F31" s="70" t="s">
        <v>72</v>
      </c>
      <c r="G31" s="39">
        <v>27</v>
      </c>
      <c r="H31" s="34"/>
      <c r="I31" s="34"/>
      <c r="J31" s="14">
        <f t="shared" si="2"/>
        <v>0</v>
      </c>
      <c r="K31" s="15"/>
      <c r="L31" s="15"/>
      <c r="M31" s="12"/>
      <c r="N31" s="12"/>
      <c r="O31" s="33"/>
    </row>
    <row r="32" spans="1:15" ht="12.75">
      <c r="A32" s="8" t="s">
        <v>52</v>
      </c>
      <c r="B32" s="8" t="s">
        <v>55</v>
      </c>
      <c r="C32" s="9" t="s">
        <v>56</v>
      </c>
      <c r="D32" s="68" t="s">
        <v>90</v>
      </c>
      <c r="E32" s="76" t="s">
        <v>100</v>
      </c>
      <c r="F32" s="70" t="s">
        <v>72</v>
      </c>
      <c r="G32" s="39">
        <v>22</v>
      </c>
      <c r="H32" s="34"/>
      <c r="I32" s="34"/>
      <c r="J32" s="14">
        <f t="shared" si="2"/>
        <v>0</v>
      </c>
      <c r="K32" s="15"/>
      <c r="L32" s="15"/>
      <c r="M32" s="12"/>
      <c r="N32" s="12"/>
      <c r="O32" s="33"/>
    </row>
    <row r="33" spans="1:15" ht="12.75">
      <c r="A33" s="8" t="s">
        <v>52</v>
      </c>
      <c r="B33" s="8" t="s">
        <v>55</v>
      </c>
      <c r="C33" s="9" t="s">
        <v>56</v>
      </c>
      <c r="D33" s="68" t="s">
        <v>91</v>
      </c>
      <c r="E33" s="69" t="s">
        <v>84</v>
      </c>
      <c r="F33" s="70" t="s">
        <v>57</v>
      </c>
      <c r="G33" s="39">
        <v>4</v>
      </c>
      <c r="H33" s="34"/>
      <c r="I33" s="34"/>
      <c r="J33" s="14">
        <f t="shared" si="2"/>
        <v>0</v>
      </c>
      <c r="K33" s="15"/>
      <c r="L33" s="15"/>
      <c r="M33" s="12"/>
      <c r="N33" s="12"/>
      <c r="O33" s="33"/>
    </row>
    <row r="34" spans="1:15" ht="12.75">
      <c r="A34" s="8" t="s">
        <v>52</v>
      </c>
      <c r="B34" s="8" t="s">
        <v>55</v>
      </c>
      <c r="C34" s="9" t="s">
        <v>56</v>
      </c>
      <c r="D34" s="68" t="s">
        <v>92</v>
      </c>
      <c r="E34" s="76" t="s">
        <v>83</v>
      </c>
      <c r="F34" s="70" t="s">
        <v>73</v>
      </c>
      <c r="G34" s="39">
        <v>4</v>
      </c>
      <c r="H34" s="34"/>
      <c r="I34" s="34"/>
      <c r="J34" s="14">
        <f t="shared" si="2"/>
        <v>0</v>
      </c>
      <c r="K34" s="15"/>
      <c r="L34" s="15"/>
      <c r="M34" s="12"/>
      <c r="N34" s="12"/>
      <c r="O34" s="33"/>
    </row>
    <row r="35" spans="1:15" ht="12.75">
      <c r="A35" s="8" t="s">
        <v>52</v>
      </c>
      <c r="B35" s="8" t="s">
        <v>55</v>
      </c>
      <c r="C35" s="9" t="s">
        <v>56</v>
      </c>
      <c r="D35" s="68" t="s">
        <v>93</v>
      </c>
      <c r="E35" s="69" t="s">
        <v>85</v>
      </c>
      <c r="F35" s="68" t="s">
        <v>57</v>
      </c>
      <c r="G35" s="39">
        <v>36</v>
      </c>
      <c r="H35" s="34"/>
      <c r="I35" s="34"/>
      <c r="J35" s="14">
        <f t="shared" si="2"/>
        <v>0</v>
      </c>
      <c r="K35" s="15"/>
      <c r="L35" s="15"/>
      <c r="M35" s="12"/>
      <c r="N35" s="12"/>
      <c r="O35" s="33"/>
    </row>
    <row r="36" spans="1:15" ht="38.25">
      <c r="A36" s="8" t="s">
        <v>52</v>
      </c>
      <c r="B36" s="8" t="s">
        <v>55</v>
      </c>
      <c r="C36" s="9" t="s">
        <v>56</v>
      </c>
      <c r="D36" s="68" t="s">
        <v>94</v>
      </c>
      <c r="E36" s="76" t="s">
        <v>116</v>
      </c>
      <c r="F36" s="68" t="s">
        <v>73</v>
      </c>
      <c r="G36" s="39">
        <v>100</v>
      </c>
      <c r="H36" s="34"/>
      <c r="I36" s="34"/>
      <c r="J36" s="14">
        <f t="shared" si="2"/>
        <v>0</v>
      </c>
      <c r="K36" s="15"/>
      <c r="L36" s="15"/>
      <c r="M36" s="12"/>
      <c r="N36" s="12"/>
      <c r="O36" s="33"/>
    </row>
    <row r="37" spans="1:15" ht="12.75">
      <c r="A37" s="8"/>
      <c r="B37" s="8"/>
      <c r="C37" s="9"/>
      <c r="D37" s="68"/>
      <c r="E37" s="76"/>
      <c r="F37" s="68"/>
      <c r="G37" s="39"/>
      <c r="H37" s="34"/>
      <c r="I37" s="34"/>
      <c r="J37" s="14"/>
      <c r="K37" s="15"/>
      <c r="L37" s="15"/>
      <c r="M37" s="12"/>
      <c r="N37" s="12"/>
      <c r="O37" s="33"/>
    </row>
    <row r="38" spans="1:15" ht="12.75">
      <c r="A38" s="8"/>
      <c r="B38" s="8"/>
      <c r="C38" s="9"/>
      <c r="D38" s="68"/>
      <c r="E38" s="83" t="s">
        <v>132</v>
      </c>
      <c r="F38" s="68"/>
      <c r="G38" s="39"/>
      <c r="H38" s="34"/>
      <c r="I38" s="34"/>
      <c r="J38" s="14"/>
      <c r="K38" s="15"/>
      <c r="L38" s="15"/>
      <c r="M38" s="12"/>
      <c r="N38" s="12"/>
      <c r="O38" s="33"/>
    </row>
    <row r="39" spans="1:15" ht="12.75">
      <c r="A39" s="8"/>
      <c r="B39" s="8"/>
      <c r="C39" s="9"/>
      <c r="D39" s="68"/>
      <c r="E39" s="83" t="s">
        <v>126</v>
      </c>
      <c r="F39" s="68"/>
      <c r="G39" s="39"/>
      <c r="H39" s="34"/>
      <c r="I39" s="34"/>
      <c r="J39" s="14"/>
      <c r="K39" s="15"/>
      <c r="L39" s="15"/>
      <c r="M39" s="12"/>
      <c r="N39" s="12"/>
      <c r="O39" s="33"/>
    </row>
    <row r="40" spans="1:15" ht="12.75">
      <c r="A40" s="8" t="s">
        <v>52</v>
      </c>
      <c r="B40" s="8" t="s">
        <v>55</v>
      </c>
      <c r="C40" s="9" t="s">
        <v>56</v>
      </c>
      <c r="D40" s="68" t="s">
        <v>134</v>
      </c>
      <c r="E40" s="76" t="s">
        <v>129</v>
      </c>
      <c r="F40" s="70" t="s">
        <v>57</v>
      </c>
      <c r="G40" s="39">
        <v>15</v>
      </c>
      <c r="H40" s="34"/>
      <c r="I40" s="34"/>
      <c r="J40" s="14"/>
      <c r="K40" s="15"/>
      <c r="L40" s="15"/>
      <c r="M40" s="12"/>
      <c r="N40" s="12"/>
      <c r="O40" s="33"/>
    </row>
    <row r="41" spans="1:15" ht="12.75">
      <c r="A41" s="8" t="s">
        <v>52</v>
      </c>
      <c r="B41" s="8" t="s">
        <v>55</v>
      </c>
      <c r="C41" s="9" t="s">
        <v>56</v>
      </c>
      <c r="D41" s="68" t="s">
        <v>135</v>
      </c>
      <c r="E41" s="76" t="s">
        <v>130</v>
      </c>
      <c r="F41" s="70" t="s">
        <v>57</v>
      </c>
      <c r="G41" s="39">
        <v>15</v>
      </c>
      <c r="H41" s="34"/>
      <c r="I41" s="34"/>
      <c r="J41" s="14"/>
      <c r="K41" s="15"/>
      <c r="L41" s="15"/>
      <c r="M41" s="12"/>
      <c r="N41" s="12"/>
      <c r="O41" s="33"/>
    </row>
    <row r="42" spans="1:15" ht="12.75">
      <c r="A42" s="8" t="s">
        <v>52</v>
      </c>
      <c r="B42" s="8" t="s">
        <v>55</v>
      </c>
      <c r="C42" s="9" t="s">
        <v>56</v>
      </c>
      <c r="D42" s="68" t="s">
        <v>136</v>
      </c>
      <c r="E42" s="76" t="s">
        <v>131</v>
      </c>
      <c r="F42" s="70" t="s">
        <v>57</v>
      </c>
      <c r="G42" s="39">
        <v>15</v>
      </c>
      <c r="H42" s="34"/>
      <c r="I42" s="34"/>
      <c r="J42" s="14"/>
      <c r="K42" s="15"/>
      <c r="L42" s="15"/>
      <c r="M42" s="12"/>
      <c r="N42" s="12"/>
      <c r="O42" s="33"/>
    </row>
    <row r="43" spans="1:15" ht="12.75">
      <c r="A43" s="8"/>
      <c r="B43" s="8"/>
      <c r="C43" s="9"/>
      <c r="D43" s="68"/>
      <c r="E43" s="84" t="s">
        <v>127</v>
      </c>
      <c r="F43" s="70"/>
      <c r="G43" s="39"/>
      <c r="H43" s="34"/>
      <c r="I43" s="34"/>
      <c r="J43" s="14"/>
      <c r="K43" s="15"/>
      <c r="L43" s="15"/>
      <c r="M43" s="12"/>
      <c r="N43" s="12"/>
      <c r="O43" s="33"/>
    </row>
    <row r="44" spans="1:15" ht="12.75">
      <c r="A44" s="8" t="s">
        <v>52</v>
      </c>
      <c r="B44" s="8" t="s">
        <v>55</v>
      </c>
      <c r="C44" s="9" t="s">
        <v>56</v>
      </c>
      <c r="D44" s="68" t="s">
        <v>137</v>
      </c>
      <c r="E44" s="76" t="s">
        <v>111</v>
      </c>
      <c r="F44" s="70" t="s">
        <v>72</v>
      </c>
      <c r="G44" s="39">
        <v>18</v>
      </c>
      <c r="H44" s="34"/>
      <c r="I44" s="34"/>
      <c r="J44" s="14"/>
      <c r="K44" s="15"/>
      <c r="L44" s="15"/>
      <c r="M44" s="12"/>
      <c r="N44" s="12"/>
      <c r="O44" s="33"/>
    </row>
    <row r="45" spans="1:15" ht="12.75">
      <c r="A45" s="8" t="s">
        <v>52</v>
      </c>
      <c r="B45" s="8" t="s">
        <v>55</v>
      </c>
      <c r="C45" s="9" t="s">
        <v>56</v>
      </c>
      <c r="D45" s="68" t="s">
        <v>138</v>
      </c>
      <c r="E45" s="76" t="s">
        <v>112</v>
      </c>
      <c r="F45" s="70" t="s">
        <v>72</v>
      </c>
      <c r="G45" s="39">
        <v>23</v>
      </c>
      <c r="H45" s="34"/>
      <c r="I45" s="34"/>
      <c r="J45" s="14"/>
      <c r="K45" s="15"/>
      <c r="L45" s="15"/>
      <c r="M45" s="12"/>
      <c r="N45" s="12"/>
      <c r="O45" s="33"/>
    </row>
    <row r="46" spans="1:15" ht="12.75">
      <c r="A46" s="8" t="s">
        <v>52</v>
      </c>
      <c r="B46" s="8" t="s">
        <v>55</v>
      </c>
      <c r="C46" s="9" t="s">
        <v>56</v>
      </c>
      <c r="D46" s="68" t="s">
        <v>139</v>
      </c>
      <c r="E46" s="76" t="s">
        <v>113</v>
      </c>
      <c r="F46" s="70" t="s">
        <v>57</v>
      </c>
      <c r="G46" s="39">
        <v>6</v>
      </c>
      <c r="H46" s="34"/>
      <c r="I46" s="34"/>
      <c r="J46" s="14"/>
      <c r="K46" s="15"/>
      <c r="L46" s="15"/>
      <c r="M46" s="12"/>
      <c r="N46" s="12"/>
      <c r="O46" s="33"/>
    </row>
    <row r="47" spans="1:15" ht="12.75">
      <c r="A47" s="8" t="s">
        <v>52</v>
      </c>
      <c r="B47" s="8" t="s">
        <v>55</v>
      </c>
      <c r="C47" s="9" t="s">
        <v>56</v>
      </c>
      <c r="D47" s="68" t="s">
        <v>140</v>
      </c>
      <c r="E47" s="76" t="s">
        <v>114</v>
      </c>
      <c r="F47" s="70" t="s">
        <v>72</v>
      </c>
      <c r="G47" s="39">
        <v>41</v>
      </c>
      <c r="H47" s="34"/>
      <c r="I47" s="34"/>
      <c r="J47" s="14"/>
      <c r="K47" s="15"/>
      <c r="L47" s="15"/>
      <c r="M47" s="12"/>
      <c r="N47" s="12"/>
      <c r="O47" s="33"/>
    </row>
    <row r="48" spans="1:15" ht="12.75">
      <c r="A48" s="8" t="s">
        <v>51</v>
      </c>
      <c r="B48" s="8" t="s">
        <v>52</v>
      </c>
      <c r="C48" s="8" t="s">
        <v>53</v>
      </c>
      <c r="D48" s="68" t="s">
        <v>141</v>
      </c>
      <c r="E48" s="76" t="s">
        <v>124</v>
      </c>
      <c r="F48" s="68" t="s">
        <v>72</v>
      </c>
      <c r="G48" s="11">
        <v>41</v>
      </c>
      <c r="H48" s="34"/>
      <c r="I48" s="34"/>
      <c r="J48" s="77">
        <f>ROUND(G48*(H48+I48),2)</f>
        <v>0</v>
      </c>
      <c r="K48" s="15"/>
      <c r="L48" s="15"/>
      <c r="M48" s="12"/>
      <c r="N48" s="12"/>
      <c r="O48" s="33"/>
    </row>
    <row r="49" spans="1:15" ht="12.75">
      <c r="A49" s="8"/>
      <c r="B49" s="8"/>
      <c r="C49" s="8"/>
      <c r="D49" s="68"/>
      <c r="E49" s="84" t="s">
        <v>128</v>
      </c>
      <c r="F49" s="68"/>
      <c r="G49" s="11"/>
      <c r="H49" s="34"/>
      <c r="I49" s="34"/>
      <c r="J49" s="77"/>
      <c r="K49" s="80"/>
      <c r="L49" s="80"/>
      <c r="M49" s="81"/>
      <c r="N49" s="81"/>
      <c r="O49" s="82"/>
    </row>
    <row r="50" spans="1:15" ht="12.75">
      <c r="A50" s="8" t="s">
        <v>52</v>
      </c>
      <c r="B50" s="8" t="s">
        <v>55</v>
      </c>
      <c r="C50" s="9" t="s">
        <v>56</v>
      </c>
      <c r="D50" s="68" t="s">
        <v>142</v>
      </c>
      <c r="E50" s="76" t="s">
        <v>122</v>
      </c>
      <c r="F50" s="68" t="s">
        <v>57</v>
      </c>
      <c r="G50" s="11">
        <v>6</v>
      </c>
      <c r="H50" s="34"/>
      <c r="I50" s="34"/>
      <c r="J50" s="77">
        <f>ROUND(G50*(H50+I50),2)</f>
        <v>0</v>
      </c>
      <c r="K50" s="80"/>
      <c r="L50" s="80"/>
      <c r="M50" s="81"/>
      <c r="N50" s="81"/>
      <c r="O50" s="82"/>
    </row>
    <row r="51" spans="1:15" ht="12.75">
      <c r="A51" s="8" t="s">
        <v>52</v>
      </c>
      <c r="B51" s="8" t="s">
        <v>55</v>
      </c>
      <c r="C51" s="9" t="s">
        <v>56</v>
      </c>
      <c r="D51" s="68" t="s">
        <v>143</v>
      </c>
      <c r="E51" s="76" t="s">
        <v>123</v>
      </c>
      <c r="F51" s="68" t="s">
        <v>57</v>
      </c>
      <c r="G51" s="11">
        <v>2</v>
      </c>
      <c r="H51" s="34"/>
      <c r="I51" s="34"/>
      <c r="J51" s="77">
        <f>ROUND(G51*(H51+I51),2)</f>
        <v>0</v>
      </c>
      <c r="K51" s="80"/>
      <c r="L51" s="80"/>
      <c r="M51" s="81"/>
      <c r="N51" s="81"/>
      <c r="O51" s="82"/>
    </row>
    <row r="52" spans="1:15" ht="12.75">
      <c r="A52" s="8" t="s">
        <v>52</v>
      </c>
      <c r="B52" s="8" t="s">
        <v>55</v>
      </c>
      <c r="C52" s="8" t="s">
        <v>56</v>
      </c>
      <c r="D52" s="68" t="s">
        <v>144</v>
      </c>
      <c r="E52" s="76" t="s">
        <v>133</v>
      </c>
      <c r="F52" s="68" t="s">
        <v>57</v>
      </c>
      <c r="G52" s="11">
        <v>8</v>
      </c>
      <c r="H52" s="34"/>
      <c r="I52" s="34"/>
      <c r="J52" s="77"/>
      <c r="K52" s="80"/>
      <c r="L52" s="80"/>
      <c r="M52" s="81"/>
      <c r="N52" s="81"/>
      <c r="O52" s="82"/>
    </row>
    <row r="53" spans="1:15" ht="12.75">
      <c r="A53" s="8" t="s">
        <v>51</v>
      </c>
      <c r="B53" s="8" t="s">
        <v>52</v>
      </c>
      <c r="C53" s="8" t="s">
        <v>53</v>
      </c>
      <c r="D53" s="68" t="s">
        <v>145</v>
      </c>
      <c r="E53" s="76" t="s">
        <v>121</v>
      </c>
      <c r="F53" s="68" t="s">
        <v>57</v>
      </c>
      <c r="G53" s="11">
        <v>1</v>
      </c>
      <c r="H53" s="34"/>
      <c r="I53" s="34"/>
      <c r="J53" s="77">
        <f>ROUND(G53*(H53+I53),2)</f>
        <v>0</v>
      </c>
      <c r="K53" s="80"/>
      <c r="L53" s="80"/>
      <c r="M53" s="81"/>
      <c r="N53" s="81"/>
      <c r="O53" s="82"/>
    </row>
    <row r="54" spans="1:15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2.75">
      <c r="A55" s="25"/>
      <c r="B55" s="25"/>
      <c r="C55" s="25"/>
      <c r="D55" s="25"/>
      <c r="E55" s="25"/>
      <c r="F55" s="26" t="s">
        <v>44</v>
      </c>
      <c r="G55" s="26"/>
      <c r="H55" s="27"/>
      <c r="I55" s="26"/>
      <c r="J55" s="28">
        <f>SUM(J7:J48)</f>
        <v>0</v>
      </c>
      <c r="K55" s="25"/>
      <c r="L55" s="25"/>
      <c r="M55" s="25"/>
      <c r="N55" s="25"/>
      <c r="O55" s="25"/>
    </row>
    <row r="56" spans="1:15" ht="12.75">
      <c r="A56" s="25"/>
      <c r="B56" s="25"/>
      <c r="C56" s="25"/>
      <c r="D56" s="25"/>
      <c r="E56" s="25"/>
      <c r="F56" s="29"/>
      <c r="G56" s="29"/>
      <c r="H56" s="30"/>
      <c r="I56" s="29"/>
      <c r="J56" s="31"/>
      <c r="K56" s="25"/>
      <c r="L56" s="25"/>
      <c r="M56" s="25"/>
      <c r="N56" s="25"/>
      <c r="O56" s="25"/>
    </row>
    <row r="57" spans="1:15" ht="12.75">
      <c r="A57" s="25"/>
      <c r="B57" s="25"/>
      <c r="C57" s="25"/>
      <c r="D57" s="25"/>
      <c r="E57" s="73"/>
      <c r="F57" s="29" t="s">
        <v>45</v>
      </c>
      <c r="G57" s="29"/>
      <c r="H57" s="30">
        <f>H6</f>
        <v>0.15</v>
      </c>
      <c r="I57" s="29"/>
      <c r="J57" s="31">
        <f>ROUND(SUM(M7:M48),1)</f>
        <v>0</v>
      </c>
      <c r="K57" s="25"/>
      <c r="L57" s="73"/>
      <c r="M57" s="25"/>
      <c r="N57" s="25"/>
      <c r="O57" s="25"/>
    </row>
    <row r="58" spans="1:15" ht="12.75">
      <c r="A58" s="25"/>
      <c r="B58" s="25"/>
      <c r="C58" s="25"/>
      <c r="D58" s="25"/>
      <c r="E58" s="25"/>
      <c r="F58" s="29" t="s">
        <v>46</v>
      </c>
      <c r="G58" s="29"/>
      <c r="H58" s="30">
        <f>I6</f>
        <v>0.21</v>
      </c>
      <c r="I58" s="29"/>
      <c r="J58" s="31">
        <f>J55/100*21</f>
        <v>0</v>
      </c>
      <c r="K58" s="25"/>
      <c r="L58" s="74">
        <f>SUM(G7:G48)</f>
        <v>1079</v>
      </c>
      <c r="M58" s="73">
        <f>SUM(J7:J48)</f>
        <v>0</v>
      </c>
      <c r="N58" s="25"/>
      <c r="O58" s="25"/>
    </row>
    <row r="59" spans="1:15" ht="12.75">
      <c r="A59" s="25"/>
      <c r="B59" s="25"/>
      <c r="C59" s="25"/>
      <c r="D59" s="25"/>
      <c r="E59" s="25"/>
      <c r="F59" s="29"/>
      <c r="G59" s="29"/>
      <c r="H59" s="30"/>
      <c r="I59" s="29"/>
      <c r="J59" s="31"/>
      <c r="K59" s="25"/>
      <c r="L59" s="25"/>
      <c r="M59" s="25"/>
      <c r="N59" s="25"/>
      <c r="O59" s="25"/>
    </row>
    <row r="60" spans="1:15" ht="12.75">
      <c r="A60" s="25"/>
      <c r="B60" s="25"/>
      <c r="C60" s="25"/>
      <c r="D60" s="25"/>
      <c r="E60" s="25"/>
      <c r="F60" s="26" t="s">
        <v>47</v>
      </c>
      <c r="G60" s="26"/>
      <c r="H60" s="27"/>
      <c r="I60" s="26"/>
      <c r="J60" s="28">
        <f>J55+J57+J58</f>
        <v>0</v>
      </c>
      <c r="K60" s="25"/>
      <c r="L60" s="25"/>
      <c r="M60" s="25"/>
      <c r="N60" s="25"/>
      <c r="O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75" t="s">
        <v>79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2" ht="12.75">
      <c r="A63" s="79" t="s">
        <v>115</v>
      </c>
      <c r="B63" s="75"/>
    </row>
    <row r="64" ht="12.75">
      <c r="L64" s="71"/>
    </row>
  </sheetData>
  <sheetProtection selectLockedCells="1"/>
  <mergeCells count="1">
    <mergeCell ref="D2:J2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79" r:id="rId1"/>
  <headerFooter alignWithMargins="0">
    <oddHeader>&amp;C&amp;A</oddHeader>
    <oddFooter>&amp;CPage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Hrotek</dc:creator>
  <cp:keywords/>
  <dc:description/>
  <cp:lastModifiedBy>Hrotková</cp:lastModifiedBy>
  <cp:lastPrinted>2018-03-29T00:46:57Z</cp:lastPrinted>
  <dcterms:created xsi:type="dcterms:W3CDTF">2005-03-25T10:03:55Z</dcterms:created>
  <dcterms:modified xsi:type="dcterms:W3CDTF">2018-03-29T00:47:29Z</dcterms:modified>
  <cp:category/>
  <cp:version/>
  <cp:contentType/>
  <cp:contentStatus/>
</cp:coreProperties>
</file>