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85" windowWidth="28455" windowHeight="14505" activeTab="0"/>
  </bookViews>
  <sheets>
    <sheet name="Rekapitulace stavby" sheetId="1" r:id="rId1"/>
    <sheet name="716 - Výměna výplní otvor..." sheetId="2" r:id="rId2"/>
    <sheet name="Pokyny pro vyplnění" sheetId="3" r:id="rId3"/>
  </sheets>
  <definedNames>
    <definedName name="_xlnm._FilterDatabase" localSheetId="1" hidden="1">'716 - Výměna výplní otvor...'!$C$84:$K$179</definedName>
    <definedName name="_xlnm.Print_Area" localSheetId="1">'716 - Výměna výplní otvor...'!$C$4:$J$34,'716 - Výměna výplní otvor...'!$C$40:$J$68,'716 - Výměna výplní otvor...'!$C$74:$K$179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'716 - Výměna výplní otvor...'!$84:$84</definedName>
  </definedNames>
  <calcPr calcId="125725"/>
</workbook>
</file>

<file path=xl/sharedStrings.xml><?xml version="1.0" encoding="utf-8"?>
<sst xmlns="http://schemas.openxmlformats.org/spreadsheetml/2006/main" count="1791" uniqueCount="552">
  <si>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</si>
  <si>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</si>
  <si>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</si>
  <si>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</si>
  <si>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</si>
  <si>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</si>
  <si>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</si>
  <si>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{59ceca25-3091-4eb6-a42e-c09fa192071a}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</si>
  <si>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</si>
  <si>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</si>
  <si>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</si>
  <si>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</si>
  <si>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</si>
  <si>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</si>
  <si>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</si>
  <si>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</si>
  <si>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</si>
  <si>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</si>
  <si>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</si>
  <si>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výplní otvorů skladovací haly v areálu TSCHM</t>
  </si>
  <si>
    <t>0,1</t>
  </si>
  <si>
    <t>KSO:</t>
  </si>
  <si>
    <t>812 59</t>
  </si>
  <si>
    <t>CC-CZ:</t>
  </si>
  <si>
    <t/>
  </si>
  <si>
    <t>1</t>
  </si>
  <si>
    <t>Místo:</t>
  </si>
  <si>
    <t>Chomutov</t>
  </si>
  <si>
    <t>Datum:</t>
  </si>
  <si>
    <t>12.4.2017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</si>
  <si>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</si>
  <si>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</si>
  <si>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</si>
  <si>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</si>
  <si>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</si>
  <si>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</si>
  <si>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</si>
  <si>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</si>
  <si>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</si>
  <si>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JKPO Chomutov, Ing. Alena Kůrková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</si>
  <si>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</si>
  <si>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</si>
  <si>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</si>
  <si>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</si>
  <si>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</si>
  <si>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</si>
  <si>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</si>
  <si>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</si>
  <si>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</si>
  <si>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</si>
  <si>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</si>
  <si>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</si>
  <si>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</si>
  <si>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</si>
  <si>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</si>
  <si>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</si>
  <si>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</si>
  <si>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</si>
  <si>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</si>
  <si>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</si>
  <si>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</si>
  <si>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</si>
  <si>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</si>
  <si>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</si>
  <si>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</si>
  <si>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</si>
  <si>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</si>
  <si>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</si>
  <si>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</si>
  <si>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</si>
  <si>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</si>
  <si>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</si>
  <si>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</si>
  <si>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</si>
  <si>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</si>
  <si>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</si>
  <si>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</si>
  <si>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</si>
  <si>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</si>
  <si>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</si>
  <si>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</si>
  <si>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</si>
  <si>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</si>
  <si>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</si>
  <si>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</si>
  <si>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</si>
  <si>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</si>
  <si>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</si>
  <si>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</si>
  <si>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</si>
  <si>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</si>
  <si>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</si>
  <si>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</si>
  <si>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</si>
  <si>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</si>
  <si>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</si>
  <si>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</si>
  <si>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</si>
  <si>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</si>
  <si>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</si>
  <si>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</si>
  <si>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</si>
  <si>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</si>
  <si>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</si>
  <si>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</si>
  <si>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</si>
  <si>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</si>
  <si>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</si>
  <si>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</si>
  <si>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VRN8 - Přesun stavebních kapacit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</si>
  <si>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</si>
  <si>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</si>
  <si>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</si>
  <si>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</si>
  <si>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</si>
  <si>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</si>
  <si>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</si>
  <si>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</si>
  <si>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</si>
  <si>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</si>
  <si>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</si>
  <si>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</si>
  <si>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</si>
  <si>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</si>
  <si>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</si>
  <si>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</si>
  <si>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</si>
  <si>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</si>
  <si>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</si>
  <si>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</si>
  <si>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311272323</t>
  </si>
  <si>
    <t>Zdivo z pórobetonových přesných tvárnic (YTONG) nosné z tvárnic hladkých jakékoli pevnosti na tenké maltové lože, tloušťka zdiva 300 mm, objemová hmotnost 500 kg/m3</t>
  </si>
  <si>
    <t>m3</t>
  </si>
  <si>
    <t>CS ÚRS 2016 01</t>
  </si>
  <si>
    <t>4</t>
  </si>
  <si>
    <t>307770145</t>
  </si>
  <si>
    <t>VV</t>
  </si>
  <si>
    <t>0,3*(2,4*2,4+4,33*4,2) "zazdívka otvorů"</t>
  </si>
  <si>
    <t>Součet</t>
  </si>
  <si>
    <t>6</t>
  </si>
  <si>
    <t>Úpravy povrchů, podlahy a osazování výplní</t>
  </si>
  <si>
    <t>612142001</t>
  </si>
  <si>
    <t>Potažení vnitřních ploch pletivem v ploše nebo pruzích, na plném podkladu sklovláknitým vtlačením do tmelu stěn</t>
  </si>
  <si>
    <t>m2</t>
  </si>
  <si>
    <t>-325322172</t>
  </si>
  <si>
    <t>(2,4*2,4)*2+4,33*4,2 "zazdívka otvorů"</t>
  </si>
  <si>
    <t>612311141</t>
  </si>
  <si>
    <t>Omítka vápenná vnitřních ploch nanášená ručně dvouvrstvá štuková, tloušťky jádrové omítky do 10 mm a tloušťky štuku do 3 mm svislých konstrukcí stěn</t>
  </si>
  <si>
    <t>2045961337</t>
  </si>
  <si>
    <t>619995001</t>
  </si>
  <si>
    <t>Začištění omítek (s dodáním hmot) kolem oken, dveří, podlah, obkladů apod.</t>
  </si>
  <si>
    <t>m</t>
  </si>
  <si>
    <t>-1281834851</t>
  </si>
  <si>
    <t>14*(2,4*4)+2*(2,4*2+1,8*2)</t>
  </si>
  <si>
    <t>5</t>
  </si>
  <si>
    <t>622142001</t>
  </si>
  <si>
    <t>Potažení vnějších ploch pletivem v ploše nebo pruzích, na plném podkladu sklovláknitým vtlačením do tmelu stěn</t>
  </si>
  <si>
    <t>1683080095</t>
  </si>
  <si>
    <t>622321141</t>
  </si>
  <si>
    <t>Omítka vápenocementová vnějších ploch nanášená ručně dvouvrstvá, tloušťky jádrové omítky do 15 mm a tloušťky štuku do 3 mm štuková stěn</t>
  </si>
  <si>
    <t>-1199509110</t>
  </si>
  <si>
    <t>9</t>
  </si>
  <si>
    <t>Ostatní konstrukce a práce, bourání</t>
  </si>
  <si>
    <t>7</t>
  </si>
  <si>
    <t>949101111</t>
  </si>
  <si>
    <t>Lešení pomocné pracovní pro objekty pozemních staveb pro zatížení do 150 kg/m2, o výšce lešeňové podlahy do 1,9 m</t>
  </si>
  <si>
    <t>632328371</t>
  </si>
  <si>
    <t>17,4*45,15</t>
  </si>
  <si>
    <t>8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</si>
  <si>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</si>
  <si>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</si>
  <si>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1467426924</t>
  </si>
  <si>
    <t>968062377</t>
  </si>
  <si>
    <t>Vybourání dřevěných rámů oken s křídly, dveřních zárubní, vrat, stěn, ostění nebo obkladů rámů oken s křídly zdvojených, plochy přes 4 m2</t>
  </si>
  <si>
    <t>556954584</t>
  </si>
  <si>
    <t>(2,4*2,4)*15+2,4*1,8 "1.NP"</t>
  </si>
  <si>
    <t>2,4*1,8 "2.NP"</t>
  </si>
  <si>
    <t>968072456</t>
  </si>
  <si>
    <t>Vybourání kovových rámů oken s křídly, dveřních zárubní, vrat, stěn, ostění nebo obkladů dveřních zárubní, plochy přes 2 m2</t>
  </si>
  <si>
    <t>2006643248</t>
  </si>
  <si>
    <t>4,33*4,2</t>
  </si>
  <si>
    <t>997</t>
  </si>
  <si>
    <t>Přesun sutě</t>
  </si>
  <si>
    <t>11</t>
  </si>
  <si>
    <t>997013212</t>
  </si>
  <si>
    <t>Vnitrostaveništní doprava suti a vybouraných hmot vodorovně do 50 m svisle ručně (nošením po schodech) pro budovy a haly výšky přes 6 do 9 m</t>
  </si>
  <si>
    <t>t</t>
  </si>
  <si>
    <t>20242350</t>
  </si>
  <si>
    <t>12</t>
  </si>
  <si>
    <t>997013501</t>
  </si>
  <si>
    <t>Odvoz suti a vybouraných hmot na skládku nebo meziskládku se složením, na vzdálenost do 1 km</t>
  </si>
  <si>
    <t>-976079897</t>
  </si>
  <si>
    <t>13</t>
  </si>
  <si>
    <t>997013509</t>
  </si>
  <si>
    <t>Odvoz suti a vybouraných hmot na skládku nebo meziskládku se složením, na vzdálenost Příplatek k ceně za každý další i započatý 1 km přes 1 km</t>
  </si>
  <si>
    <t>103363588</t>
  </si>
  <si>
    <t>4,347*25 'Přepočtené koeficientem množství</t>
  </si>
  <si>
    <t>14</t>
  </si>
  <si>
    <t>997013831</t>
  </si>
  <si>
    <t>Poplatek za uložení stavebního odpadu na skládce (skládkovné) směsného</t>
  </si>
  <si>
    <t>-1663483760</t>
  </si>
  <si>
    <t>998</t>
  </si>
  <si>
    <t>Přesun hmot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</si>
  <si>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</si>
  <si>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</si>
  <si>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1109941914</t>
  </si>
  <si>
    <t>PSV</t>
  </si>
  <si>
    <t>Práce a dodávky PSV</t>
  </si>
  <si>
    <t>764</t>
  </si>
  <si>
    <t>Konstrukce klempířské</t>
  </si>
  <si>
    <t>20</t>
  </si>
  <si>
    <t>764002851</t>
  </si>
  <si>
    <t>Demontáž klempířských konstrukcí oplechování parapetů do suti</t>
  </si>
  <si>
    <t>16</t>
  </si>
  <si>
    <t>-1065036240</t>
  </si>
  <si>
    <t>16*2,4</t>
  </si>
  <si>
    <t>764216443</t>
  </si>
  <si>
    <t>Oplechování parapetů z pozinkovaného plechu rovných celoplošně lepené, bez rohů rš 250 mm</t>
  </si>
  <si>
    <t>976849513</t>
  </si>
  <si>
    <t>14*2,4+2*2,4</t>
  </si>
  <si>
    <t>22</t>
  </si>
  <si>
    <t>998764102</t>
  </si>
  <si>
    <t>Přesun hmot pro konstrukce klempířské stanovený z hmotnosti přesunovaného materiálu vodorovná dopravní vzdálenost do 50 m v objektech výšky přes 6 do 12 m</t>
  </si>
  <si>
    <t>649515786</t>
  </si>
  <si>
    <t>766</t>
  </si>
  <si>
    <t>Konstrukce truhlářské</t>
  </si>
  <si>
    <t>23</t>
  </si>
  <si>
    <t>6871R</t>
  </si>
  <si>
    <t>Repase vrat vč. zateplení EPS tl. 40mm, dle popisu v TZ</t>
  </si>
  <si>
    <t>ks</t>
  </si>
  <si>
    <t>-1966449959</t>
  </si>
  <si>
    <t>24</t>
  </si>
  <si>
    <t>766622116</t>
  </si>
  <si>
    <t>Montáž oken plastových včetně montáže rámu na polyuretanovou pěnu plochy přes 1 m2 pevných do zdiva, výšky přes 1,5 do 2,5 m</t>
  </si>
  <si>
    <t>1518640097</t>
  </si>
  <si>
    <t>14*(2,4*2,4)+2,4*1,8+2,4*1,8</t>
  </si>
  <si>
    <t>25</t>
  </si>
  <si>
    <t>766622132</t>
  </si>
  <si>
    <t>Montáž oken plastových včetně montáže rámu na polyuretanovou pěnu plochy přes 1 m2 otevíravých nebo sklápěcích do zdiva, výšky přes 1,5 do 2,5 m</t>
  </si>
  <si>
    <t>-1272071150</t>
  </si>
  <si>
    <t>26</t>
  </si>
  <si>
    <t>M</t>
  </si>
  <si>
    <t>6114379R</t>
  </si>
  <si>
    <t>okno plastové 2křídlové 240x240 cm</t>
  </si>
  <si>
    <t>kus</t>
  </si>
  <si>
    <t>32</t>
  </si>
  <si>
    <t>1668851339</t>
  </si>
  <si>
    <t>27</t>
  </si>
  <si>
    <t>6114379R1</t>
  </si>
  <si>
    <t>okno plastové 2křídlové 240x180 cm</t>
  </si>
  <si>
    <t>1515096061</t>
  </si>
  <si>
    <t>28</t>
  </si>
  <si>
    <t>766660451</t>
  </si>
  <si>
    <t>Montáž dveřních křídel dřevěných nebo plastových vchodových dveří včetně rámu do zdiva dvoukřídlových bez nadsvětlíku</t>
  </si>
  <si>
    <t>-755483221</t>
  </si>
  <si>
    <t>29</t>
  </si>
  <si>
    <t>6114416R</t>
  </si>
  <si>
    <t>dveře plastové vchodové 2křídlové otevíravé 145x197 cm</t>
  </si>
  <si>
    <t>430474597</t>
  </si>
  <si>
    <t>30</t>
  </si>
  <si>
    <t>766691914</t>
  </si>
  <si>
    <t>Ostatní práce vyvěšení nebo zavěšení křídel s případným uložením a opětovným zavěšením po provedení stavebních změn dřevěných dveřních, plochy do 2 m2</t>
  </si>
  <si>
    <t>491109597</t>
  </si>
  <si>
    <t>31</t>
  </si>
  <si>
    <t>998766102</t>
  </si>
  <si>
    <t>Přesun hmot pro konstrukce truhlářské stanovený z hmotnosti přesunovaného materiálu vodorovná dopravní vzdálenost do 50 m v objektech výšky přes 6 do 12 m</t>
  </si>
  <si>
    <t>-1720275534</t>
  </si>
  <si>
    <t>767</t>
  </si>
  <si>
    <t>Konstrukce zámečnické</t>
  </si>
  <si>
    <t>33</t>
  </si>
  <si>
    <t>767662110</t>
  </si>
  <si>
    <t>Montáž mříží pevných, připevněných šroubováním</t>
  </si>
  <si>
    <t>976324036</t>
  </si>
  <si>
    <t>14*(2,4*2,4)+2,4*1,8 "jedná se o zpětnou mtž."</t>
  </si>
  <si>
    <t>34</t>
  </si>
  <si>
    <t>7676621R</t>
  </si>
  <si>
    <t>Demontáž mříží pevných šroubovaných</t>
  </si>
  <si>
    <t>-1840320091</t>
  </si>
  <si>
    <t>P</t>
  </si>
  <si>
    <t>Poznámka k položce:
Viz. původní pohled.</t>
  </si>
  <si>
    <t>14*(2,4*2,4)+2,4*1,8</t>
  </si>
  <si>
    <t>35</t>
  </si>
  <si>
    <t>767691833</t>
  </si>
  <si>
    <t>Vyvěšení nebo zavěšení kovových křídel – ostatní práce s případným uložením a opětovným zavěšením po provedení stavebních změn vrat, plochy přes 4 m2</t>
  </si>
  <si>
    <t>-1565169484</t>
  </si>
  <si>
    <t>Poznámka k položce:
4 x vyvěšení křídel + 2 x zpětné zavěšení repasovaných křídel.</t>
  </si>
  <si>
    <t>36</t>
  </si>
  <si>
    <t>998767102</t>
  </si>
  <si>
    <t>Přesun hmot pro zámečnické konstrukce stanovený z hmotnosti přesunovaného materiálu vodorovná dopravní vzdálenost do 50 m v objektech výšky přes 6 do 12 m</t>
  </si>
  <si>
    <t>-1076052467</t>
  </si>
  <si>
    <t>783</t>
  </si>
  <si>
    <t>Dokončovací práce - nátěry</t>
  </si>
  <si>
    <t>37</t>
  </si>
  <si>
    <t>783301303</t>
  </si>
  <si>
    <t>Příprava podkladu zámečnických konstrukcí před provedením nátěru odrezivění odrezovačem bezoplachovým</t>
  </si>
  <si>
    <t>181575287</t>
  </si>
  <si>
    <t>Poznámka k položce:
Zárubně, mříže.</t>
  </si>
  <si>
    <t>55</t>
  </si>
  <si>
    <t>38</t>
  </si>
  <si>
    <t>783301311</t>
  </si>
  <si>
    <t>Příprava podkladu zámečnických konstrukcí před provedením nátěru odmaštění odmašťovačem vodou ředitelným</t>
  </si>
  <si>
    <t>1868991578</t>
  </si>
  <si>
    <t>39</t>
  </si>
  <si>
    <t>783314201</t>
  </si>
  <si>
    <t>Základní antikorozní nátěr zámečnických konstrukcí jednonásobný syntetický standardní</t>
  </si>
  <si>
    <t>560217079</t>
  </si>
  <si>
    <t>40</t>
  </si>
  <si>
    <t>783315101</t>
  </si>
  <si>
    <t>Mezinátěr zámečnických konstrukcí jednonásobný syntetický standardní</t>
  </si>
  <si>
    <t>1006483489</t>
  </si>
  <si>
    <t>41</t>
  </si>
  <si>
    <t>783317101</t>
  </si>
  <si>
    <t>Krycí nátěr (email) zámečnických konstrukcí jednonásobný syntetický standardní</t>
  </si>
  <si>
    <t>-773826613</t>
  </si>
  <si>
    <t>42</t>
  </si>
  <si>
    <t>783827425</t>
  </si>
  <si>
    <t>Krycí (ochranný ) nátěr omítek dvojnásobný hladkých omítek hladkých, zrnitých tenkovrstvých nebo štukových stupně členitosti 1 a 2 silikonový</t>
  </si>
  <si>
    <t>1526617510</t>
  </si>
  <si>
    <t>784</t>
  </si>
  <si>
    <t>Dokončovací práce - malby a tapety</t>
  </si>
  <si>
    <t>43</t>
  </si>
  <si>
    <t>784171101</t>
  </si>
  <si>
    <t>Zakrytí nemalovaných ploch (materiál ve specifikaci) včetně pozdějšího odkrytí podlah</t>
  </si>
  <si>
    <t>172709408</t>
  </si>
  <si>
    <t>44</t>
  </si>
  <si>
    <t>581248420</t>
  </si>
  <si>
    <t>Zeminy jílovinové - hlinky a nátěry malířské nátěry upravené tekuté PRIMALEX (systém) pásky a fólie - malířské potřeby páska do 60° C 7µ    4 x 5 m</t>
  </si>
  <si>
    <t>-1651632774</t>
  </si>
  <si>
    <t>20*1,05 'Přepočtené koeficientem množství</t>
  </si>
  <si>
    <t>45</t>
  </si>
  <si>
    <t>784181101</t>
  </si>
  <si>
    <t>Penetrace podkladu jednonásobná základní akrylátová v místnostech výšky do 3,80 m</t>
  </si>
  <si>
    <t>638238671</t>
  </si>
  <si>
    <t>46</t>
  </si>
  <si>
    <t>784211101</t>
  </si>
  <si>
    <t>Malby z malířských směsí otěruvzdorných za mokra dvojnásobné, bílé za mokra otěruvzdorné výborně v místnostech výšky do 3,80 m</t>
  </si>
  <si>
    <t>-2042321291</t>
  </si>
  <si>
    <t>VRN</t>
  </si>
  <si>
    <t>Vedlejší rozpočtové náklady</t>
  </si>
  <si>
    <t>VRN3</t>
  </si>
  <si>
    <t>Zařízení staveniště</t>
  </si>
  <si>
    <t>49</t>
  </si>
  <si>
    <t>032103000</t>
  </si>
  <si>
    <t>Zařízení staveniště vybavení staveniště náklady na stavební buňky</t>
  </si>
  <si>
    <t>…</t>
  </si>
  <si>
    <t>1024</t>
  </si>
  <si>
    <t>-787244443</t>
  </si>
  <si>
    <t>50</t>
  </si>
  <si>
    <t>034103000</t>
  </si>
  <si>
    <t>Zařízení staveniště zabezpečení staveniště energie pro zařízení staveniště</t>
  </si>
  <si>
    <t>416285621</t>
  </si>
  <si>
    <t>51</t>
  </si>
  <si>
    <t>034503000</t>
  </si>
  <si>
    <t>Zařízení staveniště zabezpečení staveniště informační tabule</t>
  </si>
  <si>
    <t>-548524982</t>
  </si>
  <si>
    <t>52</t>
  </si>
  <si>
    <t>039103000</t>
  </si>
  <si>
    <t>Zařízení staveniště zrušení zařízení staveniště rozebrání, bourání a odvoz</t>
  </si>
  <si>
    <t>101533455</t>
  </si>
  <si>
    <t>53</t>
  </si>
  <si>
    <t>039203000</t>
  </si>
  <si>
    <t>Zařízení staveniště zrušení zařízení staveniště úprava terénu</t>
  </si>
  <si>
    <t>253393111</t>
  </si>
  <si>
    <t>VRN8</t>
  </si>
  <si>
    <t>Přesun stavebních kapacit</t>
  </si>
  <si>
    <t>54</t>
  </si>
  <si>
    <t>081103000</t>
  </si>
  <si>
    <t>Další náklady na pracovníky doprava denní doprava pracovníků na pracoviště</t>
  </si>
  <si>
    <t>688618694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</si>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</sst>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4" t="s">
        <v>16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27"/>
      <c r="AQ5" s="29"/>
      <c r="BE5" s="322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6" t="s">
        <v>19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27"/>
      <c r="AQ6" s="29"/>
      <c r="BE6" s="323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24</v>
      </c>
      <c r="AO7" s="27"/>
      <c r="AP7" s="27"/>
      <c r="AQ7" s="29"/>
      <c r="BE7" s="323"/>
      <c r="BS7" s="22" t="s">
        <v>25</v>
      </c>
    </row>
    <row r="8" spans="2:71" ht="14.45" customHeight="1">
      <c r="B8" s="26"/>
      <c r="C8" s="27"/>
      <c r="D8" s="35" t="s">
        <v>26</v>
      </c>
      <c r="E8" s="27"/>
      <c r="F8" s="27"/>
      <c r="G8" s="27"/>
      <c r="H8" s="27"/>
      <c r="I8" s="27"/>
      <c r="J8" s="27"/>
      <c r="K8" s="33" t="s">
        <v>27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28</v>
      </c>
      <c r="AL8" s="27"/>
      <c r="AM8" s="27"/>
      <c r="AN8" s="36" t="s">
        <v>29</v>
      </c>
      <c r="AO8" s="27"/>
      <c r="AP8" s="27"/>
      <c r="AQ8" s="29"/>
      <c r="BE8" s="323"/>
      <c r="BS8" s="22" t="s">
        <v>30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3"/>
      <c r="BS9" s="22" t="s">
        <v>31</v>
      </c>
    </row>
    <row r="10" spans="2:71" ht="14.45" customHeight="1">
      <c r="B10" s="26"/>
      <c r="C10" s="27"/>
      <c r="D10" s="35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33</v>
      </c>
      <c r="AL10" s="27"/>
      <c r="AM10" s="27"/>
      <c r="AN10" s="33" t="s">
        <v>24</v>
      </c>
      <c r="AO10" s="27"/>
      <c r="AP10" s="27"/>
      <c r="AQ10" s="29"/>
      <c r="BE10" s="323"/>
      <c r="BS10" s="22" t="s">
        <v>20</v>
      </c>
    </row>
    <row r="11" spans="2:71" ht="18.4" customHeight="1">
      <c r="B11" s="26"/>
      <c r="C11" s="27"/>
      <c r="D11" s="27"/>
      <c r="E11" s="33" t="s">
        <v>34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35</v>
      </c>
      <c r="AL11" s="27"/>
      <c r="AM11" s="27"/>
      <c r="AN11" s="33" t="s">
        <v>24</v>
      </c>
      <c r="AO11" s="27"/>
      <c r="AP11" s="27"/>
      <c r="AQ11" s="29"/>
      <c r="BE11" s="323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3"/>
      <c r="BS12" s="22" t="s">
        <v>20</v>
      </c>
    </row>
    <row r="13" spans="2:71" ht="14.45" customHeight="1">
      <c r="B13" s="26"/>
      <c r="C13" s="27"/>
      <c r="D13" s="35" t="s">
        <v>36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33</v>
      </c>
      <c r="AL13" s="27"/>
      <c r="AM13" s="27"/>
      <c r="AN13" s="37" t="s">
        <v>37</v>
      </c>
      <c r="AO13" s="27"/>
      <c r="AP13" s="27"/>
      <c r="AQ13" s="29"/>
      <c r="BE13" s="323"/>
      <c r="BS13" s="22" t="s">
        <v>20</v>
      </c>
    </row>
    <row r="14" spans="2:71" ht="13.5">
      <c r="B14" s="26"/>
      <c r="C14" s="27"/>
      <c r="D14" s="27"/>
      <c r="E14" s="327" t="s">
        <v>37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5" t="s">
        <v>35</v>
      </c>
      <c r="AL14" s="27"/>
      <c r="AM14" s="27"/>
      <c r="AN14" s="37" t="s">
        <v>37</v>
      </c>
      <c r="AO14" s="27"/>
      <c r="AP14" s="27"/>
      <c r="AQ14" s="29"/>
      <c r="BE14" s="323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3"/>
      <c r="BS15" s="22" t="s">
        <v>6</v>
      </c>
    </row>
    <row r="16" spans="2:71" ht="14.45" customHeight="1">
      <c r="B16" s="26"/>
      <c r="C16" s="27"/>
      <c r="D16" s="35" t="s">
        <v>38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33</v>
      </c>
      <c r="AL16" s="27"/>
      <c r="AM16" s="27"/>
      <c r="AN16" s="33" t="s">
        <v>24</v>
      </c>
      <c r="AO16" s="27"/>
      <c r="AP16" s="27"/>
      <c r="AQ16" s="29"/>
      <c r="BE16" s="323"/>
      <c r="BS16" s="22" t="s">
        <v>6</v>
      </c>
    </row>
    <row r="17" spans="2:71" ht="18.4" customHeight="1">
      <c r="B17" s="26"/>
      <c r="C17" s="27"/>
      <c r="D17" s="27"/>
      <c r="E17" s="33" t="s">
        <v>39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35</v>
      </c>
      <c r="AL17" s="27"/>
      <c r="AM17" s="27"/>
      <c r="AN17" s="33" t="s">
        <v>24</v>
      </c>
      <c r="AO17" s="27"/>
      <c r="AP17" s="27"/>
      <c r="AQ17" s="29"/>
      <c r="BE17" s="323"/>
      <c r="BS17" s="22" t="s">
        <v>40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3"/>
      <c r="BS18" s="22" t="s">
        <v>8</v>
      </c>
    </row>
    <row r="19" spans="2:71" ht="14.45" customHeight="1">
      <c r="B19" s="26"/>
      <c r="C19" s="27"/>
      <c r="D19" s="35" t="s">
        <v>41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3"/>
      <c r="BS19" s="22" t="s">
        <v>8</v>
      </c>
    </row>
    <row r="20" spans="2:71" ht="48.75" customHeight="1">
      <c r="B20" s="26"/>
      <c r="C20" s="27"/>
      <c r="D20" s="27"/>
      <c r="E20" s="329" t="s">
        <v>42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27"/>
      <c r="AP20" s="27"/>
      <c r="AQ20" s="29"/>
      <c r="BE20" s="323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3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3"/>
    </row>
    <row r="23" spans="2:57" s="1" customFormat="1" ht="25.9" customHeight="1">
      <c r="B23" s="39"/>
      <c r="C23" s="40"/>
      <c r="D23" s="41" t="s">
        <v>43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0">
        <f>ROUND(AG51,2)</f>
        <v>0</v>
      </c>
      <c r="AL23" s="331"/>
      <c r="AM23" s="331"/>
      <c r="AN23" s="331"/>
      <c r="AO23" s="331"/>
      <c r="AP23" s="40"/>
      <c r="AQ23" s="43"/>
      <c r="BE23" s="323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3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2" t="s">
        <v>44</v>
      </c>
      <c r="M25" s="332"/>
      <c r="N25" s="332"/>
      <c r="O25" s="332"/>
      <c r="P25" s="40"/>
      <c r="Q25" s="40"/>
      <c r="R25" s="40"/>
      <c r="S25" s="40"/>
      <c r="T25" s="40"/>
      <c r="U25" s="40"/>
      <c r="V25" s="40"/>
      <c r="W25" s="332" t="s">
        <v>45</v>
      </c>
      <c r="X25" s="332"/>
      <c r="Y25" s="332"/>
      <c r="Z25" s="332"/>
      <c r="AA25" s="332"/>
      <c r="AB25" s="332"/>
      <c r="AC25" s="332"/>
      <c r="AD25" s="332"/>
      <c r="AE25" s="332"/>
      <c r="AF25" s="40"/>
      <c r="AG25" s="40"/>
      <c r="AH25" s="40"/>
      <c r="AI25" s="40"/>
      <c r="AJ25" s="40"/>
      <c r="AK25" s="332" t="s">
        <v>46</v>
      </c>
      <c r="AL25" s="332"/>
      <c r="AM25" s="332"/>
      <c r="AN25" s="332"/>
      <c r="AO25" s="332"/>
      <c r="AP25" s="40"/>
      <c r="AQ25" s="43"/>
      <c r="BE25" s="323"/>
    </row>
    <row r="26" spans="2:57" s="2" customFormat="1" ht="14.45" customHeight="1">
      <c r="B26" s="45"/>
      <c r="C26" s="46"/>
      <c r="D26" s="47" t="s">
        <v>47</v>
      </c>
      <c r="E26" s="46"/>
      <c r="F26" s="47" t="s">
        <v>48</v>
      </c>
      <c r="G26" s="46"/>
      <c r="H26" s="46"/>
      <c r="I26" s="46"/>
      <c r="J26" s="46"/>
      <c r="K26" s="46"/>
      <c r="L26" s="333">
        <v>0.21</v>
      </c>
      <c r="M26" s="334"/>
      <c r="N26" s="334"/>
      <c r="O26" s="334"/>
      <c r="P26" s="46"/>
      <c r="Q26" s="46"/>
      <c r="R26" s="46"/>
      <c r="S26" s="46"/>
      <c r="T26" s="46"/>
      <c r="U26" s="46"/>
      <c r="V26" s="46"/>
      <c r="W26" s="335">
        <f>ROUND(AZ51,2)</f>
        <v>0</v>
      </c>
      <c r="X26" s="334"/>
      <c r="Y26" s="334"/>
      <c r="Z26" s="334"/>
      <c r="AA26" s="334"/>
      <c r="AB26" s="334"/>
      <c r="AC26" s="334"/>
      <c r="AD26" s="334"/>
      <c r="AE26" s="334"/>
      <c r="AF26" s="46"/>
      <c r="AG26" s="46"/>
      <c r="AH26" s="46"/>
      <c r="AI26" s="46"/>
      <c r="AJ26" s="46"/>
      <c r="AK26" s="335">
        <f>ROUND(AV51,2)</f>
        <v>0</v>
      </c>
      <c r="AL26" s="334"/>
      <c r="AM26" s="334"/>
      <c r="AN26" s="334"/>
      <c r="AO26" s="334"/>
      <c r="AP26" s="46"/>
      <c r="AQ26" s="48"/>
      <c r="BE26" s="323"/>
    </row>
    <row r="27" spans="2:57" s="2" customFormat="1" ht="14.45" customHeight="1">
      <c r="B27" s="45"/>
      <c r="C27" s="46"/>
      <c r="D27" s="46"/>
      <c r="E27" s="46"/>
      <c r="F27" s="47" t="s">
        <v>49</v>
      </c>
      <c r="G27" s="46"/>
      <c r="H27" s="46"/>
      <c r="I27" s="46"/>
      <c r="J27" s="46"/>
      <c r="K27" s="46"/>
      <c r="L27" s="333">
        <v>0.15</v>
      </c>
      <c r="M27" s="334"/>
      <c r="N27" s="334"/>
      <c r="O27" s="334"/>
      <c r="P27" s="46"/>
      <c r="Q27" s="46"/>
      <c r="R27" s="46"/>
      <c r="S27" s="46"/>
      <c r="T27" s="46"/>
      <c r="U27" s="46"/>
      <c r="V27" s="46"/>
      <c r="W27" s="335">
        <f>ROUND(BA51,2)</f>
        <v>0</v>
      </c>
      <c r="X27" s="334"/>
      <c r="Y27" s="334"/>
      <c r="Z27" s="334"/>
      <c r="AA27" s="334"/>
      <c r="AB27" s="334"/>
      <c r="AC27" s="334"/>
      <c r="AD27" s="334"/>
      <c r="AE27" s="334"/>
      <c r="AF27" s="46"/>
      <c r="AG27" s="46"/>
      <c r="AH27" s="46"/>
      <c r="AI27" s="46"/>
      <c r="AJ27" s="46"/>
      <c r="AK27" s="335">
        <f>ROUND(AW51,2)</f>
        <v>0</v>
      </c>
      <c r="AL27" s="334"/>
      <c r="AM27" s="334"/>
      <c r="AN27" s="334"/>
      <c r="AO27" s="334"/>
      <c r="AP27" s="46"/>
      <c r="AQ27" s="48"/>
      <c r="BE27" s="323"/>
    </row>
    <row r="28" spans="2:57" s="2" customFormat="1" ht="14.45" customHeight="1" hidden="1">
      <c r="B28" s="45"/>
      <c r="C28" s="46"/>
      <c r="D28" s="46"/>
      <c r="E28" s="46"/>
      <c r="F28" s="47" t="s">
        <v>50</v>
      </c>
      <c r="G28" s="46"/>
      <c r="H28" s="46"/>
      <c r="I28" s="46"/>
      <c r="J28" s="46"/>
      <c r="K28" s="46"/>
      <c r="L28" s="333">
        <v>0.21</v>
      </c>
      <c r="M28" s="334"/>
      <c r="N28" s="334"/>
      <c r="O28" s="334"/>
      <c r="P28" s="46"/>
      <c r="Q28" s="46"/>
      <c r="R28" s="46"/>
      <c r="S28" s="46"/>
      <c r="T28" s="46"/>
      <c r="U28" s="46"/>
      <c r="V28" s="46"/>
      <c r="W28" s="335">
        <f>ROUND(BB51,2)</f>
        <v>0</v>
      </c>
      <c r="X28" s="334"/>
      <c r="Y28" s="334"/>
      <c r="Z28" s="334"/>
      <c r="AA28" s="334"/>
      <c r="AB28" s="334"/>
      <c r="AC28" s="334"/>
      <c r="AD28" s="334"/>
      <c r="AE28" s="334"/>
      <c r="AF28" s="46"/>
      <c r="AG28" s="46"/>
      <c r="AH28" s="46"/>
      <c r="AI28" s="46"/>
      <c r="AJ28" s="46"/>
      <c r="AK28" s="335">
        <v>0</v>
      </c>
      <c r="AL28" s="334"/>
      <c r="AM28" s="334"/>
      <c r="AN28" s="334"/>
      <c r="AO28" s="334"/>
      <c r="AP28" s="46"/>
      <c r="AQ28" s="48"/>
      <c r="BE28" s="323"/>
    </row>
    <row r="29" spans="2:57" s="2" customFormat="1" ht="14.45" customHeight="1" hidden="1">
      <c r="B29" s="45"/>
      <c r="C29" s="46"/>
      <c r="D29" s="46"/>
      <c r="E29" s="46"/>
      <c r="F29" s="47" t="s">
        <v>51</v>
      </c>
      <c r="G29" s="46"/>
      <c r="H29" s="46"/>
      <c r="I29" s="46"/>
      <c r="J29" s="46"/>
      <c r="K29" s="46"/>
      <c r="L29" s="333">
        <v>0.15</v>
      </c>
      <c r="M29" s="334"/>
      <c r="N29" s="334"/>
      <c r="O29" s="334"/>
      <c r="P29" s="46"/>
      <c r="Q29" s="46"/>
      <c r="R29" s="46"/>
      <c r="S29" s="46"/>
      <c r="T29" s="46"/>
      <c r="U29" s="46"/>
      <c r="V29" s="46"/>
      <c r="W29" s="335">
        <f>ROUND(BC51,2)</f>
        <v>0</v>
      </c>
      <c r="X29" s="334"/>
      <c r="Y29" s="334"/>
      <c r="Z29" s="334"/>
      <c r="AA29" s="334"/>
      <c r="AB29" s="334"/>
      <c r="AC29" s="334"/>
      <c r="AD29" s="334"/>
      <c r="AE29" s="334"/>
      <c r="AF29" s="46"/>
      <c r="AG29" s="46"/>
      <c r="AH29" s="46"/>
      <c r="AI29" s="46"/>
      <c r="AJ29" s="46"/>
      <c r="AK29" s="335">
        <v>0</v>
      </c>
      <c r="AL29" s="334"/>
      <c r="AM29" s="334"/>
      <c r="AN29" s="334"/>
      <c r="AO29" s="334"/>
      <c r="AP29" s="46"/>
      <c r="AQ29" s="48"/>
      <c r="BE29" s="323"/>
    </row>
    <row r="30" spans="2:57" s="2" customFormat="1" ht="14.45" customHeight="1" hidden="1">
      <c r="B30" s="45"/>
      <c r="C30" s="46"/>
      <c r="D30" s="46"/>
      <c r="E30" s="46"/>
      <c r="F30" s="47" t="s">
        <v>52</v>
      </c>
      <c r="G30" s="46"/>
      <c r="H30" s="46"/>
      <c r="I30" s="46"/>
      <c r="J30" s="46"/>
      <c r="K30" s="46"/>
      <c r="L30" s="333">
        <v>0</v>
      </c>
      <c r="M30" s="334"/>
      <c r="N30" s="334"/>
      <c r="O30" s="334"/>
      <c r="P30" s="46"/>
      <c r="Q30" s="46"/>
      <c r="R30" s="46"/>
      <c r="S30" s="46"/>
      <c r="T30" s="46"/>
      <c r="U30" s="46"/>
      <c r="V30" s="46"/>
      <c r="W30" s="335">
        <f>ROUND(BD51,2)</f>
        <v>0</v>
      </c>
      <c r="X30" s="334"/>
      <c r="Y30" s="334"/>
      <c r="Z30" s="334"/>
      <c r="AA30" s="334"/>
      <c r="AB30" s="334"/>
      <c r="AC30" s="334"/>
      <c r="AD30" s="334"/>
      <c r="AE30" s="334"/>
      <c r="AF30" s="46"/>
      <c r="AG30" s="46"/>
      <c r="AH30" s="46"/>
      <c r="AI30" s="46"/>
      <c r="AJ30" s="46"/>
      <c r="AK30" s="335">
        <v>0</v>
      </c>
      <c r="AL30" s="334"/>
      <c r="AM30" s="334"/>
      <c r="AN30" s="334"/>
      <c r="AO30" s="334"/>
      <c r="AP30" s="46"/>
      <c r="AQ30" s="48"/>
      <c r="BE30" s="323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3"/>
    </row>
    <row r="32" spans="2:57" s="1" customFormat="1" ht="25.9" customHeight="1">
      <c r="B32" s="39"/>
      <c r="C32" s="49"/>
      <c r="D32" s="50" t="s">
        <v>53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54</v>
      </c>
      <c r="U32" s="51"/>
      <c r="V32" s="51"/>
      <c r="W32" s="51"/>
      <c r="X32" s="336" t="s">
        <v>55</v>
      </c>
      <c r="Y32" s="337"/>
      <c r="Z32" s="337"/>
      <c r="AA32" s="337"/>
      <c r="AB32" s="337"/>
      <c r="AC32" s="51"/>
      <c r="AD32" s="51"/>
      <c r="AE32" s="51"/>
      <c r="AF32" s="51"/>
      <c r="AG32" s="51"/>
      <c r="AH32" s="51"/>
      <c r="AI32" s="51"/>
      <c r="AJ32" s="51"/>
      <c r="AK32" s="338">
        <f>SUM(AK23:AK30)</f>
        <v>0</v>
      </c>
      <c r="AL32" s="337"/>
      <c r="AM32" s="337"/>
      <c r="AN32" s="337"/>
      <c r="AO32" s="339"/>
      <c r="AP32" s="49"/>
      <c r="AQ32" s="53"/>
      <c r="BE32" s="323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56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716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0" t="str">
        <f>K6</f>
        <v>Výměna výplní otvorů skladovací haly v areálu TSCHM</v>
      </c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26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Chomutov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28</v>
      </c>
      <c r="AJ44" s="61"/>
      <c r="AK44" s="61"/>
      <c r="AL44" s="61"/>
      <c r="AM44" s="342" t="str">
        <f>IF(AN8="","",AN8)</f>
        <v>12.4.2017</v>
      </c>
      <c r="AN44" s="342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32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 xml:space="preserve">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38</v>
      </c>
      <c r="AJ46" s="61"/>
      <c r="AK46" s="61"/>
      <c r="AL46" s="61"/>
      <c r="AM46" s="343" t="str">
        <f>IF(E17="","",E17)</f>
        <v>JKPO Chomutov, Ing. Alena Kůrková</v>
      </c>
      <c r="AN46" s="343"/>
      <c r="AO46" s="343"/>
      <c r="AP46" s="343"/>
      <c r="AQ46" s="61"/>
      <c r="AR46" s="59"/>
      <c r="AS46" s="344" t="s">
        <v>57</v>
      </c>
      <c r="AT46" s="345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36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6"/>
      <c r="AT47" s="347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8"/>
      <c r="AT48" s="349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50" t="s">
        <v>58</v>
      </c>
      <c r="D49" s="351"/>
      <c r="E49" s="351"/>
      <c r="F49" s="351"/>
      <c r="G49" s="351"/>
      <c r="H49" s="77"/>
      <c r="I49" s="352" t="s">
        <v>59</v>
      </c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3" t="s">
        <v>60</v>
      </c>
      <c r="AH49" s="351"/>
      <c r="AI49" s="351"/>
      <c r="AJ49" s="351"/>
      <c r="AK49" s="351"/>
      <c r="AL49" s="351"/>
      <c r="AM49" s="351"/>
      <c r="AN49" s="352" t="s">
        <v>61</v>
      </c>
      <c r="AO49" s="351"/>
      <c r="AP49" s="351"/>
      <c r="AQ49" s="78" t="s">
        <v>62</v>
      </c>
      <c r="AR49" s="59"/>
      <c r="AS49" s="79" t="s">
        <v>63</v>
      </c>
      <c r="AT49" s="80" t="s">
        <v>64</v>
      </c>
      <c r="AU49" s="80" t="s">
        <v>65</v>
      </c>
      <c r="AV49" s="80" t="s">
        <v>66</v>
      </c>
      <c r="AW49" s="80" t="s">
        <v>67</v>
      </c>
      <c r="AX49" s="80" t="s">
        <v>68</v>
      </c>
      <c r="AY49" s="80" t="s">
        <v>69</v>
      </c>
      <c r="AZ49" s="80" t="s">
        <v>70</v>
      </c>
      <c r="BA49" s="80" t="s">
        <v>71</v>
      </c>
      <c r="BB49" s="80" t="s">
        <v>72</v>
      </c>
      <c r="BC49" s="80" t="s">
        <v>73</v>
      </c>
      <c r="BD49" s="81" t="s">
        <v>74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75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7">
        <f>ROUND(AG52,2)</f>
        <v>0</v>
      </c>
      <c r="AH51" s="357"/>
      <c r="AI51" s="357"/>
      <c r="AJ51" s="357"/>
      <c r="AK51" s="357"/>
      <c r="AL51" s="357"/>
      <c r="AM51" s="357"/>
      <c r="AN51" s="358">
        <f>SUM(AG51,AT51)</f>
        <v>0</v>
      </c>
      <c r="AO51" s="358"/>
      <c r="AP51" s="358"/>
      <c r="AQ51" s="87" t="s">
        <v>24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76</v>
      </c>
      <c r="BT51" s="92" t="s">
        <v>77</v>
      </c>
      <c r="BV51" s="92" t="s">
        <v>78</v>
      </c>
      <c r="BW51" s="92" t="s">
        <v>7</v>
      </c>
      <c r="BX51" s="92" t="s">
        <v>79</v>
      </c>
      <c r="CL51" s="92" t="s">
        <v>22</v>
      </c>
    </row>
    <row r="52" spans="1:90" s="5" customFormat="1" ht="37.5" customHeight="1">
      <c r="A52" s="93" t="s">
        <v>80</v>
      </c>
      <c r="B52" s="94"/>
      <c r="C52" s="95"/>
      <c r="D52" s="356" t="s">
        <v>16</v>
      </c>
      <c r="E52" s="356"/>
      <c r="F52" s="356"/>
      <c r="G52" s="356"/>
      <c r="H52" s="356"/>
      <c r="I52" s="96"/>
      <c r="J52" s="356" t="s">
        <v>19</v>
      </c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4">
        <f>'716 - Výměna výplní otvor...'!J25</f>
        <v>0</v>
      </c>
      <c r="AH52" s="355"/>
      <c r="AI52" s="355"/>
      <c r="AJ52" s="355"/>
      <c r="AK52" s="355"/>
      <c r="AL52" s="355"/>
      <c r="AM52" s="355"/>
      <c r="AN52" s="354">
        <f>SUM(AG52,AT52)</f>
        <v>0</v>
      </c>
      <c r="AO52" s="355"/>
      <c r="AP52" s="355"/>
      <c r="AQ52" s="97" t="s">
        <v>81</v>
      </c>
      <c r="AR52" s="98"/>
      <c r="AS52" s="99">
        <v>0</v>
      </c>
      <c r="AT52" s="100">
        <f>ROUND(SUM(AV52:AW52),2)</f>
        <v>0</v>
      </c>
      <c r="AU52" s="101">
        <f>'716 - Výměna výplní otvor...'!P85</f>
        <v>0</v>
      </c>
      <c r="AV52" s="100">
        <f>'716 - Výměna výplní otvor...'!J28</f>
        <v>0</v>
      </c>
      <c r="AW52" s="100">
        <f>'716 - Výměna výplní otvor...'!J29</f>
        <v>0</v>
      </c>
      <c r="AX52" s="100">
        <f>'716 - Výměna výplní otvor...'!J30</f>
        <v>0</v>
      </c>
      <c r="AY52" s="100">
        <f>'716 - Výměna výplní otvor...'!J31</f>
        <v>0</v>
      </c>
      <c r="AZ52" s="100">
        <f>'716 - Výměna výplní otvor...'!F28</f>
        <v>0</v>
      </c>
      <c r="BA52" s="100">
        <f>'716 - Výměna výplní otvor...'!F29</f>
        <v>0</v>
      </c>
      <c r="BB52" s="100">
        <f>'716 - Výměna výplní otvor...'!F30</f>
        <v>0</v>
      </c>
      <c r="BC52" s="100">
        <f>'716 - Výměna výplní otvor...'!F31</f>
        <v>0</v>
      </c>
      <c r="BD52" s="102">
        <f>'716 - Výměna výplní otvor...'!F32</f>
        <v>0</v>
      </c>
      <c r="BT52" s="103" t="s">
        <v>25</v>
      </c>
      <c r="BU52" s="103" t="s">
        <v>82</v>
      </c>
      <c r="BV52" s="103" t="s">
        <v>78</v>
      </c>
      <c r="BW52" s="103" t="s">
        <v>7</v>
      </c>
      <c r="BX52" s="103" t="s">
        <v>79</v>
      </c>
      <c r="CL52" s="103" t="s">
        <v>22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716 - Výměna výplní otvo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83</v>
      </c>
      <c r="G1" s="363" t="s">
        <v>84</v>
      </c>
      <c r="H1" s="363"/>
      <c r="I1" s="108"/>
      <c r="J1" s="107" t="s">
        <v>85</v>
      </c>
      <c r="K1" s="106" t="s">
        <v>86</v>
      </c>
      <c r="L1" s="107" t="s">
        <v>87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88</v>
      </c>
    </row>
    <row r="4" spans="2:46" ht="36.95" customHeight="1">
      <c r="B4" s="26"/>
      <c r="C4" s="27"/>
      <c r="D4" s="28" t="s">
        <v>89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3.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60" t="s">
        <v>19</v>
      </c>
      <c r="F7" s="361"/>
      <c r="G7" s="361"/>
      <c r="H7" s="361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21</v>
      </c>
      <c r="E9" s="40"/>
      <c r="F9" s="33" t="s">
        <v>22</v>
      </c>
      <c r="G9" s="40"/>
      <c r="H9" s="40"/>
      <c r="I9" s="112" t="s">
        <v>23</v>
      </c>
      <c r="J9" s="33" t="s">
        <v>24</v>
      </c>
      <c r="K9" s="43"/>
    </row>
    <row r="10" spans="2:11" s="1" customFormat="1" ht="14.45" customHeight="1">
      <c r="B10" s="39"/>
      <c r="C10" s="40"/>
      <c r="D10" s="35" t="s">
        <v>26</v>
      </c>
      <c r="E10" s="40"/>
      <c r="F10" s="33" t="s">
        <v>27</v>
      </c>
      <c r="G10" s="40"/>
      <c r="H10" s="40"/>
      <c r="I10" s="112" t="s">
        <v>28</v>
      </c>
      <c r="J10" s="113" t="str">
        <f>'Rekapitulace stavby'!AN8</f>
        <v>12.4.2017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32</v>
      </c>
      <c r="E12" s="40"/>
      <c r="F12" s="40"/>
      <c r="G12" s="40"/>
      <c r="H12" s="40"/>
      <c r="I12" s="112" t="s">
        <v>33</v>
      </c>
      <c r="J12" s="33" t="str">
        <f>IF('Rekapitulace stavby'!AN10="","",'Rekapitulace stavby'!AN10)</f>
        <v/>
      </c>
      <c r="K12" s="43"/>
    </row>
    <row r="13" spans="2:11" s="1" customFormat="1" ht="18" customHeight="1">
      <c r="B13" s="39"/>
      <c r="C13" s="40"/>
      <c r="D13" s="40"/>
      <c r="E13" s="33" t="str">
        <f>IF('Rekapitulace stavby'!E11="","",'Rekapitulace stavby'!E11)</f>
        <v xml:space="preserve"> </v>
      </c>
      <c r="F13" s="40"/>
      <c r="G13" s="40"/>
      <c r="H13" s="40"/>
      <c r="I13" s="112" t="s">
        <v>35</v>
      </c>
      <c r="J13" s="33" t="str">
        <f>IF('Rekapitulace stavby'!AN11="","",'Rekapitulace stavby'!AN11)</f>
        <v/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36</v>
      </c>
      <c r="E15" s="40"/>
      <c r="F15" s="40"/>
      <c r="G15" s="40"/>
      <c r="H15" s="40"/>
      <c r="I15" s="112" t="s">
        <v>33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35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38</v>
      </c>
      <c r="E18" s="40"/>
      <c r="F18" s="40"/>
      <c r="G18" s="40"/>
      <c r="H18" s="40"/>
      <c r="I18" s="112" t="s">
        <v>33</v>
      </c>
      <c r="J18" s="33" t="s">
        <v>24</v>
      </c>
      <c r="K18" s="43"/>
    </row>
    <row r="19" spans="2:11" s="1" customFormat="1" ht="18" customHeight="1">
      <c r="B19" s="39"/>
      <c r="C19" s="40"/>
      <c r="D19" s="40"/>
      <c r="E19" s="33" t="s">
        <v>39</v>
      </c>
      <c r="F19" s="40"/>
      <c r="G19" s="40"/>
      <c r="H19" s="40"/>
      <c r="I19" s="112" t="s">
        <v>35</v>
      </c>
      <c r="J19" s="33" t="s">
        <v>24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41</v>
      </c>
      <c r="E21" s="40"/>
      <c r="F21" s="40"/>
      <c r="G21" s="40"/>
      <c r="H21" s="40"/>
      <c r="I21" s="111"/>
      <c r="J21" s="40"/>
      <c r="K21" s="43"/>
    </row>
    <row r="22" spans="2:11" s="6" customFormat="1" ht="63" customHeight="1">
      <c r="B22" s="114"/>
      <c r="C22" s="115"/>
      <c r="D22" s="115"/>
      <c r="E22" s="329" t="s">
        <v>42</v>
      </c>
      <c r="F22" s="329"/>
      <c r="G22" s="329"/>
      <c r="H22" s="329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43</v>
      </c>
      <c r="E25" s="40"/>
      <c r="F25" s="40"/>
      <c r="G25" s="40"/>
      <c r="H25" s="40"/>
      <c r="I25" s="111"/>
      <c r="J25" s="121">
        <f>ROUND(J85,2)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45</v>
      </c>
      <c r="G27" s="40"/>
      <c r="H27" s="40"/>
      <c r="I27" s="122" t="s">
        <v>44</v>
      </c>
      <c r="J27" s="44" t="s">
        <v>46</v>
      </c>
      <c r="K27" s="43"/>
    </row>
    <row r="28" spans="2:11" s="1" customFormat="1" ht="14.45" customHeight="1">
      <c r="B28" s="39"/>
      <c r="C28" s="40"/>
      <c r="D28" s="47" t="s">
        <v>47</v>
      </c>
      <c r="E28" s="47" t="s">
        <v>48</v>
      </c>
      <c r="F28" s="123">
        <f>ROUND(SUM(BE85:BE179),2)</f>
        <v>0</v>
      </c>
      <c r="G28" s="40"/>
      <c r="H28" s="40"/>
      <c r="I28" s="124">
        <v>0.21</v>
      </c>
      <c r="J28" s="123">
        <f>ROUND(ROUND((SUM(BE85:BE179)),2)*I28,2)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49</v>
      </c>
      <c r="F29" s="123">
        <f>ROUND(SUM(BF85:BF179),2)</f>
        <v>0</v>
      </c>
      <c r="G29" s="40"/>
      <c r="H29" s="40"/>
      <c r="I29" s="124">
        <v>0.15</v>
      </c>
      <c r="J29" s="123">
        <f>ROUND(ROUND((SUM(BF85:BF179)),2)*I29,2)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50</v>
      </c>
      <c r="F30" s="123">
        <f>ROUND(SUM(BG85:BG179),2)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51</v>
      </c>
      <c r="F31" s="123">
        <f>ROUND(SUM(BH85:BH179),2)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52</v>
      </c>
      <c r="F32" s="123">
        <f>ROUND(SUM(BI85:BI179),2)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53</v>
      </c>
      <c r="E34" s="77"/>
      <c r="F34" s="77"/>
      <c r="G34" s="127" t="s">
        <v>54</v>
      </c>
      <c r="H34" s="128" t="s">
        <v>55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90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23.25" customHeight="1">
      <c r="B43" s="39"/>
      <c r="C43" s="40"/>
      <c r="D43" s="40"/>
      <c r="E43" s="360" t="str">
        <f>E7</f>
        <v>Výměna výplní otvorů skladovací haly v areálu TSCHM</v>
      </c>
      <c r="F43" s="361"/>
      <c r="G43" s="361"/>
      <c r="H43" s="361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26</v>
      </c>
      <c r="D45" s="40"/>
      <c r="E45" s="40"/>
      <c r="F45" s="33" t="str">
        <f>F10</f>
        <v>Chomutov</v>
      </c>
      <c r="G45" s="40"/>
      <c r="H45" s="40"/>
      <c r="I45" s="112" t="s">
        <v>28</v>
      </c>
      <c r="J45" s="113" t="str">
        <f>IF(J10="","",J10)</f>
        <v>12.4.2017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3.5">
      <c r="B47" s="39"/>
      <c r="C47" s="35" t="s">
        <v>32</v>
      </c>
      <c r="D47" s="40"/>
      <c r="E47" s="40"/>
      <c r="F47" s="33" t="str">
        <f>E13</f>
        <v xml:space="preserve"> </v>
      </c>
      <c r="G47" s="40"/>
      <c r="H47" s="40"/>
      <c r="I47" s="112" t="s">
        <v>38</v>
      </c>
      <c r="J47" s="33" t="str">
        <f>E19</f>
        <v>JKPO Chomutov, Ing. Alena Kůrková</v>
      </c>
      <c r="K47" s="43"/>
    </row>
    <row r="48" spans="2:11" s="1" customFormat="1" ht="14.45" customHeight="1">
      <c r="B48" s="39"/>
      <c r="C48" s="35" t="s">
        <v>36</v>
      </c>
      <c r="D48" s="40"/>
      <c r="E48" s="40"/>
      <c r="F48" s="33" t="str">
        <f>IF(E16="","",E16)</f>
        <v/>
      </c>
      <c r="G48" s="40"/>
      <c r="H48" s="40"/>
      <c r="I48" s="111"/>
      <c r="J48" s="40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91</v>
      </c>
      <c r="D50" s="125"/>
      <c r="E50" s="125"/>
      <c r="F50" s="125"/>
      <c r="G50" s="125"/>
      <c r="H50" s="125"/>
      <c r="I50" s="138"/>
      <c r="J50" s="139" t="s">
        <v>92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93</v>
      </c>
      <c r="D52" s="40"/>
      <c r="E52" s="40"/>
      <c r="F52" s="40"/>
      <c r="G52" s="40"/>
      <c r="H52" s="40"/>
      <c r="I52" s="111"/>
      <c r="J52" s="121">
        <f>J85</f>
        <v>0</v>
      </c>
      <c r="K52" s="43"/>
      <c r="AU52" s="22" t="s">
        <v>94</v>
      </c>
    </row>
    <row r="53" spans="2:11" s="7" customFormat="1" ht="24.95" customHeight="1">
      <c r="B53" s="142"/>
      <c r="C53" s="143"/>
      <c r="D53" s="144" t="s">
        <v>95</v>
      </c>
      <c r="E53" s="145"/>
      <c r="F53" s="145"/>
      <c r="G53" s="145"/>
      <c r="H53" s="145"/>
      <c r="I53" s="146"/>
      <c r="J53" s="147">
        <f>J86</f>
        <v>0</v>
      </c>
      <c r="K53" s="148"/>
    </row>
    <row r="54" spans="2:11" s="8" customFormat="1" ht="19.9" customHeight="1">
      <c r="B54" s="149"/>
      <c r="C54" s="150"/>
      <c r="D54" s="151" t="s">
        <v>96</v>
      </c>
      <c r="E54" s="152"/>
      <c r="F54" s="152"/>
      <c r="G54" s="152"/>
      <c r="H54" s="152"/>
      <c r="I54" s="153"/>
      <c r="J54" s="154">
        <f>J87</f>
        <v>0</v>
      </c>
      <c r="K54" s="155"/>
    </row>
    <row r="55" spans="2:11" s="8" customFormat="1" ht="19.9" customHeight="1">
      <c r="B55" s="149"/>
      <c r="C55" s="150"/>
      <c r="D55" s="151" t="s">
        <v>97</v>
      </c>
      <c r="E55" s="152"/>
      <c r="F55" s="152"/>
      <c r="G55" s="152"/>
      <c r="H55" s="152"/>
      <c r="I55" s="153"/>
      <c r="J55" s="154">
        <f>J91</f>
        <v>0</v>
      </c>
      <c r="K55" s="155"/>
    </row>
    <row r="56" spans="2:11" s="8" customFormat="1" ht="19.9" customHeight="1">
      <c r="B56" s="149"/>
      <c r="C56" s="150"/>
      <c r="D56" s="151" t="s">
        <v>98</v>
      </c>
      <c r="E56" s="152"/>
      <c r="F56" s="152"/>
      <c r="G56" s="152"/>
      <c r="H56" s="152"/>
      <c r="I56" s="153"/>
      <c r="J56" s="154">
        <f>J101</f>
        <v>0</v>
      </c>
      <c r="K56" s="155"/>
    </row>
    <row r="57" spans="2:11" s="8" customFormat="1" ht="19.9" customHeight="1">
      <c r="B57" s="149"/>
      <c r="C57" s="150"/>
      <c r="D57" s="151" t="s">
        <v>99</v>
      </c>
      <c r="E57" s="152"/>
      <c r="F57" s="152"/>
      <c r="G57" s="152"/>
      <c r="H57" s="152"/>
      <c r="I57" s="153"/>
      <c r="J57" s="154">
        <f>J113</f>
        <v>0</v>
      </c>
      <c r="K57" s="155"/>
    </row>
    <row r="58" spans="2:11" s="8" customFormat="1" ht="19.9" customHeight="1">
      <c r="B58" s="149"/>
      <c r="C58" s="150"/>
      <c r="D58" s="151" t="s">
        <v>100</v>
      </c>
      <c r="E58" s="152"/>
      <c r="F58" s="152"/>
      <c r="G58" s="152"/>
      <c r="H58" s="152"/>
      <c r="I58" s="153"/>
      <c r="J58" s="154">
        <f>J119</f>
        <v>0</v>
      </c>
      <c r="K58" s="155"/>
    </row>
    <row r="59" spans="2:11" s="7" customFormat="1" ht="24.95" customHeight="1">
      <c r="B59" s="142"/>
      <c r="C59" s="143"/>
      <c r="D59" s="144" t="s">
        <v>101</v>
      </c>
      <c r="E59" s="145"/>
      <c r="F59" s="145"/>
      <c r="G59" s="145"/>
      <c r="H59" s="145"/>
      <c r="I59" s="146"/>
      <c r="J59" s="147">
        <f>J121</f>
        <v>0</v>
      </c>
      <c r="K59" s="148"/>
    </row>
    <row r="60" spans="2:11" s="8" customFormat="1" ht="19.9" customHeight="1">
      <c r="B60" s="149"/>
      <c r="C60" s="150"/>
      <c r="D60" s="151" t="s">
        <v>102</v>
      </c>
      <c r="E60" s="152"/>
      <c r="F60" s="152"/>
      <c r="G60" s="152"/>
      <c r="H60" s="152"/>
      <c r="I60" s="153"/>
      <c r="J60" s="154">
        <f>J122</f>
        <v>0</v>
      </c>
      <c r="K60" s="155"/>
    </row>
    <row r="61" spans="2:11" s="8" customFormat="1" ht="19.9" customHeight="1">
      <c r="B61" s="149"/>
      <c r="C61" s="150"/>
      <c r="D61" s="151" t="s">
        <v>103</v>
      </c>
      <c r="E61" s="152"/>
      <c r="F61" s="152"/>
      <c r="G61" s="152"/>
      <c r="H61" s="152"/>
      <c r="I61" s="153"/>
      <c r="J61" s="154">
        <f>J130</f>
        <v>0</v>
      </c>
      <c r="K61" s="155"/>
    </row>
    <row r="62" spans="2:11" s="8" customFormat="1" ht="19.9" customHeight="1">
      <c r="B62" s="149"/>
      <c r="C62" s="150"/>
      <c r="D62" s="151" t="s">
        <v>104</v>
      </c>
      <c r="E62" s="152"/>
      <c r="F62" s="152"/>
      <c r="G62" s="152"/>
      <c r="H62" s="152"/>
      <c r="I62" s="153"/>
      <c r="J62" s="154">
        <f>J142</f>
        <v>0</v>
      </c>
      <c r="K62" s="155"/>
    </row>
    <row r="63" spans="2:11" s="8" customFormat="1" ht="19.9" customHeight="1">
      <c r="B63" s="149"/>
      <c r="C63" s="150"/>
      <c r="D63" s="151" t="s">
        <v>105</v>
      </c>
      <c r="E63" s="152"/>
      <c r="F63" s="152"/>
      <c r="G63" s="152"/>
      <c r="H63" s="152"/>
      <c r="I63" s="153"/>
      <c r="J63" s="154">
        <f>J153</f>
        <v>0</v>
      </c>
      <c r="K63" s="155"/>
    </row>
    <row r="64" spans="2:11" s="8" customFormat="1" ht="19.9" customHeight="1">
      <c r="B64" s="149"/>
      <c r="C64" s="150"/>
      <c r="D64" s="151" t="s">
        <v>106</v>
      </c>
      <c r="E64" s="152"/>
      <c r="F64" s="152"/>
      <c r="G64" s="152"/>
      <c r="H64" s="152"/>
      <c r="I64" s="153"/>
      <c r="J64" s="154">
        <f>J165</f>
        <v>0</v>
      </c>
      <c r="K64" s="155"/>
    </row>
    <row r="65" spans="2:11" s="7" customFormat="1" ht="24.95" customHeight="1">
      <c r="B65" s="142"/>
      <c r="C65" s="143"/>
      <c r="D65" s="144" t="s">
        <v>107</v>
      </c>
      <c r="E65" s="145"/>
      <c r="F65" s="145"/>
      <c r="G65" s="145"/>
      <c r="H65" s="145"/>
      <c r="I65" s="146"/>
      <c r="J65" s="147">
        <f>J171</f>
        <v>0</v>
      </c>
      <c r="K65" s="148"/>
    </row>
    <row r="66" spans="2:11" s="8" customFormat="1" ht="19.9" customHeight="1">
      <c r="B66" s="149"/>
      <c r="C66" s="150"/>
      <c r="D66" s="151" t="s">
        <v>108</v>
      </c>
      <c r="E66" s="152"/>
      <c r="F66" s="152"/>
      <c r="G66" s="152"/>
      <c r="H66" s="152"/>
      <c r="I66" s="153"/>
      <c r="J66" s="154">
        <f>J172</f>
        <v>0</v>
      </c>
      <c r="K66" s="155"/>
    </row>
    <row r="67" spans="2:11" s="8" customFormat="1" ht="19.9" customHeight="1">
      <c r="B67" s="149"/>
      <c r="C67" s="150"/>
      <c r="D67" s="151" t="s">
        <v>109</v>
      </c>
      <c r="E67" s="152"/>
      <c r="F67" s="152"/>
      <c r="G67" s="152"/>
      <c r="H67" s="152"/>
      <c r="I67" s="153"/>
      <c r="J67" s="154">
        <f>J178</f>
        <v>0</v>
      </c>
      <c r="K67" s="155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11"/>
      <c r="J68" s="40"/>
      <c r="K68" s="43"/>
    </row>
    <row r="69" spans="2:11" s="1" customFormat="1" ht="6.95" customHeight="1">
      <c r="B69" s="54"/>
      <c r="C69" s="55"/>
      <c r="D69" s="55"/>
      <c r="E69" s="55"/>
      <c r="F69" s="55"/>
      <c r="G69" s="55"/>
      <c r="H69" s="55"/>
      <c r="I69" s="132"/>
      <c r="J69" s="55"/>
      <c r="K69" s="56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35"/>
      <c r="J73" s="58"/>
      <c r="K73" s="58"/>
      <c r="L73" s="59"/>
    </row>
    <row r="74" spans="2:12" s="1" customFormat="1" ht="36.95" customHeight="1">
      <c r="B74" s="39"/>
      <c r="C74" s="60" t="s">
        <v>110</v>
      </c>
      <c r="D74" s="61"/>
      <c r="E74" s="61"/>
      <c r="F74" s="61"/>
      <c r="G74" s="61"/>
      <c r="H74" s="61"/>
      <c r="I74" s="156"/>
      <c r="J74" s="61"/>
      <c r="K74" s="61"/>
      <c r="L74" s="59"/>
    </row>
    <row r="75" spans="2:12" s="1" customFormat="1" ht="6.95" customHeight="1">
      <c r="B75" s="39"/>
      <c r="C75" s="61"/>
      <c r="D75" s="61"/>
      <c r="E75" s="61"/>
      <c r="F75" s="61"/>
      <c r="G75" s="61"/>
      <c r="H75" s="61"/>
      <c r="I75" s="156"/>
      <c r="J75" s="61"/>
      <c r="K75" s="61"/>
      <c r="L75" s="59"/>
    </row>
    <row r="76" spans="2:12" s="1" customFormat="1" ht="14.45" customHeight="1">
      <c r="B76" s="39"/>
      <c r="C76" s="63" t="s">
        <v>18</v>
      </c>
      <c r="D76" s="61"/>
      <c r="E76" s="61"/>
      <c r="F76" s="61"/>
      <c r="G76" s="61"/>
      <c r="H76" s="61"/>
      <c r="I76" s="156"/>
      <c r="J76" s="61"/>
      <c r="K76" s="61"/>
      <c r="L76" s="59"/>
    </row>
    <row r="77" spans="2:12" s="1" customFormat="1" ht="23.25" customHeight="1">
      <c r="B77" s="39"/>
      <c r="C77" s="61"/>
      <c r="D77" s="61"/>
      <c r="E77" s="340" t="str">
        <f>E7</f>
        <v>Výměna výplní otvorů skladovací haly v areálu TSCHM</v>
      </c>
      <c r="F77" s="362"/>
      <c r="G77" s="362"/>
      <c r="H77" s="362"/>
      <c r="I77" s="156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56"/>
      <c r="J78" s="61"/>
      <c r="K78" s="61"/>
      <c r="L78" s="59"/>
    </row>
    <row r="79" spans="2:12" s="1" customFormat="1" ht="18" customHeight="1">
      <c r="B79" s="39"/>
      <c r="C79" s="63" t="s">
        <v>26</v>
      </c>
      <c r="D79" s="61"/>
      <c r="E79" s="61"/>
      <c r="F79" s="157" t="str">
        <f>F10</f>
        <v>Chomutov</v>
      </c>
      <c r="G79" s="61"/>
      <c r="H79" s="61"/>
      <c r="I79" s="158" t="s">
        <v>28</v>
      </c>
      <c r="J79" s="71" t="str">
        <f>IF(J10="","",J10)</f>
        <v>12.4.2017</v>
      </c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56"/>
      <c r="J80" s="61"/>
      <c r="K80" s="61"/>
      <c r="L80" s="59"/>
    </row>
    <row r="81" spans="2:12" s="1" customFormat="1" ht="13.5">
      <c r="B81" s="39"/>
      <c r="C81" s="63" t="s">
        <v>32</v>
      </c>
      <c r="D81" s="61"/>
      <c r="E81" s="61"/>
      <c r="F81" s="157" t="str">
        <f>E13</f>
        <v xml:space="preserve"> </v>
      </c>
      <c r="G81" s="61"/>
      <c r="H81" s="61"/>
      <c r="I81" s="158" t="s">
        <v>38</v>
      </c>
      <c r="J81" s="157" t="str">
        <f>E19</f>
        <v>JKPO Chomutov, Ing. Alena Kůrková</v>
      </c>
      <c r="K81" s="61"/>
      <c r="L81" s="59"/>
    </row>
    <row r="82" spans="2:12" s="1" customFormat="1" ht="14.45" customHeight="1">
      <c r="B82" s="39"/>
      <c r="C82" s="63" t="s">
        <v>36</v>
      </c>
      <c r="D82" s="61"/>
      <c r="E82" s="61"/>
      <c r="F82" s="157" t="str">
        <f>IF(E16="","",E16)</f>
        <v/>
      </c>
      <c r="G82" s="61"/>
      <c r="H82" s="61"/>
      <c r="I82" s="156"/>
      <c r="J82" s="61"/>
      <c r="K82" s="61"/>
      <c r="L82" s="59"/>
    </row>
    <row r="83" spans="2:12" s="1" customFormat="1" ht="10.35" customHeight="1">
      <c r="B83" s="39"/>
      <c r="C83" s="61"/>
      <c r="D83" s="61"/>
      <c r="E83" s="61"/>
      <c r="F83" s="61"/>
      <c r="G83" s="61"/>
      <c r="H83" s="61"/>
      <c r="I83" s="156"/>
      <c r="J83" s="61"/>
      <c r="K83" s="61"/>
      <c r="L83" s="59"/>
    </row>
    <row r="84" spans="2:20" s="9" customFormat="1" ht="29.25" customHeight="1">
      <c r="B84" s="159"/>
      <c r="C84" s="160" t="s">
        <v>111</v>
      </c>
      <c r="D84" s="161" t="s">
        <v>62</v>
      </c>
      <c r="E84" s="161" t="s">
        <v>58</v>
      </c>
      <c r="F84" s="161" t="s">
        <v>112</v>
      </c>
      <c r="G84" s="161" t="s">
        <v>113</v>
      </c>
      <c r="H84" s="161" t="s">
        <v>114</v>
      </c>
      <c r="I84" s="162" t="s">
        <v>115</v>
      </c>
      <c r="J84" s="161" t="s">
        <v>92</v>
      </c>
      <c r="K84" s="163" t="s">
        <v>116</v>
      </c>
      <c r="L84" s="164"/>
      <c r="M84" s="79" t="s">
        <v>117</v>
      </c>
      <c r="N84" s="80" t="s">
        <v>47</v>
      </c>
      <c r="O84" s="80" t="s">
        <v>118</v>
      </c>
      <c r="P84" s="80" t="s">
        <v>119</v>
      </c>
      <c r="Q84" s="80" t="s">
        <v>120</v>
      </c>
      <c r="R84" s="80" t="s">
        <v>121</v>
      </c>
      <c r="S84" s="80" t="s">
        <v>122</v>
      </c>
      <c r="T84" s="81" t="s">
        <v>123</v>
      </c>
    </row>
    <row r="85" spans="2:63" s="1" customFormat="1" ht="29.25" customHeight="1">
      <c r="B85" s="39"/>
      <c r="C85" s="85" t="s">
        <v>93</v>
      </c>
      <c r="D85" s="61"/>
      <c r="E85" s="61"/>
      <c r="F85" s="61"/>
      <c r="G85" s="61"/>
      <c r="H85" s="61"/>
      <c r="I85" s="156"/>
      <c r="J85" s="165">
        <f>BK85</f>
        <v>0</v>
      </c>
      <c r="K85" s="61"/>
      <c r="L85" s="59"/>
      <c r="M85" s="82"/>
      <c r="N85" s="83"/>
      <c r="O85" s="83"/>
      <c r="P85" s="166">
        <f>P86+P121+P171</f>
        <v>0</v>
      </c>
      <c r="Q85" s="83"/>
      <c r="R85" s="166">
        <f>R86+R121+R171</f>
        <v>8.13112488</v>
      </c>
      <c r="S85" s="83"/>
      <c r="T85" s="167">
        <f>T86+T121+T171</f>
        <v>4.347126000000001</v>
      </c>
      <c r="AT85" s="22" t="s">
        <v>76</v>
      </c>
      <c r="AU85" s="22" t="s">
        <v>94</v>
      </c>
      <c r="BK85" s="168">
        <f>BK86+BK121+BK171</f>
        <v>0</v>
      </c>
    </row>
    <row r="86" spans="2:63" s="10" customFormat="1" ht="37.35" customHeight="1">
      <c r="B86" s="169"/>
      <c r="C86" s="170"/>
      <c r="D86" s="171" t="s">
        <v>76</v>
      </c>
      <c r="E86" s="172" t="s">
        <v>124</v>
      </c>
      <c r="F86" s="172" t="s">
        <v>125</v>
      </c>
      <c r="G86" s="170"/>
      <c r="H86" s="170"/>
      <c r="I86" s="173"/>
      <c r="J86" s="174">
        <f>BK86</f>
        <v>0</v>
      </c>
      <c r="K86" s="170"/>
      <c r="L86" s="175"/>
      <c r="M86" s="176"/>
      <c r="N86" s="177"/>
      <c r="O86" s="177"/>
      <c r="P86" s="178">
        <f>P87+P91+P101+P113+P119</f>
        <v>0</v>
      </c>
      <c r="Q86" s="177"/>
      <c r="R86" s="178">
        <f>R87+R91+R101+R113+R119</f>
        <v>6.638870000000001</v>
      </c>
      <c r="S86" s="177"/>
      <c r="T86" s="179">
        <f>T87+T91+T101+T113+T119</f>
        <v>4.186998000000001</v>
      </c>
      <c r="AR86" s="180" t="s">
        <v>25</v>
      </c>
      <c r="AT86" s="181" t="s">
        <v>76</v>
      </c>
      <c r="AU86" s="181" t="s">
        <v>77</v>
      </c>
      <c r="AY86" s="180" t="s">
        <v>126</v>
      </c>
      <c r="BK86" s="182">
        <f>BK87+BK91+BK101+BK113+BK119</f>
        <v>0</v>
      </c>
    </row>
    <row r="87" spans="2:63" s="10" customFormat="1" ht="19.9" customHeight="1">
      <c r="B87" s="169"/>
      <c r="C87" s="170"/>
      <c r="D87" s="183" t="s">
        <v>76</v>
      </c>
      <c r="E87" s="184" t="s">
        <v>127</v>
      </c>
      <c r="F87" s="184" t="s">
        <v>128</v>
      </c>
      <c r="G87" s="170"/>
      <c r="H87" s="170"/>
      <c r="I87" s="173"/>
      <c r="J87" s="185">
        <f>BK87</f>
        <v>0</v>
      </c>
      <c r="K87" s="170"/>
      <c r="L87" s="175"/>
      <c r="M87" s="176"/>
      <c r="N87" s="177"/>
      <c r="O87" s="177"/>
      <c r="P87" s="178">
        <f>SUM(P88:P90)</f>
        <v>0</v>
      </c>
      <c r="Q87" s="177"/>
      <c r="R87" s="178">
        <f>SUM(R88:R90)</f>
        <v>5.05013648</v>
      </c>
      <c r="S87" s="177"/>
      <c r="T87" s="179">
        <f>SUM(T88:T90)</f>
        <v>0</v>
      </c>
      <c r="AR87" s="180" t="s">
        <v>25</v>
      </c>
      <c r="AT87" s="181" t="s">
        <v>76</v>
      </c>
      <c r="AU87" s="181" t="s">
        <v>25</v>
      </c>
      <c r="AY87" s="180" t="s">
        <v>126</v>
      </c>
      <c r="BK87" s="182">
        <f>SUM(BK88:BK90)</f>
        <v>0</v>
      </c>
    </row>
    <row r="88" spans="2:65" s="1" customFormat="1" ht="44.25" customHeight="1">
      <c r="B88" s="39"/>
      <c r="C88" s="186" t="s">
        <v>25</v>
      </c>
      <c r="D88" s="186" t="s">
        <v>129</v>
      </c>
      <c r="E88" s="187" t="s">
        <v>130</v>
      </c>
      <c r="F88" s="188" t="s">
        <v>131</v>
      </c>
      <c r="G88" s="189" t="s">
        <v>132</v>
      </c>
      <c r="H88" s="190">
        <v>7.184</v>
      </c>
      <c r="I88" s="191"/>
      <c r="J88" s="192">
        <f>ROUND(I88*H88,2)</f>
        <v>0</v>
      </c>
      <c r="K88" s="188" t="s">
        <v>133</v>
      </c>
      <c r="L88" s="59"/>
      <c r="M88" s="193" t="s">
        <v>24</v>
      </c>
      <c r="N88" s="194" t="s">
        <v>48</v>
      </c>
      <c r="O88" s="40"/>
      <c r="P88" s="195">
        <f>O88*H88</f>
        <v>0</v>
      </c>
      <c r="Q88" s="195">
        <v>0.70297</v>
      </c>
      <c r="R88" s="195">
        <f>Q88*H88</f>
        <v>5.05013648</v>
      </c>
      <c r="S88" s="195">
        <v>0</v>
      </c>
      <c r="T88" s="196">
        <f>S88*H88</f>
        <v>0</v>
      </c>
      <c r="AR88" s="22" t="s">
        <v>134</v>
      </c>
      <c r="AT88" s="22" t="s">
        <v>129</v>
      </c>
      <c r="AU88" s="22" t="s">
        <v>88</v>
      </c>
      <c r="AY88" s="22" t="s">
        <v>126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22" t="s">
        <v>25</v>
      </c>
      <c r="BK88" s="197">
        <f>ROUND(I88*H88,2)</f>
        <v>0</v>
      </c>
      <c r="BL88" s="22" t="s">
        <v>134</v>
      </c>
      <c r="BM88" s="22" t="s">
        <v>135</v>
      </c>
    </row>
    <row r="89" spans="2:51" s="11" customFormat="1" ht="13.5">
      <c r="B89" s="198"/>
      <c r="C89" s="199"/>
      <c r="D89" s="200" t="s">
        <v>136</v>
      </c>
      <c r="E89" s="201" t="s">
        <v>24</v>
      </c>
      <c r="F89" s="202" t="s">
        <v>137</v>
      </c>
      <c r="G89" s="199"/>
      <c r="H89" s="203">
        <v>7.184</v>
      </c>
      <c r="I89" s="204"/>
      <c r="J89" s="199"/>
      <c r="K89" s="199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136</v>
      </c>
      <c r="AU89" s="209" t="s">
        <v>88</v>
      </c>
      <c r="AV89" s="11" t="s">
        <v>88</v>
      </c>
      <c r="AW89" s="11" t="s">
        <v>40</v>
      </c>
      <c r="AX89" s="11" t="s">
        <v>77</v>
      </c>
      <c r="AY89" s="209" t="s">
        <v>126</v>
      </c>
    </row>
    <row r="90" spans="2:51" s="12" customFormat="1" ht="13.5">
      <c r="B90" s="210"/>
      <c r="C90" s="211"/>
      <c r="D90" s="200" t="s">
        <v>136</v>
      </c>
      <c r="E90" s="212" t="s">
        <v>24</v>
      </c>
      <c r="F90" s="213" t="s">
        <v>138</v>
      </c>
      <c r="G90" s="211"/>
      <c r="H90" s="214">
        <v>7.184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136</v>
      </c>
      <c r="AU90" s="220" t="s">
        <v>88</v>
      </c>
      <c r="AV90" s="12" t="s">
        <v>134</v>
      </c>
      <c r="AW90" s="12" t="s">
        <v>40</v>
      </c>
      <c r="AX90" s="12" t="s">
        <v>25</v>
      </c>
      <c r="AY90" s="220" t="s">
        <v>126</v>
      </c>
    </row>
    <row r="91" spans="2:63" s="10" customFormat="1" ht="29.85" customHeight="1">
      <c r="B91" s="169"/>
      <c r="C91" s="170"/>
      <c r="D91" s="183" t="s">
        <v>76</v>
      </c>
      <c r="E91" s="184" t="s">
        <v>139</v>
      </c>
      <c r="F91" s="184" t="s">
        <v>140</v>
      </c>
      <c r="G91" s="170"/>
      <c r="H91" s="170"/>
      <c r="I91" s="173"/>
      <c r="J91" s="185">
        <f>BK91</f>
        <v>0</v>
      </c>
      <c r="K91" s="170"/>
      <c r="L91" s="175"/>
      <c r="M91" s="176"/>
      <c r="N91" s="177"/>
      <c r="O91" s="177"/>
      <c r="P91" s="178">
        <f>SUM(P92:P100)</f>
        <v>0</v>
      </c>
      <c r="Q91" s="177"/>
      <c r="R91" s="178">
        <f>SUM(R92:R100)</f>
        <v>1.4551798200000001</v>
      </c>
      <c r="S91" s="177"/>
      <c r="T91" s="179">
        <f>SUM(T92:T100)</f>
        <v>0</v>
      </c>
      <c r="AR91" s="180" t="s">
        <v>25</v>
      </c>
      <c r="AT91" s="181" t="s">
        <v>76</v>
      </c>
      <c r="AU91" s="181" t="s">
        <v>25</v>
      </c>
      <c r="AY91" s="180" t="s">
        <v>126</v>
      </c>
      <c r="BK91" s="182">
        <f>SUM(BK92:BK100)</f>
        <v>0</v>
      </c>
    </row>
    <row r="92" spans="2:65" s="1" customFormat="1" ht="31.5" customHeight="1">
      <c r="B92" s="39"/>
      <c r="C92" s="186" t="s">
        <v>88</v>
      </c>
      <c r="D92" s="186" t="s">
        <v>129</v>
      </c>
      <c r="E92" s="187" t="s">
        <v>141</v>
      </c>
      <c r="F92" s="188" t="s">
        <v>142</v>
      </c>
      <c r="G92" s="189" t="s">
        <v>143</v>
      </c>
      <c r="H92" s="190">
        <v>29.706</v>
      </c>
      <c r="I92" s="191"/>
      <c r="J92" s="192">
        <f>ROUND(I92*H92,2)</f>
        <v>0</v>
      </c>
      <c r="K92" s="188" t="s">
        <v>133</v>
      </c>
      <c r="L92" s="59"/>
      <c r="M92" s="193" t="s">
        <v>24</v>
      </c>
      <c r="N92" s="194" t="s">
        <v>48</v>
      </c>
      <c r="O92" s="40"/>
      <c r="P92" s="195">
        <f>O92*H92</f>
        <v>0</v>
      </c>
      <c r="Q92" s="195">
        <v>0.00489</v>
      </c>
      <c r="R92" s="195">
        <f>Q92*H92</f>
        <v>0.14526234000000002</v>
      </c>
      <c r="S92" s="195">
        <v>0</v>
      </c>
      <c r="T92" s="196">
        <f>S92*H92</f>
        <v>0</v>
      </c>
      <c r="AR92" s="22" t="s">
        <v>134</v>
      </c>
      <c r="AT92" s="22" t="s">
        <v>129</v>
      </c>
      <c r="AU92" s="22" t="s">
        <v>88</v>
      </c>
      <c r="AY92" s="22" t="s">
        <v>126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2" t="s">
        <v>25</v>
      </c>
      <c r="BK92" s="197">
        <f>ROUND(I92*H92,2)</f>
        <v>0</v>
      </c>
      <c r="BL92" s="22" t="s">
        <v>134</v>
      </c>
      <c r="BM92" s="22" t="s">
        <v>144</v>
      </c>
    </row>
    <row r="93" spans="2:51" s="11" customFormat="1" ht="13.5">
      <c r="B93" s="198"/>
      <c r="C93" s="199"/>
      <c r="D93" s="200" t="s">
        <v>136</v>
      </c>
      <c r="E93" s="201" t="s">
        <v>24</v>
      </c>
      <c r="F93" s="202" t="s">
        <v>145</v>
      </c>
      <c r="G93" s="199"/>
      <c r="H93" s="203">
        <v>29.706</v>
      </c>
      <c r="I93" s="204"/>
      <c r="J93" s="199"/>
      <c r="K93" s="199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136</v>
      </c>
      <c r="AU93" s="209" t="s">
        <v>88</v>
      </c>
      <c r="AV93" s="11" t="s">
        <v>88</v>
      </c>
      <c r="AW93" s="11" t="s">
        <v>40</v>
      </c>
      <c r="AX93" s="11" t="s">
        <v>77</v>
      </c>
      <c r="AY93" s="209" t="s">
        <v>126</v>
      </c>
    </row>
    <row r="94" spans="2:51" s="12" customFormat="1" ht="13.5">
      <c r="B94" s="210"/>
      <c r="C94" s="211"/>
      <c r="D94" s="221" t="s">
        <v>136</v>
      </c>
      <c r="E94" s="222" t="s">
        <v>24</v>
      </c>
      <c r="F94" s="223" t="s">
        <v>138</v>
      </c>
      <c r="G94" s="211"/>
      <c r="H94" s="224">
        <v>29.706</v>
      </c>
      <c r="I94" s="215"/>
      <c r="J94" s="211"/>
      <c r="K94" s="211"/>
      <c r="L94" s="216"/>
      <c r="M94" s="217"/>
      <c r="N94" s="218"/>
      <c r="O94" s="218"/>
      <c r="P94" s="218"/>
      <c r="Q94" s="218"/>
      <c r="R94" s="218"/>
      <c r="S94" s="218"/>
      <c r="T94" s="219"/>
      <c r="AT94" s="220" t="s">
        <v>136</v>
      </c>
      <c r="AU94" s="220" t="s">
        <v>88</v>
      </c>
      <c r="AV94" s="12" t="s">
        <v>134</v>
      </c>
      <c r="AW94" s="12" t="s">
        <v>40</v>
      </c>
      <c r="AX94" s="12" t="s">
        <v>25</v>
      </c>
      <c r="AY94" s="220" t="s">
        <v>126</v>
      </c>
    </row>
    <row r="95" spans="2:65" s="1" customFormat="1" ht="31.5" customHeight="1">
      <c r="B95" s="39"/>
      <c r="C95" s="186" t="s">
        <v>127</v>
      </c>
      <c r="D95" s="186" t="s">
        <v>129</v>
      </c>
      <c r="E95" s="187" t="s">
        <v>146</v>
      </c>
      <c r="F95" s="188" t="s">
        <v>147</v>
      </c>
      <c r="G95" s="189" t="s">
        <v>143</v>
      </c>
      <c r="H95" s="190">
        <v>29.706</v>
      </c>
      <c r="I95" s="191"/>
      <c r="J95" s="192">
        <f>ROUND(I95*H95,2)</f>
        <v>0</v>
      </c>
      <c r="K95" s="188" t="s">
        <v>133</v>
      </c>
      <c r="L95" s="59"/>
      <c r="M95" s="193" t="s">
        <v>24</v>
      </c>
      <c r="N95" s="194" t="s">
        <v>48</v>
      </c>
      <c r="O95" s="40"/>
      <c r="P95" s="195">
        <f>O95*H95</f>
        <v>0</v>
      </c>
      <c r="Q95" s="195">
        <v>0.01733</v>
      </c>
      <c r="R95" s="195">
        <f>Q95*H95</f>
        <v>0.5148049800000001</v>
      </c>
      <c r="S95" s="195">
        <v>0</v>
      </c>
      <c r="T95" s="196">
        <f>S95*H95</f>
        <v>0</v>
      </c>
      <c r="AR95" s="22" t="s">
        <v>134</v>
      </c>
      <c r="AT95" s="22" t="s">
        <v>129</v>
      </c>
      <c r="AU95" s="22" t="s">
        <v>88</v>
      </c>
      <c r="AY95" s="22" t="s">
        <v>126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22" t="s">
        <v>25</v>
      </c>
      <c r="BK95" s="197">
        <f>ROUND(I95*H95,2)</f>
        <v>0</v>
      </c>
      <c r="BL95" s="22" t="s">
        <v>134</v>
      </c>
      <c r="BM95" s="22" t="s">
        <v>148</v>
      </c>
    </row>
    <row r="96" spans="2:65" s="1" customFormat="1" ht="22.5" customHeight="1">
      <c r="B96" s="39"/>
      <c r="C96" s="186" t="s">
        <v>134</v>
      </c>
      <c r="D96" s="186" t="s">
        <v>129</v>
      </c>
      <c r="E96" s="187" t="s">
        <v>149</v>
      </c>
      <c r="F96" s="188" t="s">
        <v>150</v>
      </c>
      <c r="G96" s="189" t="s">
        <v>151</v>
      </c>
      <c r="H96" s="190">
        <v>151.2</v>
      </c>
      <c r="I96" s="191"/>
      <c r="J96" s="192">
        <f>ROUND(I96*H96,2)</f>
        <v>0</v>
      </c>
      <c r="K96" s="188" t="s">
        <v>133</v>
      </c>
      <c r="L96" s="59"/>
      <c r="M96" s="193" t="s">
        <v>24</v>
      </c>
      <c r="N96" s="194" t="s">
        <v>48</v>
      </c>
      <c r="O96" s="40"/>
      <c r="P96" s="195">
        <f>O96*H96</f>
        <v>0</v>
      </c>
      <c r="Q96" s="195">
        <v>0.0015</v>
      </c>
      <c r="R96" s="195">
        <f>Q96*H96</f>
        <v>0.22679999999999997</v>
      </c>
      <c r="S96" s="195">
        <v>0</v>
      </c>
      <c r="T96" s="196">
        <f>S96*H96</f>
        <v>0</v>
      </c>
      <c r="AR96" s="22" t="s">
        <v>134</v>
      </c>
      <c r="AT96" s="22" t="s">
        <v>129</v>
      </c>
      <c r="AU96" s="22" t="s">
        <v>88</v>
      </c>
      <c r="AY96" s="22" t="s">
        <v>126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2" t="s">
        <v>25</v>
      </c>
      <c r="BK96" s="197">
        <f>ROUND(I96*H96,2)</f>
        <v>0</v>
      </c>
      <c r="BL96" s="22" t="s">
        <v>134</v>
      </c>
      <c r="BM96" s="22" t="s">
        <v>152</v>
      </c>
    </row>
    <row r="97" spans="2:51" s="11" customFormat="1" ht="13.5">
      <c r="B97" s="198"/>
      <c r="C97" s="199"/>
      <c r="D97" s="200" t="s">
        <v>136</v>
      </c>
      <c r="E97" s="201" t="s">
        <v>24</v>
      </c>
      <c r="F97" s="202" t="s">
        <v>153</v>
      </c>
      <c r="G97" s="199"/>
      <c r="H97" s="203">
        <v>151.2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136</v>
      </c>
      <c r="AU97" s="209" t="s">
        <v>88</v>
      </c>
      <c r="AV97" s="11" t="s">
        <v>88</v>
      </c>
      <c r="AW97" s="11" t="s">
        <v>40</v>
      </c>
      <c r="AX97" s="11" t="s">
        <v>77</v>
      </c>
      <c r="AY97" s="209" t="s">
        <v>126</v>
      </c>
    </row>
    <row r="98" spans="2:51" s="12" customFormat="1" ht="13.5">
      <c r="B98" s="210"/>
      <c r="C98" s="211"/>
      <c r="D98" s="221" t="s">
        <v>136</v>
      </c>
      <c r="E98" s="222" t="s">
        <v>24</v>
      </c>
      <c r="F98" s="223" t="s">
        <v>138</v>
      </c>
      <c r="G98" s="211"/>
      <c r="H98" s="224">
        <v>151.2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136</v>
      </c>
      <c r="AU98" s="220" t="s">
        <v>88</v>
      </c>
      <c r="AV98" s="12" t="s">
        <v>134</v>
      </c>
      <c r="AW98" s="12" t="s">
        <v>40</v>
      </c>
      <c r="AX98" s="12" t="s">
        <v>25</v>
      </c>
      <c r="AY98" s="220" t="s">
        <v>126</v>
      </c>
    </row>
    <row r="99" spans="2:65" s="1" customFormat="1" ht="31.5" customHeight="1">
      <c r="B99" s="39"/>
      <c r="C99" s="186" t="s">
        <v>154</v>
      </c>
      <c r="D99" s="186" t="s">
        <v>129</v>
      </c>
      <c r="E99" s="187" t="s">
        <v>155</v>
      </c>
      <c r="F99" s="188" t="s">
        <v>156</v>
      </c>
      <c r="G99" s="189" t="s">
        <v>143</v>
      </c>
      <c r="H99" s="190">
        <v>18.186</v>
      </c>
      <c r="I99" s="191"/>
      <c r="J99" s="192">
        <f>ROUND(I99*H99,2)</f>
        <v>0</v>
      </c>
      <c r="K99" s="188" t="s">
        <v>133</v>
      </c>
      <c r="L99" s="59"/>
      <c r="M99" s="193" t="s">
        <v>24</v>
      </c>
      <c r="N99" s="194" t="s">
        <v>48</v>
      </c>
      <c r="O99" s="40"/>
      <c r="P99" s="195">
        <f>O99*H99</f>
        <v>0</v>
      </c>
      <c r="Q99" s="195">
        <v>0.00489</v>
      </c>
      <c r="R99" s="195">
        <f>Q99*H99</f>
        <v>0.08892954</v>
      </c>
      <c r="S99" s="195">
        <v>0</v>
      </c>
      <c r="T99" s="196">
        <f>S99*H99</f>
        <v>0</v>
      </c>
      <c r="AR99" s="22" t="s">
        <v>134</v>
      </c>
      <c r="AT99" s="22" t="s">
        <v>129</v>
      </c>
      <c r="AU99" s="22" t="s">
        <v>88</v>
      </c>
      <c r="AY99" s="22" t="s">
        <v>126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22" t="s">
        <v>25</v>
      </c>
      <c r="BK99" s="197">
        <f>ROUND(I99*H99,2)</f>
        <v>0</v>
      </c>
      <c r="BL99" s="22" t="s">
        <v>134</v>
      </c>
      <c r="BM99" s="22" t="s">
        <v>157</v>
      </c>
    </row>
    <row r="100" spans="2:65" s="1" customFormat="1" ht="31.5" customHeight="1">
      <c r="B100" s="39"/>
      <c r="C100" s="186" t="s">
        <v>139</v>
      </c>
      <c r="D100" s="186" t="s">
        <v>129</v>
      </c>
      <c r="E100" s="187" t="s">
        <v>158</v>
      </c>
      <c r="F100" s="188" t="s">
        <v>159</v>
      </c>
      <c r="G100" s="189" t="s">
        <v>143</v>
      </c>
      <c r="H100" s="190">
        <v>18.186</v>
      </c>
      <c r="I100" s="191"/>
      <c r="J100" s="192">
        <f>ROUND(I100*H100,2)</f>
        <v>0</v>
      </c>
      <c r="K100" s="188" t="s">
        <v>133</v>
      </c>
      <c r="L100" s="59"/>
      <c r="M100" s="193" t="s">
        <v>24</v>
      </c>
      <c r="N100" s="194" t="s">
        <v>48</v>
      </c>
      <c r="O100" s="40"/>
      <c r="P100" s="195">
        <f>O100*H100</f>
        <v>0</v>
      </c>
      <c r="Q100" s="195">
        <v>0.02636</v>
      </c>
      <c r="R100" s="195">
        <f>Q100*H100</f>
        <v>0.47938296</v>
      </c>
      <c r="S100" s="195">
        <v>0</v>
      </c>
      <c r="T100" s="196">
        <f>S100*H100</f>
        <v>0</v>
      </c>
      <c r="AR100" s="22" t="s">
        <v>134</v>
      </c>
      <c r="AT100" s="22" t="s">
        <v>129</v>
      </c>
      <c r="AU100" s="22" t="s">
        <v>88</v>
      </c>
      <c r="AY100" s="22" t="s">
        <v>126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22" t="s">
        <v>25</v>
      </c>
      <c r="BK100" s="197">
        <f>ROUND(I100*H100,2)</f>
        <v>0</v>
      </c>
      <c r="BL100" s="22" t="s">
        <v>134</v>
      </c>
      <c r="BM100" s="22" t="s">
        <v>160</v>
      </c>
    </row>
    <row r="101" spans="2:63" s="10" customFormat="1" ht="29.85" customHeight="1">
      <c r="B101" s="169"/>
      <c r="C101" s="170"/>
      <c r="D101" s="183" t="s">
        <v>76</v>
      </c>
      <c r="E101" s="184" t="s">
        <v>161</v>
      </c>
      <c r="F101" s="184" t="s">
        <v>162</v>
      </c>
      <c r="G101" s="170"/>
      <c r="H101" s="170"/>
      <c r="I101" s="173"/>
      <c r="J101" s="185">
        <f>BK101</f>
        <v>0</v>
      </c>
      <c r="K101" s="170"/>
      <c r="L101" s="175"/>
      <c r="M101" s="176"/>
      <c r="N101" s="177"/>
      <c r="O101" s="177"/>
      <c r="P101" s="178">
        <f>SUM(P102:P112)</f>
        <v>0</v>
      </c>
      <c r="Q101" s="177"/>
      <c r="R101" s="178">
        <f>SUM(R102:R112)</f>
        <v>0.1335537</v>
      </c>
      <c r="S101" s="177"/>
      <c r="T101" s="179">
        <f>SUM(T102:T112)</f>
        <v>4.186998000000001</v>
      </c>
      <c r="AR101" s="180" t="s">
        <v>25</v>
      </c>
      <c r="AT101" s="181" t="s">
        <v>76</v>
      </c>
      <c r="AU101" s="181" t="s">
        <v>25</v>
      </c>
      <c r="AY101" s="180" t="s">
        <v>126</v>
      </c>
      <c r="BK101" s="182">
        <f>SUM(BK102:BK112)</f>
        <v>0</v>
      </c>
    </row>
    <row r="102" spans="2:65" s="1" customFormat="1" ht="31.5" customHeight="1">
      <c r="B102" s="39"/>
      <c r="C102" s="186" t="s">
        <v>163</v>
      </c>
      <c r="D102" s="186" t="s">
        <v>129</v>
      </c>
      <c r="E102" s="187" t="s">
        <v>164</v>
      </c>
      <c r="F102" s="188" t="s">
        <v>165</v>
      </c>
      <c r="G102" s="189" t="s">
        <v>143</v>
      </c>
      <c r="H102" s="190">
        <v>785.61</v>
      </c>
      <c r="I102" s="191"/>
      <c r="J102" s="192">
        <f>ROUND(I102*H102,2)</f>
        <v>0</v>
      </c>
      <c r="K102" s="188" t="s">
        <v>133</v>
      </c>
      <c r="L102" s="59"/>
      <c r="M102" s="193" t="s">
        <v>24</v>
      </c>
      <c r="N102" s="194" t="s">
        <v>48</v>
      </c>
      <c r="O102" s="40"/>
      <c r="P102" s="195">
        <f>O102*H102</f>
        <v>0</v>
      </c>
      <c r="Q102" s="195">
        <v>0.00013</v>
      </c>
      <c r="R102" s="195">
        <f>Q102*H102</f>
        <v>0.10212929999999999</v>
      </c>
      <c r="S102" s="195">
        <v>0</v>
      </c>
      <c r="T102" s="196">
        <f>S102*H102</f>
        <v>0</v>
      </c>
      <c r="AR102" s="22" t="s">
        <v>134</v>
      </c>
      <c r="AT102" s="22" t="s">
        <v>129</v>
      </c>
      <c r="AU102" s="22" t="s">
        <v>88</v>
      </c>
      <c r="AY102" s="22" t="s">
        <v>126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22" t="s">
        <v>25</v>
      </c>
      <c r="BK102" s="197">
        <f>ROUND(I102*H102,2)</f>
        <v>0</v>
      </c>
      <c r="BL102" s="22" t="s">
        <v>134</v>
      </c>
      <c r="BM102" s="22" t="s">
        <v>166</v>
      </c>
    </row>
    <row r="103" spans="2:51" s="11" customFormat="1" ht="13.5">
      <c r="B103" s="198"/>
      <c r="C103" s="199"/>
      <c r="D103" s="200" t="s">
        <v>136</v>
      </c>
      <c r="E103" s="201" t="s">
        <v>24</v>
      </c>
      <c r="F103" s="202" t="s">
        <v>167</v>
      </c>
      <c r="G103" s="199"/>
      <c r="H103" s="203">
        <v>785.61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136</v>
      </c>
      <c r="AU103" s="209" t="s">
        <v>88</v>
      </c>
      <c r="AV103" s="11" t="s">
        <v>88</v>
      </c>
      <c r="AW103" s="11" t="s">
        <v>40</v>
      </c>
      <c r="AX103" s="11" t="s">
        <v>77</v>
      </c>
      <c r="AY103" s="209" t="s">
        <v>126</v>
      </c>
    </row>
    <row r="104" spans="2:51" s="12" customFormat="1" ht="13.5">
      <c r="B104" s="210"/>
      <c r="C104" s="211"/>
      <c r="D104" s="221" t="s">
        <v>136</v>
      </c>
      <c r="E104" s="222" t="s">
        <v>24</v>
      </c>
      <c r="F104" s="223" t="s">
        <v>138</v>
      </c>
      <c r="G104" s="211"/>
      <c r="H104" s="224">
        <v>785.61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136</v>
      </c>
      <c r="AU104" s="220" t="s">
        <v>88</v>
      </c>
      <c r="AV104" s="12" t="s">
        <v>134</v>
      </c>
      <c r="AW104" s="12" t="s">
        <v>40</v>
      </c>
      <c r="AX104" s="12" t="s">
        <v>25</v>
      </c>
      <c r="AY104" s="220" t="s">
        <v>126</v>
      </c>
    </row>
    <row r="105" spans="2:65" s="1" customFormat="1" ht="69.75" customHeight="1">
      <c r="B105" s="39"/>
      <c r="C105" s="186" t="s">
        <v>168</v>
      </c>
      <c r="D105" s="186" t="s">
        <v>129</v>
      </c>
      <c r="E105" s="187" t="s">
        <v>169</v>
      </c>
      <c r="F105" s="188" t="s">
        <v>170</v>
      </c>
      <c r="G105" s="189" t="s">
        <v>143</v>
      </c>
      <c r="H105" s="190">
        <v>785.61</v>
      </c>
      <c r="I105" s="191"/>
      <c r="J105" s="192">
        <f>ROUND(I105*H105,2)</f>
        <v>0</v>
      </c>
      <c r="K105" s="188" t="s">
        <v>133</v>
      </c>
      <c r="L105" s="59"/>
      <c r="M105" s="193" t="s">
        <v>24</v>
      </c>
      <c r="N105" s="194" t="s">
        <v>48</v>
      </c>
      <c r="O105" s="40"/>
      <c r="P105" s="195">
        <f>O105*H105</f>
        <v>0</v>
      </c>
      <c r="Q105" s="195">
        <v>4E-05</v>
      </c>
      <c r="R105" s="195">
        <f>Q105*H105</f>
        <v>0.031424400000000005</v>
      </c>
      <c r="S105" s="195">
        <v>0</v>
      </c>
      <c r="T105" s="196">
        <f>S105*H105</f>
        <v>0</v>
      </c>
      <c r="AR105" s="22" t="s">
        <v>134</v>
      </c>
      <c r="AT105" s="22" t="s">
        <v>129</v>
      </c>
      <c r="AU105" s="22" t="s">
        <v>88</v>
      </c>
      <c r="AY105" s="22" t="s">
        <v>126</v>
      </c>
      <c r="BE105" s="197">
        <f>IF(N105="základní",J105,0)</f>
        <v>0</v>
      </c>
      <c r="BF105" s="197">
        <f>IF(N105="snížená",J105,0)</f>
        <v>0</v>
      </c>
      <c r="BG105" s="197">
        <f>IF(N105="zákl. přenesená",J105,0)</f>
        <v>0</v>
      </c>
      <c r="BH105" s="197">
        <f>IF(N105="sníž. přenesená",J105,0)</f>
        <v>0</v>
      </c>
      <c r="BI105" s="197">
        <f>IF(N105="nulová",J105,0)</f>
        <v>0</v>
      </c>
      <c r="BJ105" s="22" t="s">
        <v>25</v>
      </c>
      <c r="BK105" s="197">
        <f>ROUND(I105*H105,2)</f>
        <v>0</v>
      </c>
      <c r="BL105" s="22" t="s">
        <v>134</v>
      </c>
      <c r="BM105" s="22" t="s">
        <v>171</v>
      </c>
    </row>
    <row r="106" spans="2:65" s="1" customFormat="1" ht="31.5" customHeight="1">
      <c r="B106" s="39"/>
      <c r="C106" s="186" t="s">
        <v>161</v>
      </c>
      <c r="D106" s="186" t="s">
        <v>129</v>
      </c>
      <c r="E106" s="187" t="s">
        <v>172</v>
      </c>
      <c r="F106" s="188" t="s">
        <v>173</v>
      </c>
      <c r="G106" s="189" t="s">
        <v>143</v>
      </c>
      <c r="H106" s="190">
        <v>95.04</v>
      </c>
      <c r="I106" s="191"/>
      <c r="J106" s="192">
        <f>ROUND(I106*H106,2)</f>
        <v>0</v>
      </c>
      <c r="K106" s="188" t="s">
        <v>133</v>
      </c>
      <c r="L106" s="59"/>
      <c r="M106" s="193" t="s">
        <v>24</v>
      </c>
      <c r="N106" s="194" t="s">
        <v>48</v>
      </c>
      <c r="O106" s="40"/>
      <c r="P106" s="195">
        <f>O106*H106</f>
        <v>0</v>
      </c>
      <c r="Q106" s="195">
        <v>0</v>
      </c>
      <c r="R106" s="195">
        <f>Q106*H106</f>
        <v>0</v>
      </c>
      <c r="S106" s="195">
        <v>0.032</v>
      </c>
      <c r="T106" s="196">
        <f>S106*H106</f>
        <v>3.0412800000000004</v>
      </c>
      <c r="AR106" s="22" t="s">
        <v>134</v>
      </c>
      <c r="AT106" s="22" t="s">
        <v>129</v>
      </c>
      <c r="AU106" s="22" t="s">
        <v>88</v>
      </c>
      <c r="AY106" s="22" t="s">
        <v>126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2" t="s">
        <v>25</v>
      </c>
      <c r="BK106" s="197">
        <f>ROUND(I106*H106,2)</f>
        <v>0</v>
      </c>
      <c r="BL106" s="22" t="s">
        <v>134</v>
      </c>
      <c r="BM106" s="22" t="s">
        <v>174</v>
      </c>
    </row>
    <row r="107" spans="2:51" s="11" customFormat="1" ht="13.5">
      <c r="B107" s="198"/>
      <c r="C107" s="199"/>
      <c r="D107" s="200" t="s">
        <v>136</v>
      </c>
      <c r="E107" s="201" t="s">
        <v>24</v>
      </c>
      <c r="F107" s="202" t="s">
        <v>175</v>
      </c>
      <c r="G107" s="199"/>
      <c r="H107" s="203">
        <v>90.72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136</v>
      </c>
      <c r="AU107" s="209" t="s">
        <v>88</v>
      </c>
      <c r="AV107" s="11" t="s">
        <v>88</v>
      </c>
      <c r="AW107" s="11" t="s">
        <v>40</v>
      </c>
      <c r="AX107" s="11" t="s">
        <v>77</v>
      </c>
      <c r="AY107" s="209" t="s">
        <v>126</v>
      </c>
    </row>
    <row r="108" spans="2:51" s="11" customFormat="1" ht="13.5">
      <c r="B108" s="198"/>
      <c r="C108" s="199"/>
      <c r="D108" s="200" t="s">
        <v>136</v>
      </c>
      <c r="E108" s="201" t="s">
        <v>24</v>
      </c>
      <c r="F108" s="202" t="s">
        <v>176</v>
      </c>
      <c r="G108" s="199"/>
      <c r="H108" s="203">
        <v>4.32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136</v>
      </c>
      <c r="AU108" s="209" t="s">
        <v>88</v>
      </c>
      <c r="AV108" s="11" t="s">
        <v>88</v>
      </c>
      <c r="AW108" s="11" t="s">
        <v>40</v>
      </c>
      <c r="AX108" s="11" t="s">
        <v>77</v>
      </c>
      <c r="AY108" s="209" t="s">
        <v>126</v>
      </c>
    </row>
    <row r="109" spans="2:51" s="12" customFormat="1" ht="13.5">
      <c r="B109" s="210"/>
      <c r="C109" s="211"/>
      <c r="D109" s="221" t="s">
        <v>136</v>
      </c>
      <c r="E109" s="222" t="s">
        <v>24</v>
      </c>
      <c r="F109" s="223" t="s">
        <v>138</v>
      </c>
      <c r="G109" s="211"/>
      <c r="H109" s="224">
        <v>95.04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136</v>
      </c>
      <c r="AU109" s="220" t="s">
        <v>88</v>
      </c>
      <c r="AV109" s="12" t="s">
        <v>134</v>
      </c>
      <c r="AW109" s="12" t="s">
        <v>40</v>
      </c>
      <c r="AX109" s="12" t="s">
        <v>25</v>
      </c>
      <c r="AY109" s="220" t="s">
        <v>126</v>
      </c>
    </row>
    <row r="110" spans="2:65" s="1" customFormat="1" ht="31.5" customHeight="1">
      <c r="B110" s="39"/>
      <c r="C110" s="186" t="s">
        <v>30</v>
      </c>
      <c r="D110" s="186" t="s">
        <v>129</v>
      </c>
      <c r="E110" s="187" t="s">
        <v>177</v>
      </c>
      <c r="F110" s="188" t="s">
        <v>178</v>
      </c>
      <c r="G110" s="189" t="s">
        <v>143</v>
      </c>
      <c r="H110" s="190">
        <v>18.186</v>
      </c>
      <c r="I110" s="191"/>
      <c r="J110" s="192">
        <f>ROUND(I110*H110,2)</f>
        <v>0</v>
      </c>
      <c r="K110" s="188" t="s">
        <v>133</v>
      </c>
      <c r="L110" s="59"/>
      <c r="M110" s="193" t="s">
        <v>24</v>
      </c>
      <c r="N110" s="194" t="s">
        <v>48</v>
      </c>
      <c r="O110" s="40"/>
      <c r="P110" s="195">
        <f>O110*H110</f>
        <v>0</v>
      </c>
      <c r="Q110" s="195">
        <v>0</v>
      </c>
      <c r="R110" s="195">
        <f>Q110*H110</f>
        <v>0</v>
      </c>
      <c r="S110" s="195">
        <v>0.063</v>
      </c>
      <c r="T110" s="196">
        <f>S110*H110</f>
        <v>1.145718</v>
      </c>
      <c r="AR110" s="22" t="s">
        <v>134</v>
      </c>
      <c r="AT110" s="22" t="s">
        <v>129</v>
      </c>
      <c r="AU110" s="22" t="s">
        <v>88</v>
      </c>
      <c r="AY110" s="22" t="s">
        <v>126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2" t="s">
        <v>25</v>
      </c>
      <c r="BK110" s="197">
        <f>ROUND(I110*H110,2)</f>
        <v>0</v>
      </c>
      <c r="BL110" s="22" t="s">
        <v>134</v>
      </c>
      <c r="BM110" s="22" t="s">
        <v>179</v>
      </c>
    </row>
    <row r="111" spans="2:51" s="11" customFormat="1" ht="13.5">
      <c r="B111" s="198"/>
      <c r="C111" s="199"/>
      <c r="D111" s="200" t="s">
        <v>136</v>
      </c>
      <c r="E111" s="201" t="s">
        <v>24</v>
      </c>
      <c r="F111" s="202" t="s">
        <v>180</v>
      </c>
      <c r="G111" s="199"/>
      <c r="H111" s="203">
        <v>18.186</v>
      </c>
      <c r="I111" s="204"/>
      <c r="J111" s="199"/>
      <c r="K111" s="199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136</v>
      </c>
      <c r="AU111" s="209" t="s">
        <v>88</v>
      </c>
      <c r="AV111" s="11" t="s">
        <v>88</v>
      </c>
      <c r="AW111" s="11" t="s">
        <v>40</v>
      </c>
      <c r="AX111" s="11" t="s">
        <v>77</v>
      </c>
      <c r="AY111" s="209" t="s">
        <v>126</v>
      </c>
    </row>
    <row r="112" spans="2:51" s="12" customFormat="1" ht="13.5">
      <c r="B112" s="210"/>
      <c r="C112" s="211"/>
      <c r="D112" s="200" t="s">
        <v>136</v>
      </c>
      <c r="E112" s="212" t="s">
        <v>24</v>
      </c>
      <c r="F112" s="213" t="s">
        <v>138</v>
      </c>
      <c r="G112" s="211"/>
      <c r="H112" s="214">
        <v>18.186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136</v>
      </c>
      <c r="AU112" s="220" t="s">
        <v>88</v>
      </c>
      <c r="AV112" s="12" t="s">
        <v>134</v>
      </c>
      <c r="AW112" s="12" t="s">
        <v>40</v>
      </c>
      <c r="AX112" s="12" t="s">
        <v>25</v>
      </c>
      <c r="AY112" s="220" t="s">
        <v>126</v>
      </c>
    </row>
    <row r="113" spans="2:63" s="10" customFormat="1" ht="29.85" customHeight="1">
      <c r="B113" s="169"/>
      <c r="C113" s="170"/>
      <c r="D113" s="183" t="s">
        <v>76</v>
      </c>
      <c r="E113" s="184" t="s">
        <v>181</v>
      </c>
      <c r="F113" s="184" t="s">
        <v>182</v>
      </c>
      <c r="G113" s="170"/>
      <c r="H113" s="170"/>
      <c r="I113" s="173"/>
      <c r="J113" s="185">
        <f>BK113</f>
        <v>0</v>
      </c>
      <c r="K113" s="170"/>
      <c r="L113" s="175"/>
      <c r="M113" s="176"/>
      <c r="N113" s="177"/>
      <c r="O113" s="177"/>
      <c r="P113" s="178">
        <f>SUM(P114:P118)</f>
        <v>0</v>
      </c>
      <c r="Q113" s="177"/>
      <c r="R113" s="178">
        <f>SUM(R114:R118)</f>
        <v>0</v>
      </c>
      <c r="S113" s="177"/>
      <c r="T113" s="179">
        <f>SUM(T114:T118)</f>
        <v>0</v>
      </c>
      <c r="AR113" s="180" t="s">
        <v>25</v>
      </c>
      <c r="AT113" s="181" t="s">
        <v>76</v>
      </c>
      <c r="AU113" s="181" t="s">
        <v>25</v>
      </c>
      <c r="AY113" s="180" t="s">
        <v>126</v>
      </c>
      <c r="BK113" s="182">
        <f>SUM(BK114:BK118)</f>
        <v>0</v>
      </c>
    </row>
    <row r="114" spans="2:65" s="1" customFormat="1" ht="31.5" customHeight="1">
      <c r="B114" s="39"/>
      <c r="C114" s="186" t="s">
        <v>183</v>
      </c>
      <c r="D114" s="186" t="s">
        <v>129</v>
      </c>
      <c r="E114" s="187" t="s">
        <v>184</v>
      </c>
      <c r="F114" s="188" t="s">
        <v>185</v>
      </c>
      <c r="G114" s="189" t="s">
        <v>186</v>
      </c>
      <c r="H114" s="190">
        <v>4.347</v>
      </c>
      <c r="I114" s="191"/>
      <c r="J114" s="192">
        <f>ROUND(I114*H114,2)</f>
        <v>0</v>
      </c>
      <c r="K114" s="188" t="s">
        <v>133</v>
      </c>
      <c r="L114" s="59"/>
      <c r="M114" s="193" t="s">
        <v>24</v>
      </c>
      <c r="N114" s="194" t="s">
        <v>48</v>
      </c>
      <c r="O114" s="40"/>
      <c r="P114" s="195">
        <f>O114*H114</f>
        <v>0</v>
      </c>
      <c r="Q114" s="195">
        <v>0</v>
      </c>
      <c r="R114" s="195">
        <f>Q114*H114</f>
        <v>0</v>
      </c>
      <c r="S114" s="195">
        <v>0</v>
      </c>
      <c r="T114" s="196">
        <f>S114*H114</f>
        <v>0</v>
      </c>
      <c r="AR114" s="22" t="s">
        <v>134</v>
      </c>
      <c r="AT114" s="22" t="s">
        <v>129</v>
      </c>
      <c r="AU114" s="22" t="s">
        <v>88</v>
      </c>
      <c r="AY114" s="22" t="s">
        <v>126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22" t="s">
        <v>25</v>
      </c>
      <c r="BK114" s="197">
        <f>ROUND(I114*H114,2)</f>
        <v>0</v>
      </c>
      <c r="BL114" s="22" t="s">
        <v>134</v>
      </c>
      <c r="BM114" s="22" t="s">
        <v>187</v>
      </c>
    </row>
    <row r="115" spans="2:65" s="1" customFormat="1" ht="31.5" customHeight="1">
      <c r="B115" s="39"/>
      <c r="C115" s="186" t="s">
        <v>188</v>
      </c>
      <c r="D115" s="186" t="s">
        <v>129</v>
      </c>
      <c r="E115" s="187" t="s">
        <v>189</v>
      </c>
      <c r="F115" s="188" t="s">
        <v>190</v>
      </c>
      <c r="G115" s="189" t="s">
        <v>186</v>
      </c>
      <c r="H115" s="190">
        <v>4.347</v>
      </c>
      <c r="I115" s="191"/>
      <c r="J115" s="192">
        <f>ROUND(I115*H115,2)</f>
        <v>0</v>
      </c>
      <c r="K115" s="188" t="s">
        <v>133</v>
      </c>
      <c r="L115" s="59"/>
      <c r="M115" s="193" t="s">
        <v>24</v>
      </c>
      <c r="N115" s="194" t="s">
        <v>48</v>
      </c>
      <c r="O115" s="40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AR115" s="22" t="s">
        <v>134</v>
      </c>
      <c r="AT115" s="22" t="s">
        <v>129</v>
      </c>
      <c r="AU115" s="22" t="s">
        <v>88</v>
      </c>
      <c r="AY115" s="22" t="s">
        <v>126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2" t="s">
        <v>25</v>
      </c>
      <c r="BK115" s="197">
        <f>ROUND(I115*H115,2)</f>
        <v>0</v>
      </c>
      <c r="BL115" s="22" t="s">
        <v>134</v>
      </c>
      <c r="BM115" s="22" t="s">
        <v>191</v>
      </c>
    </row>
    <row r="116" spans="2:65" s="1" customFormat="1" ht="31.5" customHeight="1">
      <c r="B116" s="39"/>
      <c r="C116" s="186" t="s">
        <v>192</v>
      </c>
      <c r="D116" s="186" t="s">
        <v>129</v>
      </c>
      <c r="E116" s="187" t="s">
        <v>193</v>
      </c>
      <c r="F116" s="188" t="s">
        <v>194</v>
      </c>
      <c r="G116" s="189" t="s">
        <v>186</v>
      </c>
      <c r="H116" s="190">
        <v>108.675</v>
      </c>
      <c r="I116" s="191"/>
      <c r="J116" s="192">
        <f>ROUND(I116*H116,2)</f>
        <v>0</v>
      </c>
      <c r="K116" s="188" t="s">
        <v>133</v>
      </c>
      <c r="L116" s="59"/>
      <c r="M116" s="193" t="s">
        <v>24</v>
      </c>
      <c r="N116" s="194" t="s">
        <v>48</v>
      </c>
      <c r="O116" s="40"/>
      <c r="P116" s="195">
        <f>O116*H116</f>
        <v>0</v>
      </c>
      <c r="Q116" s="195">
        <v>0</v>
      </c>
      <c r="R116" s="195">
        <f>Q116*H116</f>
        <v>0</v>
      </c>
      <c r="S116" s="195">
        <v>0</v>
      </c>
      <c r="T116" s="196">
        <f>S116*H116</f>
        <v>0</v>
      </c>
      <c r="AR116" s="22" t="s">
        <v>134</v>
      </c>
      <c r="AT116" s="22" t="s">
        <v>129</v>
      </c>
      <c r="AU116" s="22" t="s">
        <v>88</v>
      </c>
      <c r="AY116" s="22" t="s">
        <v>126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2" t="s">
        <v>25</v>
      </c>
      <c r="BK116" s="197">
        <f>ROUND(I116*H116,2)</f>
        <v>0</v>
      </c>
      <c r="BL116" s="22" t="s">
        <v>134</v>
      </c>
      <c r="BM116" s="22" t="s">
        <v>195</v>
      </c>
    </row>
    <row r="117" spans="2:51" s="11" customFormat="1" ht="13.5">
      <c r="B117" s="198"/>
      <c r="C117" s="199"/>
      <c r="D117" s="221" t="s">
        <v>136</v>
      </c>
      <c r="E117" s="199"/>
      <c r="F117" s="225" t="s">
        <v>196</v>
      </c>
      <c r="G117" s="199"/>
      <c r="H117" s="226">
        <v>108.675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136</v>
      </c>
      <c r="AU117" s="209" t="s">
        <v>88</v>
      </c>
      <c r="AV117" s="11" t="s">
        <v>88</v>
      </c>
      <c r="AW117" s="11" t="s">
        <v>6</v>
      </c>
      <c r="AX117" s="11" t="s">
        <v>25</v>
      </c>
      <c r="AY117" s="209" t="s">
        <v>126</v>
      </c>
    </row>
    <row r="118" spans="2:65" s="1" customFormat="1" ht="22.5" customHeight="1">
      <c r="B118" s="39"/>
      <c r="C118" s="186" t="s">
        <v>197</v>
      </c>
      <c r="D118" s="186" t="s">
        <v>129</v>
      </c>
      <c r="E118" s="187" t="s">
        <v>198</v>
      </c>
      <c r="F118" s="188" t="s">
        <v>199</v>
      </c>
      <c r="G118" s="189" t="s">
        <v>186</v>
      </c>
      <c r="H118" s="190">
        <v>4.347</v>
      </c>
      <c r="I118" s="191"/>
      <c r="J118" s="192">
        <f>ROUND(I118*H118,2)</f>
        <v>0</v>
      </c>
      <c r="K118" s="188" t="s">
        <v>133</v>
      </c>
      <c r="L118" s="59"/>
      <c r="M118" s="193" t="s">
        <v>24</v>
      </c>
      <c r="N118" s="194" t="s">
        <v>48</v>
      </c>
      <c r="O118" s="40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AR118" s="22" t="s">
        <v>134</v>
      </c>
      <c r="AT118" s="22" t="s">
        <v>129</v>
      </c>
      <c r="AU118" s="22" t="s">
        <v>88</v>
      </c>
      <c r="AY118" s="22" t="s">
        <v>126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2" t="s">
        <v>25</v>
      </c>
      <c r="BK118" s="197">
        <f>ROUND(I118*H118,2)</f>
        <v>0</v>
      </c>
      <c r="BL118" s="22" t="s">
        <v>134</v>
      </c>
      <c r="BM118" s="22" t="s">
        <v>200</v>
      </c>
    </row>
    <row r="119" spans="2:63" s="10" customFormat="1" ht="29.85" customHeight="1">
      <c r="B119" s="169"/>
      <c r="C119" s="170"/>
      <c r="D119" s="183" t="s">
        <v>76</v>
      </c>
      <c r="E119" s="184" t="s">
        <v>201</v>
      </c>
      <c r="F119" s="184" t="s">
        <v>202</v>
      </c>
      <c r="G119" s="170"/>
      <c r="H119" s="170"/>
      <c r="I119" s="173"/>
      <c r="J119" s="185">
        <f>BK119</f>
        <v>0</v>
      </c>
      <c r="K119" s="170"/>
      <c r="L119" s="175"/>
      <c r="M119" s="176"/>
      <c r="N119" s="177"/>
      <c r="O119" s="177"/>
      <c r="P119" s="178">
        <f>P120</f>
        <v>0</v>
      </c>
      <c r="Q119" s="177"/>
      <c r="R119" s="178">
        <f>R120</f>
        <v>0</v>
      </c>
      <c r="S119" s="177"/>
      <c r="T119" s="179">
        <f>T120</f>
        <v>0</v>
      </c>
      <c r="AR119" s="180" t="s">
        <v>25</v>
      </c>
      <c r="AT119" s="181" t="s">
        <v>76</v>
      </c>
      <c r="AU119" s="181" t="s">
        <v>25</v>
      </c>
      <c r="AY119" s="180" t="s">
        <v>126</v>
      </c>
      <c r="BK119" s="182">
        <f>BK120</f>
        <v>0</v>
      </c>
    </row>
    <row r="120" spans="2:65" s="1" customFormat="1" ht="44.25" customHeight="1">
      <c r="B120" s="39"/>
      <c r="C120" s="186" t="s">
        <v>10</v>
      </c>
      <c r="D120" s="186" t="s">
        <v>129</v>
      </c>
      <c r="E120" s="187" t="s">
        <v>203</v>
      </c>
      <c r="F120" s="188" t="s">
        <v>204</v>
      </c>
      <c r="G120" s="189" t="s">
        <v>186</v>
      </c>
      <c r="H120" s="190">
        <v>6.639</v>
      </c>
      <c r="I120" s="191"/>
      <c r="J120" s="192">
        <f>ROUND(I120*H120,2)</f>
        <v>0</v>
      </c>
      <c r="K120" s="188" t="s">
        <v>133</v>
      </c>
      <c r="L120" s="59"/>
      <c r="M120" s="193" t="s">
        <v>24</v>
      </c>
      <c r="N120" s="194" t="s">
        <v>48</v>
      </c>
      <c r="O120" s="40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AR120" s="22" t="s">
        <v>134</v>
      </c>
      <c r="AT120" s="22" t="s">
        <v>129</v>
      </c>
      <c r="AU120" s="22" t="s">
        <v>88</v>
      </c>
      <c r="AY120" s="22" t="s">
        <v>126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2" t="s">
        <v>25</v>
      </c>
      <c r="BK120" s="197">
        <f>ROUND(I120*H120,2)</f>
        <v>0</v>
      </c>
      <c r="BL120" s="22" t="s">
        <v>134</v>
      </c>
      <c r="BM120" s="22" t="s">
        <v>205</v>
      </c>
    </row>
    <row r="121" spans="2:63" s="10" customFormat="1" ht="37.35" customHeight="1">
      <c r="B121" s="169"/>
      <c r="C121" s="170"/>
      <c r="D121" s="171" t="s">
        <v>76</v>
      </c>
      <c r="E121" s="172" t="s">
        <v>206</v>
      </c>
      <c r="F121" s="172" t="s">
        <v>207</v>
      </c>
      <c r="G121" s="170"/>
      <c r="H121" s="170"/>
      <c r="I121" s="173"/>
      <c r="J121" s="174">
        <f>BK121</f>
        <v>0</v>
      </c>
      <c r="K121" s="170"/>
      <c r="L121" s="175"/>
      <c r="M121" s="176"/>
      <c r="N121" s="177"/>
      <c r="O121" s="177"/>
      <c r="P121" s="178">
        <f>P122+P130+P142+P153+P165</f>
        <v>0</v>
      </c>
      <c r="Q121" s="177"/>
      <c r="R121" s="178">
        <f>R122+R130+R142+R153+R165</f>
        <v>1.4922548799999997</v>
      </c>
      <c r="S121" s="177"/>
      <c r="T121" s="179">
        <f>T122+T130+T142+T153+T165</f>
        <v>0.160128</v>
      </c>
      <c r="AR121" s="180" t="s">
        <v>88</v>
      </c>
      <c r="AT121" s="181" t="s">
        <v>76</v>
      </c>
      <c r="AU121" s="181" t="s">
        <v>77</v>
      </c>
      <c r="AY121" s="180" t="s">
        <v>126</v>
      </c>
      <c r="BK121" s="182">
        <f>BK122+BK130+BK142+BK153+BK165</f>
        <v>0</v>
      </c>
    </row>
    <row r="122" spans="2:63" s="10" customFormat="1" ht="19.9" customHeight="1">
      <c r="B122" s="169"/>
      <c r="C122" s="170"/>
      <c r="D122" s="183" t="s">
        <v>76</v>
      </c>
      <c r="E122" s="184" t="s">
        <v>208</v>
      </c>
      <c r="F122" s="184" t="s">
        <v>209</v>
      </c>
      <c r="G122" s="170"/>
      <c r="H122" s="170"/>
      <c r="I122" s="173"/>
      <c r="J122" s="185">
        <f>BK122</f>
        <v>0</v>
      </c>
      <c r="K122" s="170"/>
      <c r="L122" s="175"/>
      <c r="M122" s="176"/>
      <c r="N122" s="177"/>
      <c r="O122" s="177"/>
      <c r="P122" s="178">
        <f>SUM(P123:P129)</f>
        <v>0</v>
      </c>
      <c r="Q122" s="177"/>
      <c r="R122" s="178">
        <f>SUM(R123:R129)</f>
        <v>0.070656</v>
      </c>
      <c r="S122" s="177"/>
      <c r="T122" s="179">
        <f>SUM(T123:T129)</f>
        <v>0.064128</v>
      </c>
      <c r="AR122" s="180" t="s">
        <v>88</v>
      </c>
      <c r="AT122" s="181" t="s">
        <v>76</v>
      </c>
      <c r="AU122" s="181" t="s">
        <v>25</v>
      </c>
      <c r="AY122" s="180" t="s">
        <v>126</v>
      </c>
      <c r="BK122" s="182">
        <f>SUM(BK123:BK129)</f>
        <v>0</v>
      </c>
    </row>
    <row r="123" spans="2:65" s="1" customFormat="1" ht="22.5" customHeight="1">
      <c r="B123" s="39"/>
      <c r="C123" s="186" t="s">
        <v>210</v>
      </c>
      <c r="D123" s="186" t="s">
        <v>129</v>
      </c>
      <c r="E123" s="187" t="s">
        <v>211</v>
      </c>
      <c r="F123" s="188" t="s">
        <v>212</v>
      </c>
      <c r="G123" s="189" t="s">
        <v>151</v>
      </c>
      <c r="H123" s="190">
        <v>38.4</v>
      </c>
      <c r="I123" s="191"/>
      <c r="J123" s="192">
        <f>ROUND(I123*H123,2)</f>
        <v>0</v>
      </c>
      <c r="K123" s="188" t="s">
        <v>133</v>
      </c>
      <c r="L123" s="59"/>
      <c r="M123" s="193" t="s">
        <v>24</v>
      </c>
      <c r="N123" s="194" t="s">
        <v>48</v>
      </c>
      <c r="O123" s="40"/>
      <c r="P123" s="195">
        <f>O123*H123</f>
        <v>0</v>
      </c>
      <c r="Q123" s="195">
        <v>0</v>
      </c>
      <c r="R123" s="195">
        <f>Q123*H123</f>
        <v>0</v>
      </c>
      <c r="S123" s="195">
        <v>0.00167</v>
      </c>
      <c r="T123" s="196">
        <f>S123*H123</f>
        <v>0.064128</v>
      </c>
      <c r="AR123" s="22" t="s">
        <v>213</v>
      </c>
      <c r="AT123" s="22" t="s">
        <v>129</v>
      </c>
      <c r="AU123" s="22" t="s">
        <v>88</v>
      </c>
      <c r="AY123" s="22" t="s">
        <v>126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2" t="s">
        <v>25</v>
      </c>
      <c r="BK123" s="197">
        <f>ROUND(I123*H123,2)</f>
        <v>0</v>
      </c>
      <c r="BL123" s="22" t="s">
        <v>213</v>
      </c>
      <c r="BM123" s="22" t="s">
        <v>214</v>
      </c>
    </row>
    <row r="124" spans="2:51" s="11" customFormat="1" ht="13.5">
      <c r="B124" s="198"/>
      <c r="C124" s="199"/>
      <c r="D124" s="200" t="s">
        <v>136</v>
      </c>
      <c r="E124" s="201" t="s">
        <v>24</v>
      </c>
      <c r="F124" s="202" t="s">
        <v>215</v>
      </c>
      <c r="G124" s="199"/>
      <c r="H124" s="203">
        <v>38.4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136</v>
      </c>
      <c r="AU124" s="209" t="s">
        <v>88</v>
      </c>
      <c r="AV124" s="11" t="s">
        <v>88</v>
      </c>
      <c r="AW124" s="11" t="s">
        <v>40</v>
      </c>
      <c r="AX124" s="11" t="s">
        <v>77</v>
      </c>
      <c r="AY124" s="209" t="s">
        <v>126</v>
      </c>
    </row>
    <row r="125" spans="2:51" s="12" customFormat="1" ht="13.5">
      <c r="B125" s="210"/>
      <c r="C125" s="211"/>
      <c r="D125" s="221" t="s">
        <v>136</v>
      </c>
      <c r="E125" s="222" t="s">
        <v>24</v>
      </c>
      <c r="F125" s="223" t="s">
        <v>138</v>
      </c>
      <c r="G125" s="211"/>
      <c r="H125" s="224">
        <v>38.4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136</v>
      </c>
      <c r="AU125" s="220" t="s">
        <v>88</v>
      </c>
      <c r="AV125" s="12" t="s">
        <v>134</v>
      </c>
      <c r="AW125" s="12" t="s">
        <v>40</v>
      </c>
      <c r="AX125" s="12" t="s">
        <v>25</v>
      </c>
      <c r="AY125" s="220" t="s">
        <v>126</v>
      </c>
    </row>
    <row r="126" spans="2:65" s="1" customFormat="1" ht="31.5" customHeight="1">
      <c r="B126" s="39"/>
      <c r="C126" s="186" t="s">
        <v>9</v>
      </c>
      <c r="D126" s="186" t="s">
        <v>129</v>
      </c>
      <c r="E126" s="187" t="s">
        <v>216</v>
      </c>
      <c r="F126" s="188" t="s">
        <v>217</v>
      </c>
      <c r="G126" s="189" t="s">
        <v>151</v>
      </c>
      <c r="H126" s="190">
        <v>38.4</v>
      </c>
      <c r="I126" s="191"/>
      <c r="J126" s="192">
        <f>ROUND(I126*H126,2)</f>
        <v>0</v>
      </c>
      <c r="K126" s="188" t="s">
        <v>133</v>
      </c>
      <c r="L126" s="59"/>
      <c r="M126" s="193" t="s">
        <v>24</v>
      </c>
      <c r="N126" s="194" t="s">
        <v>48</v>
      </c>
      <c r="O126" s="40"/>
      <c r="P126" s="195">
        <f>O126*H126</f>
        <v>0</v>
      </c>
      <c r="Q126" s="195">
        <v>0.00184</v>
      </c>
      <c r="R126" s="195">
        <f>Q126*H126</f>
        <v>0.070656</v>
      </c>
      <c r="S126" s="195">
        <v>0</v>
      </c>
      <c r="T126" s="196">
        <f>S126*H126</f>
        <v>0</v>
      </c>
      <c r="AR126" s="22" t="s">
        <v>213</v>
      </c>
      <c r="AT126" s="22" t="s">
        <v>129</v>
      </c>
      <c r="AU126" s="22" t="s">
        <v>88</v>
      </c>
      <c r="AY126" s="22" t="s">
        <v>126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22" t="s">
        <v>25</v>
      </c>
      <c r="BK126" s="197">
        <f>ROUND(I126*H126,2)</f>
        <v>0</v>
      </c>
      <c r="BL126" s="22" t="s">
        <v>213</v>
      </c>
      <c r="BM126" s="22" t="s">
        <v>218</v>
      </c>
    </row>
    <row r="127" spans="2:51" s="11" customFormat="1" ht="13.5">
      <c r="B127" s="198"/>
      <c r="C127" s="199"/>
      <c r="D127" s="200" t="s">
        <v>136</v>
      </c>
      <c r="E127" s="201" t="s">
        <v>24</v>
      </c>
      <c r="F127" s="202" t="s">
        <v>219</v>
      </c>
      <c r="G127" s="199"/>
      <c r="H127" s="203">
        <v>38.4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136</v>
      </c>
      <c r="AU127" s="209" t="s">
        <v>88</v>
      </c>
      <c r="AV127" s="11" t="s">
        <v>88</v>
      </c>
      <c r="AW127" s="11" t="s">
        <v>40</v>
      </c>
      <c r="AX127" s="11" t="s">
        <v>77</v>
      </c>
      <c r="AY127" s="209" t="s">
        <v>126</v>
      </c>
    </row>
    <row r="128" spans="2:51" s="12" customFormat="1" ht="13.5">
      <c r="B128" s="210"/>
      <c r="C128" s="211"/>
      <c r="D128" s="221" t="s">
        <v>136</v>
      </c>
      <c r="E128" s="222" t="s">
        <v>24</v>
      </c>
      <c r="F128" s="223" t="s">
        <v>138</v>
      </c>
      <c r="G128" s="211"/>
      <c r="H128" s="224">
        <v>38.4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136</v>
      </c>
      <c r="AU128" s="220" t="s">
        <v>88</v>
      </c>
      <c r="AV128" s="12" t="s">
        <v>134</v>
      </c>
      <c r="AW128" s="12" t="s">
        <v>40</v>
      </c>
      <c r="AX128" s="12" t="s">
        <v>25</v>
      </c>
      <c r="AY128" s="220" t="s">
        <v>126</v>
      </c>
    </row>
    <row r="129" spans="2:65" s="1" customFormat="1" ht="31.5" customHeight="1">
      <c r="B129" s="39"/>
      <c r="C129" s="186" t="s">
        <v>220</v>
      </c>
      <c r="D129" s="186" t="s">
        <v>129</v>
      </c>
      <c r="E129" s="187" t="s">
        <v>221</v>
      </c>
      <c r="F129" s="188" t="s">
        <v>222</v>
      </c>
      <c r="G129" s="189" t="s">
        <v>186</v>
      </c>
      <c r="H129" s="190">
        <v>0.071</v>
      </c>
      <c r="I129" s="191"/>
      <c r="J129" s="192">
        <f>ROUND(I129*H129,2)</f>
        <v>0</v>
      </c>
      <c r="K129" s="188" t="s">
        <v>133</v>
      </c>
      <c r="L129" s="59"/>
      <c r="M129" s="193" t="s">
        <v>24</v>
      </c>
      <c r="N129" s="194" t="s">
        <v>48</v>
      </c>
      <c r="O129" s="40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AR129" s="22" t="s">
        <v>213</v>
      </c>
      <c r="AT129" s="22" t="s">
        <v>129</v>
      </c>
      <c r="AU129" s="22" t="s">
        <v>88</v>
      </c>
      <c r="AY129" s="22" t="s">
        <v>126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2" t="s">
        <v>25</v>
      </c>
      <c r="BK129" s="197">
        <f>ROUND(I129*H129,2)</f>
        <v>0</v>
      </c>
      <c r="BL129" s="22" t="s">
        <v>213</v>
      </c>
      <c r="BM129" s="22" t="s">
        <v>223</v>
      </c>
    </row>
    <row r="130" spans="2:63" s="10" customFormat="1" ht="29.85" customHeight="1">
      <c r="B130" s="169"/>
      <c r="C130" s="170"/>
      <c r="D130" s="183" t="s">
        <v>76</v>
      </c>
      <c r="E130" s="184" t="s">
        <v>224</v>
      </c>
      <c r="F130" s="184" t="s">
        <v>225</v>
      </c>
      <c r="G130" s="170"/>
      <c r="H130" s="170"/>
      <c r="I130" s="173"/>
      <c r="J130" s="185">
        <f>BK130</f>
        <v>0</v>
      </c>
      <c r="K130" s="170"/>
      <c r="L130" s="175"/>
      <c r="M130" s="176"/>
      <c r="N130" s="177"/>
      <c r="O130" s="177"/>
      <c r="P130" s="178">
        <f>SUM(P131:P141)</f>
        <v>0</v>
      </c>
      <c r="Q130" s="177"/>
      <c r="R130" s="178">
        <f>SUM(R131:R141)</f>
        <v>1.3623199999999998</v>
      </c>
      <c r="S130" s="177"/>
      <c r="T130" s="179">
        <f>SUM(T131:T141)</f>
        <v>0.096</v>
      </c>
      <c r="AR130" s="180" t="s">
        <v>88</v>
      </c>
      <c r="AT130" s="181" t="s">
        <v>76</v>
      </c>
      <c r="AU130" s="181" t="s">
        <v>25</v>
      </c>
      <c r="AY130" s="180" t="s">
        <v>126</v>
      </c>
      <c r="BK130" s="182">
        <f>SUM(BK131:BK141)</f>
        <v>0</v>
      </c>
    </row>
    <row r="131" spans="2:65" s="1" customFormat="1" ht="22.5" customHeight="1">
      <c r="B131" s="39"/>
      <c r="C131" s="186" t="s">
        <v>226</v>
      </c>
      <c r="D131" s="186" t="s">
        <v>129</v>
      </c>
      <c r="E131" s="187" t="s">
        <v>227</v>
      </c>
      <c r="F131" s="188" t="s">
        <v>228</v>
      </c>
      <c r="G131" s="189" t="s">
        <v>229</v>
      </c>
      <c r="H131" s="190">
        <v>1</v>
      </c>
      <c r="I131" s="191"/>
      <c r="J131" s="192">
        <f>ROUND(I131*H131,2)</f>
        <v>0</v>
      </c>
      <c r="K131" s="188" t="s">
        <v>24</v>
      </c>
      <c r="L131" s="59"/>
      <c r="M131" s="193" t="s">
        <v>24</v>
      </c>
      <c r="N131" s="194" t="s">
        <v>48</v>
      </c>
      <c r="O131" s="40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2" t="s">
        <v>213</v>
      </c>
      <c r="AT131" s="22" t="s">
        <v>129</v>
      </c>
      <c r="AU131" s="22" t="s">
        <v>88</v>
      </c>
      <c r="AY131" s="22" t="s">
        <v>126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2" t="s">
        <v>25</v>
      </c>
      <c r="BK131" s="197">
        <f>ROUND(I131*H131,2)</f>
        <v>0</v>
      </c>
      <c r="BL131" s="22" t="s">
        <v>213</v>
      </c>
      <c r="BM131" s="22" t="s">
        <v>230</v>
      </c>
    </row>
    <row r="132" spans="2:65" s="1" customFormat="1" ht="31.5" customHeight="1">
      <c r="B132" s="39"/>
      <c r="C132" s="186" t="s">
        <v>231</v>
      </c>
      <c r="D132" s="186" t="s">
        <v>129</v>
      </c>
      <c r="E132" s="187" t="s">
        <v>232</v>
      </c>
      <c r="F132" s="188" t="s">
        <v>233</v>
      </c>
      <c r="G132" s="189" t="s">
        <v>143</v>
      </c>
      <c r="H132" s="190">
        <v>89.28</v>
      </c>
      <c r="I132" s="191"/>
      <c r="J132" s="192">
        <f>ROUND(I132*H132,2)</f>
        <v>0</v>
      </c>
      <c r="K132" s="188" t="s">
        <v>133</v>
      </c>
      <c r="L132" s="59"/>
      <c r="M132" s="193" t="s">
        <v>24</v>
      </c>
      <c r="N132" s="194" t="s">
        <v>48</v>
      </c>
      <c r="O132" s="40"/>
      <c r="P132" s="195">
        <f>O132*H132</f>
        <v>0</v>
      </c>
      <c r="Q132" s="195">
        <v>0.00025</v>
      </c>
      <c r="R132" s="195">
        <f>Q132*H132</f>
        <v>0.02232</v>
      </c>
      <c r="S132" s="195">
        <v>0</v>
      </c>
      <c r="T132" s="196">
        <f>S132*H132</f>
        <v>0</v>
      </c>
      <c r="AR132" s="22" t="s">
        <v>213</v>
      </c>
      <c r="AT132" s="22" t="s">
        <v>129</v>
      </c>
      <c r="AU132" s="22" t="s">
        <v>88</v>
      </c>
      <c r="AY132" s="22" t="s">
        <v>126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22" t="s">
        <v>25</v>
      </c>
      <c r="BK132" s="197">
        <f>ROUND(I132*H132,2)</f>
        <v>0</v>
      </c>
      <c r="BL132" s="22" t="s">
        <v>213</v>
      </c>
      <c r="BM132" s="22" t="s">
        <v>234</v>
      </c>
    </row>
    <row r="133" spans="2:51" s="11" customFormat="1" ht="13.5">
      <c r="B133" s="198"/>
      <c r="C133" s="199"/>
      <c r="D133" s="200" t="s">
        <v>136</v>
      </c>
      <c r="E133" s="201" t="s">
        <v>24</v>
      </c>
      <c r="F133" s="202" t="s">
        <v>235</v>
      </c>
      <c r="G133" s="199"/>
      <c r="H133" s="203">
        <v>89.28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136</v>
      </c>
      <c r="AU133" s="209" t="s">
        <v>88</v>
      </c>
      <c r="AV133" s="11" t="s">
        <v>88</v>
      </c>
      <c r="AW133" s="11" t="s">
        <v>40</v>
      </c>
      <c r="AX133" s="11" t="s">
        <v>77</v>
      </c>
      <c r="AY133" s="209" t="s">
        <v>126</v>
      </c>
    </row>
    <row r="134" spans="2:51" s="12" customFormat="1" ht="13.5">
      <c r="B134" s="210"/>
      <c r="C134" s="211"/>
      <c r="D134" s="221" t="s">
        <v>136</v>
      </c>
      <c r="E134" s="222" t="s">
        <v>24</v>
      </c>
      <c r="F134" s="223" t="s">
        <v>138</v>
      </c>
      <c r="G134" s="211"/>
      <c r="H134" s="224">
        <v>89.28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136</v>
      </c>
      <c r="AU134" s="220" t="s">
        <v>88</v>
      </c>
      <c r="AV134" s="12" t="s">
        <v>134</v>
      </c>
      <c r="AW134" s="12" t="s">
        <v>40</v>
      </c>
      <c r="AX134" s="12" t="s">
        <v>25</v>
      </c>
      <c r="AY134" s="220" t="s">
        <v>126</v>
      </c>
    </row>
    <row r="135" spans="2:65" s="1" customFormat="1" ht="31.5" customHeight="1">
      <c r="B135" s="39"/>
      <c r="C135" s="186" t="s">
        <v>236</v>
      </c>
      <c r="D135" s="186" t="s">
        <v>129</v>
      </c>
      <c r="E135" s="187" t="s">
        <v>237</v>
      </c>
      <c r="F135" s="188" t="s">
        <v>238</v>
      </c>
      <c r="G135" s="189" t="s">
        <v>143</v>
      </c>
      <c r="H135" s="190">
        <v>89.28</v>
      </c>
      <c r="I135" s="191"/>
      <c r="J135" s="192">
        <f aca="true" t="shared" si="0" ref="J135:J141">ROUND(I135*H135,2)</f>
        <v>0</v>
      </c>
      <c r="K135" s="188" t="s">
        <v>133</v>
      </c>
      <c r="L135" s="59"/>
      <c r="M135" s="193" t="s">
        <v>24</v>
      </c>
      <c r="N135" s="194" t="s">
        <v>48</v>
      </c>
      <c r="O135" s="40"/>
      <c r="P135" s="195">
        <f aca="true" t="shared" si="1" ref="P135:P141">O135*H135</f>
        <v>0</v>
      </c>
      <c r="Q135" s="195">
        <v>0.00025</v>
      </c>
      <c r="R135" s="195">
        <f aca="true" t="shared" si="2" ref="R135:R141">Q135*H135</f>
        <v>0.02232</v>
      </c>
      <c r="S135" s="195">
        <v>0</v>
      </c>
      <c r="T135" s="196">
        <f aca="true" t="shared" si="3" ref="T135:T141">S135*H135</f>
        <v>0</v>
      </c>
      <c r="AR135" s="22" t="s">
        <v>213</v>
      </c>
      <c r="AT135" s="22" t="s">
        <v>129</v>
      </c>
      <c r="AU135" s="22" t="s">
        <v>88</v>
      </c>
      <c r="AY135" s="22" t="s">
        <v>126</v>
      </c>
      <c r="BE135" s="197">
        <f aca="true" t="shared" si="4" ref="BE135:BE141">IF(N135="základní",J135,0)</f>
        <v>0</v>
      </c>
      <c r="BF135" s="197">
        <f aca="true" t="shared" si="5" ref="BF135:BF141">IF(N135="snížená",J135,0)</f>
        <v>0</v>
      </c>
      <c r="BG135" s="197">
        <f aca="true" t="shared" si="6" ref="BG135:BG141">IF(N135="zákl. přenesená",J135,0)</f>
        <v>0</v>
      </c>
      <c r="BH135" s="197">
        <f aca="true" t="shared" si="7" ref="BH135:BH141">IF(N135="sníž. přenesená",J135,0)</f>
        <v>0</v>
      </c>
      <c r="BI135" s="197">
        <f aca="true" t="shared" si="8" ref="BI135:BI141">IF(N135="nulová",J135,0)</f>
        <v>0</v>
      </c>
      <c r="BJ135" s="22" t="s">
        <v>25</v>
      </c>
      <c r="BK135" s="197">
        <f aca="true" t="shared" si="9" ref="BK135:BK141">ROUND(I135*H135,2)</f>
        <v>0</v>
      </c>
      <c r="BL135" s="22" t="s">
        <v>213</v>
      </c>
      <c r="BM135" s="22" t="s">
        <v>239</v>
      </c>
    </row>
    <row r="136" spans="2:65" s="1" customFormat="1" ht="22.5" customHeight="1">
      <c r="B136" s="39"/>
      <c r="C136" s="227" t="s">
        <v>240</v>
      </c>
      <c r="D136" s="227" t="s">
        <v>241</v>
      </c>
      <c r="E136" s="228" t="s">
        <v>242</v>
      </c>
      <c r="F136" s="229" t="s">
        <v>243</v>
      </c>
      <c r="G136" s="230" t="s">
        <v>244</v>
      </c>
      <c r="H136" s="231">
        <v>14</v>
      </c>
      <c r="I136" s="232"/>
      <c r="J136" s="233">
        <f t="shared" si="0"/>
        <v>0</v>
      </c>
      <c r="K136" s="229" t="s">
        <v>24</v>
      </c>
      <c r="L136" s="234"/>
      <c r="M136" s="235" t="s">
        <v>24</v>
      </c>
      <c r="N136" s="236" t="s">
        <v>48</v>
      </c>
      <c r="O136" s="40"/>
      <c r="P136" s="195">
        <f t="shared" si="1"/>
        <v>0</v>
      </c>
      <c r="Q136" s="195">
        <v>0.073</v>
      </c>
      <c r="R136" s="195">
        <f t="shared" si="2"/>
        <v>1.022</v>
      </c>
      <c r="S136" s="195">
        <v>0</v>
      </c>
      <c r="T136" s="196">
        <f t="shared" si="3"/>
        <v>0</v>
      </c>
      <c r="AR136" s="22" t="s">
        <v>245</v>
      </c>
      <c r="AT136" s="22" t="s">
        <v>241</v>
      </c>
      <c r="AU136" s="22" t="s">
        <v>88</v>
      </c>
      <c r="AY136" s="22" t="s">
        <v>126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22" t="s">
        <v>25</v>
      </c>
      <c r="BK136" s="197">
        <f t="shared" si="9"/>
        <v>0</v>
      </c>
      <c r="BL136" s="22" t="s">
        <v>213</v>
      </c>
      <c r="BM136" s="22" t="s">
        <v>246</v>
      </c>
    </row>
    <row r="137" spans="2:65" s="1" customFormat="1" ht="22.5" customHeight="1">
      <c r="B137" s="39"/>
      <c r="C137" s="227" t="s">
        <v>247</v>
      </c>
      <c r="D137" s="227" t="s">
        <v>241</v>
      </c>
      <c r="E137" s="228" t="s">
        <v>248</v>
      </c>
      <c r="F137" s="229" t="s">
        <v>249</v>
      </c>
      <c r="G137" s="230" t="s">
        <v>244</v>
      </c>
      <c r="H137" s="231">
        <v>2</v>
      </c>
      <c r="I137" s="232"/>
      <c r="J137" s="233">
        <f t="shared" si="0"/>
        <v>0</v>
      </c>
      <c r="K137" s="229" t="s">
        <v>24</v>
      </c>
      <c r="L137" s="234"/>
      <c r="M137" s="235" t="s">
        <v>24</v>
      </c>
      <c r="N137" s="236" t="s">
        <v>48</v>
      </c>
      <c r="O137" s="40"/>
      <c r="P137" s="195">
        <f t="shared" si="1"/>
        <v>0</v>
      </c>
      <c r="Q137" s="195">
        <v>0.073</v>
      </c>
      <c r="R137" s="195">
        <f t="shared" si="2"/>
        <v>0.146</v>
      </c>
      <c r="S137" s="195">
        <v>0</v>
      </c>
      <c r="T137" s="196">
        <f t="shared" si="3"/>
        <v>0</v>
      </c>
      <c r="AR137" s="22" t="s">
        <v>245</v>
      </c>
      <c r="AT137" s="22" t="s">
        <v>241</v>
      </c>
      <c r="AU137" s="22" t="s">
        <v>88</v>
      </c>
      <c r="AY137" s="22" t="s">
        <v>126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22" t="s">
        <v>25</v>
      </c>
      <c r="BK137" s="197">
        <f t="shared" si="9"/>
        <v>0</v>
      </c>
      <c r="BL137" s="22" t="s">
        <v>213</v>
      </c>
      <c r="BM137" s="22" t="s">
        <v>250</v>
      </c>
    </row>
    <row r="138" spans="2:65" s="1" customFormat="1" ht="31.5" customHeight="1">
      <c r="B138" s="39"/>
      <c r="C138" s="186" t="s">
        <v>251</v>
      </c>
      <c r="D138" s="186" t="s">
        <v>129</v>
      </c>
      <c r="E138" s="187" t="s">
        <v>252</v>
      </c>
      <c r="F138" s="188" t="s">
        <v>253</v>
      </c>
      <c r="G138" s="189" t="s">
        <v>244</v>
      </c>
      <c r="H138" s="190">
        <v>2</v>
      </c>
      <c r="I138" s="191"/>
      <c r="J138" s="192">
        <f t="shared" si="0"/>
        <v>0</v>
      </c>
      <c r="K138" s="188" t="s">
        <v>133</v>
      </c>
      <c r="L138" s="59"/>
      <c r="M138" s="193" t="s">
        <v>24</v>
      </c>
      <c r="N138" s="194" t="s">
        <v>48</v>
      </c>
      <c r="O138" s="40"/>
      <c r="P138" s="195">
        <f t="shared" si="1"/>
        <v>0</v>
      </c>
      <c r="Q138" s="195">
        <v>0.00084</v>
      </c>
      <c r="R138" s="195">
        <f t="shared" si="2"/>
        <v>0.00168</v>
      </c>
      <c r="S138" s="195">
        <v>0</v>
      </c>
      <c r="T138" s="196">
        <f t="shared" si="3"/>
        <v>0</v>
      </c>
      <c r="AR138" s="22" t="s">
        <v>213</v>
      </c>
      <c r="AT138" s="22" t="s">
        <v>129</v>
      </c>
      <c r="AU138" s="22" t="s">
        <v>88</v>
      </c>
      <c r="AY138" s="22" t="s">
        <v>126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22" t="s">
        <v>25</v>
      </c>
      <c r="BK138" s="197">
        <f t="shared" si="9"/>
        <v>0</v>
      </c>
      <c r="BL138" s="22" t="s">
        <v>213</v>
      </c>
      <c r="BM138" s="22" t="s">
        <v>254</v>
      </c>
    </row>
    <row r="139" spans="2:65" s="1" customFormat="1" ht="22.5" customHeight="1">
      <c r="B139" s="39"/>
      <c r="C139" s="227" t="s">
        <v>255</v>
      </c>
      <c r="D139" s="227" t="s">
        <v>241</v>
      </c>
      <c r="E139" s="228" t="s">
        <v>256</v>
      </c>
      <c r="F139" s="229" t="s">
        <v>257</v>
      </c>
      <c r="G139" s="230" t="s">
        <v>244</v>
      </c>
      <c r="H139" s="231">
        <v>2</v>
      </c>
      <c r="I139" s="232"/>
      <c r="J139" s="233">
        <f t="shared" si="0"/>
        <v>0</v>
      </c>
      <c r="K139" s="229" t="s">
        <v>24</v>
      </c>
      <c r="L139" s="234"/>
      <c r="M139" s="235" t="s">
        <v>24</v>
      </c>
      <c r="N139" s="236" t="s">
        <v>48</v>
      </c>
      <c r="O139" s="40"/>
      <c r="P139" s="195">
        <f t="shared" si="1"/>
        <v>0</v>
      </c>
      <c r="Q139" s="195">
        <v>0.074</v>
      </c>
      <c r="R139" s="195">
        <f t="shared" si="2"/>
        <v>0.148</v>
      </c>
      <c r="S139" s="195">
        <v>0</v>
      </c>
      <c r="T139" s="196">
        <f t="shared" si="3"/>
        <v>0</v>
      </c>
      <c r="AR139" s="22" t="s">
        <v>245</v>
      </c>
      <c r="AT139" s="22" t="s">
        <v>241</v>
      </c>
      <c r="AU139" s="22" t="s">
        <v>88</v>
      </c>
      <c r="AY139" s="22" t="s">
        <v>126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22" t="s">
        <v>25</v>
      </c>
      <c r="BK139" s="197">
        <f t="shared" si="9"/>
        <v>0</v>
      </c>
      <c r="BL139" s="22" t="s">
        <v>213</v>
      </c>
      <c r="BM139" s="22" t="s">
        <v>258</v>
      </c>
    </row>
    <row r="140" spans="2:65" s="1" customFormat="1" ht="31.5" customHeight="1">
      <c r="B140" s="39"/>
      <c r="C140" s="186" t="s">
        <v>259</v>
      </c>
      <c r="D140" s="186" t="s">
        <v>129</v>
      </c>
      <c r="E140" s="187" t="s">
        <v>260</v>
      </c>
      <c r="F140" s="188" t="s">
        <v>261</v>
      </c>
      <c r="G140" s="189" t="s">
        <v>244</v>
      </c>
      <c r="H140" s="190">
        <v>4</v>
      </c>
      <c r="I140" s="191"/>
      <c r="J140" s="192">
        <f t="shared" si="0"/>
        <v>0</v>
      </c>
      <c r="K140" s="188" t="s">
        <v>133</v>
      </c>
      <c r="L140" s="59"/>
      <c r="M140" s="193" t="s">
        <v>24</v>
      </c>
      <c r="N140" s="194" t="s">
        <v>48</v>
      </c>
      <c r="O140" s="40"/>
      <c r="P140" s="195">
        <f t="shared" si="1"/>
        <v>0</v>
      </c>
      <c r="Q140" s="195">
        <v>0</v>
      </c>
      <c r="R140" s="195">
        <f t="shared" si="2"/>
        <v>0</v>
      </c>
      <c r="S140" s="195">
        <v>0.024</v>
      </c>
      <c r="T140" s="196">
        <f t="shared" si="3"/>
        <v>0.096</v>
      </c>
      <c r="AR140" s="22" t="s">
        <v>213</v>
      </c>
      <c r="AT140" s="22" t="s">
        <v>129</v>
      </c>
      <c r="AU140" s="22" t="s">
        <v>88</v>
      </c>
      <c r="AY140" s="22" t="s">
        <v>126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22" t="s">
        <v>25</v>
      </c>
      <c r="BK140" s="197">
        <f t="shared" si="9"/>
        <v>0</v>
      </c>
      <c r="BL140" s="22" t="s">
        <v>213</v>
      </c>
      <c r="BM140" s="22" t="s">
        <v>262</v>
      </c>
    </row>
    <row r="141" spans="2:65" s="1" customFormat="1" ht="31.5" customHeight="1">
      <c r="B141" s="39"/>
      <c r="C141" s="186" t="s">
        <v>263</v>
      </c>
      <c r="D141" s="186" t="s">
        <v>129</v>
      </c>
      <c r="E141" s="187" t="s">
        <v>264</v>
      </c>
      <c r="F141" s="188" t="s">
        <v>265</v>
      </c>
      <c r="G141" s="189" t="s">
        <v>186</v>
      </c>
      <c r="H141" s="190">
        <v>1.362</v>
      </c>
      <c r="I141" s="191"/>
      <c r="J141" s="192">
        <f t="shared" si="0"/>
        <v>0</v>
      </c>
      <c r="K141" s="188" t="s">
        <v>133</v>
      </c>
      <c r="L141" s="59"/>
      <c r="M141" s="193" t="s">
        <v>24</v>
      </c>
      <c r="N141" s="194" t="s">
        <v>48</v>
      </c>
      <c r="O141" s="40"/>
      <c r="P141" s="195">
        <f t="shared" si="1"/>
        <v>0</v>
      </c>
      <c r="Q141" s="195">
        <v>0</v>
      </c>
      <c r="R141" s="195">
        <f t="shared" si="2"/>
        <v>0</v>
      </c>
      <c r="S141" s="195">
        <v>0</v>
      </c>
      <c r="T141" s="196">
        <f t="shared" si="3"/>
        <v>0</v>
      </c>
      <c r="AR141" s="22" t="s">
        <v>213</v>
      </c>
      <c r="AT141" s="22" t="s">
        <v>129</v>
      </c>
      <c r="AU141" s="22" t="s">
        <v>88</v>
      </c>
      <c r="AY141" s="22" t="s">
        <v>126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22" t="s">
        <v>25</v>
      </c>
      <c r="BK141" s="197">
        <f t="shared" si="9"/>
        <v>0</v>
      </c>
      <c r="BL141" s="22" t="s">
        <v>213</v>
      </c>
      <c r="BM141" s="22" t="s">
        <v>266</v>
      </c>
    </row>
    <row r="142" spans="2:63" s="10" customFormat="1" ht="29.85" customHeight="1">
      <c r="B142" s="169"/>
      <c r="C142" s="170"/>
      <c r="D142" s="183" t="s">
        <v>76</v>
      </c>
      <c r="E142" s="184" t="s">
        <v>267</v>
      </c>
      <c r="F142" s="184" t="s">
        <v>268</v>
      </c>
      <c r="G142" s="170"/>
      <c r="H142" s="170"/>
      <c r="I142" s="173"/>
      <c r="J142" s="185">
        <f>BK142</f>
        <v>0</v>
      </c>
      <c r="K142" s="170"/>
      <c r="L142" s="175"/>
      <c r="M142" s="176"/>
      <c r="N142" s="177"/>
      <c r="O142" s="177"/>
      <c r="P142" s="178">
        <f>SUM(P143:P152)</f>
        <v>0</v>
      </c>
      <c r="Q142" s="177"/>
      <c r="R142" s="178">
        <f>SUM(R143:R152)</f>
        <v>0.0016992</v>
      </c>
      <c r="S142" s="177"/>
      <c r="T142" s="179">
        <f>SUM(T143:T152)</f>
        <v>0</v>
      </c>
      <c r="AR142" s="180" t="s">
        <v>88</v>
      </c>
      <c r="AT142" s="181" t="s">
        <v>76</v>
      </c>
      <c r="AU142" s="181" t="s">
        <v>25</v>
      </c>
      <c r="AY142" s="180" t="s">
        <v>126</v>
      </c>
      <c r="BK142" s="182">
        <f>SUM(BK143:BK152)</f>
        <v>0</v>
      </c>
    </row>
    <row r="143" spans="2:65" s="1" customFormat="1" ht="22.5" customHeight="1">
      <c r="B143" s="39"/>
      <c r="C143" s="186" t="s">
        <v>269</v>
      </c>
      <c r="D143" s="186" t="s">
        <v>129</v>
      </c>
      <c r="E143" s="187" t="s">
        <v>270</v>
      </c>
      <c r="F143" s="188" t="s">
        <v>271</v>
      </c>
      <c r="G143" s="189" t="s">
        <v>143</v>
      </c>
      <c r="H143" s="190">
        <v>84.96</v>
      </c>
      <c r="I143" s="191"/>
      <c r="J143" s="192">
        <f>ROUND(I143*H143,2)</f>
        <v>0</v>
      </c>
      <c r="K143" s="188" t="s">
        <v>133</v>
      </c>
      <c r="L143" s="59"/>
      <c r="M143" s="193" t="s">
        <v>24</v>
      </c>
      <c r="N143" s="194" t="s">
        <v>48</v>
      </c>
      <c r="O143" s="40"/>
      <c r="P143" s="195">
        <f>O143*H143</f>
        <v>0</v>
      </c>
      <c r="Q143" s="195">
        <v>1E-05</v>
      </c>
      <c r="R143" s="195">
        <f>Q143*H143</f>
        <v>0.0008496</v>
      </c>
      <c r="S143" s="195">
        <v>0</v>
      </c>
      <c r="T143" s="196">
        <f>S143*H143</f>
        <v>0</v>
      </c>
      <c r="AR143" s="22" t="s">
        <v>213</v>
      </c>
      <c r="AT143" s="22" t="s">
        <v>129</v>
      </c>
      <c r="AU143" s="22" t="s">
        <v>88</v>
      </c>
      <c r="AY143" s="22" t="s">
        <v>126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2" t="s">
        <v>25</v>
      </c>
      <c r="BK143" s="197">
        <f>ROUND(I143*H143,2)</f>
        <v>0</v>
      </c>
      <c r="BL143" s="22" t="s">
        <v>213</v>
      </c>
      <c r="BM143" s="22" t="s">
        <v>272</v>
      </c>
    </row>
    <row r="144" spans="2:51" s="11" customFormat="1" ht="13.5">
      <c r="B144" s="198"/>
      <c r="C144" s="199"/>
      <c r="D144" s="200" t="s">
        <v>136</v>
      </c>
      <c r="E144" s="201" t="s">
        <v>24</v>
      </c>
      <c r="F144" s="202" t="s">
        <v>273</v>
      </c>
      <c r="G144" s="199"/>
      <c r="H144" s="203">
        <v>84.96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136</v>
      </c>
      <c r="AU144" s="209" t="s">
        <v>88</v>
      </c>
      <c r="AV144" s="11" t="s">
        <v>88</v>
      </c>
      <c r="AW144" s="11" t="s">
        <v>40</v>
      </c>
      <c r="AX144" s="11" t="s">
        <v>77</v>
      </c>
      <c r="AY144" s="209" t="s">
        <v>126</v>
      </c>
    </row>
    <row r="145" spans="2:51" s="12" customFormat="1" ht="13.5">
      <c r="B145" s="210"/>
      <c r="C145" s="211"/>
      <c r="D145" s="221" t="s">
        <v>136</v>
      </c>
      <c r="E145" s="222" t="s">
        <v>24</v>
      </c>
      <c r="F145" s="223" t="s">
        <v>138</v>
      </c>
      <c r="G145" s="211"/>
      <c r="H145" s="224">
        <v>84.96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136</v>
      </c>
      <c r="AU145" s="220" t="s">
        <v>88</v>
      </c>
      <c r="AV145" s="12" t="s">
        <v>134</v>
      </c>
      <c r="AW145" s="12" t="s">
        <v>40</v>
      </c>
      <c r="AX145" s="12" t="s">
        <v>25</v>
      </c>
      <c r="AY145" s="220" t="s">
        <v>126</v>
      </c>
    </row>
    <row r="146" spans="2:65" s="1" customFormat="1" ht="22.5" customHeight="1">
      <c r="B146" s="39"/>
      <c r="C146" s="186" t="s">
        <v>274</v>
      </c>
      <c r="D146" s="186" t="s">
        <v>129</v>
      </c>
      <c r="E146" s="187" t="s">
        <v>275</v>
      </c>
      <c r="F146" s="188" t="s">
        <v>276</v>
      </c>
      <c r="G146" s="189" t="s">
        <v>143</v>
      </c>
      <c r="H146" s="190">
        <v>84.96</v>
      </c>
      <c r="I146" s="191"/>
      <c r="J146" s="192">
        <f>ROUND(I146*H146,2)</f>
        <v>0</v>
      </c>
      <c r="K146" s="188" t="s">
        <v>24</v>
      </c>
      <c r="L146" s="59"/>
      <c r="M146" s="193" t="s">
        <v>24</v>
      </c>
      <c r="N146" s="194" t="s">
        <v>48</v>
      </c>
      <c r="O146" s="40"/>
      <c r="P146" s="195">
        <f>O146*H146</f>
        <v>0</v>
      </c>
      <c r="Q146" s="195">
        <v>1E-05</v>
      </c>
      <c r="R146" s="195">
        <f>Q146*H146</f>
        <v>0.0008496</v>
      </c>
      <c r="S146" s="195">
        <v>0</v>
      </c>
      <c r="T146" s="196">
        <f>S146*H146</f>
        <v>0</v>
      </c>
      <c r="AR146" s="22" t="s">
        <v>213</v>
      </c>
      <c r="AT146" s="22" t="s">
        <v>129</v>
      </c>
      <c r="AU146" s="22" t="s">
        <v>88</v>
      </c>
      <c r="AY146" s="22" t="s">
        <v>126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22" t="s">
        <v>25</v>
      </c>
      <c r="BK146" s="197">
        <f>ROUND(I146*H146,2)</f>
        <v>0</v>
      </c>
      <c r="BL146" s="22" t="s">
        <v>213</v>
      </c>
      <c r="BM146" s="22" t="s">
        <v>277</v>
      </c>
    </row>
    <row r="147" spans="2:47" s="1" customFormat="1" ht="27">
      <c r="B147" s="39"/>
      <c r="C147" s="61"/>
      <c r="D147" s="200" t="s">
        <v>278</v>
      </c>
      <c r="E147" s="61"/>
      <c r="F147" s="237" t="s">
        <v>279</v>
      </c>
      <c r="G147" s="61"/>
      <c r="H147" s="61"/>
      <c r="I147" s="156"/>
      <c r="J147" s="61"/>
      <c r="K147" s="61"/>
      <c r="L147" s="59"/>
      <c r="M147" s="238"/>
      <c r="N147" s="40"/>
      <c r="O147" s="40"/>
      <c r="P147" s="40"/>
      <c r="Q147" s="40"/>
      <c r="R147" s="40"/>
      <c r="S147" s="40"/>
      <c r="T147" s="76"/>
      <c r="AT147" s="22" t="s">
        <v>278</v>
      </c>
      <c r="AU147" s="22" t="s">
        <v>88</v>
      </c>
    </row>
    <row r="148" spans="2:51" s="11" customFormat="1" ht="13.5">
      <c r="B148" s="198"/>
      <c r="C148" s="199"/>
      <c r="D148" s="200" t="s">
        <v>136</v>
      </c>
      <c r="E148" s="201" t="s">
        <v>24</v>
      </c>
      <c r="F148" s="202" t="s">
        <v>280</v>
      </c>
      <c r="G148" s="199"/>
      <c r="H148" s="203">
        <v>84.96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136</v>
      </c>
      <c r="AU148" s="209" t="s">
        <v>88</v>
      </c>
      <c r="AV148" s="11" t="s">
        <v>88</v>
      </c>
      <c r="AW148" s="11" t="s">
        <v>40</v>
      </c>
      <c r="AX148" s="11" t="s">
        <v>77</v>
      </c>
      <c r="AY148" s="209" t="s">
        <v>126</v>
      </c>
    </row>
    <row r="149" spans="2:51" s="12" customFormat="1" ht="13.5">
      <c r="B149" s="210"/>
      <c r="C149" s="211"/>
      <c r="D149" s="221" t="s">
        <v>136</v>
      </c>
      <c r="E149" s="222" t="s">
        <v>24</v>
      </c>
      <c r="F149" s="223" t="s">
        <v>138</v>
      </c>
      <c r="G149" s="211"/>
      <c r="H149" s="224">
        <v>84.96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136</v>
      </c>
      <c r="AU149" s="220" t="s">
        <v>88</v>
      </c>
      <c r="AV149" s="12" t="s">
        <v>134</v>
      </c>
      <c r="AW149" s="12" t="s">
        <v>40</v>
      </c>
      <c r="AX149" s="12" t="s">
        <v>25</v>
      </c>
      <c r="AY149" s="220" t="s">
        <v>126</v>
      </c>
    </row>
    <row r="150" spans="2:65" s="1" customFormat="1" ht="31.5" customHeight="1">
      <c r="B150" s="39"/>
      <c r="C150" s="186" t="s">
        <v>281</v>
      </c>
      <c r="D150" s="186" t="s">
        <v>129</v>
      </c>
      <c r="E150" s="187" t="s">
        <v>282</v>
      </c>
      <c r="F150" s="188" t="s">
        <v>283</v>
      </c>
      <c r="G150" s="189" t="s">
        <v>244</v>
      </c>
      <c r="H150" s="190">
        <v>6</v>
      </c>
      <c r="I150" s="191"/>
      <c r="J150" s="192">
        <f>ROUND(I150*H150,2)</f>
        <v>0</v>
      </c>
      <c r="K150" s="188" t="s">
        <v>133</v>
      </c>
      <c r="L150" s="59"/>
      <c r="M150" s="193" t="s">
        <v>24</v>
      </c>
      <c r="N150" s="194" t="s">
        <v>48</v>
      </c>
      <c r="O150" s="40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AR150" s="22" t="s">
        <v>213</v>
      </c>
      <c r="AT150" s="22" t="s">
        <v>129</v>
      </c>
      <c r="AU150" s="22" t="s">
        <v>88</v>
      </c>
      <c r="AY150" s="22" t="s">
        <v>126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2" t="s">
        <v>25</v>
      </c>
      <c r="BK150" s="197">
        <f>ROUND(I150*H150,2)</f>
        <v>0</v>
      </c>
      <c r="BL150" s="22" t="s">
        <v>213</v>
      </c>
      <c r="BM150" s="22" t="s">
        <v>284</v>
      </c>
    </row>
    <row r="151" spans="2:47" s="1" customFormat="1" ht="27">
      <c r="B151" s="39"/>
      <c r="C151" s="61"/>
      <c r="D151" s="221" t="s">
        <v>278</v>
      </c>
      <c r="E151" s="61"/>
      <c r="F151" s="239" t="s">
        <v>285</v>
      </c>
      <c r="G151" s="61"/>
      <c r="H151" s="61"/>
      <c r="I151" s="156"/>
      <c r="J151" s="61"/>
      <c r="K151" s="61"/>
      <c r="L151" s="59"/>
      <c r="M151" s="238"/>
      <c r="N151" s="40"/>
      <c r="O151" s="40"/>
      <c r="P151" s="40"/>
      <c r="Q151" s="40"/>
      <c r="R151" s="40"/>
      <c r="S151" s="40"/>
      <c r="T151" s="76"/>
      <c r="AT151" s="22" t="s">
        <v>278</v>
      </c>
      <c r="AU151" s="22" t="s">
        <v>88</v>
      </c>
    </row>
    <row r="152" spans="2:65" s="1" customFormat="1" ht="31.5" customHeight="1">
      <c r="B152" s="39"/>
      <c r="C152" s="186" t="s">
        <v>286</v>
      </c>
      <c r="D152" s="186" t="s">
        <v>129</v>
      </c>
      <c r="E152" s="187" t="s">
        <v>287</v>
      </c>
      <c r="F152" s="188" t="s">
        <v>288</v>
      </c>
      <c r="G152" s="189" t="s">
        <v>186</v>
      </c>
      <c r="H152" s="190">
        <v>0.002</v>
      </c>
      <c r="I152" s="191"/>
      <c r="J152" s="192">
        <f>ROUND(I152*H152,2)</f>
        <v>0</v>
      </c>
      <c r="K152" s="188" t="s">
        <v>133</v>
      </c>
      <c r="L152" s="59"/>
      <c r="M152" s="193" t="s">
        <v>24</v>
      </c>
      <c r="N152" s="194" t="s">
        <v>48</v>
      </c>
      <c r="O152" s="40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AR152" s="22" t="s">
        <v>213</v>
      </c>
      <c r="AT152" s="22" t="s">
        <v>129</v>
      </c>
      <c r="AU152" s="22" t="s">
        <v>88</v>
      </c>
      <c r="AY152" s="22" t="s">
        <v>126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22" t="s">
        <v>25</v>
      </c>
      <c r="BK152" s="197">
        <f>ROUND(I152*H152,2)</f>
        <v>0</v>
      </c>
      <c r="BL152" s="22" t="s">
        <v>213</v>
      </c>
      <c r="BM152" s="22" t="s">
        <v>289</v>
      </c>
    </row>
    <row r="153" spans="2:63" s="10" customFormat="1" ht="29.85" customHeight="1">
      <c r="B153" s="169"/>
      <c r="C153" s="170"/>
      <c r="D153" s="183" t="s">
        <v>76</v>
      </c>
      <c r="E153" s="184" t="s">
        <v>290</v>
      </c>
      <c r="F153" s="184" t="s">
        <v>291</v>
      </c>
      <c r="G153" s="170"/>
      <c r="H153" s="170"/>
      <c r="I153" s="173"/>
      <c r="J153" s="185">
        <f>BK153</f>
        <v>0</v>
      </c>
      <c r="K153" s="170"/>
      <c r="L153" s="175"/>
      <c r="M153" s="176"/>
      <c r="N153" s="177"/>
      <c r="O153" s="177"/>
      <c r="P153" s="178">
        <f>SUM(P154:P164)</f>
        <v>0</v>
      </c>
      <c r="Q153" s="177"/>
      <c r="R153" s="178">
        <f>SUM(R154:R164)</f>
        <v>0.04389392</v>
      </c>
      <c r="S153" s="177"/>
      <c r="T153" s="179">
        <f>SUM(T154:T164)</f>
        <v>0</v>
      </c>
      <c r="AR153" s="180" t="s">
        <v>88</v>
      </c>
      <c r="AT153" s="181" t="s">
        <v>76</v>
      </c>
      <c r="AU153" s="181" t="s">
        <v>25</v>
      </c>
      <c r="AY153" s="180" t="s">
        <v>126</v>
      </c>
      <c r="BK153" s="182">
        <f>SUM(BK154:BK164)</f>
        <v>0</v>
      </c>
    </row>
    <row r="154" spans="2:65" s="1" customFormat="1" ht="31.5" customHeight="1">
      <c r="B154" s="39"/>
      <c r="C154" s="186" t="s">
        <v>292</v>
      </c>
      <c r="D154" s="186" t="s">
        <v>129</v>
      </c>
      <c r="E154" s="187" t="s">
        <v>293</v>
      </c>
      <c r="F154" s="188" t="s">
        <v>294</v>
      </c>
      <c r="G154" s="189" t="s">
        <v>143</v>
      </c>
      <c r="H154" s="190">
        <v>55</v>
      </c>
      <c r="I154" s="191"/>
      <c r="J154" s="192">
        <f>ROUND(I154*H154,2)</f>
        <v>0</v>
      </c>
      <c r="K154" s="188" t="s">
        <v>133</v>
      </c>
      <c r="L154" s="59"/>
      <c r="M154" s="193" t="s">
        <v>24</v>
      </c>
      <c r="N154" s="194" t="s">
        <v>48</v>
      </c>
      <c r="O154" s="40"/>
      <c r="P154" s="195">
        <f>O154*H154</f>
        <v>0</v>
      </c>
      <c r="Q154" s="195">
        <v>7E-05</v>
      </c>
      <c r="R154" s="195">
        <f>Q154*H154</f>
        <v>0.0038499999999999997</v>
      </c>
      <c r="S154" s="195">
        <v>0</v>
      </c>
      <c r="T154" s="196">
        <f>S154*H154</f>
        <v>0</v>
      </c>
      <c r="AR154" s="22" t="s">
        <v>213</v>
      </c>
      <c r="AT154" s="22" t="s">
        <v>129</v>
      </c>
      <c r="AU154" s="22" t="s">
        <v>88</v>
      </c>
      <c r="AY154" s="22" t="s">
        <v>126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22" t="s">
        <v>25</v>
      </c>
      <c r="BK154" s="197">
        <f>ROUND(I154*H154,2)</f>
        <v>0</v>
      </c>
      <c r="BL154" s="22" t="s">
        <v>213</v>
      </c>
      <c r="BM154" s="22" t="s">
        <v>295</v>
      </c>
    </row>
    <row r="155" spans="2:47" s="1" customFormat="1" ht="27">
      <c r="B155" s="39"/>
      <c r="C155" s="61"/>
      <c r="D155" s="200" t="s">
        <v>278</v>
      </c>
      <c r="E155" s="61"/>
      <c r="F155" s="237" t="s">
        <v>296</v>
      </c>
      <c r="G155" s="61"/>
      <c r="H155" s="61"/>
      <c r="I155" s="156"/>
      <c r="J155" s="61"/>
      <c r="K155" s="61"/>
      <c r="L155" s="59"/>
      <c r="M155" s="238"/>
      <c r="N155" s="40"/>
      <c r="O155" s="40"/>
      <c r="P155" s="40"/>
      <c r="Q155" s="40"/>
      <c r="R155" s="40"/>
      <c r="S155" s="40"/>
      <c r="T155" s="76"/>
      <c r="AT155" s="22" t="s">
        <v>278</v>
      </c>
      <c r="AU155" s="22" t="s">
        <v>88</v>
      </c>
    </row>
    <row r="156" spans="2:51" s="11" customFormat="1" ht="13.5">
      <c r="B156" s="198"/>
      <c r="C156" s="199"/>
      <c r="D156" s="200" t="s">
        <v>136</v>
      </c>
      <c r="E156" s="201" t="s">
        <v>24</v>
      </c>
      <c r="F156" s="202" t="s">
        <v>297</v>
      </c>
      <c r="G156" s="199"/>
      <c r="H156" s="203">
        <v>55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136</v>
      </c>
      <c r="AU156" s="209" t="s">
        <v>88</v>
      </c>
      <c r="AV156" s="11" t="s">
        <v>88</v>
      </c>
      <c r="AW156" s="11" t="s">
        <v>40</v>
      </c>
      <c r="AX156" s="11" t="s">
        <v>77</v>
      </c>
      <c r="AY156" s="209" t="s">
        <v>126</v>
      </c>
    </row>
    <row r="157" spans="2:51" s="12" customFormat="1" ht="13.5">
      <c r="B157" s="210"/>
      <c r="C157" s="211"/>
      <c r="D157" s="221" t="s">
        <v>136</v>
      </c>
      <c r="E157" s="222" t="s">
        <v>24</v>
      </c>
      <c r="F157" s="223" t="s">
        <v>138</v>
      </c>
      <c r="G157" s="211"/>
      <c r="H157" s="224">
        <v>55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136</v>
      </c>
      <c r="AU157" s="220" t="s">
        <v>88</v>
      </c>
      <c r="AV157" s="12" t="s">
        <v>134</v>
      </c>
      <c r="AW157" s="12" t="s">
        <v>40</v>
      </c>
      <c r="AX157" s="12" t="s">
        <v>25</v>
      </c>
      <c r="AY157" s="220" t="s">
        <v>126</v>
      </c>
    </row>
    <row r="158" spans="2:65" s="1" customFormat="1" ht="31.5" customHeight="1">
      <c r="B158" s="39"/>
      <c r="C158" s="186" t="s">
        <v>298</v>
      </c>
      <c r="D158" s="186" t="s">
        <v>129</v>
      </c>
      <c r="E158" s="187" t="s">
        <v>299</v>
      </c>
      <c r="F158" s="188" t="s">
        <v>300</v>
      </c>
      <c r="G158" s="189" t="s">
        <v>143</v>
      </c>
      <c r="H158" s="190">
        <v>55</v>
      </c>
      <c r="I158" s="191"/>
      <c r="J158" s="192">
        <f>ROUND(I158*H158,2)</f>
        <v>0</v>
      </c>
      <c r="K158" s="188" t="s">
        <v>133</v>
      </c>
      <c r="L158" s="59"/>
      <c r="M158" s="193" t="s">
        <v>24</v>
      </c>
      <c r="N158" s="194" t="s">
        <v>48</v>
      </c>
      <c r="O158" s="40"/>
      <c r="P158" s="195">
        <f>O158*H158</f>
        <v>0</v>
      </c>
      <c r="Q158" s="195">
        <v>8E-05</v>
      </c>
      <c r="R158" s="195">
        <f>Q158*H158</f>
        <v>0.0044</v>
      </c>
      <c r="S158" s="195">
        <v>0</v>
      </c>
      <c r="T158" s="196">
        <f>S158*H158</f>
        <v>0</v>
      </c>
      <c r="AR158" s="22" t="s">
        <v>213</v>
      </c>
      <c r="AT158" s="22" t="s">
        <v>129</v>
      </c>
      <c r="AU158" s="22" t="s">
        <v>88</v>
      </c>
      <c r="AY158" s="22" t="s">
        <v>126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2" t="s">
        <v>25</v>
      </c>
      <c r="BK158" s="197">
        <f>ROUND(I158*H158,2)</f>
        <v>0</v>
      </c>
      <c r="BL158" s="22" t="s">
        <v>213</v>
      </c>
      <c r="BM158" s="22" t="s">
        <v>301</v>
      </c>
    </row>
    <row r="159" spans="2:65" s="1" customFormat="1" ht="31.5" customHeight="1">
      <c r="B159" s="39"/>
      <c r="C159" s="186" t="s">
        <v>302</v>
      </c>
      <c r="D159" s="186" t="s">
        <v>129</v>
      </c>
      <c r="E159" s="187" t="s">
        <v>303</v>
      </c>
      <c r="F159" s="188" t="s">
        <v>304</v>
      </c>
      <c r="G159" s="189" t="s">
        <v>143</v>
      </c>
      <c r="H159" s="190">
        <v>55</v>
      </c>
      <c r="I159" s="191"/>
      <c r="J159" s="192">
        <f>ROUND(I159*H159,2)</f>
        <v>0</v>
      </c>
      <c r="K159" s="188" t="s">
        <v>133</v>
      </c>
      <c r="L159" s="59"/>
      <c r="M159" s="193" t="s">
        <v>24</v>
      </c>
      <c r="N159" s="194" t="s">
        <v>48</v>
      </c>
      <c r="O159" s="40"/>
      <c r="P159" s="195">
        <f>O159*H159</f>
        <v>0</v>
      </c>
      <c r="Q159" s="195">
        <v>0.00017</v>
      </c>
      <c r="R159" s="195">
        <f>Q159*H159</f>
        <v>0.00935</v>
      </c>
      <c r="S159" s="195">
        <v>0</v>
      </c>
      <c r="T159" s="196">
        <f>S159*H159</f>
        <v>0</v>
      </c>
      <c r="AR159" s="22" t="s">
        <v>213</v>
      </c>
      <c r="AT159" s="22" t="s">
        <v>129</v>
      </c>
      <c r="AU159" s="22" t="s">
        <v>88</v>
      </c>
      <c r="AY159" s="22" t="s">
        <v>126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22" t="s">
        <v>25</v>
      </c>
      <c r="BK159" s="197">
        <f>ROUND(I159*H159,2)</f>
        <v>0</v>
      </c>
      <c r="BL159" s="22" t="s">
        <v>213</v>
      </c>
      <c r="BM159" s="22" t="s">
        <v>305</v>
      </c>
    </row>
    <row r="160" spans="2:65" s="1" customFormat="1" ht="22.5" customHeight="1">
      <c r="B160" s="39"/>
      <c r="C160" s="186" t="s">
        <v>306</v>
      </c>
      <c r="D160" s="186" t="s">
        <v>129</v>
      </c>
      <c r="E160" s="187" t="s">
        <v>307</v>
      </c>
      <c r="F160" s="188" t="s">
        <v>308</v>
      </c>
      <c r="G160" s="189" t="s">
        <v>143</v>
      </c>
      <c r="H160" s="190">
        <v>55</v>
      </c>
      <c r="I160" s="191"/>
      <c r="J160" s="192">
        <f>ROUND(I160*H160,2)</f>
        <v>0</v>
      </c>
      <c r="K160" s="188" t="s">
        <v>133</v>
      </c>
      <c r="L160" s="59"/>
      <c r="M160" s="193" t="s">
        <v>24</v>
      </c>
      <c r="N160" s="194" t="s">
        <v>48</v>
      </c>
      <c r="O160" s="40"/>
      <c r="P160" s="195">
        <f>O160*H160</f>
        <v>0</v>
      </c>
      <c r="Q160" s="195">
        <v>0.00012</v>
      </c>
      <c r="R160" s="195">
        <f>Q160*H160</f>
        <v>0.0066</v>
      </c>
      <c r="S160" s="195">
        <v>0</v>
      </c>
      <c r="T160" s="196">
        <f>S160*H160</f>
        <v>0</v>
      </c>
      <c r="AR160" s="22" t="s">
        <v>213</v>
      </c>
      <c r="AT160" s="22" t="s">
        <v>129</v>
      </c>
      <c r="AU160" s="22" t="s">
        <v>88</v>
      </c>
      <c r="AY160" s="22" t="s">
        <v>126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22" t="s">
        <v>25</v>
      </c>
      <c r="BK160" s="197">
        <f>ROUND(I160*H160,2)</f>
        <v>0</v>
      </c>
      <c r="BL160" s="22" t="s">
        <v>213</v>
      </c>
      <c r="BM160" s="22" t="s">
        <v>309</v>
      </c>
    </row>
    <row r="161" spans="2:65" s="1" customFormat="1" ht="22.5" customHeight="1">
      <c r="B161" s="39"/>
      <c r="C161" s="186" t="s">
        <v>310</v>
      </c>
      <c r="D161" s="186" t="s">
        <v>129</v>
      </c>
      <c r="E161" s="187" t="s">
        <v>311</v>
      </c>
      <c r="F161" s="188" t="s">
        <v>312</v>
      </c>
      <c r="G161" s="189" t="s">
        <v>143</v>
      </c>
      <c r="H161" s="190">
        <v>55</v>
      </c>
      <c r="I161" s="191"/>
      <c r="J161" s="192">
        <f>ROUND(I161*H161,2)</f>
        <v>0</v>
      </c>
      <c r="K161" s="188" t="s">
        <v>133</v>
      </c>
      <c r="L161" s="59"/>
      <c r="M161" s="193" t="s">
        <v>24</v>
      </c>
      <c r="N161" s="194" t="s">
        <v>48</v>
      </c>
      <c r="O161" s="40"/>
      <c r="P161" s="195">
        <f>O161*H161</f>
        <v>0</v>
      </c>
      <c r="Q161" s="195">
        <v>0.00012</v>
      </c>
      <c r="R161" s="195">
        <f>Q161*H161</f>
        <v>0.0066</v>
      </c>
      <c r="S161" s="195">
        <v>0</v>
      </c>
      <c r="T161" s="196">
        <f>S161*H161</f>
        <v>0</v>
      </c>
      <c r="AR161" s="22" t="s">
        <v>213</v>
      </c>
      <c r="AT161" s="22" t="s">
        <v>129</v>
      </c>
      <c r="AU161" s="22" t="s">
        <v>88</v>
      </c>
      <c r="AY161" s="22" t="s">
        <v>126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2" t="s">
        <v>25</v>
      </c>
      <c r="BK161" s="197">
        <f>ROUND(I161*H161,2)</f>
        <v>0</v>
      </c>
      <c r="BL161" s="22" t="s">
        <v>213</v>
      </c>
      <c r="BM161" s="22" t="s">
        <v>313</v>
      </c>
    </row>
    <row r="162" spans="2:65" s="1" customFormat="1" ht="31.5" customHeight="1">
      <c r="B162" s="39"/>
      <c r="C162" s="186" t="s">
        <v>314</v>
      </c>
      <c r="D162" s="186" t="s">
        <v>129</v>
      </c>
      <c r="E162" s="187" t="s">
        <v>315</v>
      </c>
      <c r="F162" s="188" t="s">
        <v>316</v>
      </c>
      <c r="G162" s="189" t="s">
        <v>143</v>
      </c>
      <c r="H162" s="190">
        <v>18.186</v>
      </c>
      <c r="I162" s="191"/>
      <c r="J162" s="192">
        <f>ROUND(I162*H162,2)</f>
        <v>0</v>
      </c>
      <c r="K162" s="188" t="s">
        <v>133</v>
      </c>
      <c r="L162" s="59"/>
      <c r="M162" s="193" t="s">
        <v>24</v>
      </c>
      <c r="N162" s="194" t="s">
        <v>48</v>
      </c>
      <c r="O162" s="40"/>
      <c r="P162" s="195">
        <f>O162*H162</f>
        <v>0</v>
      </c>
      <c r="Q162" s="195">
        <v>0.00072</v>
      </c>
      <c r="R162" s="195">
        <f>Q162*H162</f>
        <v>0.01309392</v>
      </c>
      <c r="S162" s="195">
        <v>0</v>
      </c>
      <c r="T162" s="196">
        <f>S162*H162</f>
        <v>0</v>
      </c>
      <c r="AR162" s="22" t="s">
        <v>213</v>
      </c>
      <c r="AT162" s="22" t="s">
        <v>129</v>
      </c>
      <c r="AU162" s="22" t="s">
        <v>88</v>
      </c>
      <c r="AY162" s="22" t="s">
        <v>126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22" t="s">
        <v>25</v>
      </c>
      <c r="BK162" s="197">
        <f>ROUND(I162*H162,2)</f>
        <v>0</v>
      </c>
      <c r="BL162" s="22" t="s">
        <v>213</v>
      </c>
      <c r="BM162" s="22" t="s">
        <v>317</v>
      </c>
    </row>
    <row r="163" spans="2:51" s="11" customFormat="1" ht="13.5">
      <c r="B163" s="198"/>
      <c r="C163" s="199"/>
      <c r="D163" s="200" t="s">
        <v>136</v>
      </c>
      <c r="E163" s="201" t="s">
        <v>24</v>
      </c>
      <c r="F163" s="202" t="s">
        <v>180</v>
      </c>
      <c r="G163" s="199"/>
      <c r="H163" s="203">
        <v>18.186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136</v>
      </c>
      <c r="AU163" s="209" t="s">
        <v>88</v>
      </c>
      <c r="AV163" s="11" t="s">
        <v>88</v>
      </c>
      <c r="AW163" s="11" t="s">
        <v>40</v>
      </c>
      <c r="AX163" s="11" t="s">
        <v>77</v>
      </c>
      <c r="AY163" s="209" t="s">
        <v>126</v>
      </c>
    </row>
    <row r="164" spans="2:51" s="12" customFormat="1" ht="13.5">
      <c r="B164" s="210"/>
      <c r="C164" s="211"/>
      <c r="D164" s="200" t="s">
        <v>136</v>
      </c>
      <c r="E164" s="212" t="s">
        <v>24</v>
      </c>
      <c r="F164" s="213" t="s">
        <v>138</v>
      </c>
      <c r="G164" s="211"/>
      <c r="H164" s="214">
        <v>18.186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136</v>
      </c>
      <c r="AU164" s="220" t="s">
        <v>88</v>
      </c>
      <c r="AV164" s="12" t="s">
        <v>134</v>
      </c>
      <c r="AW164" s="12" t="s">
        <v>40</v>
      </c>
      <c r="AX164" s="12" t="s">
        <v>25</v>
      </c>
      <c r="AY164" s="220" t="s">
        <v>126</v>
      </c>
    </row>
    <row r="165" spans="2:63" s="10" customFormat="1" ht="29.85" customHeight="1">
      <c r="B165" s="169"/>
      <c r="C165" s="170"/>
      <c r="D165" s="183" t="s">
        <v>76</v>
      </c>
      <c r="E165" s="184" t="s">
        <v>318</v>
      </c>
      <c r="F165" s="184" t="s">
        <v>319</v>
      </c>
      <c r="G165" s="170"/>
      <c r="H165" s="170"/>
      <c r="I165" s="173"/>
      <c r="J165" s="185">
        <f>BK165</f>
        <v>0</v>
      </c>
      <c r="K165" s="170"/>
      <c r="L165" s="175"/>
      <c r="M165" s="176"/>
      <c r="N165" s="177"/>
      <c r="O165" s="177"/>
      <c r="P165" s="178">
        <f>SUM(P166:P170)</f>
        <v>0</v>
      </c>
      <c r="Q165" s="177"/>
      <c r="R165" s="178">
        <f>SUM(R166:R170)</f>
        <v>0.013685759999999998</v>
      </c>
      <c r="S165" s="177"/>
      <c r="T165" s="179">
        <f>SUM(T166:T170)</f>
        <v>0</v>
      </c>
      <c r="AR165" s="180" t="s">
        <v>88</v>
      </c>
      <c r="AT165" s="181" t="s">
        <v>76</v>
      </c>
      <c r="AU165" s="181" t="s">
        <v>25</v>
      </c>
      <c r="AY165" s="180" t="s">
        <v>126</v>
      </c>
      <c r="BK165" s="182">
        <f>SUM(BK166:BK170)</f>
        <v>0</v>
      </c>
    </row>
    <row r="166" spans="2:65" s="1" customFormat="1" ht="31.5" customHeight="1">
      <c r="B166" s="39"/>
      <c r="C166" s="186" t="s">
        <v>320</v>
      </c>
      <c r="D166" s="186" t="s">
        <v>129</v>
      </c>
      <c r="E166" s="187" t="s">
        <v>321</v>
      </c>
      <c r="F166" s="188" t="s">
        <v>322</v>
      </c>
      <c r="G166" s="189" t="s">
        <v>143</v>
      </c>
      <c r="H166" s="190">
        <v>20</v>
      </c>
      <c r="I166" s="191"/>
      <c r="J166" s="192">
        <f>ROUND(I166*H166,2)</f>
        <v>0</v>
      </c>
      <c r="K166" s="188" t="s">
        <v>133</v>
      </c>
      <c r="L166" s="59"/>
      <c r="M166" s="193" t="s">
        <v>24</v>
      </c>
      <c r="N166" s="194" t="s">
        <v>48</v>
      </c>
      <c r="O166" s="40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AR166" s="22" t="s">
        <v>213</v>
      </c>
      <c r="AT166" s="22" t="s">
        <v>129</v>
      </c>
      <c r="AU166" s="22" t="s">
        <v>88</v>
      </c>
      <c r="AY166" s="22" t="s">
        <v>126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22" t="s">
        <v>25</v>
      </c>
      <c r="BK166" s="197">
        <f>ROUND(I166*H166,2)</f>
        <v>0</v>
      </c>
      <c r="BL166" s="22" t="s">
        <v>213</v>
      </c>
      <c r="BM166" s="22" t="s">
        <v>323</v>
      </c>
    </row>
    <row r="167" spans="2:65" s="1" customFormat="1" ht="31.5" customHeight="1">
      <c r="B167" s="39"/>
      <c r="C167" s="227" t="s">
        <v>324</v>
      </c>
      <c r="D167" s="227" t="s">
        <v>241</v>
      </c>
      <c r="E167" s="228" t="s">
        <v>325</v>
      </c>
      <c r="F167" s="229" t="s">
        <v>326</v>
      </c>
      <c r="G167" s="230" t="s">
        <v>143</v>
      </c>
      <c r="H167" s="231">
        <v>21</v>
      </c>
      <c r="I167" s="232"/>
      <c r="J167" s="233">
        <f>ROUND(I167*H167,2)</f>
        <v>0</v>
      </c>
      <c r="K167" s="229" t="s">
        <v>133</v>
      </c>
      <c r="L167" s="234"/>
      <c r="M167" s="235" t="s">
        <v>24</v>
      </c>
      <c r="N167" s="236" t="s">
        <v>48</v>
      </c>
      <c r="O167" s="40"/>
      <c r="P167" s="195">
        <f>O167*H167</f>
        <v>0</v>
      </c>
      <c r="Q167" s="195">
        <v>1E-06</v>
      </c>
      <c r="R167" s="195">
        <f>Q167*H167</f>
        <v>2.1E-05</v>
      </c>
      <c r="S167" s="195">
        <v>0</v>
      </c>
      <c r="T167" s="196">
        <f>S167*H167</f>
        <v>0</v>
      </c>
      <c r="AR167" s="22" t="s">
        <v>245</v>
      </c>
      <c r="AT167" s="22" t="s">
        <v>241</v>
      </c>
      <c r="AU167" s="22" t="s">
        <v>88</v>
      </c>
      <c r="AY167" s="22" t="s">
        <v>126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2" t="s">
        <v>25</v>
      </c>
      <c r="BK167" s="197">
        <f>ROUND(I167*H167,2)</f>
        <v>0</v>
      </c>
      <c r="BL167" s="22" t="s">
        <v>213</v>
      </c>
      <c r="BM167" s="22" t="s">
        <v>327</v>
      </c>
    </row>
    <row r="168" spans="2:51" s="11" customFormat="1" ht="13.5">
      <c r="B168" s="198"/>
      <c r="C168" s="199"/>
      <c r="D168" s="221" t="s">
        <v>136</v>
      </c>
      <c r="E168" s="199"/>
      <c r="F168" s="225" t="s">
        <v>328</v>
      </c>
      <c r="G168" s="199"/>
      <c r="H168" s="226">
        <v>21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136</v>
      </c>
      <c r="AU168" s="209" t="s">
        <v>88</v>
      </c>
      <c r="AV168" s="11" t="s">
        <v>88</v>
      </c>
      <c r="AW168" s="11" t="s">
        <v>6</v>
      </c>
      <c r="AX168" s="11" t="s">
        <v>25</v>
      </c>
      <c r="AY168" s="209" t="s">
        <v>126</v>
      </c>
    </row>
    <row r="169" spans="2:65" s="1" customFormat="1" ht="22.5" customHeight="1">
      <c r="B169" s="39"/>
      <c r="C169" s="186" t="s">
        <v>329</v>
      </c>
      <c r="D169" s="186" t="s">
        <v>129</v>
      </c>
      <c r="E169" s="187" t="s">
        <v>330</v>
      </c>
      <c r="F169" s="188" t="s">
        <v>331</v>
      </c>
      <c r="G169" s="189" t="s">
        <v>143</v>
      </c>
      <c r="H169" s="190">
        <v>29.706</v>
      </c>
      <c r="I169" s="191"/>
      <c r="J169" s="192">
        <f>ROUND(I169*H169,2)</f>
        <v>0</v>
      </c>
      <c r="K169" s="188" t="s">
        <v>133</v>
      </c>
      <c r="L169" s="59"/>
      <c r="M169" s="193" t="s">
        <v>24</v>
      </c>
      <c r="N169" s="194" t="s">
        <v>48</v>
      </c>
      <c r="O169" s="40"/>
      <c r="P169" s="195">
        <f>O169*H169</f>
        <v>0</v>
      </c>
      <c r="Q169" s="195">
        <v>0.0002</v>
      </c>
      <c r="R169" s="195">
        <f>Q169*H169</f>
        <v>0.0059412</v>
      </c>
      <c r="S169" s="195">
        <v>0</v>
      </c>
      <c r="T169" s="196">
        <f>S169*H169</f>
        <v>0</v>
      </c>
      <c r="AR169" s="22" t="s">
        <v>213</v>
      </c>
      <c r="AT169" s="22" t="s">
        <v>129</v>
      </c>
      <c r="AU169" s="22" t="s">
        <v>88</v>
      </c>
      <c r="AY169" s="22" t="s">
        <v>126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22" t="s">
        <v>25</v>
      </c>
      <c r="BK169" s="197">
        <f>ROUND(I169*H169,2)</f>
        <v>0</v>
      </c>
      <c r="BL169" s="22" t="s">
        <v>213</v>
      </c>
      <c r="BM169" s="22" t="s">
        <v>332</v>
      </c>
    </row>
    <row r="170" spans="2:65" s="1" customFormat="1" ht="31.5" customHeight="1">
      <c r="B170" s="39"/>
      <c r="C170" s="186" t="s">
        <v>333</v>
      </c>
      <c r="D170" s="186" t="s">
        <v>129</v>
      </c>
      <c r="E170" s="187" t="s">
        <v>334</v>
      </c>
      <c r="F170" s="188" t="s">
        <v>335</v>
      </c>
      <c r="G170" s="189" t="s">
        <v>143</v>
      </c>
      <c r="H170" s="190">
        <v>29.706</v>
      </c>
      <c r="I170" s="191"/>
      <c r="J170" s="192">
        <f>ROUND(I170*H170,2)</f>
        <v>0</v>
      </c>
      <c r="K170" s="188" t="s">
        <v>133</v>
      </c>
      <c r="L170" s="59"/>
      <c r="M170" s="193" t="s">
        <v>24</v>
      </c>
      <c r="N170" s="194" t="s">
        <v>48</v>
      </c>
      <c r="O170" s="40"/>
      <c r="P170" s="195">
        <f>O170*H170</f>
        <v>0</v>
      </c>
      <c r="Q170" s="195">
        <v>0.00026</v>
      </c>
      <c r="R170" s="195">
        <f>Q170*H170</f>
        <v>0.007723559999999999</v>
      </c>
      <c r="S170" s="195">
        <v>0</v>
      </c>
      <c r="T170" s="196">
        <f>S170*H170</f>
        <v>0</v>
      </c>
      <c r="AR170" s="22" t="s">
        <v>213</v>
      </c>
      <c r="AT170" s="22" t="s">
        <v>129</v>
      </c>
      <c r="AU170" s="22" t="s">
        <v>88</v>
      </c>
      <c r="AY170" s="22" t="s">
        <v>126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2" t="s">
        <v>25</v>
      </c>
      <c r="BK170" s="197">
        <f>ROUND(I170*H170,2)</f>
        <v>0</v>
      </c>
      <c r="BL170" s="22" t="s">
        <v>213</v>
      </c>
      <c r="BM170" s="22" t="s">
        <v>336</v>
      </c>
    </row>
    <row r="171" spans="2:63" s="10" customFormat="1" ht="37.35" customHeight="1">
      <c r="B171" s="169"/>
      <c r="C171" s="170"/>
      <c r="D171" s="171" t="s">
        <v>76</v>
      </c>
      <c r="E171" s="172" t="s">
        <v>337</v>
      </c>
      <c r="F171" s="172" t="s">
        <v>338</v>
      </c>
      <c r="G171" s="170"/>
      <c r="H171" s="170"/>
      <c r="I171" s="173"/>
      <c r="J171" s="174">
        <f>BK171</f>
        <v>0</v>
      </c>
      <c r="K171" s="170"/>
      <c r="L171" s="175"/>
      <c r="M171" s="176"/>
      <c r="N171" s="177"/>
      <c r="O171" s="177"/>
      <c r="P171" s="178">
        <f>P172+P178</f>
        <v>0</v>
      </c>
      <c r="Q171" s="177"/>
      <c r="R171" s="178">
        <f>R172+R178</f>
        <v>0</v>
      </c>
      <c r="S171" s="177"/>
      <c r="T171" s="179">
        <f>T172+T178</f>
        <v>0</v>
      </c>
      <c r="AR171" s="180" t="s">
        <v>154</v>
      </c>
      <c r="AT171" s="181" t="s">
        <v>76</v>
      </c>
      <c r="AU171" s="181" t="s">
        <v>77</v>
      </c>
      <c r="AY171" s="180" t="s">
        <v>126</v>
      </c>
      <c r="BK171" s="182">
        <f>BK172+BK178</f>
        <v>0</v>
      </c>
    </row>
    <row r="172" spans="2:63" s="10" customFormat="1" ht="19.9" customHeight="1">
      <c r="B172" s="169"/>
      <c r="C172" s="170"/>
      <c r="D172" s="183" t="s">
        <v>76</v>
      </c>
      <c r="E172" s="184" t="s">
        <v>339</v>
      </c>
      <c r="F172" s="184" t="s">
        <v>340</v>
      </c>
      <c r="G172" s="170"/>
      <c r="H172" s="170"/>
      <c r="I172" s="173"/>
      <c r="J172" s="185">
        <f>BK172</f>
        <v>0</v>
      </c>
      <c r="K172" s="170"/>
      <c r="L172" s="175"/>
      <c r="M172" s="176"/>
      <c r="N172" s="177"/>
      <c r="O172" s="177"/>
      <c r="P172" s="178">
        <f>SUM(P173:P177)</f>
        <v>0</v>
      </c>
      <c r="Q172" s="177"/>
      <c r="R172" s="178">
        <f>SUM(R173:R177)</f>
        <v>0</v>
      </c>
      <c r="S172" s="177"/>
      <c r="T172" s="179">
        <f>SUM(T173:T177)</f>
        <v>0</v>
      </c>
      <c r="AR172" s="180" t="s">
        <v>154</v>
      </c>
      <c r="AT172" s="181" t="s">
        <v>76</v>
      </c>
      <c r="AU172" s="181" t="s">
        <v>25</v>
      </c>
      <c r="AY172" s="180" t="s">
        <v>126</v>
      </c>
      <c r="BK172" s="182">
        <f>SUM(BK173:BK177)</f>
        <v>0</v>
      </c>
    </row>
    <row r="173" spans="2:65" s="1" customFormat="1" ht="22.5" customHeight="1">
      <c r="B173" s="39"/>
      <c r="C173" s="186" t="s">
        <v>341</v>
      </c>
      <c r="D173" s="186" t="s">
        <v>129</v>
      </c>
      <c r="E173" s="187" t="s">
        <v>342</v>
      </c>
      <c r="F173" s="188" t="s">
        <v>343</v>
      </c>
      <c r="G173" s="189" t="s">
        <v>344</v>
      </c>
      <c r="H173" s="190">
        <v>1</v>
      </c>
      <c r="I173" s="191"/>
      <c r="J173" s="192">
        <f>ROUND(I173*H173,2)</f>
        <v>0</v>
      </c>
      <c r="K173" s="188" t="s">
        <v>133</v>
      </c>
      <c r="L173" s="59"/>
      <c r="M173" s="193" t="s">
        <v>24</v>
      </c>
      <c r="N173" s="194" t="s">
        <v>48</v>
      </c>
      <c r="O173" s="40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AR173" s="22" t="s">
        <v>345</v>
      </c>
      <c r="AT173" s="22" t="s">
        <v>129</v>
      </c>
      <c r="AU173" s="22" t="s">
        <v>88</v>
      </c>
      <c r="AY173" s="22" t="s">
        <v>126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22" t="s">
        <v>25</v>
      </c>
      <c r="BK173" s="197">
        <f>ROUND(I173*H173,2)</f>
        <v>0</v>
      </c>
      <c r="BL173" s="22" t="s">
        <v>345</v>
      </c>
      <c r="BM173" s="22" t="s">
        <v>346</v>
      </c>
    </row>
    <row r="174" spans="2:65" s="1" customFormat="1" ht="22.5" customHeight="1">
      <c r="B174" s="39"/>
      <c r="C174" s="186" t="s">
        <v>347</v>
      </c>
      <c r="D174" s="186" t="s">
        <v>129</v>
      </c>
      <c r="E174" s="187" t="s">
        <v>348</v>
      </c>
      <c r="F174" s="188" t="s">
        <v>349</v>
      </c>
      <c r="G174" s="189" t="s">
        <v>344</v>
      </c>
      <c r="H174" s="190">
        <v>1</v>
      </c>
      <c r="I174" s="191"/>
      <c r="J174" s="192">
        <f>ROUND(I174*H174,2)</f>
        <v>0</v>
      </c>
      <c r="K174" s="188" t="s">
        <v>133</v>
      </c>
      <c r="L174" s="59"/>
      <c r="M174" s="193" t="s">
        <v>24</v>
      </c>
      <c r="N174" s="194" t="s">
        <v>48</v>
      </c>
      <c r="O174" s="40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AR174" s="22" t="s">
        <v>345</v>
      </c>
      <c r="AT174" s="22" t="s">
        <v>129</v>
      </c>
      <c r="AU174" s="22" t="s">
        <v>88</v>
      </c>
      <c r="AY174" s="22" t="s">
        <v>126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22" t="s">
        <v>25</v>
      </c>
      <c r="BK174" s="197">
        <f>ROUND(I174*H174,2)</f>
        <v>0</v>
      </c>
      <c r="BL174" s="22" t="s">
        <v>345</v>
      </c>
      <c r="BM174" s="22" t="s">
        <v>350</v>
      </c>
    </row>
    <row r="175" spans="2:65" s="1" customFormat="1" ht="22.5" customHeight="1">
      <c r="B175" s="39"/>
      <c r="C175" s="186" t="s">
        <v>351</v>
      </c>
      <c r="D175" s="186" t="s">
        <v>129</v>
      </c>
      <c r="E175" s="187" t="s">
        <v>352</v>
      </c>
      <c r="F175" s="188" t="s">
        <v>353</v>
      </c>
      <c r="G175" s="189" t="s">
        <v>344</v>
      </c>
      <c r="H175" s="190">
        <v>1</v>
      </c>
      <c r="I175" s="191"/>
      <c r="J175" s="192">
        <f>ROUND(I175*H175,2)</f>
        <v>0</v>
      </c>
      <c r="K175" s="188" t="s">
        <v>133</v>
      </c>
      <c r="L175" s="59"/>
      <c r="M175" s="193" t="s">
        <v>24</v>
      </c>
      <c r="N175" s="194" t="s">
        <v>48</v>
      </c>
      <c r="O175" s="40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AR175" s="22" t="s">
        <v>345</v>
      </c>
      <c r="AT175" s="22" t="s">
        <v>129</v>
      </c>
      <c r="AU175" s="22" t="s">
        <v>88</v>
      </c>
      <c r="AY175" s="22" t="s">
        <v>126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22" t="s">
        <v>25</v>
      </c>
      <c r="BK175" s="197">
        <f>ROUND(I175*H175,2)</f>
        <v>0</v>
      </c>
      <c r="BL175" s="22" t="s">
        <v>345</v>
      </c>
      <c r="BM175" s="22" t="s">
        <v>354</v>
      </c>
    </row>
    <row r="176" spans="2:65" s="1" customFormat="1" ht="22.5" customHeight="1">
      <c r="B176" s="39"/>
      <c r="C176" s="186" t="s">
        <v>355</v>
      </c>
      <c r="D176" s="186" t="s">
        <v>129</v>
      </c>
      <c r="E176" s="187" t="s">
        <v>356</v>
      </c>
      <c r="F176" s="188" t="s">
        <v>357</v>
      </c>
      <c r="G176" s="189" t="s">
        <v>344</v>
      </c>
      <c r="H176" s="190">
        <v>1</v>
      </c>
      <c r="I176" s="191"/>
      <c r="J176" s="192">
        <f>ROUND(I176*H176,2)</f>
        <v>0</v>
      </c>
      <c r="K176" s="188" t="s">
        <v>133</v>
      </c>
      <c r="L176" s="59"/>
      <c r="M176" s="193" t="s">
        <v>24</v>
      </c>
      <c r="N176" s="194" t="s">
        <v>48</v>
      </c>
      <c r="O176" s="40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AR176" s="22" t="s">
        <v>345</v>
      </c>
      <c r="AT176" s="22" t="s">
        <v>129</v>
      </c>
      <c r="AU176" s="22" t="s">
        <v>88</v>
      </c>
      <c r="AY176" s="22" t="s">
        <v>126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22" t="s">
        <v>25</v>
      </c>
      <c r="BK176" s="197">
        <f>ROUND(I176*H176,2)</f>
        <v>0</v>
      </c>
      <c r="BL176" s="22" t="s">
        <v>345</v>
      </c>
      <c r="BM176" s="22" t="s">
        <v>358</v>
      </c>
    </row>
    <row r="177" spans="2:65" s="1" customFormat="1" ht="22.5" customHeight="1">
      <c r="B177" s="39"/>
      <c r="C177" s="186" t="s">
        <v>359</v>
      </c>
      <c r="D177" s="186" t="s">
        <v>129</v>
      </c>
      <c r="E177" s="187" t="s">
        <v>360</v>
      </c>
      <c r="F177" s="188" t="s">
        <v>361</v>
      </c>
      <c r="G177" s="189" t="s">
        <v>344</v>
      </c>
      <c r="H177" s="190">
        <v>1</v>
      </c>
      <c r="I177" s="191"/>
      <c r="J177" s="192">
        <f>ROUND(I177*H177,2)</f>
        <v>0</v>
      </c>
      <c r="K177" s="188" t="s">
        <v>133</v>
      </c>
      <c r="L177" s="59"/>
      <c r="M177" s="193" t="s">
        <v>24</v>
      </c>
      <c r="N177" s="194" t="s">
        <v>48</v>
      </c>
      <c r="O177" s="40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AR177" s="22" t="s">
        <v>345</v>
      </c>
      <c r="AT177" s="22" t="s">
        <v>129</v>
      </c>
      <c r="AU177" s="22" t="s">
        <v>88</v>
      </c>
      <c r="AY177" s="22" t="s">
        <v>126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22" t="s">
        <v>25</v>
      </c>
      <c r="BK177" s="197">
        <f>ROUND(I177*H177,2)</f>
        <v>0</v>
      </c>
      <c r="BL177" s="22" t="s">
        <v>345</v>
      </c>
      <c r="BM177" s="22" t="s">
        <v>362</v>
      </c>
    </row>
    <row r="178" spans="2:63" s="10" customFormat="1" ht="29.85" customHeight="1">
      <c r="B178" s="169"/>
      <c r="C178" s="170"/>
      <c r="D178" s="183" t="s">
        <v>76</v>
      </c>
      <c r="E178" s="184" t="s">
        <v>363</v>
      </c>
      <c r="F178" s="184" t="s">
        <v>364</v>
      </c>
      <c r="G178" s="170"/>
      <c r="H178" s="170"/>
      <c r="I178" s="173"/>
      <c r="J178" s="185">
        <f>BK178</f>
        <v>0</v>
      </c>
      <c r="K178" s="170"/>
      <c r="L178" s="175"/>
      <c r="M178" s="176"/>
      <c r="N178" s="177"/>
      <c r="O178" s="177"/>
      <c r="P178" s="178">
        <f>P179</f>
        <v>0</v>
      </c>
      <c r="Q178" s="177"/>
      <c r="R178" s="178">
        <f>R179</f>
        <v>0</v>
      </c>
      <c r="S178" s="177"/>
      <c r="T178" s="179">
        <f>T179</f>
        <v>0</v>
      </c>
      <c r="AR178" s="180" t="s">
        <v>154</v>
      </c>
      <c r="AT178" s="181" t="s">
        <v>76</v>
      </c>
      <c r="AU178" s="181" t="s">
        <v>25</v>
      </c>
      <c r="AY178" s="180" t="s">
        <v>126</v>
      </c>
      <c r="BK178" s="182">
        <f>BK179</f>
        <v>0</v>
      </c>
    </row>
    <row r="179" spans="2:65" s="1" customFormat="1" ht="22.5" customHeight="1">
      <c r="B179" s="39"/>
      <c r="C179" s="186" t="s">
        <v>365</v>
      </c>
      <c r="D179" s="186" t="s">
        <v>129</v>
      </c>
      <c r="E179" s="187" t="s">
        <v>366</v>
      </c>
      <c r="F179" s="188" t="s">
        <v>367</v>
      </c>
      <c r="G179" s="189" t="s">
        <v>344</v>
      </c>
      <c r="H179" s="190">
        <v>1</v>
      </c>
      <c r="I179" s="191"/>
      <c r="J179" s="192">
        <f>ROUND(I179*H179,2)</f>
        <v>0</v>
      </c>
      <c r="K179" s="188" t="s">
        <v>133</v>
      </c>
      <c r="L179" s="59"/>
      <c r="M179" s="193" t="s">
        <v>24</v>
      </c>
      <c r="N179" s="240" t="s">
        <v>48</v>
      </c>
      <c r="O179" s="241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2" t="s">
        <v>345</v>
      </c>
      <c r="AT179" s="22" t="s">
        <v>129</v>
      </c>
      <c r="AU179" s="22" t="s">
        <v>88</v>
      </c>
      <c r="AY179" s="22" t="s">
        <v>126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22" t="s">
        <v>25</v>
      </c>
      <c r="BK179" s="197">
        <f>ROUND(I179*H179,2)</f>
        <v>0</v>
      </c>
      <c r="BL179" s="22" t="s">
        <v>345</v>
      </c>
      <c r="BM179" s="22" t="s">
        <v>368</v>
      </c>
    </row>
    <row r="180" spans="2:12" s="1" customFormat="1" ht="6.95" customHeight="1">
      <c r="B180" s="54"/>
      <c r="C180" s="55"/>
      <c r="D180" s="55"/>
      <c r="E180" s="55"/>
      <c r="F180" s="55"/>
      <c r="G180" s="55"/>
      <c r="H180" s="55"/>
      <c r="I180" s="132"/>
      <c r="J180" s="55"/>
      <c r="K180" s="55"/>
      <c r="L180" s="59"/>
    </row>
  </sheetData>
  <sheetProtection password="CC35" sheet="1" objects="1" scenarios="1" formatCells="0" formatColumns="0" formatRows="0" sort="0" autoFilter="0"/>
  <autoFilter ref="C84:K179"/>
  <mergeCells count="6">
    <mergeCell ref="L2:V2"/>
    <mergeCell ref="E7:H7"/>
    <mergeCell ref="E22:H22"/>
    <mergeCell ref="E43:H43"/>
    <mergeCell ref="E77:H77"/>
    <mergeCell ref="G1:H1"/>
  </mergeCells>
  <hyperlinks>
    <hyperlink ref="F1:G1" location="C2" display="1) Krycí list soupisu"/>
    <hyperlink ref="G1:H1" location="C50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4" customWidth="1"/>
    <col min="2" max="2" width="1.66796875" style="244" customWidth="1"/>
    <col min="3" max="4" width="5" style="244" customWidth="1"/>
    <col min="5" max="5" width="11.66015625" style="244" customWidth="1"/>
    <col min="6" max="6" width="9.16015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796875" style="244" customWidth="1"/>
  </cols>
  <sheetData>
    <row r="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3" customFormat="1" ht="45" customHeight="1">
      <c r="B3" s="248"/>
      <c r="C3" s="367" t="s">
        <v>369</v>
      </c>
      <c r="D3" s="367"/>
      <c r="E3" s="367"/>
      <c r="F3" s="367"/>
      <c r="G3" s="367"/>
      <c r="H3" s="367"/>
      <c r="I3" s="367"/>
      <c r="J3" s="367"/>
      <c r="K3" s="249"/>
    </row>
    <row r="4" spans="2:11" ht="25.5" customHeight="1">
      <c r="B4" s="250"/>
      <c r="C4" s="371" t="s">
        <v>370</v>
      </c>
      <c r="D4" s="371"/>
      <c r="E4" s="371"/>
      <c r="F4" s="371"/>
      <c r="G4" s="371"/>
      <c r="H4" s="371"/>
      <c r="I4" s="371"/>
      <c r="J4" s="371"/>
      <c r="K4" s="251"/>
    </row>
    <row r="5" spans="2:1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50"/>
      <c r="C6" s="370" t="s">
        <v>371</v>
      </c>
      <c r="D6" s="370"/>
      <c r="E6" s="370"/>
      <c r="F6" s="370"/>
      <c r="G6" s="370"/>
      <c r="H6" s="370"/>
      <c r="I6" s="370"/>
      <c r="J6" s="370"/>
      <c r="K6" s="251"/>
    </row>
    <row r="7" spans="2:11" ht="15" customHeight="1">
      <c r="B7" s="254"/>
      <c r="C7" s="370" t="s">
        <v>372</v>
      </c>
      <c r="D7" s="370"/>
      <c r="E7" s="370"/>
      <c r="F7" s="370"/>
      <c r="G7" s="370"/>
      <c r="H7" s="370"/>
      <c r="I7" s="370"/>
      <c r="J7" s="370"/>
      <c r="K7" s="251"/>
    </row>
    <row r="8" spans="2:1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ht="15" customHeight="1">
      <c r="B9" s="254"/>
      <c r="C9" s="370" t="s">
        <v>373</v>
      </c>
      <c r="D9" s="370"/>
      <c r="E9" s="370"/>
      <c r="F9" s="370"/>
      <c r="G9" s="370"/>
      <c r="H9" s="370"/>
      <c r="I9" s="370"/>
      <c r="J9" s="370"/>
      <c r="K9" s="251"/>
    </row>
    <row r="10" spans="2:11" ht="15" customHeight="1">
      <c r="B10" s="254"/>
      <c r="C10" s="253"/>
      <c r="D10" s="370" t="s">
        <v>374</v>
      </c>
      <c r="E10" s="370"/>
      <c r="F10" s="370"/>
      <c r="G10" s="370"/>
      <c r="H10" s="370"/>
      <c r="I10" s="370"/>
      <c r="J10" s="370"/>
      <c r="K10" s="251"/>
    </row>
    <row r="11" spans="2:11" ht="15" customHeight="1">
      <c r="B11" s="254"/>
      <c r="C11" s="255"/>
      <c r="D11" s="370" t="s">
        <v>375</v>
      </c>
      <c r="E11" s="370"/>
      <c r="F11" s="370"/>
      <c r="G11" s="370"/>
      <c r="H11" s="370"/>
      <c r="I11" s="370"/>
      <c r="J11" s="370"/>
      <c r="K11" s="251"/>
    </row>
    <row r="12" spans="2:11" ht="12.75" customHeight="1">
      <c r="B12" s="254"/>
      <c r="C12" s="255"/>
      <c r="D12" s="255"/>
      <c r="E12" s="255"/>
      <c r="F12" s="255"/>
      <c r="G12" s="255"/>
      <c r="H12" s="255"/>
      <c r="I12" s="255"/>
      <c r="J12" s="255"/>
      <c r="K12" s="251"/>
    </row>
    <row r="13" spans="2:11" ht="15" customHeight="1">
      <c r="B13" s="254"/>
      <c r="C13" s="255"/>
      <c r="D13" s="370" t="s">
        <v>376</v>
      </c>
      <c r="E13" s="370"/>
      <c r="F13" s="370"/>
      <c r="G13" s="370"/>
      <c r="H13" s="370"/>
      <c r="I13" s="370"/>
      <c r="J13" s="370"/>
      <c r="K13" s="251"/>
    </row>
    <row r="14" spans="2:11" ht="15" customHeight="1">
      <c r="B14" s="254"/>
      <c r="C14" s="255"/>
      <c r="D14" s="370" t="s">
        <v>377</v>
      </c>
      <c r="E14" s="370"/>
      <c r="F14" s="370"/>
      <c r="G14" s="370"/>
      <c r="H14" s="370"/>
      <c r="I14" s="370"/>
      <c r="J14" s="370"/>
      <c r="K14" s="251"/>
    </row>
    <row r="15" spans="2:11" ht="15" customHeight="1">
      <c r="B15" s="254"/>
      <c r="C15" s="255"/>
      <c r="D15" s="370" t="s">
        <v>378</v>
      </c>
      <c r="E15" s="370"/>
      <c r="F15" s="370"/>
      <c r="G15" s="370"/>
      <c r="H15" s="370"/>
      <c r="I15" s="370"/>
      <c r="J15" s="370"/>
      <c r="K15" s="251"/>
    </row>
    <row r="16" spans="2:11" ht="15" customHeight="1">
      <c r="B16" s="254"/>
      <c r="C16" s="255"/>
      <c r="D16" s="255"/>
      <c r="E16" s="256" t="s">
        <v>81</v>
      </c>
      <c r="F16" s="370" t="s">
        <v>379</v>
      </c>
      <c r="G16" s="370"/>
      <c r="H16" s="370"/>
      <c r="I16" s="370"/>
      <c r="J16" s="370"/>
      <c r="K16" s="251"/>
    </row>
    <row r="17" spans="2:11" ht="15" customHeight="1">
      <c r="B17" s="254"/>
      <c r="C17" s="255"/>
      <c r="D17" s="255"/>
      <c r="E17" s="256" t="s">
        <v>380</v>
      </c>
      <c r="F17" s="370" t="s">
        <v>381</v>
      </c>
      <c r="G17" s="370"/>
      <c r="H17" s="370"/>
      <c r="I17" s="370"/>
      <c r="J17" s="370"/>
      <c r="K17" s="251"/>
    </row>
    <row r="18" spans="2:11" ht="15" customHeight="1">
      <c r="B18" s="254"/>
      <c r="C18" s="255"/>
      <c r="D18" s="255"/>
      <c r="E18" s="256" t="s">
        <v>382</v>
      </c>
      <c r="F18" s="370" t="s">
        <v>383</v>
      </c>
      <c r="G18" s="370"/>
      <c r="H18" s="370"/>
      <c r="I18" s="370"/>
      <c r="J18" s="370"/>
      <c r="K18" s="251"/>
    </row>
    <row r="19" spans="2:11" ht="15" customHeight="1">
      <c r="B19" s="254"/>
      <c r="C19" s="255"/>
      <c r="D19" s="255"/>
      <c r="E19" s="256" t="s">
        <v>384</v>
      </c>
      <c r="F19" s="370" t="s">
        <v>385</v>
      </c>
      <c r="G19" s="370"/>
      <c r="H19" s="370"/>
      <c r="I19" s="370"/>
      <c r="J19" s="370"/>
      <c r="K19" s="251"/>
    </row>
    <row r="20" spans="2:11" ht="15" customHeight="1">
      <c r="B20" s="254"/>
      <c r="C20" s="255"/>
      <c r="D20" s="255"/>
      <c r="E20" s="256" t="s">
        <v>386</v>
      </c>
      <c r="F20" s="370" t="s">
        <v>387</v>
      </c>
      <c r="G20" s="370"/>
      <c r="H20" s="370"/>
      <c r="I20" s="370"/>
      <c r="J20" s="370"/>
      <c r="K20" s="251"/>
    </row>
    <row r="21" spans="2:11" ht="15" customHeight="1">
      <c r="B21" s="254"/>
      <c r="C21" s="255"/>
      <c r="D21" s="255"/>
      <c r="E21" s="256" t="s">
        <v>388</v>
      </c>
      <c r="F21" s="370" t="s">
        <v>389</v>
      </c>
      <c r="G21" s="370"/>
      <c r="H21" s="370"/>
      <c r="I21" s="370"/>
      <c r="J21" s="370"/>
      <c r="K21" s="251"/>
    </row>
    <row r="22" spans="2:11" ht="12.75" customHeight="1">
      <c r="B22" s="254"/>
      <c r="C22" s="255"/>
      <c r="D22" s="255"/>
      <c r="E22" s="255"/>
      <c r="F22" s="255"/>
      <c r="G22" s="255"/>
      <c r="H22" s="255"/>
      <c r="I22" s="255"/>
      <c r="J22" s="255"/>
      <c r="K22" s="251"/>
    </row>
    <row r="23" spans="2:11" ht="15" customHeight="1">
      <c r="B23" s="254"/>
      <c r="C23" s="370" t="s">
        <v>390</v>
      </c>
      <c r="D23" s="370"/>
      <c r="E23" s="370"/>
      <c r="F23" s="370"/>
      <c r="G23" s="370"/>
      <c r="H23" s="370"/>
      <c r="I23" s="370"/>
      <c r="J23" s="370"/>
      <c r="K23" s="251"/>
    </row>
    <row r="24" spans="2:11" ht="15" customHeight="1">
      <c r="B24" s="254"/>
      <c r="C24" s="370" t="s">
        <v>391</v>
      </c>
      <c r="D24" s="370"/>
      <c r="E24" s="370"/>
      <c r="F24" s="370"/>
      <c r="G24" s="370"/>
      <c r="H24" s="370"/>
      <c r="I24" s="370"/>
      <c r="J24" s="370"/>
      <c r="K24" s="251"/>
    </row>
    <row r="25" spans="2:11" ht="15" customHeight="1">
      <c r="B25" s="254"/>
      <c r="C25" s="253"/>
      <c r="D25" s="370" t="s">
        <v>392</v>
      </c>
      <c r="E25" s="370"/>
      <c r="F25" s="370"/>
      <c r="G25" s="370"/>
      <c r="H25" s="370"/>
      <c r="I25" s="370"/>
      <c r="J25" s="370"/>
      <c r="K25" s="251"/>
    </row>
    <row r="26" spans="2:11" ht="15" customHeight="1">
      <c r="B26" s="254"/>
      <c r="C26" s="255"/>
      <c r="D26" s="370" t="s">
        <v>393</v>
      </c>
      <c r="E26" s="370"/>
      <c r="F26" s="370"/>
      <c r="G26" s="370"/>
      <c r="H26" s="370"/>
      <c r="I26" s="370"/>
      <c r="J26" s="370"/>
      <c r="K26" s="251"/>
    </row>
    <row r="27" spans="2:11" ht="12.75" customHeight="1">
      <c r="B27" s="254"/>
      <c r="C27" s="255"/>
      <c r="D27" s="255"/>
      <c r="E27" s="255"/>
      <c r="F27" s="255"/>
      <c r="G27" s="255"/>
      <c r="H27" s="255"/>
      <c r="I27" s="255"/>
      <c r="J27" s="255"/>
      <c r="K27" s="251"/>
    </row>
    <row r="28" spans="2:11" ht="15" customHeight="1">
      <c r="B28" s="254"/>
      <c r="C28" s="255"/>
      <c r="D28" s="370" t="s">
        <v>394</v>
      </c>
      <c r="E28" s="370"/>
      <c r="F28" s="370"/>
      <c r="G28" s="370"/>
      <c r="H28" s="370"/>
      <c r="I28" s="370"/>
      <c r="J28" s="370"/>
      <c r="K28" s="251"/>
    </row>
    <row r="29" spans="2:11" ht="15" customHeight="1">
      <c r="B29" s="254"/>
      <c r="C29" s="255"/>
      <c r="D29" s="370" t="s">
        <v>395</v>
      </c>
      <c r="E29" s="370"/>
      <c r="F29" s="370"/>
      <c r="G29" s="370"/>
      <c r="H29" s="370"/>
      <c r="I29" s="370"/>
      <c r="J29" s="370"/>
      <c r="K29" s="251"/>
    </row>
    <row r="30" spans="2:11" ht="12.75" customHeight="1">
      <c r="B30" s="254"/>
      <c r="C30" s="255"/>
      <c r="D30" s="255"/>
      <c r="E30" s="255"/>
      <c r="F30" s="255"/>
      <c r="G30" s="255"/>
      <c r="H30" s="255"/>
      <c r="I30" s="255"/>
      <c r="J30" s="255"/>
      <c r="K30" s="251"/>
    </row>
    <row r="31" spans="2:11" ht="15" customHeight="1">
      <c r="B31" s="254"/>
      <c r="C31" s="255"/>
      <c r="D31" s="370" t="s">
        <v>396</v>
      </c>
      <c r="E31" s="370"/>
      <c r="F31" s="370"/>
      <c r="G31" s="370"/>
      <c r="H31" s="370"/>
      <c r="I31" s="370"/>
      <c r="J31" s="370"/>
      <c r="K31" s="251"/>
    </row>
    <row r="32" spans="2:11" ht="15" customHeight="1">
      <c r="B32" s="254"/>
      <c r="C32" s="255"/>
      <c r="D32" s="370" t="s">
        <v>397</v>
      </c>
      <c r="E32" s="370"/>
      <c r="F32" s="370"/>
      <c r="G32" s="370"/>
      <c r="H32" s="370"/>
      <c r="I32" s="370"/>
      <c r="J32" s="370"/>
      <c r="K32" s="251"/>
    </row>
    <row r="33" spans="2:11" ht="15" customHeight="1">
      <c r="B33" s="254"/>
      <c r="C33" s="255"/>
      <c r="D33" s="370" t="s">
        <v>398</v>
      </c>
      <c r="E33" s="370"/>
      <c r="F33" s="370"/>
      <c r="G33" s="370"/>
      <c r="H33" s="370"/>
      <c r="I33" s="370"/>
      <c r="J33" s="370"/>
      <c r="K33" s="251"/>
    </row>
    <row r="34" spans="2:11" ht="15" customHeight="1">
      <c r="B34" s="254"/>
      <c r="C34" s="255"/>
      <c r="D34" s="253"/>
      <c r="E34" s="257" t="s">
        <v>111</v>
      </c>
      <c r="F34" s="253"/>
      <c r="G34" s="370" t="s">
        <v>399</v>
      </c>
      <c r="H34" s="370"/>
      <c r="I34" s="370"/>
      <c r="J34" s="370"/>
      <c r="K34" s="251"/>
    </row>
    <row r="35" spans="2:11" ht="30.75" customHeight="1">
      <c r="B35" s="254"/>
      <c r="C35" s="255"/>
      <c r="D35" s="253"/>
      <c r="E35" s="257" t="s">
        <v>400</v>
      </c>
      <c r="F35" s="253"/>
      <c r="G35" s="370" t="s">
        <v>401</v>
      </c>
      <c r="H35" s="370"/>
      <c r="I35" s="370"/>
      <c r="J35" s="370"/>
      <c r="K35" s="251"/>
    </row>
    <row r="36" spans="2:11" ht="15" customHeight="1">
      <c r="B36" s="254"/>
      <c r="C36" s="255"/>
      <c r="D36" s="253"/>
      <c r="E36" s="257" t="s">
        <v>58</v>
      </c>
      <c r="F36" s="253"/>
      <c r="G36" s="370" t="s">
        <v>402</v>
      </c>
      <c r="H36" s="370"/>
      <c r="I36" s="370"/>
      <c r="J36" s="370"/>
      <c r="K36" s="251"/>
    </row>
    <row r="37" spans="2:11" ht="15" customHeight="1">
      <c r="B37" s="254"/>
      <c r="C37" s="255"/>
      <c r="D37" s="253"/>
      <c r="E37" s="257" t="s">
        <v>112</v>
      </c>
      <c r="F37" s="253"/>
      <c r="G37" s="370" t="s">
        <v>403</v>
      </c>
      <c r="H37" s="370"/>
      <c r="I37" s="370"/>
      <c r="J37" s="370"/>
      <c r="K37" s="251"/>
    </row>
    <row r="38" spans="2:11" ht="15" customHeight="1">
      <c r="B38" s="254"/>
      <c r="C38" s="255"/>
      <c r="D38" s="253"/>
      <c r="E38" s="257" t="s">
        <v>113</v>
      </c>
      <c r="F38" s="253"/>
      <c r="G38" s="370" t="s">
        <v>404</v>
      </c>
      <c r="H38" s="370"/>
      <c r="I38" s="370"/>
      <c r="J38" s="370"/>
      <c r="K38" s="251"/>
    </row>
    <row r="39" spans="2:11" ht="15" customHeight="1">
      <c r="B39" s="254"/>
      <c r="C39" s="255"/>
      <c r="D39" s="253"/>
      <c r="E39" s="257" t="s">
        <v>114</v>
      </c>
      <c r="F39" s="253"/>
      <c r="G39" s="370" t="s">
        <v>405</v>
      </c>
      <c r="H39" s="370"/>
      <c r="I39" s="370"/>
      <c r="J39" s="370"/>
      <c r="K39" s="251"/>
    </row>
    <row r="40" spans="2:11" ht="15" customHeight="1">
      <c r="B40" s="254"/>
      <c r="C40" s="255"/>
      <c r="D40" s="253"/>
      <c r="E40" s="257" t="s">
        <v>406</v>
      </c>
      <c r="F40" s="253"/>
      <c r="G40" s="370" t="s">
        <v>407</v>
      </c>
      <c r="H40" s="370"/>
      <c r="I40" s="370"/>
      <c r="J40" s="370"/>
      <c r="K40" s="251"/>
    </row>
    <row r="41" spans="2:11" ht="15" customHeight="1">
      <c r="B41" s="254"/>
      <c r="C41" s="255"/>
      <c r="D41" s="253"/>
      <c r="E41" s="257"/>
      <c r="F41" s="253"/>
      <c r="G41" s="370" t="s">
        <v>408</v>
      </c>
      <c r="H41" s="370"/>
      <c r="I41" s="370"/>
      <c r="J41" s="370"/>
      <c r="K41" s="251"/>
    </row>
    <row r="42" spans="2:11" ht="15" customHeight="1">
      <c r="B42" s="254"/>
      <c r="C42" s="255"/>
      <c r="D42" s="253"/>
      <c r="E42" s="257" t="s">
        <v>409</v>
      </c>
      <c r="F42" s="253"/>
      <c r="G42" s="370" t="s">
        <v>410</v>
      </c>
      <c r="H42" s="370"/>
      <c r="I42" s="370"/>
      <c r="J42" s="370"/>
      <c r="K42" s="251"/>
    </row>
    <row r="43" spans="2:11" ht="15" customHeight="1">
      <c r="B43" s="254"/>
      <c r="C43" s="255"/>
      <c r="D43" s="253"/>
      <c r="E43" s="257" t="s">
        <v>116</v>
      </c>
      <c r="F43" s="253"/>
      <c r="G43" s="370" t="s">
        <v>411</v>
      </c>
      <c r="H43" s="370"/>
      <c r="I43" s="370"/>
      <c r="J43" s="370"/>
      <c r="K43" s="251"/>
    </row>
    <row r="44" spans="2:11" ht="12.75" customHeight="1">
      <c r="B44" s="254"/>
      <c r="C44" s="255"/>
      <c r="D44" s="253"/>
      <c r="E44" s="253"/>
      <c r="F44" s="253"/>
      <c r="G44" s="253"/>
      <c r="H44" s="253"/>
      <c r="I44" s="253"/>
      <c r="J44" s="253"/>
      <c r="K44" s="251"/>
    </row>
    <row r="45" spans="2:11" ht="15" customHeight="1">
      <c r="B45" s="254"/>
      <c r="C45" s="255"/>
      <c r="D45" s="370" t="s">
        <v>412</v>
      </c>
      <c r="E45" s="370"/>
      <c r="F45" s="370"/>
      <c r="G45" s="370"/>
      <c r="H45" s="370"/>
      <c r="I45" s="370"/>
      <c r="J45" s="370"/>
      <c r="K45" s="251"/>
    </row>
    <row r="46" spans="2:11" ht="15" customHeight="1">
      <c r="B46" s="254"/>
      <c r="C46" s="255"/>
      <c r="D46" s="255"/>
      <c r="E46" s="370" t="s">
        <v>413</v>
      </c>
      <c r="F46" s="370"/>
      <c r="G46" s="370"/>
      <c r="H46" s="370"/>
      <c r="I46" s="370"/>
      <c r="J46" s="370"/>
      <c r="K46" s="251"/>
    </row>
    <row r="47" spans="2:11" ht="15" customHeight="1">
      <c r="B47" s="254"/>
      <c r="C47" s="255"/>
      <c r="D47" s="255"/>
      <c r="E47" s="370" t="s">
        <v>414</v>
      </c>
      <c r="F47" s="370"/>
      <c r="G47" s="370"/>
      <c r="H47" s="370"/>
      <c r="I47" s="370"/>
      <c r="J47" s="370"/>
      <c r="K47" s="251"/>
    </row>
    <row r="48" spans="2:11" ht="15" customHeight="1">
      <c r="B48" s="254"/>
      <c r="C48" s="255"/>
      <c r="D48" s="255"/>
      <c r="E48" s="370" t="s">
        <v>415</v>
      </c>
      <c r="F48" s="370"/>
      <c r="G48" s="370"/>
      <c r="H48" s="370"/>
      <c r="I48" s="370"/>
      <c r="J48" s="370"/>
      <c r="K48" s="251"/>
    </row>
    <row r="49" spans="2:11" ht="15" customHeight="1">
      <c r="B49" s="254"/>
      <c r="C49" s="255"/>
      <c r="D49" s="370" t="s">
        <v>416</v>
      </c>
      <c r="E49" s="370"/>
      <c r="F49" s="370"/>
      <c r="G49" s="370"/>
      <c r="H49" s="370"/>
      <c r="I49" s="370"/>
      <c r="J49" s="370"/>
      <c r="K49" s="251"/>
    </row>
    <row r="50" spans="2:11" ht="25.5" customHeight="1">
      <c r="B50" s="250"/>
      <c r="C50" s="371" t="s">
        <v>417</v>
      </c>
      <c r="D50" s="371"/>
      <c r="E50" s="371"/>
      <c r="F50" s="371"/>
      <c r="G50" s="371"/>
      <c r="H50" s="371"/>
      <c r="I50" s="371"/>
      <c r="J50" s="371"/>
      <c r="K50" s="251"/>
    </row>
    <row r="51" spans="2:11" ht="5.25" customHeight="1">
      <c r="B51" s="250"/>
      <c r="C51" s="252"/>
      <c r="D51" s="252"/>
      <c r="E51" s="252"/>
      <c r="F51" s="252"/>
      <c r="G51" s="252"/>
      <c r="H51" s="252"/>
      <c r="I51" s="252"/>
      <c r="J51" s="252"/>
      <c r="K51" s="251"/>
    </row>
    <row r="52" spans="2:11" ht="15" customHeight="1">
      <c r="B52" s="250"/>
      <c r="C52" s="370" t="s">
        <v>418</v>
      </c>
      <c r="D52" s="370"/>
      <c r="E52" s="370"/>
      <c r="F52" s="370"/>
      <c r="G52" s="370"/>
      <c r="H52" s="370"/>
      <c r="I52" s="370"/>
      <c r="J52" s="370"/>
      <c r="K52" s="251"/>
    </row>
    <row r="53" spans="2:11" ht="15" customHeight="1">
      <c r="B53" s="250"/>
      <c r="C53" s="370" t="s">
        <v>419</v>
      </c>
      <c r="D53" s="370"/>
      <c r="E53" s="370"/>
      <c r="F53" s="370"/>
      <c r="G53" s="370"/>
      <c r="H53" s="370"/>
      <c r="I53" s="370"/>
      <c r="J53" s="370"/>
      <c r="K53" s="251"/>
    </row>
    <row r="54" spans="2:11" ht="12.75" customHeight="1">
      <c r="B54" s="250"/>
      <c r="C54" s="253"/>
      <c r="D54" s="253"/>
      <c r="E54" s="253"/>
      <c r="F54" s="253"/>
      <c r="G54" s="253"/>
      <c r="H54" s="253"/>
      <c r="I54" s="253"/>
      <c r="J54" s="253"/>
      <c r="K54" s="251"/>
    </row>
    <row r="55" spans="2:11" ht="15" customHeight="1">
      <c r="B55" s="250"/>
      <c r="C55" s="370" t="s">
        <v>420</v>
      </c>
      <c r="D55" s="370"/>
      <c r="E55" s="370"/>
      <c r="F55" s="370"/>
      <c r="G55" s="370"/>
      <c r="H55" s="370"/>
      <c r="I55" s="370"/>
      <c r="J55" s="370"/>
      <c r="K55" s="251"/>
    </row>
    <row r="56" spans="2:11" ht="15" customHeight="1">
      <c r="B56" s="250"/>
      <c r="C56" s="255"/>
      <c r="D56" s="370" t="s">
        <v>421</v>
      </c>
      <c r="E56" s="370"/>
      <c r="F56" s="370"/>
      <c r="G56" s="370"/>
      <c r="H56" s="370"/>
      <c r="I56" s="370"/>
      <c r="J56" s="370"/>
      <c r="K56" s="251"/>
    </row>
    <row r="57" spans="2:11" ht="15" customHeight="1">
      <c r="B57" s="250"/>
      <c r="C57" s="255"/>
      <c r="D57" s="370" t="s">
        <v>422</v>
      </c>
      <c r="E57" s="370"/>
      <c r="F57" s="370"/>
      <c r="G57" s="370"/>
      <c r="H57" s="370"/>
      <c r="I57" s="370"/>
      <c r="J57" s="370"/>
      <c r="K57" s="251"/>
    </row>
    <row r="58" spans="2:11" ht="15" customHeight="1">
      <c r="B58" s="250"/>
      <c r="C58" s="255"/>
      <c r="D58" s="370" t="s">
        <v>423</v>
      </c>
      <c r="E58" s="370"/>
      <c r="F58" s="370"/>
      <c r="G58" s="370"/>
      <c r="H58" s="370"/>
      <c r="I58" s="370"/>
      <c r="J58" s="370"/>
      <c r="K58" s="251"/>
    </row>
    <row r="59" spans="2:11" ht="15" customHeight="1">
      <c r="B59" s="250"/>
      <c r="C59" s="255"/>
      <c r="D59" s="370" t="s">
        <v>424</v>
      </c>
      <c r="E59" s="370"/>
      <c r="F59" s="370"/>
      <c r="G59" s="370"/>
      <c r="H59" s="370"/>
      <c r="I59" s="370"/>
      <c r="J59" s="370"/>
      <c r="K59" s="251"/>
    </row>
    <row r="60" spans="2:11" ht="15" customHeight="1">
      <c r="B60" s="250"/>
      <c r="C60" s="255"/>
      <c r="D60" s="369" t="s">
        <v>425</v>
      </c>
      <c r="E60" s="369"/>
      <c r="F60" s="369"/>
      <c r="G60" s="369"/>
      <c r="H60" s="369"/>
      <c r="I60" s="369"/>
      <c r="J60" s="369"/>
      <c r="K60" s="251"/>
    </row>
    <row r="61" spans="2:11" ht="15" customHeight="1">
      <c r="B61" s="250"/>
      <c r="C61" s="255"/>
      <c r="D61" s="370" t="s">
        <v>426</v>
      </c>
      <c r="E61" s="370"/>
      <c r="F61" s="370"/>
      <c r="G61" s="370"/>
      <c r="H61" s="370"/>
      <c r="I61" s="370"/>
      <c r="J61" s="370"/>
      <c r="K61" s="251"/>
    </row>
    <row r="62" spans="2:11" ht="12.75" customHeight="1">
      <c r="B62" s="250"/>
      <c r="C62" s="255"/>
      <c r="D62" s="255"/>
      <c r="E62" s="258"/>
      <c r="F62" s="255"/>
      <c r="G62" s="255"/>
      <c r="H62" s="255"/>
      <c r="I62" s="255"/>
      <c r="J62" s="255"/>
      <c r="K62" s="251"/>
    </row>
    <row r="63" spans="2:11" ht="15" customHeight="1">
      <c r="B63" s="250"/>
      <c r="C63" s="255"/>
      <c r="D63" s="370" t="s">
        <v>427</v>
      </c>
      <c r="E63" s="370"/>
      <c r="F63" s="370"/>
      <c r="G63" s="370"/>
      <c r="H63" s="370"/>
      <c r="I63" s="370"/>
      <c r="J63" s="370"/>
      <c r="K63" s="251"/>
    </row>
    <row r="64" spans="2:11" ht="15" customHeight="1">
      <c r="B64" s="250"/>
      <c r="C64" s="255"/>
      <c r="D64" s="369" t="s">
        <v>428</v>
      </c>
      <c r="E64" s="369"/>
      <c r="F64" s="369"/>
      <c r="G64" s="369"/>
      <c r="H64" s="369"/>
      <c r="I64" s="369"/>
      <c r="J64" s="369"/>
      <c r="K64" s="251"/>
    </row>
    <row r="65" spans="2:11" ht="15" customHeight="1">
      <c r="B65" s="250"/>
      <c r="C65" s="255"/>
      <c r="D65" s="370" t="s">
        <v>429</v>
      </c>
      <c r="E65" s="370"/>
      <c r="F65" s="370"/>
      <c r="G65" s="370"/>
      <c r="H65" s="370"/>
      <c r="I65" s="370"/>
      <c r="J65" s="370"/>
      <c r="K65" s="251"/>
    </row>
    <row r="66" spans="2:11" ht="15" customHeight="1">
      <c r="B66" s="250"/>
      <c r="C66" s="255"/>
      <c r="D66" s="370" t="s">
        <v>430</v>
      </c>
      <c r="E66" s="370"/>
      <c r="F66" s="370"/>
      <c r="G66" s="370"/>
      <c r="H66" s="370"/>
      <c r="I66" s="370"/>
      <c r="J66" s="370"/>
      <c r="K66" s="251"/>
    </row>
    <row r="67" spans="2:11" ht="15" customHeight="1">
      <c r="B67" s="250"/>
      <c r="C67" s="255"/>
      <c r="D67" s="370" t="s">
        <v>431</v>
      </c>
      <c r="E67" s="370"/>
      <c r="F67" s="370"/>
      <c r="G67" s="370"/>
      <c r="H67" s="370"/>
      <c r="I67" s="370"/>
      <c r="J67" s="370"/>
      <c r="K67" s="251"/>
    </row>
    <row r="68" spans="2:11" ht="15" customHeight="1">
      <c r="B68" s="250"/>
      <c r="C68" s="255"/>
      <c r="D68" s="370" t="s">
        <v>432</v>
      </c>
      <c r="E68" s="370"/>
      <c r="F68" s="370"/>
      <c r="G68" s="370"/>
      <c r="H68" s="370"/>
      <c r="I68" s="370"/>
      <c r="J68" s="370"/>
      <c r="K68" s="251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368" t="s">
        <v>87</v>
      </c>
      <c r="D73" s="368"/>
      <c r="E73" s="368"/>
      <c r="F73" s="368"/>
      <c r="G73" s="368"/>
      <c r="H73" s="368"/>
      <c r="I73" s="368"/>
      <c r="J73" s="368"/>
      <c r="K73" s="268"/>
    </row>
    <row r="74" spans="2:11" ht="17.25" customHeight="1">
      <c r="B74" s="267"/>
      <c r="C74" s="269" t="s">
        <v>433</v>
      </c>
      <c r="D74" s="269"/>
      <c r="E74" s="269"/>
      <c r="F74" s="269" t="s">
        <v>434</v>
      </c>
      <c r="G74" s="270"/>
      <c r="H74" s="269" t="s">
        <v>112</v>
      </c>
      <c r="I74" s="269" t="s">
        <v>62</v>
      </c>
      <c r="J74" s="269" t="s">
        <v>435</v>
      </c>
      <c r="K74" s="268"/>
    </row>
    <row r="75" spans="2:11" ht="17.25" customHeight="1">
      <c r="B75" s="267"/>
      <c r="C75" s="271" t="s">
        <v>436</v>
      </c>
      <c r="D75" s="271"/>
      <c r="E75" s="271"/>
      <c r="F75" s="272" t="s">
        <v>437</v>
      </c>
      <c r="G75" s="273"/>
      <c r="H75" s="271"/>
      <c r="I75" s="271"/>
      <c r="J75" s="271" t="s">
        <v>438</v>
      </c>
      <c r="K75" s="268"/>
    </row>
    <row r="76" spans="2:11" ht="5.25" customHeight="1">
      <c r="B76" s="267"/>
      <c r="C76" s="274"/>
      <c r="D76" s="274"/>
      <c r="E76" s="274"/>
      <c r="F76" s="274"/>
      <c r="G76" s="275"/>
      <c r="H76" s="274"/>
      <c r="I76" s="274"/>
      <c r="J76" s="274"/>
      <c r="K76" s="268"/>
    </row>
    <row r="77" spans="2:11" ht="15" customHeight="1">
      <c r="B77" s="267"/>
      <c r="C77" s="257" t="s">
        <v>58</v>
      </c>
      <c r="D77" s="274"/>
      <c r="E77" s="274"/>
      <c r="F77" s="276" t="s">
        <v>439</v>
      </c>
      <c r="G77" s="275"/>
      <c r="H77" s="257" t="s">
        <v>440</v>
      </c>
      <c r="I77" s="257" t="s">
        <v>441</v>
      </c>
      <c r="J77" s="257">
        <v>20</v>
      </c>
      <c r="K77" s="268"/>
    </row>
    <row r="78" spans="2:11" ht="15" customHeight="1">
      <c r="B78" s="267"/>
      <c r="C78" s="257" t="s">
        <v>442</v>
      </c>
      <c r="D78" s="257"/>
      <c r="E78" s="257"/>
      <c r="F78" s="276" t="s">
        <v>439</v>
      </c>
      <c r="G78" s="275"/>
      <c r="H78" s="257" t="s">
        <v>443</v>
      </c>
      <c r="I78" s="257" t="s">
        <v>441</v>
      </c>
      <c r="J78" s="257">
        <v>120</v>
      </c>
      <c r="K78" s="268"/>
    </row>
    <row r="79" spans="2:11" ht="15" customHeight="1">
      <c r="B79" s="277"/>
      <c r="C79" s="257" t="s">
        <v>444</v>
      </c>
      <c r="D79" s="257"/>
      <c r="E79" s="257"/>
      <c r="F79" s="276" t="s">
        <v>445</v>
      </c>
      <c r="G79" s="275"/>
      <c r="H79" s="257" t="s">
        <v>446</v>
      </c>
      <c r="I79" s="257" t="s">
        <v>441</v>
      </c>
      <c r="J79" s="257">
        <v>50</v>
      </c>
      <c r="K79" s="268"/>
    </row>
    <row r="80" spans="2:11" ht="15" customHeight="1">
      <c r="B80" s="277"/>
      <c r="C80" s="257" t="s">
        <v>447</v>
      </c>
      <c r="D80" s="257"/>
      <c r="E80" s="257"/>
      <c r="F80" s="276" t="s">
        <v>439</v>
      </c>
      <c r="G80" s="275"/>
      <c r="H80" s="257" t="s">
        <v>448</v>
      </c>
      <c r="I80" s="257" t="s">
        <v>449</v>
      </c>
      <c r="J80" s="257"/>
      <c r="K80" s="268"/>
    </row>
    <row r="81" spans="2:11" ht="15" customHeight="1">
      <c r="B81" s="277"/>
      <c r="C81" s="278" t="s">
        <v>450</v>
      </c>
      <c r="D81" s="278"/>
      <c r="E81" s="278"/>
      <c r="F81" s="279" t="s">
        <v>445</v>
      </c>
      <c r="G81" s="278"/>
      <c r="H81" s="278" t="s">
        <v>451</v>
      </c>
      <c r="I81" s="278" t="s">
        <v>441</v>
      </c>
      <c r="J81" s="278">
        <v>15</v>
      </c>
      <c r="K81" s="268"/>
    </row>
    <row r="82" spans="2:11" ht="15" customHeight="1">
      <c r="B82" s="277"/>
      <c r="C82" s="278" t="s">
        <v>452</v>
      </c>
      <c r="D82" s="278"/>
      <c r="E82" s="278"/>
      <c r="F82" s="279" t="s">
        <v>445</v>
      </c>
      <c r="G82" s="278"/>
      <c r="H82" s="278" t="s">
        <v>453</v>
      </c>
      <c r="I82" s="278" t="s">
        <v>441</v>
      </c>
      <c r="J82" s="278">
        <v>15</v>
      </c>
      <c r="K82" s="268"/>
    </row>
    <row r="83" spans="2:11" ht="15" customHeight="1">
      <c r="B83" s="277"/>
      <c r="C83" s="278" t="s">
        <v>454</v>
      </c>
      <c r="D83" s="278"/>
      <c r="E83" s="278"/>
      <c r="F83" s="279" t="s">
        <v>445</v>
      </c>
      <c r="G83" s="278"/>
      <c r="H83" s="278" t="s">
        <v>455</v>
      </c>
      <c r="I83" s="278" t="s">
        <v>441</v>
      </c>
      <c r="J83" s="278">
        <v>20</v>
      </c>
      <c r="K83" s="268"/>
    </row>
    <row r="84" spans="2:11" ht="15" customHeight="1">
      <c r="B84" s="277"/>
      <c r="C84" s="278" t="s">
        <v>456</v>
      </c>
      <c r="D84" s="278"/>
      <c r="E84" s="278"/>
      <c r="F84" s="279" t="s">
        <v>445</v>
      </c>
      <c r="G84" s="278"/>
      <c r="H84" s="278" t="s">
        <v>457</v>
      </c>
      <c r="I84" s="278" t="s">
        <v>441</v>
      </c>
      <c r="J84" s="278">
        <v>20</v>
      </c>
      <c r="K84" s="268"/>
    </row>
    <row r="85" spans="2:11" ht="15" customHeight="1">
      <c r="B85" s="277"/>
      <c r="C85" s="257" t="s">
        <v>458</v>
      </c>
      <c r="D85" s="257"/>
      <c r="E85" s="257"/>
      <c r="F85" s="276" t="s">
        <v>445</v>
      </c>
      <c r="G85" s="275"/>
      <c r="H85" s="257" t="s">
        <v>459</v>
      </c>
      <c r="I85" s="257" t="s">
        <v>441</v>
      </c>
      <c r="J85" s="257">
        <v>50</v>
      </c>
      <c r="K85" s="268"/>
    </row>
    <row r="86" spans="2:11" ht="15" customHeight="1">
      <c r="B86" s="277"/>
      <c r="C86" s="257" t="s">
        <v>460</v>
      </c>
      <c r="D86" s="257"/>
      <c r="E86" s="257"/>
      <c r="F86" s="276" t="s">
        <v>445</v>
      </c>
      <c r="G86" s="275"/>
      <c r="H86" s="257" t="s">
        <v>461</v>
      </c>
      <c r="I86" s="257" t="s">
        <v>441</v>
      </c>
      <c r="J86" s="257">
        <v>20</v>
      </c>
      <c r="K86" s="268"/>
    </row>
    <row r="87" spans="2:11" ht="15" customHeight="1">
      <c r="B87" s="277"/>
      <c r="C87" s="257" t="s">
        <v>462</v>
      </c>
      <c r="D87" s="257"/>
      <c r="E87" s="257"/>
      <c r="F87" s="276" t="s">
        <v>445</v>
      </c>
      <c r="G87" s="275"/>
      <c r="H87" s="257" t="s">
        <v>463</v>
      </c>
      <c r="I87" s="257" t="s">
        <v>441</v>
      </c>
      <c r="J87" s="257">
        <v>20</v>
      </c>
      <c r="K87" s="268"/>
    </row>
    <row r="88" spans="2:11" ht="15" customHeight="1">
      <c r="B88" s="277"/>
      <c r="C88" s="257" t="s">
        <v>464</v>
      </c>
      <c r="D88" s="257"/>
      <c r="E88" s="257"/>
      <c r="F88" s="276" t="s">
        <v>445</v>
      </c>
      <c r="G88" s="275"/>
      <c r="H88" s="257" t="s">
        <v>465</v>
      </c>
      <c r="I88" s="257" t="s">
        <v>441</v>
      </c>
      <c r="J88" s="257">
        <v>50</v>
      </c>
      <c r="K88" s="268"/>
    </row>
    <row r="89" spans="2:11" ht="15" customHeight="1">
      <c r="B89" s="277"/>
      <c r="C89" s="257" t="s">
        <v>466</v>
      </c>
      <c r="D89" s="257"/>
      <c r="E89" s="257"/>
      <c r="F89" s="276" t="s">
        <v>445</v>
      </c>
      <c r="G89" s="275"/>
      <c r="H89" s="257" t="s">
        <v>466</v>
      </c>
      <c r="I89" s="257" t="s">
        <v>441</v>
      </c>
      <c r="J89" s="257">
        <v>50</v>
      </c>
      <c r="K89" s="268"/>
    </row>
    <row r="90" spans="2:11" ht="15" customHeight="1">
      <c r="B90" s="277"/>
      <c r="C90" s="257" t="s">
        <v>117</v>
      </c>
      <c r="D90" s="257"/>
      <c r="E90" s="257"/>
      <c r="F90" s="276" t="s">
        <v>445</v>
      </c>
      <c r="G90" s="275"/>
      <c r="H90" s="257" t="s">
        <v>467</v>
      </c>
      <c r="I90" s="257" t="s">
        <v>441</v>
      </c>
      <c r="J90" s="257">
        <v>255</v>
      </c>
      <c r="K90" s="268"/>
    </row>
    <row r="91" spans="2:11" ht="15" customHeight="1">
      <c r="B91" s="277"/>
      <c r="C91" s="257" t="s">
        <v>468</v>
      </c>
      <c r="D91" s="257"/>
      <c r="E91" s="257"/>
      <c r="F91" s="276" t="s">
        <v>439</v>
      </c>
      <c r="G91" s="275"/>
      <c r="H91" s="257" t="s">
        <v>469</v>
      </c>
      <c r="I91" s="257" t="s">
        <v>470</v>
      </c>
      <c r="J91" s="257"/>
      <c r="K91" s="268"/>
    </row>
    <row r="92" spans="2:11" ht="15" customHeight="1">
      <c r="B92" s="277"/>
      <c r="C92" s="257" t="s">
        <v>471</v>
      </c>
      <c r="D92" s="257"/>
      <c r="E92" s="257"/>
      <c r="F92" s="276" t="s">
        <v>439</v>
      </c>
      <c r="G92" s="275"/>
      <c r="H92" s="257" t="s">
        <v>472</v>
      </c>
      <c r="I92" s="257" t="s">
        <v>473</v>
      </c>
      <c r="J92" s="257"/>
      <c r="K92" s="268"/>
    </row>
    <row r="93" spans="2:11" ht="15" customHeight="1">
      <c r="B93" s="277"/>
      <c r="C93" s="257" t="s">
        <v>474</v>
      </c>
      <c r="D93" s="257"/>
      <c r="E93" s="257"/>
      <c r="F93" s="276" t="s">
        <v>439</v>
      </c>
      <c r="G93" s="275"/>
      <c r="H93" s="257" t="s">
        <v>474</v>
      </c>
      <c r="I93" s="257" t="s">
        <v>473</v>
      </c>
      <c r="J93" s="257"/>
      <c r="K93" s="268"/>
    </row>
    <row r="94" spans="2:11" ht="15" customHeight="1">
      <c r="B94" s="277"/>
      <c r="C94" s="257" t="s">
        <v>43</v>
      </c>
      <c r="D94" s="257"/>
      <c r="E94" s="257"/>
      <c r="F94" s="276" t="s">
        <v>439</v>
      </c>
      <c r="G94" s="275"/>
      <c r="H94" s="257" t="s">
        <v>475</v>
      </c>
      <c r="I94" s="257" t="s">
        <v>473</v>
      </c>
      <c r="J94" s="257"/>
      <c r="K94" s="268"/>
    </row>
    <row r="95" spans="2:11" ht="15" customHeight="1">
      <c r="B95" s="277"/>
      <c r="C95" s="257" t="s">
        <v>53</v>
      </c>
      <c r="D95" s="257"/>
      <c r="E95" s="257"/>
      <c r="F95" s="276" t="s">
        <v>439</v>
      </c>
      <c r="G95" s="275"/>
      <c r="H95" s="257" t="s">
        <v>476</v>
      </c>
      <c r="I95" s="257" t="s">
        <v>473</v>
      </c>
      <c r="J95" s="257"/>
      <c r="K95" s="268"/>
    </row>
    <row r="96" spans="2:11" ht="15" customHeight="1">
      <c r="B96" s="280"/>
      <c r="C96" s="281"/>
      <c r="D96" s="281"/>
      <c r="E96" s="281"/>
      <c r="F96" s="281"/>
      <c r="G96" s="281"/>
      <c r="H96" s="281"/>
      <c r="I96" s="281"/>
      <c r="J96" s="281"/>
      <c r="K96" s="282"/>
    </row>
    <row r="97" spans="2:11" ht="18.75" customHeight="1">
      <c r="B97" s="283"/>
      <c r="C97" s="284"/>
      <c r="D97" s="284"/>
      <c r="E97" s="284"/>
      <c r="F97" s="284"/>
      <c r="G97" s="284"/>
      <c r="H97" s="284"/>
      <c r="I97" s="284"/>
      <c r="J97" s="284"/>
      <c r="K97" s="283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368" t="s">
        <v>477</v>
      </c>
      <c r="D100" s="368"/>
      <c r="E100" s="368"/>
      <c r="F100" s="368"/>
      <c r="G100" s="368"/>
      <c r="H100" s="368"/>
      <c r="I100" s="368"/>
      <c r="J100" s="368"/>
      <c r="K100" s="268"/>
    </row>
    <row r="101" spans="2:11" ht="17.25" customHeight="1">
      <c r="B101" s="267"/>
      <c r="C101" s="269" t="s">
        <v>433</v>
      </c>
      <c r="D101" s="269"/>
      <c r="E101" s="269"/>
      <c r="F101" s="269" t="s">
        <v>434</v>
      </c>
      <c r="G101" s="270"/>
      <c r="H101" s="269" t="s">
        <v>112</v>
      </c>
      <c r="I101" s="269" t="s">
        <v>62</v>
      </c>
      <c r="J101" s="269" t="s">
        <v>435</v>
      </c>
      <c r="K101" s="268"/>
    </row>
    <row r="102" spans="2:11" ht="17.25" customHeight="1">
      <c r="B102" s="267"/>
      <c r="C102" s="271" t="s">
        <v>436</v>
      </c>
      <c r="D102" s="271"/>
      <c r="E102" s="271"/>
      <c r="F102" s="272" t="s">
        <v>437</v>
      </c>
      <c r="G102" s="273"/>
      <c r="H102" s="271"/>
      <c r="I102" s="271"/>
      <c r="J102" s="271" t="s">
        <v>438</v>
      </c>
      <c r="K102" s="268"/>
    </row>
    <row r="103" spans="2:11" ht="5.25" customHeight="1">
      <c r="B103" s="267"/>
      <c r="C103" s="269"/>
      <c r="D103" s="269"/>
      <c r="E103" s="269"/>
      <c r="F103" s="269"/>
      <c r="G103" s="285"/>
      <c r="H103" s="269"/>
      <c r="I103" s="269"/>
      <c r="J103" s="269"/>
      <c r="K103" s="268"/>
    </row>
    <row r="104" spans="2:11" ht="15" customHeight="1">
      <c r="B104" s="267"/>
      <c r="C104" s="257" t="s">
        <v>58</v>
      </c>
      <c r="D104" s="274"/>
      <c r="E104" s="274"/>
      <c r="F104" s="276" t="s">
        <v>439</v>
      </c>
      <c r="G104" s="285"/>
      <c r="H104" s="257" t="s">
        <v>478</v>
      </c>
      <c r="I104" s="257" t="s">
        <v>441</v>
      </c>
      <c r="J104" s="257">
        <v>20</v>
      </c>
      <c r="K104" s="268"/>
    </row>
    <row r="105" spans="2:11" ht="15" customHeight="1">
      <c r="B105" s="267"/>
      <c r="C105" s="257" t="s">
        <v>442</v>
      </c>
      <c r="D105" s="257"/>
      <c r="E105" s="257"/>
      <c r="F105" s="276" t="s">
        <v>439</v>
      </c>
      <c r="G105" s="257"/>
      <c r="H105" s="257" t="s">
        <v>478</v>
      </c>
      <c r="I105" s="257" t="s">
        <v>441</v>
      </c>
      <c r="J105" s="257">
        <v>120</v>
      </c>
      <c r="K105" s="268"/>
    </row>
    <row r="106" spans="2:11" ht="15" customHeight="1">
      <c r="B106" s="277"/>
      <c r="C106" s="257" t="s">
        <v>444</v>
      </c>
      <c r="D106" s="257"/>
      <c r="E106" s="257"/>
      <c r="F106" s="276" t="s">
        <v>445</v>
      </c>
      <c r="G106" s="257"/>
      <c r="H106" s="257" t="s">
        <v>478</v>
      </c>
      <c r="I106" s="257" t="s">
        <v>441</v>
      </c>
      <c r="J106" s="257">
        <v>50</v>
      </c>
      <c r="K106" s="268"/>
    </row>
    <row r="107" spans="2:11" ht="15" customHeight="1">
      <c r="B107" s="277"/>
      <c r="C107" s="257" t="s">
        <v>447</v>
      </c>
      <c r="D107" s="257"/>
      <c r="E107" s="257"/>
      <c r="F107" s="276" t="s">
        <v>439</v>
      </c>
      <c r="G107" s="257"/>
      <c r="H107" s="257" t="s">
        <v>478</v>
      </c>
      <c r="I107" s="257" t="s">
        <v>449</v>
      </c>
      <c r="J107" s="257"/>
      <c r="K107" s="268"/>
    </row>
    <row r="108" spans="2:11" ht="15" customHeight="1">
      <c r="B108" s="277"/>
      <c r="C108" s="257" t="s">
        <v>458</v>
      </c>
      <c r="D108" s="257"/>
      <c r="E108" s="257"/>
      <c r="F108" s="276" t="s">
        <v>445</v>
      </c>
      <c r="G108" s="257"/>
      <c r="H108" s="257" t="s">
        <v>478</v>
      </c>
      <c r="I108" s="257" t="s">
        <v>441</v>
      </c>
      <c r="J108" s="257">
        <v>50</v>
      </c>
      <c r="K108" s="268"/>
    </row>
    <row r="109" spans="2:11" ht="15" customHeight="1">
      <c r="B109" s="277"/>
      <c r="C109" s="257" t="s">
        <v>466</v>
      </c>
      <c r="D109" s="257"/>
      <c r="E109" s="257"/>
      <c r="F109" s="276" t="s">
        <v>445</v>
      </c>
      <c r="G109" s="257"/>
      <c r="H109" s="257" t="s">
        <v>478</v>
      </c>
      <c r="I109" s="257" t="s">
        <v>441</v>
      </c>
      <c r="J109" s="257">
        <v>50</v>
      </c>
      <c r="K109" s="268"/>
    </row>
    <row r="110" spans="2:11" ht="15" customHeight="1">
      <c r="B110" s="277"/>
      <c r="C110" s="257" t="s">
        <v>464</v>
      </c>
      <c r="D110" s="257"/>
      <c r="E110" s="257"/>
      <c r="F110" s="276" t="s">
        <v>445</v>
      </c>
      <c r="G110" s="257"/>
      <c r="H110" s="257" t="s">
        <v>478</v>
      </c>
      <c r="I110" s="257" t="s">
        <v>441</v>
      </c>
      <c r="J110" s="257">
        <v>50</v>
      </c>
      <c r="K110" s="268"/>
    </row>
    <row r="111" spans="2:11" ht="15" customHeight="1">
      <c r="B111" s="277"/>
      <c r="C111" s="257" t="s">
        <v>58</v>
      </c>
      <c r="D111" s="257"/>
      <c r="E111" s="257"/>
      <c r="F111" s="276" t="s">
        <v>439</v>
      </c>
      <c r="G111" s="257"/>
      <c r="H111" s="257" t="s">
        <v>479</v>
      </c>
      <c r="I111" s="257" t="s">
        <v>441</v>
      </c>
      <c r="J111" s="257">
        <v>20</v>
      </c>
      <c r="K111" s="268"/>
    </row>
    <row r="112" spans="2:11" ht="15" customHeight="1">
      <c r="B112" s="277"/>
      <c r="C112" s="257" t="s">
        <v>480</v>
      </c>
      <c r="D112" s="257"/>
      <c r="E112" s="257"/>
      <c r="F112" s="276" t="s">
        <v>439</v>
      </c>
      <c r="G112" s="257"/>
      <c r="H112" s="257" t="s">
        <v>481</v>
      </c>
      <c r="I112" s="257" t="s">
        <v>441</v>
      </c>
      <c r="J112" s="257">
        <v>120</v>
      </c>
      <c r="K112" s="268"/>
    </row>
    <row r="113" spans="2:11" ht="15" customHeight="1">
      <c r="B113" s="277"/>
      <c r="C113" s="257" t="s">
        <v>43</v>
      </c>
      <c r="D113" s="257"/>
      <c r="E113" s="257"/>
      <c r="F113" s="276" t="s">
        <v>439</v>
      </c>
      <c r="G113" s="257"/>
      <c r="H113" s="257" t="s">
        <v>482</v>
      </c>
      <c r="I113" s="257" t="s">
        <v>473</v>
      </c>
      <c r="J113" s="257"/>
      <c r="K113" s="268"/>
    </row>
    <row r="114" spans="2:11" ht="15" customHeight="1">
      <c r="B114" s="277"/>
      <c r="C114" s="257" t="s">
        <v>53</v>
      </c>
      <c r="D114" s="257"/>
      <c r="E114" s="257"/>
      <c r="F114" s="276" t="s">
        <v>439</v>
      </c>
      <c r="G114" s="257"/>
      <c r="H114" s="257" t="s">
        <v>483</v>
      </c>
      <c r="I114" s="257" t="s">
        <v>473</v>
      </c>
      <c r="J114" s="257"/>
      <c r="K114" s="268"/>
    </row>
    <row r="115" spans="2:11" ht="15" customHeight="1">
      <c r="B115" s="277"/>
      <c r="C115" s="257" t="s">
        <v>62</v>
      </c>
      <c r="D115" s="257"/>
      <c r="E115" s="257"/>
      <c r="F115" s="276" t="s">
        <v>439</v>
      </c>
      <c r="G115" s="257"/>
      <c r="H115" s="257" t="s">
        <v>484</v>
      </c>
      <c r="I115" s="257" t="s">
        <v>485</v>
      </c>
      <c r="J115" s="257"/>
      <c r="K115" s="268"/>
    </row>
    <row r="116" spans="2:11" ht="15" customHeight="1">
      <c r="B116" s="280"/>
      <c r="C116" s="286"/>
      <c r="D116" s="286"/>
      <c r="E116" s="286"/>
      <c r="F116" s="286"/>
      <c r="G116" s="286"/>
      <c r="H116" s="286"/>
      <c r="I116" s="286"/>
      <c r="J116" s="286"/>
      <c r="K116" s="282"/>
    </row>
    <row r="117" spans="2:11" ht="18.75" customHeight="1">
      <c r="B117" s="287"/>
      <c r="C117" s="253"/>
      <c r="D117" s="253"/>
      <c r="E117" s="253"/>
      <c r="F117" s="288"/>
      <c r="G117" s="253"/>
      <c r="H117" s="253"/>
      <c r="I117" s="253"/>
      <c r="J117" s="253"/>
      <c r="K117" s="287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89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2:11" ht="45" customHeight="1">
      <c r="B120" s="292"/>
      <c r="C120" s="367" t="s">
        <v>486</v>
      </c>
      <c r="D120" s="367"/>
      <c r="E120" s="367"/>
      <c r="F120" s="367"/>
      <c r="G120" s="367"/>
      <c r="H120" s="367"/>
      <c r="I120" s="367"/>
      <c r="J120" s="367"/>
      <c r="K120" s="293"/>
    </row>
    <row r="121" spans="2:11" ht="17.25" customHeight="1">
      <c r="B121" s="294"/>
      <c r="C121" s="269" t="s">
        <v>433</v>
      </c>
      <c r="D121" s="269"/>
      <c r="E121" s="269"/>
      <c r="F121" s="269" t="s">
        <v>434</v>
      </c>
      <c r="G121" s="270"/>
      <c r="H121" s="269" t="s">
        <v>112</v>
      </c>
      <c r="I121" s="269" t="s">
        <v>62</v>
      </c>
      <c r="J121" s="269" t="s">
        <v>435</v>
      </c>
      <c r="K121" s="295"/>
    </row>
    <row r="122" spans="2:11" ht="17.25" customHeight="1">
      <c r="B122" s="294"/>
      <c r="C122" s="271" t="s">
        <v>436</v>
      </c>
      <c r="D122" s="271"/>
      <c r="E122" s="271"/>
      <c r="F122" s="272" t="s">
        <v>437</v>
      </c>
      <c r="G122" s="273"/>
      <c r="H122" s="271"/>
      <c r="I122" s="271"/>
      <c r="J122" s="271" t="s">
        <v>438</v>
      </c>
      <c r="K122" s="295"/>
    </row>
    <row r="123" spans="2:11" ht="5.25" customHeight="1">
      <c r="B123" s="296"/>
      <c r="C123" s="274"/>
      <c r="D123" s="274"/>
      <c r="E123" s="274"/>
      <c r="F123" s="274"/>
      <c r="G123" s="257"/>
      <c r="H123" s="274"/>
      <c r="I123" s="274"/>
      <c r="J123" s="274"/>
      <c r="K123" s="297"/>
    </row>
    <row r="124" spans="2:11" ht="15" customHeight="1">
      <c r="B124" s="296"/>
      <c r="C124" s="257" t="s">
        <v>442</v>
      </c>
      <c r="D124" s="274"/>
      <c r="E124" s="274"/>
      <c r="F124" s="276" t="s">
        <v>439</v>
      </c>
      <c r="G124" s="257"/>
      <c r="H124" s="257" t="s">
        <v>478</v>
      </c>
      <c r="I124" s="257" t="s">
        <v>441</v>
      </c>
      <c r="J124" s="257">
        <v>120</v>
      </c>
      <c r="K124" s="298"/>
    </row>
    <row r="125" spans="2:11" ht="15" customHeight="1">
      <c r="B125" s="296"/>
      <c r="C125" s="257" t="s">
        <v>487</v>
      </c>
      <c r="D125" s="257"/>
      <c r="E125" s="257"/>
      <c r="F125" s="276" t="s">
        <v>439</v>
      </c>
      <c r="G125" s="257"/>
      <c r="H125" s="257" t="s">
        <v>488</v>
      </c>
      <c r="I125" s="257" t="s">
        <v>441</v>
      </c>
      <c r="J125" s="257" t="s">
        <v>489</v>
      </c>
      <c r="K125" s="298"/>
    </row>
    <row r="126" spans="2:11" ht="15" customHeight="1">
      <c r="B126" s="296"/>
      <c r="C126" s="257" t="s">
        <v>388</v>
      </c>
      <c r="D126" s="257"/>
      <c r="E126" s="257"/>
      <c r="F126" s="276" t="s">
        <v>439</v>
      </c>
      <c r="G126" s="257"/>
      <c r="H126" s="257" t="s">
        <v>490</v>
      </c>
      <c r="I126" s="257" t="s">
        <v>441</v>
      </c>
      <c r="J126" s="257" t="s">
        <v>489</v>
      </c>
      <c r="K126" s="298"/>
    </row>
    <row r="127" spans="2:11" ht="15" customHeight="1">
      <c r="B127" s="296"/>
      <c r="C127" s="257" t="s">
        <v>450</v>
      </c>
      <c r="D127" s="257"/>
      <c r="E127" s="257"/>
      <c r="F127" s="276" t="s">
        <v>445</v>
      </c>
      <c r="G127" s="257"/>
      <c r="H127" s="257" t="s">
        <v>451</v>
      </c>
      <c r="I127" s="257" t="s">
        <v>441</v>
      </c>
      <c r="J127" s="257">
        <v>15</v>
      </c>
      <c r="K127" s="298"/>
    </row>
    <row r="128" spans="2:11" ht="15" customHeight="1">
      <c r="B128" s="296"/>
      <c r="C128" s="278" t="s">
        <v>452</v>
      </c>
      <c r="D128" s="278"/>
      <c r="E128" s="278"/>
      <c r="F128" s="279" t="s">
        <v>445</v>
      </c>
      <c r="G128" s="278"/>
      <c r="H128" s="278" t="s">
        <v>453</v>
      </c>
      <c r="I128" s="278" t="s">
        <v>441</v>
      </c>
      <c r="J128" s="278">
        <v>15</v>
      </c>
      <c r="K128" s="298"/>
    </row>
    <row r="129" spans="2:11" ht="15" customHeight="1">
      <c r="B129" s="296"/>
      <c r="C129" s="278" t="s">
        <v>454</v>
      </c>
      <c r="D129" s="278"/>
      <c r="E129" s="278"/>
      <c r="F129" s="279" t="s">
        <v>445</v>
      </c>
      <c r="G129" s="278"/>
      <c r="H129" s="278" t="s">
        <v>455</v>
      </c>
      <c r="I129" s="278" t="s">
        <v>441</v>
      </c>
      <c r="J129" s="278">
        <v>20</v>
      </c>
      <c r="K129" s="298"/>
    </row>
    <row r="130" spans="2:11" ht="15" customHeight="1">
      <c r="B130" s="296"/>
      <c r="C130" s="278" t="s">
        <v>456</v>
      </c>
      <c r="D130" s="278"/>
      <c r="E130" s="278"/>
      <c r="F130" s="279" t="s">
        <v>445</v>
      </c>
      <c r="G130" s="278"/>
      <c r="H130" s="278" t="s">
        <v>457</v>
      </c>
      <c r="I130" s="278" t="s">
        <v>441</v>
      </c>
      <c r="J130" s="278">
        <v>20</v>
      </c>
      <c r="K130" s="298"/>
    </row>
    <row r="131" spans="2:11" ht="15" customHeight="1">
      <c r="B131" s="296"/>
      <c r="C131" s="257" t="s">
        <v>444</v>
      </c>
      <c r="D131" s="257"/>
      <c r="E131" s="257"/>
      <c r="F131" s="276" t="s">
        <v>445</v>
      </c>
      <c r="G131" s="257"/>
      <c r="H131" s="257" t="s">
        <v>478</v>
      </c>
      <c r="I131" s="257" t="s">
        <v>441</v>
      </c>
      <c r="J131" s="257">
        <v>50</v>
      </c>
      <c r="K131" s="298"/>
    </row>
    <row r="132" spans="2:11" ht="15" customHeight="1">
      <c r="B132" s="296"/>
      <c r="C132" s="257" t="s">
        <v>458</v>
      </c>
      <c r="D132" s="257"/>
      <c r="E132" s="257"/>
      <c r="F132" s="276" t="s">
        <v>445</v>
      </c>
      <c r="G132" s="257"/>
      <c r="H132" s="257" t="s">
        <v>478</v>
      </c>
      <c r="I132" s="257" t="s">
        <v>441</v>
      </c>
      <c r="J132" s="257">
        <v>50</v>
      </c>
      <c r="K132" s="298"/>
    </row>
    <row r="133" spans="2:11" ht="15" customHeight="1">
      <c r="B133" s="296"/>
      <c r="C133" s="257" t="s">
        <v>464</v>
      </c>
      <c r="D133" s="257"/>
      <c r="E133" s="257"/>
      <c r="F133" s="276" t="s">
        <v>445</v>
      </c>
      <c r="G133" s="257"/>
      <c r="H133" s="257" t="s">
        <v>478</v>
      </c>
      <c r="I133" s="257" t="s">
        <v>441</v>
      </c>
      <c r="J133" s="257">
        <v>50</v>
      </c>
      <c r="K133" s="298"/>
    </row>
    <row r="134" spans="2:11" ht="15" customHeight="1">
      <c r="B134" s="296"/>
      <c r="C134" s="257" t="s">
        <v>466</v>
      </c>
      <c r="D134" s="257"/>
      <c r="E134" s="257"/>
      <c r="F134" s="276" t="s">
        <v>445</v>
      </c>
      <c r="G134" s="257"/>
      <c r="H134" s="257" t="s">
        <v>478</v>
      </c>
      <c r="I134" s="257" t="s">
        <v>441</v>
      </c>
      <c r="J134" s="257">
        <v>50</v>
      </c>
      <c r="K134" s="298"/>
    </row>
    <row r="135" spans="2:11" ht="15" customHeight="1">
      <c r="B135" s="296"/>
      <c r="C135" s="257" t="s">
        <v>117</v>
      </c>
      <c r="D135" s="257"/>
      <c r="E135" s="257"/>
      <c r="F135" s="276" t="s">
        <v>445</v>
      </c>
      <c r="G135" s="257"/>
      <c r="H135" s="257" t="s">
        <v>491</v>
      </c>
      <c r="I135" s="257" t="s">
        <v>441</v>
      </c>
      <c r="J135" s="257">
        <v>255</v>
      </c>
      <c r="K135" s="298"/>
    </row>
    <row r="136" spans="2:11" ht="15" customHeight="1">
      <c r="B136" s="296"/>
      <c r="C136" s="257" t="s">
        <v>468</v>
      </c>
      <c r="D136" s="257"/>
      <c r="E136" s="257"/>
      <c r="F136" s="276" t="s">
        <v>439</v>
      </c>
      <c r="G136" s="257"/>
      <c r="H136" s="257" t="s">
        <v>492</v>
      </c>
      <c r="I136" s="257" t="s">
        <v>470</v>
      </c>
      <c r="J136" s="257"/>
      <c r="K136" s="298"/>
    </row>
    <row r="137" spans="2:11" ht="15" customHeight="1">
      <c r="B137" s="296"/>
      <c r="C137" s="257" t="s">
        <v>471</v>
      </c>
      <c r="D137" s="257"/>
      <c r="E137" s="257"/>
      <c r="F137" s="276" t="s">
        <v>439</v>
      </c>
      <c r="G137" s="257"/>
      <c r="H137" s="257" t="s">
        <v>493</v>
      </c>
      <c r="I137" s="257" t="s">
        <v>473</v>
      </c>
      <c r="J137" s="257"/>
      <c r="K137" s="298"/>
    </row>
    <row r="138" spans="2:11" ht="15" customHeight="1">
      <c r="B138" s="296"/>
      <c r="C138" s="257" t="s">
        <v>474</v>
      </c>
      <c r="D138" s="257"/>
      <c r="E138" s="257"/>
      <c r="F138" s="276" t="s">
        <v>439</v>
      </c>
      <c r="G138" s="257"/>
      <c r="H138" s="257" t="s">
        <v>474</v>
      </c>
      <c r="I138" s="257" t="s">
        <v>473</v>
      </c>
      <c r="J138" s="257"/>
      <c r="K138" s="298"/>
    </row>
    <row r="139" spans="2:11" ht="15" customHeight="1">
      <c r="B139" s="296"/>
      <c r="C139" s="257" t="s">
        <v>43</v>
      </c>
      <c r="D139" s="257"/>
      <c r="E139" s="257"/>
      <c r="F139" s="276" t="s">
        <v>439</v>
      </c>
      <c r="G139" s="257"/>
      <c r="H139" s="257" t="s">
        <v>494</v>
      </c>
      <c r="I139" s="257" t="s">
        <v>473</v>
      </c>
      <c r="J139" s="257"/>
      <c r="K139" s="298"/>
    </row>
    <row r="140" spans="2:11" ht="15" customHeight="1">
      <c r="B140" s="296"/>
      <c r="C140" s="257" t="s">
        <v>495</v>
      </c>
      <c r="D140" s="257"/>
      <c r="E140" s="257"/>
      <c r="F140" s="276" t="s">
        <v>439</v>
      </c>
      <c r="G140" s="257"/>
      <c r="H140" s="257" t="s">
        <v>496</v>
      </c>
      <c r="I140" s="257" t="s">
        <v>473</v>
      </c>
      <c r="J140" s="257"/>
      <c r="K140" s="298"/>
    </row>
    <row r="141" spans="2:11" ht="15" customHeight="1">
      <c r="B141" s="299"/>
      <c r="C141" s="300"/>
      <c r="D141" s="300"/>
      <c r="E141" s="300"/>
      <c r="F141" s="300"/>
      <c r="G141" s="300"/>
      <c r="H141" s="300"/>
      <c r="I141" s="300"/>
      <c r="J141" s="300"/>
      <c r="K141" s="301"/>
    </row>
    <row r="142" spans="2:11" ht="18.75" customHeight="1">
      <c r="B142" s="253"/>
      <c r="C142" s="253"/>
      <c r="D142" s="253"/>
      <c r="E142" s="253"/>
      <c r="F142" s="288"/>
      <c r="G142" s="253"/>
      <c r="H142" s="253"/>
      <c r="I142" s="253"/>
      <c r="J142" s="253"/>
      <c r="K142" s="253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368" t="s">
        <v>497</v>
      </c>
      <c r="D145" s="368"/>
      <c r="E145" s="368"/>
      <c r="F145" s="368"/>
      <c r="G145" s="368"/>
      <c r="H145" s="368"/>
      <c r="I145" s="368"/>
      <c r="J145" s="368"/>
      <c r="K145" s="268"/>
    </row>
    <row r="146" spans="2:11" ht="17.25" customHeight="1">
      <c r="B146" s="267"/>
      <c r="C146" s="269" t="s">
        <v>433</v>
      </c>
      <c r="D146" s="269"/>
      <c r="E146" s="269"/>
      <c r="F146" s="269" t="s">
        <v>434</v>
      </c>
      <c r="G146" s="270"/>
      <c r="H146" s="269" t="s">
        <v>112</v>
      </c>
      <c r="I146" s="269" t="s">
        <v>62</v>
      </c>
      <c r="J146" s="269" t="s">
        <v>435</v>
      </c>
      <c r="K146" s="268"/>
    </row>
    <row r="147" spans="2:11" ht="17.25" customHeight="1">
      <c r="B147" s="267"/>
      <c r="C147" s="271" t="s">
        <v>436</v>
      </c>
      <c r="D147" s="271"/>
      <c r="E147" s="271"/>
      <c r="F147" s="272" t="s">
        <v>437</v>
      </c>
      <c r="G147" s="273"/>
      <c r="H147" s="271"/>
      <c r="I147" s="271"/>
      <c r="J147" s="271" t="s">
        <v>438</v>
      </c>
      <c r="K147" s="268"/>
    </row>
    <row r="148" spans="2:11" ht="5.25" customHeight="1">
      <c r="B148" s="277"/>
      <c r="C148" s="274"/>
      <c r="D148" s="274"/>
      <c r="E148" s="274"/>
      <c r="F148" s="274"/>
      <c r="G148" s="275"/>
      <c r="H148" s="274"/>
      <c r="I148" s="274"/>
      <c r="J148" s="274"/>
      <c r="K148" s="298"/>
    </row>
    <row r="149" spans="2:11" ht="15" customHeight="1">
      <c r="B149" s="277"/>
      <c r="C149" s="302" t="s">
        <v>442</v>
      </c>
      <c r="D149" s="257"/>
      <c r="E149" s="257"/>
      <c r="F149" s="303" t="s">
        <v>439</v>
      </c>
      <c r="G149" s="257"/>
      <c r="H149" s="302" t="s">
        <v>478</v>
      </c>
      <c r="I149" s="302" t="s">
        <v>441</v>
      </c>
      <c r="J149" s="302">
        <v>120</v>
      </c>
      <c r="K149" s="298"/>
    </row>
    <row r="150" spans="2:11" ht="15" customHeight="1">
      <c r="B150" s="277"/>
      <c r="C150" s="302" t="s">
        <v>487</v>
      </c>
      <c r="D150" s="257"/>
      <c r="E150" s="257"/>
      <c r="F150" s="303" t="s">
        <v>439</v>
      </c>
      <c r="G150" s="257"/>
      <c r="H150" s="302" t="s">
        <v>498</v>
      </c>
      <c r="I150" s="302" t="s">
        <v>441</v>
      </c>
      <c r="J150" s="302" t="s">
        <v>489</v>
      </c>
      <c r="K150" s="298"/>
    </row>
    <row r="151" spans="2:11" ht="15" customHeight="1">
      <c r="B151" s="277"/>
      <c r="C151" s="302" t="s">
        <v>388</v>
      </c>
      <c r="D151" s="257"/>
      <c r="E151" s="257"/>
      <c r="F151" s="303" t="s">
        <v>439</v>
      </c>
      <c r="G151" s="257"/>
      <c r="H151" s="302" t="s">
        <v>499</v>
      </c>
      <c r="I151" s="302" t="s">
        <v>441</v>
      </c>
      <c r="J151" s="302" t="s">
        <v>489</v>
      </c>
      <c r="K151" s="298"/>
    </row>
    <row r="152" spans="2:11" ht="15" customHeight="1">
      <c r="B152" s="277"/>
      <c r="C152" s="302" t="s">
        <v>444</v>
      </c>
      <c r="D152" s="257"/>
      <c r="E152" s="257"/>
      <c r="F152" s="303" t="s">
        <v>445</v>
      </c>
      <c r="G152" s="257"/>
      <c r="H152" s="302" t="s">
        <v>478</v>
      </c>
      <c r="I152" s="302" t="s">
        <v>441</v>
      </c>
      <c r="J152" s="302">
        <v>50</v>
      </c>
      <c r="K152" s="298"/>
    </row>
    <row r="153" spans="2:11" ht="15" customHeight="1">
      <c r="B153" s="277"/>
      <c r="C153" s="302" t="s">
        <v>447</v>
      </c>
      <c r="D153" s="257"/>
      <c r="E153" s="257"/>
      <c r="F153" s="303" t="s">
        <v>439</v>
      </c>
      <c r="G153" s="257"/>
      <c r="H153" s="302" t="s">
        <v>478</v>
      </c>
      <c r="I153" s="302" t="s">
        <v>449</v>
      </c>
      <c r="J153" s="302"/>
      <c r="K153" s="298"/>
    </row>
    <row r="154" spans="2:11" ht="15" customHeight="1">
      <c r="B154" s="277"/>
      <c r="C154" s="302" t="s">
        <v>458</v>
      </c>
      <c r="D154" s="257"/>
      <c r="E154" s="257"/>
      <c r="F154" s="303" t="s">
        <v>445</v>
      </c>
      <c r="G154" s="257"/>
      <c r="H154" s="302" t="s">
        <v>478</v>
      </c>
      <c r="I154" s="302" t="s">
        <v>441</v>
      </c>
      <c r="J154" s="302">
        <v>50</v>
      </c>
      <c r="K154" s="298"/>
    </row>
    <row r="155" spans="2:11" ht="15" customHeight="1">
      <c r="B155" s="277"/>
      <c r="C155" s="302" t="s">
        <v>466</v>
      </c>
      <c r="D155" s="257"/>
      <c r="E155" s="257"/>
      <c r="F155" s="303" t="s">
        <v>445</v>
      </c>
      <c r="G155" s="257"/>
      <c r="H155" s="302" t="s">
        <v>478</v>
      </c>
      <c r="I155" s="302" t="s">
        <v>441</v>
      </c>
      <c r="J155" s="302">
        <v>50</v>
      </c>
      <c r="K155" s="298"/>
    </row>
    <row r="156" spans="2:11" ht="15" customHeight="1">
      <c r="B156" s="277"/>
      <c r="C156" s="302" t="s">
        <v>464</v>
      </c>
      <c r="D156" s="257"/>
      <c r="E156" s="257"/>
      <c r="F156" s="303" t="s">
        <v>445</v>
      </c>
      <c r="G156" s="257"/>
      <c r="H156" s="302" t="s">
        <v>478</v>
      </c>
      <c r="I156" s="302" t="s">
        <v>441</v>
      </c>
      <c r="J156" s="302">
        <v>50</v>
      </c>
      <c r="K156" s="298"/>
    </row>
    <row r="157" spans="2:11" ht="15" customHeight="1">
      <c r="B157" s="277"/>
      <c r="C157" s="302" t="s">
        <v>91</v>
      </c>
      <c r="D157" s="257"/>
      <c r="E157" s="257"/>
      <c r="F157" s="303" t="s">
        <v>439</v>
      </c>
      <c r="G157" s="257"/>
      <c r="H157" s="302" t="s">
        <v>500</v>
      </c>
      <c r="I157" s="302" t="s">
        <v>441</v>
      </c>
      <c r="J157" s="302" t="s">
        <v>501</v>
      </c>
      <c r="K157" s="298"/>
    </row>
    <row r="158" spans="2:11" ht="15" customHeight="1">
      <c r="B158" s="277"/>
      <c r="C158" s="302" t="s">
        <v>502</v>
      </c>
      <c r="D158" s="257"/>
      <c r="E158" s="257"/>
      <c r="F158" s="303" t="s">
        <v>439</v>
      </c>
      <c r="G158" s="257"/>
      <c r="H158" s="302" t="s">
        <v>503</v>
      </c>
      <c r="I158" s="302" t="s">
        <v>473</v>
      </c>
      <c r="J158" s="302"/>
      <c r="K158" s="298"/>
    </row>
    <row r="159" spans="2:11" ht="15" customHeight="1">
      <c r="B159" s="304"/>
      <c r="C159" s="286"/>
      <c r="D159" s="286"/>
      <c r="E159" s="286"/>
      <c r="F159" s="286"/>
      <c r="G159" s="286"/>
      <c r="H159" s="286"/>
      <c r="I159" s="286"/>
      <c r="J159" s="286"/>
      <c r="K159" s="305"/>
    </row>
    <row r="160" spans="2:11" ht="18.75" customHeight="1">
      <c r="B160" s="253"/>
      <c r="C160" s="257"/>
      <c r="D160" s="257"/>
      <c r="E160" s="257"/>
      <c r="F160" s="276"/>
      <c r="G160" s="257"/>
      <c r="H160" s="257"/>
      <c r="I160" s="257"/>
      <c r="J160" s="257"/>
      <c r="K160" s="253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367" t="s">
        <v>504</v>
      </c>
      <c r="D163" s="367"/>
      <c r="E163" s="367"/>
      <c r="F163" s="367"/>
      <c r="G163" s="367"/>
      <c r="H163" s="367"/>
      <c r="I163" s="367"/>
      <c r="J163" s="367"/>
      <c r="K163" s="249"/>
    </row>
    <row r="164" spans="2:11" ht="17.25" customHeight="1">
      <c r="B164" s="248"/>
      <c r="C164" s="269" t="s">
        <v>433</v>
      </c>
      <c r="D164" s="269"/>
      <c r="E164" s="269"/>
      <c r="F164" s="269" t="s">
        <v>434</v>
      </c>
      <c r="G164" s="306"/>
      <c r="H164" s="307" t="s">
        <v>112</v>
      </c>
      <c r="I164" s="307" t="s">
        <v>62</v>
      </c>
      <c r="J164" s="269" t="s">
        <v>435</v>
      </c>
      <c r="K164" s="249"/>
    </row>
    <row r="165" spans="2:11" ht="17.25" customHeight="1">
      <c r="B165" s="250"/>
      <c r="C165" s="271" t="s">
        <v>436</v>
      </c>
      <c r="D165" s="271"/>
      <c r="E165" s="271"/>
      <c r="F165" s="272" t="s">
        <v>437</v>
      </c>
      <c r="G165" s="308"/>
      <c r="H165" s="309"/>
      <c r="I165" s="309"/>
      <c r="J165" s="271" t="s">
        <v>438</v>
      </c>
      <c r="K165" s="251"/>
    </row>
    <row r="166" spans="2:11" ht="5.25" customHeight="1">
      <c r="B166" s="277"/>
      <c r="C166" s="274"/>
      <c r="D166" s="274"/>
      <c r="E166" s="274"/>
      <c r="F166" s="274"/>
      <c r="G166" s="275"/>
      <c r="H166" s="274"/>
      <c r="I166" s="274"/>
      <c r="J166" s="274"/>
      <c r="K166" s="298"/>
    </row>
    <row r="167" spans="2:11" ht="15" customHeight="1">
      <c r="B167" s="277"/>
      <c r="C167" s="257" t="s">
        <v>442</v>
      </c>
      <c r="D167" s="257"/>
      <c r="E167" s="257"/>
      <c r="F167" s="276" t="s">
        <v>439</v>
      </c>
      <c r="G167" s="257"/>
      <c r="H167" s="257" t="s">
        <v>478</v>
      </c>
      <c r="I167" s="257" t="s">
        <v>441</v>
      </c>
      <c r="J167" s="257">
        <v>120</v>
      </c>
      <c r="K167" s="298"/>
    </row>
    <row r="168" spans="2:11" ht="15" customHeight="1">
      <c r="B168" s="277"/>
      <c r="C168" s="257" t="s">
        <v>487</v>
      </c>
      <c r="D168" s="257"/>
      <c r="E168" s="257"/>
      <c r="F168" s="276" t="s">
        <v>439</v>
      </c>
      <c r="G168" s="257"/>
      <c r="H168" s="257" t="s">
        <v>488</v>
      </c>
      <c r="I168" s="257" t="s">
        <v>441</v>
      </c>
      <c r="J168" s="257" t="s">
        <v>489</v>
      </c>
      <c r="K168" s="298"/>
    </row>
    <row r="169" spans="2:11" ht="15" customHeight="1">
      <c r="B169" s="277"/>
      <c r="C169" s="257" t="s">
        <v>388</v>
      </c>
      <c r="D169" s="257"/>
      <c r="E169" s="257"/>
      <c r="F169" s="276" t="s">
        <v>439</v>
      </c>
      <c r="G169" s="257"/>
      <c r="H169" s="257" t="s">
        <v>505</v>
      </c>
      <c r="I169" s="257" t="s">
        <v>441</v>
      </c>
      <c r="J169" s="257" t="s">
        <v>489</v>
      </c>
      <c r="K169" s="298"/>
    </row>
    <row r="170" spans="2:11" ht="15" customHeight="1">
      <c r="B170" s="277"/>
      <c r="C170" s="257" t="s">
        <v>444</v>
      </c>
      <c r="D170" s="257"/>
      <c r="E170" s="257"/>
      <c r="F170" s="276" t="s">
        <v>445</v>
      </c>
      <c r="G170" s="257"/>
      <c r="H170" s="257" t="s">
        <v>505</v>
      </c>
      <c r="I170" s="257" t="s">
        <v>441</v>
      </c>
      <c r="J170" s="257">
        <v>50</v>
      </c>
      <c r="K170" s="298"/>
    </row>
    <row r="171" spans="2:11" ht="15" customHeight="1">
      <c r="B171" s="277"/>
      <c r="C171" s="257" t="s">
        <v>447</v>
      </c>
      <c r="D171" s="257"/>
      <c r="E171" s="257"/>
      <c r="F171" s="276" t="s">
        <v>439</v>
      </c>
      <c r="G171" s="257"/>
      <c r="H171" s="257" t="s">
        <v>505</v>
      </c>
      <c r="I171" s="257" t="s">
        <v>449</v>
      </c>
      <c r="J171" s="257"/>
      <c r="K171" s="298"/>
    </row>
    <row r="172" spans="2:11" ht="15" customHeight="1">
      <c r="B172" s="277"/>
      <c r="C172" s="257" t="s">
        <v>458</v>
      </c>
      <c r="D172" s="257"/>
      <c r="E172" s="257"/>
      <c r="F172" s="276" t="s">
        <v>445</v>
      </c>
      <c r="G172" s="257"/>
      <c r="H172" s="257" t="s">
        <v>505</v>
      </c>
      <c r="I172" s="257" t="s">
        <v>441</v>
      </c>
      <c r="J172" s="257">
        <v>50</v>
      </c>
      <c r="K172" s="298"/>
    </row>
    <row r="173" spans="2:11" ht="15" customHeight="1">
      <c r="B173" s="277"/>
      <c r="C173" s="257" t="s">
        <v>466</v>
      </c>
      <c r="D173" s="257"/>
      <c r="E173" s="257"/>
      <c r="F173" s="276" t="s">
        <v>445</v>
      </c>
      <c r="G173" s="257"/>
      <c r="H173" s="257" t="s">
        <v>505</v>
      </c>
      <c r="I173" s="257" t="s">
        <v>441</v>
      </c>
      <c r="J173" s="257">
        <v>50</v>
      </c>
      <c r="K173" s="298"/>
    </row>
    <row r="174" spans="2:11" ht="15" customHeight="1">
      <c r="B174" s="277"/>
      <c r="C174" s="257" t="s">
        <v>464</v>
      </c>
      <c r="D174" s="257"/>
      <c r="E174" s="257"/>
      <c r="F174" s="276" t="s">
        <v>445</v>
      </c>
      <c r="G174" s="257"/>
      <c r="H174" s="257" t="s">
        <v>505</v>
      </c>
      <c r="I174" s="257" t="s">
        <v>441</v>
      </c>
      <c r="J174" s="257">
        <v>50</v>
      </c>
      <c r="K174" s="298"/>
    </row>
    <row r="175" spans="2:11" ht="15" customHeight="1">
      <c r="B175" s="277"/>
      <c r="C175" s="257" t="s">
        <v>111</v>
      </c>
      <c r="D175" s="257"/>
      <c r="E175" s="257"/>
      <c r="F175" s="276" t="s">
        <v>439</v>
      </c>
      <c r="G175" s="257"/>
      <c r="H175" s="257" t="s">
        <v>506</v>
      </c>
      <c r="I175" s="257" t="s">
        <v>507</v>
      </c>
      <c r="J175" s="257"/>
      <c r="K175" s="298"/>
    </row>
    <row r="176" spans="2:11" ht="15" customHeight="1">
      <c r="B176" s="277"/>
      <c r="C176" s="257" t="s">
        <v>62</v>
      </c>
      <c r="D176" s="257"/>
      <c r="E176" s="257"/>
      <c r="F176" s="276" t="s">
        <v>439</v>
      </c>
      <c r="G176" s="257"/>
      <c r="H176" s="257" t="s">
        <v>508</v>
      </c>
      <c r="I176" s="257" t="s">
        <v>509</v>
      </c>
      <c r="J176" s="257">
        <v>1</v>
      </c>
      <c r="K176" s="298"/>
    </row>
    <row r="177" spans="2:11" ht="15" customHeight="1">
      <c r="B177" s="277"/>
      <c r="C177" s="257" t="s">
        <v>58</v>
      </c>
      <c r="D177" s="257"/>
      <c r="E177" s="257"/>
      <c r="F177" s="276" t="s">
        <v>439</v>
      </c>
      <c r="G177" s="257"/>
      <c r="H177" s="257" t="s">
        <v>510</v>
      </c>
      <c r="I177" s="257" t="s">
        <v>441</v>
      </c>
      <c r="J177" s="257">
        <v>20</v>
      </c>
      <c r="K177" s="298"/>
    </row>
    <row r="178" spans="2:11" ht="15" customHeight="1">
      <c r="B178" s="277"/>
      <c r="C178" s="257" t="s">
        <v>112</v>
      </c>
      <c r="D178" s="257"/>
      <c r="E178" s="257"/>
      <c r="F178" s="276" t="s">
        <v>439</v>
      </c>
      <c r="G178" s="257"/>
      <c r="H178" s="257" t="s">
        <v>511</v>
      </c>
      <c r="I178" s="257" t="s">
        <v>441</v>
      </c>
      <c r="J178" s="257">
        <v>255</v>
      </c>
      <c r="K178" s="298"/>
    </row>
    <row r="179" spans="2:11" ht="15" customHeight="1">
      <c r="B179" s="277"/>
      <c r="C179" s="257" t="s">
        <v>113</v>
      </c>
      <c r="D179" s="257"/>
      <c r="E179" s="257"/>
      <c r="F179" s="276" t="s">
        <v>439</v>
      </c>
      <c r="G179" s="257"/>
      <c r="H179" s="257" t="s">
        <v>404</v>
      </c>
      <c r="I179" s="257" t="s">
        <v>441</v>
      </c>
      <c r="J179" s="257">
        <v>10</v>
      </c>
      <c r="K179" s="298"/>
    </row>
    <row r="180" spans="2:11" ht="15" customHeight="1">
      <c r="B180" s="277"/>
      <c r="C180" s="257" t="s">
        <v>114</v>
      </c>
      <c r="D180" s="257"/>
      <c r="E180" s="257"/>
      <c r="F180" s="276" t="s">
        <v>439</v>
      </c>
      <c r="G180" s="257"/>
      <c r="H180" s="257" t="s">
        <v>512</v>
      </c>
      <c r="I180" s="257" t="s">
        <v>473</v>
      </c>
      <c r="J180" s="257"/>
      <c r="K180" s="298"/>
    </row>
    <row r="181" spans="2:11" ht="15" customHeight="1">
      <c r="B181" s="277"/>
      <c r="C181" s="257" t="s">
        <v>513</v>
      </c>
      <c r="D181" s="257"/>
      <c r="E181" s="257"/>
      <c r="F181" s="276" t="s">
        <v>439</v>
      </c>
      <c r="G181" s="257"/>
      <c r="H181" s="257" t="s">
        <v>514</v>
      </c>
      <c r="I181" s="257" t="s">
        <v>473</v>
      </c>
      <c r="J181" s="257"/>
      <c r="K181" s="298"/>
    </row>
    <row r="182" spans="2:11" ht="15" customHeight="1">
      <c r="B182" s="277"/>
      <c r="C182" s="257" t="s">
        <v>502</v>
      </c>
      <c r="D182" s="257"/>
      <c r="E182" s="257"/>
      <c r="F182" s="276" t="s">
        <v>439</v>
      </c>
      <c r="G182" s="257"/>
      <c r="H182" s="257" t="s">
        <v>515</v>
      </c>
      <c r="I182" s="257" t="s">
        <v>473</v>
      </c>
      <c r="J182" s="257"/>
      <c r="K182" s="298"/>
    </row>
    <row r="183" spans="2:11" ht="15" customHeight="1">
      <c r="B183" s="277"/>
      <c r="C183" s="257" t="s">
        <v>116</v>
      </c>
      <c r="D183" s="257"/>
      <c r="E183" s="257"/>
      <c r="F183" s="276" t="s">
        <v>445</v>
      </c>
      <c r="G183" s="257"/>
      <c r="H183" s="257" t="s">
        <v>516</v>
      </c>
      <c r="I183" s="257" t="s">
        <v>441</v>
      </c>
      <c r="J183" s="257">
        <v>50</v>
      </c>
      <c r="K183" s="298"/>
    </row>
    <row r="184" spans="2:11" ht="15" customHeight="1">
      <c r="B184" s="277"/>
      <c r="C184" s="257" t="s">
        <v>517</v>
      </c>
      <c r="D184" s="257"/>
      <c r="E184" s="257"/>
      <c r="F184" s="276" t="s">
        <v>445</v>
      </c>
      <c r="G184" s="257"/>
      <c r="H184" s="257" t="s">
        <v>518</v>
      </c>
      <c r="I184" s="257" t="s">
        <v>519</v>
      </c>
      <c r="J184" s="257"/>
      <c r="K184" s="298"/>
    </row>
    <row r="185" spans="2:11" ht="15" customHeight="1">
      <c r="B185" s="277"/>
      <c r="C185" s="257" t="s">
        <v>520</v>
      </c>
      <c r="D185" s="257"/>
      <c r="E185" s="257"/>
      <c r="F185" s="276" t="s">
        <v>445</v>
      </c>
      <c r="G185" s="257"/>
      <c r="H185" s="257" t="s">
        <v>521</v>
      </c>
      <c r="I185" s="257" t="s">
        <v>519</v>
      </c>
      <c r="J185" s="257"/>
      <c r="K185" s="298"/>
    </row>
    <row r="186" spans="2:11" ht="15" customHeight="1">
      <c r="B186" s="277"/>
      <c r="C186" s="257" t="s">
        <v>522</v>
      </c>
      <c r="D186" s="257"/>
      <c r="E186" s="257"/>
      <c r="F186" s="276" t="s">
        <v>445</v>
      </c>
      <c r="G186" s="257"/>
      <c r="H186" s="257" t="s">
        <v>523</v>
      </c>
      <c r="I186" s="257" t="s">
        <v>519</v>
      </c>
      <c r="J186" s="257"/>
      <c r="K186" s="298"/>
    </row>
    <row r="187" spans="2:11" ht="15" customHeight="1">
      <c r="B187" s="277"/>
      <c r="C187" s="310" t="s">
        <v>524</v>
      </c>
      <c r="D187" s="257"/>
      <c r="E187" s="257"/>
      <c r="F187" s="276" t="s">
        <v>445</v>
      </c>
      <c r="G187" s="257"/>
      <c r="H187" s="257" t="s">
        <v>525</v>
      </c>
      <c r="I187" s="257" t="s">
        <v>526</v>
      </c>
      <c r="J187" s="311" t="s">
        <v>527</v>
      </c>
      <c r="K187" s="298"/>
    </row>
    <row r="188" spans="2:11" ht="15" customHeight="1">
      <c r="B188" s="277"/>
      <c r="C188" s="262" t="s">
        <v>47</v>
      </c>
      <c r="D188" s="257"/>
      <c r="E188" s="257"/>
      <c r="F188" s="276" t="s">
        <v>439</v>
      </c>
      <c r="G188" s="257"/>
      <c r="H188" s="253" t="s">
        <v>528</v>
      </c>
      <c r="I188" s="257" t="s">
        <v>529</v>
      </c>
      <c r="J188" s="257"/>
      <c r="K188" s="298"/>
    </row>
    <row r="189" spans="2:11" ht="15" customHeight="1">
      <c r="B189" s="277"/>
      <c r="C189" s="262" t="s">
        <v>530</v>
      </c>
      <c r="D189" s="257"/>
      <c r="E189" s="257"/>
      <c r="F189" s="276" t="s">
        <v>439</v>
      </c>
      <c r="G189" s="257"/>
      <c r="H189" s="257" t="s">
        <v>531</v>
      </c>
      <c r="I189" s="257" t="s">
        <v>473</v>
      </c>
      <c r="J189" s="257"/>
      <c r="K189" s="298"/>
    </row>
    <row r="190" spans="2:11" ht="15" customHeight="1">
      <c r="B190" s="277"/>
      <c r="C190" s="262" t="s">
        <v>532</v>
      </c>
      <c r="D190" s="257"/>
      <c r="E190" s="257"/>
      <c r="F190" s="276" t="s">
        <v>439</v>
      </c>
      <c r="G190" s="257"/>
      <c r="H190" s="257" t="s">
        <v>533</v>
      </c>
      <c r="I190" s="257" t="s">
        <v>473</v>
      </c>
      <c r="J190" s="257"/>
      <c r="K190" s="298"/>
    </row>
    <row r="191" spans="2:11" ht="15" customHeight="1">
      <c r="B191" s="277"/>
      <c r="C191" s="262" t="s">
        <v>534</v>
      </c>
      <c r="D191" s="257"/>
      <c r="E191" s="257"/>
      <c r="F191" s="276" t="s">
        <v>445</v>
      </c>
      <c r="G191" s="257"/>
      <c r="H191" s="257" t="s">
        <v>535</v>
      </c>
      <c r="I191" s="257" t="s">
        <v>473</v>
      </c>
      <c r="J191" s="257"/>
      <c r="K191" s="298"/>
    </row>
    <row r="192" spans="2:11" ht="15" customHeight="1">
      <c r="B192" s="304"/>
      <c r="C192" s="312"/>
      <c r="D192" s="286"/>
      <c r="E192" s="286"/>
      <c r="F192" s="286"/>
      <c r="G192" s="286"/>
      <c r="H192" s="286"/>
      <c r="I192" s="286"/>
      <c r="J192" s="286"/>
      <c r="K192" s="305"/>
    </row>
    <row r="193" spans="2:11" ht="18.75" customHeight="1">
      <c r="B193" s="253"/>
      <c r="C193" s="257"/>
      <c r="D193" s="257"/>
      <c r="E193" s="257"/>
      <c r="F193" s="276"/>
      <c r="G193" s="257"/>
      <c r="H193" s="257"/>
      <c r="I193" s="257"/>
      <c r="J193" s="257"/>
      <c r="K193" s="253"/>
    </row>
    <row r="194" spans="2:11" ht="18.75" customHeight="1">
      <c r="B194" s="253"/>
      <c r="C194" s="257"/>
      <c r="D194" s="257"/>
      <c r="E194" s="257"/>
      <c r="F194" s="276"/>
      <c r="G194" s="257"/>
      <c r="H194" s="257"/>
      <c r="I194" s="257"/>
      <c r="J194" s="257"/>
      <c r="K194" s="253"/>
    </row>
    <row r="195" spans="2:11" ht="18.75" customHeight="1"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2:11" ht="13.5">
      <c r="B196" s="245"/>
      <c r="C196" s="246"/>
      <c r="D196" s="246"/>
      <c r="E196" s="246"/>
      <c r="F196" s="246"/>
      <c r="G196" s="246"/>
      <c r="H196" s="246"/>
      <c r="I196" s="246"/>
      <c r="J196" s="246"/>
      <c r="K196" s="247"/>
    </row>
    <row r="197" spans="2:11" ht="21">
      <c r="B197" s="248"/>
      <c r="C197" s="367" t="s">
        <v>536</v>
      </c>
      <c r="D197" s="367"/>
      <c r="E197" s="367"/>
      <c r="F197" s="367"/>
      <c r="G197" s="367"/>
      <c r="H197" s="367"/>
      <c r="I197" s="367"/>
      <c r="J197" s="367"/>
      <c r="K197" s="249"/>
    </row>
    <row r="198" spans="2:11" ht="25.5" customHeight="1">
      <c r="B198" s="248"/>
      <c r="C198" s="313" t="s">
        <v>537</v>
      </c>
      <c r="D198" s="313"/>
      <c r="E198" s="313"/>
      <c r="F198" s="313" t="s">
        <v>538</v>
      </c>
      <c r="G198" s="314"/>
      <c r="H198" s="366" t="s">
        <v>539</v>
      </c>
      <c r="I198" s="366"/>
      <c r="J198" s="366"/>
      <c r="K198" s="249"/>
    </row>
    <row r="199" spans="2:11" ht="5.25" customHeight="1">
      <c r="B199" s="277"/>
      <c r="C199" s="274"/>
      <c r="D199" s="274"/>
      <c r="E199" s="274"/>
      <c r="F199" s="274"/>
      <c r="G199" s="257"/>
      <c r="H199" s="274"/>
      <c r="I199" s="274"/>
      <c r="J199" s="274"/>
      <c r="K199" s="298"/>
    </row>
    <row r="200" spans="2:11" ht="15" customHeight="1">
      <c r="B200" s="277"/>
      <c r="C200" s="257" t="s">
        <v>529</v>
      </c>
      <c r="D200" s="257"/>
      <c r="E200" s="257"/>
      <c r="F200" s="276" t="s">
        <v>48</v>
      </c>
      <c r="G200" s="257"/>
      <c r="H200" s="364" t="s">
        <v>540</v>
      </c>
      <c r="I200" s="364"/>
      <c r="J200" s="364"/>
      <c r="K200" s="298"/>
    </row>
    <row r="201" spans="2:11" ht="15" customHeight="1">
      <c r="B201" s="277"/>
      <c r="C201" s="283"/>
      <c r="D201" s="257"/>
      <c r="E201" s="257"/>
      <c r="F201" s="276" t="s">
        <v>49</v>
      </c>
      <c r="G201" s="257"/>
      <c r="H201" s="364" t="s">
        <v>541</v>
      </c>
      <c r="I201" s="364"/>
      <c r="J201" s="364"/>
      <c r="K201" s="298"/>
    </row>
    <row r="202" spans="2:11" ht="15" customHeight="1">
      <c r="B202" s="277"/>
      <c r="C202" s="283"/>
      <c r="D202" s="257"/>
      <c r="E202" s="257"/>
      <c r="F202" s="276" t="s">
        <v>52</v>
      </c>
      <c r="G202" s="257"/>
      <c r="H202" s="364" t="s">
        <v>542</v>
      </c>
      <c r="I202" s="364"/>
      <c r="J202" s="364"/>
      <c r="K202" s="298"/>
    </row>
    <row r="203" spans="2:11" ht="15" customHeight="1">
      <c r="B203" s="277"/>
      <c r="C203" s="257"/>
      <c r="D203" s="257"/>
      <c r="E203" s="257"/>
      <c r="F203" s="276" t="s">
        <v>50</v>
      </c>
      <c r="G203" s="257"/>
      <c r="H203" s="364" t="s">
        <v>543</v>
      </c>
      <c r="I203" s="364"/>
      <c r="J203" s="364"/>
      <c r="K203" s="298"/>
    </row>
    <row r="204" spans="2:11" ht="15" customHeight="1">
      <c r="B204" s="277"/>
      <c r="C204" s="257"/>
      <c r="D204" s="257"/>
      <c r="E204" s="257"/>
      <c r="F204" s="276" t="s">
        <v>51</v>
      </c>
      <c r="G204" s="257"/>
      <c r="H204" s="364" t="s">
        <v>544</v>
      </c>
      <c r="I204" s="364"/>
      <c r="J204" s="364"/>
      <c r="K204" s="298"/>
    </row>
    <row r="205" spans="2:11" ht="15" customHeight="1">
      <c r="B205" s="277"/>
      <c r="C205" s="257"/>
      <c r="D205" s="257"/>
      <c r="E205" s="257"/>
      <c r="F205" s="276"/>
      <c r="G205" s="257"/>
      <c r="H205" s="257"/>
      <c r="I205" s="257"/>
      <c r="J205" s="257"/>
      <c r="K205" s="298"/>
    </row>
    <row r="206" spans="2:11" ht="15" customHeight="1">
      <c r="B206" s="277"/>
      <c r="C206" s="257" t="s">
        <v>485</v>
      </c>
      <c r="D206" s="257"/>
      <c r="E206" s="257"/>
      <c r="F206" s="276" t="s">
        <v>81</v>
      </c>
      <c r="G206" s="257"/>
      <c r="H206" s="364" t="s">
        <v>545</v>
      </c>
      <c r="I206" s="364"/>
      <c r="J206" s="364"/>
      <c r="K206" s="298"/>
    </row>
    <row r="207" spans="2:11" ht="15" customHeight="1">
      <c r="B207" s="277"/>
      <c r="C207" s="283"/>
      <c r="D207" s="257"/>
      <c r="E207" s="257"/>
      <c r="F207" s="276" t="s">
        <v>382</v>
      </c>
      <c r="G207" s="257"/>
      <c r="H207" s="364" t="s">
        <v>383</v>
      </c>
      <c r="I207" s="364"/>
      <c r="J207" s="364"/>
      <c r="K207" s="298"/>
    </row>
    <row r="208" spans="2:11" ht="15" customHeight="1">
      <c r="B208" s="277"/>
      <c r="C208" s="257"/>
      <c r="D208" s="257"/>
      <c r="E208" s="257"/>
      <c r="F208" s="276" t="s">
        <v>380</v>
      </c>
      <c r="G208" s="257"/>
      <c r="H208" s="364" t="s">
        <v>546</v>
      </c>
      <c r="I208" s="364"/>
      <c r="J208" s="364"/>
      <c r="K208" s="298"/>
    </row>
    <row r="209" spans="2:11" ht="15" customHeight="1">
      <c r="B209" s="315"/>
      <c r="C209" s="283"/>
      <c r="D209" s="283"/>
      <c r="E209" s="283"/>
      <c r="F209" s="276" t="s">
        <v>384</v>
      </c>
      <c r="G209" s="262"/>
      <c r="H209" s="365" t="s">
        <v>385</v>
      </c>
      <c r="I209" s="365"/>
      <c r="J209" s="365"/>
      <c r="K209" s="316"/>
    </row>
    <row r="210" spans="2:11" ht="15" customHeight="1">
      <c r="B210" s="315"/>
      <c r="C210" s="283"/>
      <c r="D210" s="283"/>
      <c r="E210" s="283"/>
      <c r="F210" s="276" t="s">
        <v>386</v>
      </c>
      <c r="G210" s="262"/>
      <c r="H210" s="365" t="s">
        <v>547</v>
      </c>
      <c r="I210" s="365"/>
      <c r="J210" s="365"/>
      <c r="K210" s="316"/>
    </row>
    <row r="211" spans="2:11" ht="15" customHeight="1">
      <c r="B211" s="315"/>
      <c r="C211" s="283"/>
      <c r="D211" s="283"/>
      <c r="E211" s="283"/>
      <c r="F211" s="317"/>
      <c r="G211" s="262"/>
      <c r="H211" s="318"/>
      <c r="I211" s="318"/>
      <c r="J211" s="318"/>
      <c r="K211" s="316"/>
    </row>
    <row r="212" spans="2:11" ht="15" customHeight="1">
      <c r="B212" s="315"/>
      <c r="C212" s="257" t="s">
        <v>509</v>
      </c>
      <c r="D212" s="283"/>
      <c r="E212" s="283"/>
      <c r="F212" s="276">
        <v>1</v>
      </c>
      <c r="G212" s="262"/>
      <c r="H212" s="365" t="s">
        <v>548</v>
      </c>
      <c r="I212" s="365"/>
      <c r="J212" s="365"/>
      <c r="K212" s="316"/>
    </row>
    <row r="213" spans="2:11" ht="15" customHeight="1">
      <c r="B213" s="315"/>
      <c r="C213" s="283"/>
      <c r="D213" s="283"/>
      <c r="E213" s="283"/>
      <c r="F213" s="276">
        <v>2</v>
      </c>
      <c r="G213" s="262"/>
      <c r="H213" s="365" t="s">
        <v>549</v>
      </c>
      <c r="I213" s="365"/>
      <c r="J213" s="365"/>
      <c r="K213" s="316"/>
    </row>
    <row r="214" spans="2:11" ht="15" customHeight="1">
      <c r="B214" s="315"/>
      <c r="C214" s="283"/>
      <c r="D214" s="283"/>
      <c r="E214" s="283"/>
      <c r="F214" s="276">
        <v>3</v>
      </c>
      <c r="G214" s="262"/>
      <c r="H214" s="365" t="s">
        <v>550</v>
      </c>
      <c r="I214" s="365"/>
      <c r="J214" s="365"/>
      <c r="K214" s="316"/>
    </row>
    <row r="215" spans="2:11" ht="15" customHeight="1">
      <c r="B215" s="315"/>
      <c r="C215" s="283"/>
      <c r="D215" s="283"/>
      <c r="E215" s="283"/>
      <c r="F215" s="276">
        <v>4</v>
      </c>
      <c r="G215" s="262"/>
      <c r="H215" s="365" t="s">
        <v>551</v>
      </c>
      <c r="I215" s="365"/>
      <c r="J215" s="365"/>
      <c r="K215" s="316"/>
    </row>
    <row r="216" spans="2:11" ht="12.75" customHeight="1">
      <c r="B216" s="319"/>
      <c r="C216" s="320"/>
      <c r="D216" s="320"/>
      <c r="E216" s="320"/>
      <c r="F216" s="320"/>
      <c r="G216" s="320"/>
      <c r="H216" s="320"/>
      <c r="I216" s="320"/>
      <c r="J216" s="320"/>
      <c r="K216" s="32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DESKTOP-423RRKU\Jitule</dc:creator>
  <cp:keywords/>
  <dc:description/>
  <cp:lastModifiedBy>Jitule</cp:lastModifiedBy>
  <dcterms:created xsi:type="dcterms:W3CDTF">2017-05-30T10:52:26Z</dcterms:created>
  <dcterms:modified xsi:type="dcterms:W3CDTF">2017-05-30T10:52:28Z</dcterms:modified>
  <cp:category/>
  <cp:version/>
  <cp:contentType/>
  <cp:contentStatus/>
</cp:coreProperties>
</file>