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135" windowHeight="4785" activeTab="0"/>
  </bookViews>
  <sheets>
    <sheet name="Rekapitulace stavby" sheetId="1" r:id="rId1"/>
    <sheet name="A001 - Stavební úprávy uč..." sheetId="2" r:id="rId2"/>
    <sheet name="Pokyny pro vyplnění" sheetId="3" r:id="rId3"/>
  </sheets>
  <definedNames>
    <definedName name="_xlnm._FilterDatabase" localSheetId="1" hidden="1">'A001 - Stavební úprávy uč...'!$C$83:$K$169</definedName>
    <definedName name="_xlnm.Print_Area" localSheetId="1">'A001 - Stavební úprávy uč...'!$C$4:$J$34,'A001 - Stavební úprávy uč...'!$C$40:$J$67,'A001 - Stavební úprávy uč...'!$C$73:$K$169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'A001 - Stavební úprávy uč...'!$83:$83</definedName>
  </definedNames>
  <calcPr calcId="152511"/>
</workbook>
</file>

<file path=xl/sharedStrings.xml><?xml version="1.0" encoding="utf-8"?>
<sst xmlns="http://schemas.openxmlformats.org/spreadsheetml/2006/main" count="1657" uniqueCount="487">
  <si>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</si>
  <si>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</si>
  <si>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</si>
  <si>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</si>
  <si>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</si>
  <si>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</si>
  <si>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</si>
  <si>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{73c8345e-ab79-4150-8fa8-cb31e3d1600e}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</si>
  <si>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</si>
  <si>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</si>
  <si>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</si>
  <si>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</si>
  <si>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</si>
  <si>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</si>
  <si>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</si>
  <si>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</si>
  <si>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</si>
  <si>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</si>
  <si>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</si>
  <si>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</si>
  <si>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úprávy učebny č.9</t>
  </si>
  <si>
    <t>KSO:</t>
  </si>
  <si>
    <t>CC-CZ:</t>
  </si>
  <si>
    <t>Místo:</t>
  </si>
  <si>
    <t xml:space="preserve"> </t>
  </si>
  <si>
    <t>Datum:</t>
  </si>
  <si>
    <t>6. 6. 2017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</si>
  <si>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</si>
  <si>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</si>
  <si>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</si>
  <si>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</si>
  <si>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</si>
  <si>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</si>
  <si>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</si>
  <si>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</si>
  <si>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</si>
  <si>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</si>
  <si>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</si>
  <si>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</si>
  <si>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</si>
  <si>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</si>
  <si>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</si>
  <si>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</si>
  <si>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</si>
  <si>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</si>
  <si>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</si>
  <si>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</si>
  <si>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</si>
  <si>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</si>
  <si>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</si>
  <si>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</si>
  <si>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</si>
  <si>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</si>
  <si>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</si>
  <si>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</si>
  <si>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</si>
  <si>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</si>
  <si>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</si>
  <si>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</si>
  <si>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</si>
  <si>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</si>
  <si>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</si>
  <si>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</si>
  <si>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</si>
  <si>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</si>
  <si>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</si>
  <si>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</si>
  <si>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</si>
  <si>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</si>
  <si>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</si>
  <si>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</si>
  <si>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</si>
  <si>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</si>
  <si>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</si>
  <si>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</si>
  <si>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</si>
  <si>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</si>
  <si>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</si>
  <si>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</si>
  <si>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</si>
  <si>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</si>
  <si>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</si>
  <si>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</si>
  <si>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</si>
  <si>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</si>
  <si>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</si>
  <si>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</si>
  <si>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</si>
  <si>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</si>
  <si>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</si>
  <si>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</si>
  <si>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</si>
  <si>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</si>
  <si>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</si>
  <si>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</si>
  <si>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</si>
  <si>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741 - Elektroinstalace</t>
  </si>
  <si>
    <t xml:space="preserve">    763 - Konstrukce suché výstavby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</si>
  <si>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</si>
  <si>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</si>
  <si>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</si>
  <si>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</si>
  <si>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</si>
  <si>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</si>
  <si>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</si>
  <si>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</si>
  <si>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</si>
  <si>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</si>
  <si>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</si>
  <si>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</si>
  <si>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</si>
  <si>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</si>
  <si>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</si>
  <si>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</si>
  <si>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</si>
  <si>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</si>
  <si>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</si>
  <si>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</si>
  <si>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</si>
  <si>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</si>
  <si>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</si>
  <si>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</si>
  <si>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</si>
  <si>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611142001</t>
  </si>
  <si>
    <t>Potažení vnitřních ploch pletivem v ploše nebo pruzích, na plném podkladu sklovláknitým vtlačením do tmelu stropů</t>
  </si>
  <si>
    <t>m2</t>
  </si>
  <si>
    <t>CS ÚRS 2017 01</t>
  </si>
  <si>
    <t>4</t>
  </si>
  <si>
    <t>-126932934</t>
  </si>
  <si>
    <t>VV</t>
  </si>
  <si>
    <t>7*10,8</t>
  </si>
  <si>
    <t>611311131</t>
  </si>
  <si>
    <t>Potažení vnitřních ploch štukem tloušťky do 3 mm vodorovných konstrukcí stropů rovných</t>
  </si>
  <si>
    <t>-1245664229</t>
  </si>
  <si>
    <t>Součet</t>
  </si>
  <si>
    <t>3</t>
  </si>
  <si>
    <t>612135101</t>
  </si>
  <si>
    <t>Hrubá výplň rýh maltou jakékoli šířky rýhy ve stěnách</t>
  </si>
  <si>
    <t>-1503739947</t>
  </si>
  <si>
    <t>30*0,03</t>
  </si>
  <si>
    <t>612142001</t>
  </si>
  <si>
    <t>Potažení vnitřních ploch pletivem v ploše nebo pruzích, na plném podkladu sklovláknitým vtlačením do tmelu stěn</t>
  </si>
  <si>
    <t>1417154444</t>
  </si>
  <si>
    <t>(7+7+10,8+10,8)*3,7</t>
  </si>
  <si>
    <t>5</t>
  </si>
  <si>
    <t>612311131</t>
  </si>
  <si>
    <t>Potažení vnitřních ploch štukem tloušťky do 3 mm svislých konstrukcí stěn</t>
  </si>
  <si>
    <t>-1143999356</t>
  </si>
  <si>
    <t>9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</si>
  <si>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</si>
  <si>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</si>
  <si>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</si>
  <si>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-244661999</t>
  </si>
  <si>
    <t>7</t>
  </si>
  <si>
    <t>974031121</t>
  </si>
  <si>
    <t>Vysekání rýh ve zdivu cihelném na maltu vápennou nebo vápenocementovou do hl. 30 mm a šířky do 30 mm</t>
  </si>
  <si>
    <t>m</t>
  </si>
  <si>
    <t>-1104490765</t>
  </si>
  <si>
    <t>997</t>
  </si>
  <si>
    <t>Přesun sutě</t>
  </si>
  <si>
    <t>8</t>
  </si>
  <si>
    <t>997013501</t>
  </si>
  <si>
    <t>Odvoz suti a vybouraných hmot na skládku nebo meziskládku se složením, na vzdálenost do 1 km</t>
  </si>
  <si>
    <t>t</t>
  </si>
  <si>
    <t>1394995778</t>
  </si>
  <si>
    <t>997013509</t>
  </si>
  <si>
    <t>Odvoz suti a vybouraných hmot na skládku nebo meziskládku se složením, na vzdálenost Příplatek k ceně za každý další i započatý 1 km přes 1 km</t>
  </si>
  <si>
    <t>-1757164899</t>
  </si>
  <si>
    <t>0,149*9</t>
  </si>
  <si>
    <t>10</t>
  </si>
  <si>
    <t>997013831</t>
  </si>
  <si>
    <t>Poplatek za uložení stavebního odpadu na skládce (skládkovné) směsného</t>
  </si>
  <si>
    <t>1899957018</t>
  </si>
  <si>
    <t>998</t>
  </si>
  <si>
    <t>Přesun hmot</t>
  </si>
  <si>
    <t>11</t>
  </si>
  <si>
    <t>998011001</t>
  </si>
  <si>
    <t>Přesun hmot pro budovy občanské výstavby, bydlení, výrobu a služby s nosnou svislou konstrukcí zděnou z cihel, tvárnic nebo kamene vodorovná dopravní vzdálenost do 100 m pro budovy výšky do 6 m</t>
  </si>
  <si>
    <t>1208553631</t>
  </si>
  <si>
    <t>PSV</t>
  </si>
  <si>
    <t>Práce a dodávky PSV</t>
  </si>
  <si>
    <t>735</t>
  </si>
  <si>
    <t>Ústřední vytápění - otopná tělesa</t>
  </si>
  <si>
    <t>12</t>
  </si>
  <si>
    <t>R084564</t>
  </si>
  <si>
    <t>Demontáž otopných těles</t>
  </si>
  <si>
    <t>kpl</t>
  </si>
  <si>
    <t>16</t>
  </si>
  <si>
    <t>731466668</t>
  </si>
  <si>
    <t>13</t>
  </si>
  <si>
    <t>735111350</t>
  </si>
  <si>
    <t>Otopná tělesa litinová článková se základním nátěrem výkon 53-152 W/čl. připojovací rozteč/hloubka (mm) 500/160 (0,255 m2/kus)</t>
  </si>
  <si>
    <t>1855641762</t>
  </si>
  <si>
    <t>15*0,255*2</t>
  </si>
  <si>
    <t>18*0,255*2</t>
  </si>
  <si>
    <t>14</t>
  </si>
  <si>
    <t>K001</t>
  </si>
  <si>
    <t>Topenářské šroubení</t>
  </si>
  <si>
    <t>kus</t>
  </si>
  <si>
    <t>1091126256</t>
  </si>
  <si>
    <t>K002</t>
  </si>
  <si>
    <t>termostatický ventil + hlavice</t>
  </si>
  <si>
    <t>-1186232125</t>
  </si>
  <si>
    <t>998735101</t>
  </si>
  <si>
    <t>Přesun hmot pro otopná tělesa stanovený z hmotnosti přesunovaného materiálu vodorovná dopravní vzdálenost do 50 m v objektech výšky do 6 m</t>
  </si>
  <si>
    <t>-1683466876</t>
  </si>
  <si>
    <t>741</t>
  </si>
  <si>
    <t>Elektroinstalace</t>
  </si>
  <si>
    <t>17</t>
  </si>
  <si>
    <t>R085143</t>
  </si>
  <si>
    <t>M+D Kabelové rozvody elektroinstalace</t>
  </si>
  <si>
    <t>-1190082972</t>
  </si>
  <si>
    <t>18</t>
  </si>
  <si>
    <t>R84654</t>
  </si>
  <si>
    <t>M+D Zářivkové svítidlo přisazené 2x36W, včetně trubic</t>
  </si>
  <si>
    <t>1406746699</t>
  </si>
  <si>
    <t>19</t>
  </si>
  <si>
    <t>R851</t>
  </si>
  <si>
    <t>M+D Vypínač, včetně vysekaní a osazení krabičky</t>
  </si>
  <si>
    <t>160864525</t>
  </si>
  <si>
    <t>20</t>
  </si>
  <si>
    <t>R862</t>
  </si>
  <si>
    <t>M+D Dvojzásuvka, včetně vysekání a osazení krabičky</t>
  </si>
  <si>
    <t>1171044345</t>
  </si>
  <si>
    <t>763</t>
  </si>
  <si>
    <t>Konstrukce suché výstavby</t>
  </si>
  <si>
    <t>763111717</t>
  </si>
  <si>
    <t>Příčka ze sádrokartonových desek ostatní konstrukce a práce na příčkách ze sádrokartonových desek základní penetrační nátěr</t>
  </si>
  <si>
    <t>-2110903335</t>
  </si>
  <si>
    <t>48,47*2</t>
  </si>
  <si>
    <t>22</t>
  </si>
  <si>
    <t>R63112312</t>
  </si>
  <si>
    <t>Příčka ze sádrokartonových desek s nosnou konstrukcí ze zdvojených ocelových profilů UW, CW dvojitě opláštěná deskami akustickými MA (DF) tl. 2 x 12,5 mm, EI 90, příčka tl. 155 mm, profil 50 TI tl. 40+40 mm, Rw 66 dB</t>
  </si>
  <si>
    <t>-36362535</t>
  </si>
  <si>
    <t>13,1*3,7*1,05</t>
  </si>
  <si>
    <t>-0,7*1,97*2</t>
  </si>
  <si>
    <t>23</t>
  </si>
  <si>
    <t>763181311</t>
  </si>
  <si>
    <t>Výplně otvorů konstrukcí ze sádrokartonových desek montáž zárubně kovové s příslušenstvím pro příčky výšky do 2,75 m nebo zátěže dveřního křídla do 25 kg, s profily CW a UW jednokřídlové</t>
  </si>
  <si>
    <t>782018060</t>
  </si>
  <si>
    <t>24</t>
  </si>
  <si>
    <t>M</t>
  </si>
  <si>
    <t>553315410</t>
  </si>
  <si>
    <t>zárubeň ocelová pro sádrokarton 150 700 L/P</t>
  </si>
  <si>
    <t>32</t>
  </si>
  <si>
    <t>1092598391</t>
  </si>
  <si>
    <t>25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</si>
  <si>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</si>
  <si>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</si>
  <si>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1464182019</t>
  </si>
  <si>
    <t>766</t>
  </si>
  <si>
    <t>Konstrukce truhlářské</t>
  </si>
  <si>
    <t>26</t>
  </si>
  <si>
    <t>766660001</t>
  </si>
  <si>
    <t>Montáž dveřních křídel dřevěných nebo plastových otevíravých do ocelové zárubně povrchově upravených jednokřídlových, šířky do 800 mm</t>
  </si>
  <si>
    <t>134740847</t>
  </si>
  <si>
    <t>27</t>
  </si>
  <si>
    <t>M11601560</t>
  </si>
  <si>
    <t>dveře dřevěné vnitřní hladké plné 1křídlové bílé 70x197 cm, včetně kování</t>
  </si>
  <si>
    <t>236604933</t>
  </si>
  <si>
    <t>28</t>
  </si>
  <si>
    <t>998766101</t>
  </si>
  <si>
    <t>Přesun hmot pro konstrukce truhlářské stanovený z hmotnosti přesunovaného materiálu vodorovná dopravní vzdálenost do 50 m v objektech výšky do 6 m</t>
  </si>
  <si>
    <t>1307035411</t>
  </si>
  <si>
    <t>783</t>
  </si>
  <si>
    <t>Dokončovací práce - nátěry</t>
  </si>
  <si>
    <t>29</t>
  </si>
  <si>
    <t>783314101</t>
  </si>
  <si>
    <t>Základní nátěr zámečnických konstrukcí jednonásobný syntetický</t>
  </si>
  <si>
    <t>97670659</t>
  </si>
  <si>
    <t>zárubně</t>
  </si>
  <si>
    <t>0,25*4,7*3</t>
  </si>
  <si>
    <t>30</t>
  </si>
  <si>
    <t>783317101</t>
  </si>
  <si>
    <t>Krycí nátěr (email) zámečnických konstrukcí jednonásobný syntetický standardní</t>
  </si>
  <si>
    <t>1493565233</t>
  </si>
  <si>
    <t>784</t>
  </si>
  <si>
    <t>Dokončovací práce - malby a tapety</t>
  </si>
  <si>
    <t>31</t>
  </si>
  <si>
    <t>784111001</t>
  </si>
  <si>
    <t>Oprášení (ometení) podkladu v místnostech výšky do 3,80 m</t>
  </si>
  <si>
    <t>-1689334921</t>
  </si>
  <si>
    <t>784111021</t>
  </si>
  <si>
    <t>Obroušení podkladu stěrky v místnostech výšky do 3,80 m</t>
  </si>
  <si>
    <t>-891222655</t>
  </si>
  <si>
    <t>33</t>
  </si>
  <si>
    <t>784121001</t>
  </si>
  <si>
    <t>Oškrabání malby v místnostech výšky do 3,80 m</t>
  </si>
  <si>
    <t>-996611157</t>
  </si>
  <si>
    <t>34</t>
  </si>
  <si>
    <t>784211101</t>
  </si>
  <si>
    <t>Malby z malířských směsí otěruvzdorných za mokra dvojnásobné, bílé za mokra otěruvzdorné výborně v místnostech výšky do 3,80 m</t>
  </si>
  <si>
    <t>-895498809</t>
  </si>
  <si>
    <t>VRN</t>
  </si>
  <si>
    <t>Vedlejší rozpočtové náklady</t>
  </si>
  <si>
    <t>VRN3</t>
  </si>
  <si>
    <t>Zařízení staveniště</t>
  </si>
  <si>
    <t>35</t>
  </si>
  <si>
    <t>030001000.3</t>
  </si>
  <si>
    <t>Zařízení staveniště - Náklady na přesuny, skládky na staveništi, náklady na provoz a údržbu staveniště</t>
  </si>
  <si>
    <t>%</t>
  </si>
  <si>
    <t>CS ÚRS 2016 01</t>
  </si>
  <si>
    <t>1024</t>
  </si>
  <si>
    <t>-56069688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</si>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</sst>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2" t="s">
        <v>8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9" t="s">
        <v>17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8"/>
      <c r="AQ5" s="30"/>
      <c r="BE5" s="307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11" t="s">
        <v>20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8"/>
      <c r="AQ6" s="30"/>
      <c r="BE6" s="308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08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08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8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08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08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8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08"/>
      <c r="BS13" s="23" t="s">
        <v>9</v>
      </c>
    </row>
    <row r="14" spans="2:71" ht="13.5">
      <c r="B14" s="27"/>
      <c r="C14" s="28"/>
      <c r="D14" s="28"/>
      <c r="E14" s="312" t="s">
        <v>31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08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8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08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08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8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8"/>
      <c r="BS19" s="23" t="s">
        <v>9</v>
      </c>
    </row>
    <row r="20" spans="2:71" ht="48.75" customHeight="1">
      <c r="B20" s="27"/>
      <c r="C20" s="28"/>
      <c r="D20" s="28"/>
      <c r="E20" s="314" t="s">
        <v>35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28"/>
      <c r="AP20" s="28"/>
      <c r="AQ20" s="30"/>
      <c r="BE20" s="30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8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8"/>
    </row>
    <row r="23" spans="2:57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5">
        <f>ROUND(AG51,2)</f>
        <v>0</v>
      </c>
      <c r="AL23" s="316"/>
      <c r="AM23" s="316"/>
      <c r="AN23" s="316"/>
      <c r="AO23" s="316"/>
      <c r="AP23" s="41"/>
      <c r="AQ23" s="44"/>
      <c r="BE23" s="308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8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7" t="s">
        <v>37</v>
      </c>
      <c r="M25" s="317"/>
      <c r="N25" s="317"/>
      <c r="O25" s="317"/>
      <c r="P25" s="41"/>
      <c r="Q25" s="41"/>
      <c r="R25" s="41"/>
      <c r="S25" s="41"/>
      <c r="T25" s="41"/>
      <c r="U25" s="41"/>
      <c r="V25" s="41"/>
      <c r="W25" s="317" t="s">
        <v>38</v>
      </c>
      <c r="X25" s="317"/>
      <c r="Y25" s="317"/>
      <c r="Z25" s="317"/>
      <c r="AA25" s="317"/>
      <c r="AB25" s="317"/>
      <c r="AC25" s="317"/>
      <c r="AD25" s="317"/>
      <c r="AE25" s="317"/>
      <c r="AF25" s="41"/>
      <c r="AG25" s="41"/>
      <c r="AH25" s="41"/>
      <c r="AI25" s="41"/>
      <c r="AJ25" s="41"/>
      <c r="AK25" s="317" t="s">
        <v>39</v>
      </c>
      <c r="AL25" s="317"/>
      <c r="AM25" s="317"/>
      <c r="AN25" s="317"/>
      <c r="AO25" s="317"/>
      <c r="AP25" s="41"/>
      <c r="AQ25" s="44"/>
      <c r="BE25" s="308"/>
    </row>
    <row r="26" spans="2:57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18">
        <v>0.21</v>
      </c>
      <c r="M26" s="319"/>
      <c r="N26" s="319"/>
      <c r="O26" s="319"/>
      <c r="P26" s="47"/>
      <c r="Q26" s="47"/>
      <c r="R26" s="47"/>
      <c r="S26" s="47"/>
      <c r="T26" s="47"/>
      <c r="U26" s="47"/>
      <c r="V26" s="47"/>
      <c r="W26" s="320">
        <f>ROUND(AZ51,2)</f>
        <v>0</v>
      </c>
      <c r="X26" s="319"/>
      <c r="Y26" s="319"/>
      <c r="Z26" s="319"/>
      <c r="AA26" s="319"/>
      <c r="AB26" s="319"/>
      <c r="AC26" s="319"/>
      <c r="AD26" s="319"/>
      <c r="AE26" s="319"/>
      <c r="AF26" s="47"/>
      <c r="AG26" s="47"/>
      <c r="AH26" s="47"/>
      <c r="AI26" s="47"/>
      <c r="AJ26" s="47"/>
      <c r="AK26" s="320">
        <f>ROUND(AV51,2)</f>
        <v>0</v>
      </c>
      <c r="AL26" s="319"/>
      <c r="AM26" s="319"/>
      <c r="AN26" s="319"/>
      <c r="AO26" s="319"/>
      <c r="AP26" s="47"/>
      <c r="AQ26" s="49"/>
      <c r="BE26" s="308"/>
    </row>
    <row r="27" spans="2:57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18">
        <v>0.15</v>
      </c>
      <c r="M27" s="319"/>
      <c r="N27" s="319"/>
      <c r="O27" s="319"/>
      <c r="P27" s="47"/>
      <c r="Q27" s="47"/>
      <c r="R27" s="47"/>
      <c r="S27" s="47"/>
      <c r="T27" s="47"/>
      <c r="U27" s="47"/>
      <c r="V27" s="47"/>
      <c r="W27" s="320">
        <f>ROUND(BA51,2)</f>
        <v>0</v>
      </c>
      <c r="X27" s="319"/>
      <c r="Y27" s="319"/>
      <c r="Z27" s="319"/>
      <c r="AA27" s="319"/>
      <c r="AB27" s="319"/>
      <c r="AC27" s="319"/>
      <c r="AD27" s="319"/>
      <c r="AE27" s="319"/>
      <c r="AF27" s="47"/>
      <c r="AG27" s="47"/>
      <c r="AH27" s="47"/>
      <c r="AI27" s="47"/>
      <c r="AJ27" s="47"/>
      <c r="AK27" s="320">
        <f>ROUND(AW51,2)</f>
        <v>0</v>
      </c>
      <c r="AL27" s="319"/>
      <c r="AM27" s="319"/>
      <c r="AN27" s="319"/>
      <c r="AO27" s="319"/>
      <c r="AP27" s="47"/>
      <c r="AQ27" s="49"/>
      <c r="BE27" s="308"/>
    </row>
    <row r="28" spans="2:57" s="2" customFormat="1" ht="14.45" customHeight="1" hidden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18">
        <v>0.21</v>
      </c>
      <c r="M28" s="319"/>
      <c r="N28" s="319"/>
      <c r="O28" s="319"/>
      <c r="P28" s="47"/>
      <c r="Q28" s="47"/>
      <c r="R28" s="47"/>
      <c r="S28" s="47"/>
      <c r="T28" s="47"/>
      <c r="U28" s="47"/>
      <c r="V28" s="47"/>
      <c r="W28" s="320">
        <f>ROUND(BB51,2)</f>
        <v>0</v>
      </c>
      <c r="X28" s="319"/>
      <c r="Y28" s="319"/>
      <c r="Z28" s="319"/>
      <c r="AA28" s="319"/>
      <c r="AB28" s="319"/>
      <c r="AC28" s="319"/>
      <c r="AD28" s="319"/>
      <c r="AE28" s="319"/>
      <c r="AF28" s="47"/>
      <c r="AG28" s="47"/>
      <c r="AH28" s="47"/>
      <c r="AI28" s="47"/>
      <c r="AJ28" s="47"/>
      <c r="AK28" s="320">
        <v>0</v>
      </c>
      <c r="AL28" s="319"/>
      <c r="AM28" s="319"/>
      <c r="AN28" s="319"/>
      <c r="AO28" s="319"/>
      <c r="AP28" s="47"/>
      <c r="AQ28" s="49"/>
      <c r="BE28" s="308"/>
    </row>
    <row r="29" spans="2:57" s="2" customFormat="1" ht="14.45" customHeight="1" hidden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18">
        <v>0.15</v>
      </c>
      <c r="M29" s="319"/>
      <c r="N29" s="319"/>
      <c r="O29" s="319"/>
      <c r="P29" s="47"/>
      <c r="Q29" s="47"/>
      <c r="R29" s="47"/>
      <c r="S29" s="47"/>
      <c r="T29" s="47"/>
      <c r="U29" s="47"/>
      <c r="V29" s="47"/>
      <c r="W29" s="320">
        <f>ROUND(BC51,2)</f>
        <v>0</v>
      </c>
      <c r="X29" s="319"/>
      <c r="Y29" s="319"/>
      <c r="Z29" s="319"/>
      <c r="AA29" s="319"/>
      <c r="AB29" s="319"/>
      <c r="AC29" s="319"/>
      <c r="AD29" s="319"/>
      <c r="AE29" s="319"/>
      <c r="AF29" s="47"/>
      <c r="AG29" s="47"/>
      <c r="AH29" s="47"/>
      <c r="AI29" s="47"/>
      <c r="AJ29" s="47"/>
      <c r="AK29" s="320">
        <v>0</v>
      </c>
      <c r="AL29" s="319"/>
      <c r="AM29" s="319"/>
      <c r="AN29" s="319"/>
      <c r="AO29" s="319"/>
      <c r="AP29" s="47"/>
      <c r="AQ29" s="49"/>
      <c r="BE29" s="308"/>
    </row>
    <row r="30" spans="2:57" s="2" customFormat="1" ht="14.45" customHeight="1" hidden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18">
        <v>0</v>
      </c>
      <c r="M30" s="319"/>
      <c r="N30" s="319"/>
      <c r="O30" s="319"/>
      <c r="P30" s="47"/>
      <c r="Q30" s="47"/>
      <c r="R30" s="47"/>
      <c r="S30" s="47"/>
      <c r="T30" s="47"/>
      <c r="U30" s="47"/>
      <c r="V30" s="47"/>
      <c r="W30" s="320">
        <f>ROUND(BD51,2)</f>
        <v>0</v>
      </c>
      <c r="X30" s="319"/>
      <c r="Y30" s="319"/>
      <c r="Z30" s="319"/>
      <c r="AA30" s="319"/>
      <c r="AB30" s="319"/>
      <c r="AC30" s="319"/>
      <c r="AD30" s="319"/>
      <c r="AE30" s="319"/>
      <c r="AF30" s="47"/>
      <c r="AG30" s="47"/>
      <c r="AH30" s="47"/>
      <c r="AI30" s="47"/>
      <c r="AJ30" s="47"/>
      <c r="AK30" s="320">
        <v>0</v>
      </c>
      <c r="AL30" s="319"/>
      <c r="AM30" s="319"/>
      <c r="AN30" s="319"/>
      <c r="AO30" s="319"/>
      <c r="AP30" s="47"/>
      <c r="AQ30" s="49"/>
      <c r="BE30" s="308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8"/>
    </row>
    <row r="32" spans="2:57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21" t="s">
        <v>48</v>
      </c>
      <c r="Y32" s="322"/>
      <c r="Z32" s="322"/>
      <c r="AA32" s="322"/>
      <c r="AB32" s="322"/>
      <c r="AC32" s="52"/>
      <c r="AD32" s="52"/>
      <c r="AE32" s="52"/>
      <c r="AF32" s="52"/>
      <c r="AG32" s="52"/>
      <c r="AH32" s="52"/>
      <c r="AI32" s="52"/>
      <c r="AJ32" s="52"/>
      <c r="AK32" s="323">
        <f>SUM(AK23:AK30)</f>
        <v>0</v>
      </c>
      <c r="AL32" s="322"/>
      <c r="AM32" s="322"/>
      <c r="AN32" s="322"/>
      <c r="AO32" s="324"/>
      <c r="AP32" s="50"/>
      <c r="AQ32" s="54"/>
      <c r="BE32" s="308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49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A001</v>
      </c>
      <c r="AR41" s="61"/>
    </row>
    <row r="42" spans="2:44" s="4" customFormat="1" ht="36.95" customHeight="1">
      <c r="B42" s="63"/>
      <c r="C42" s="64" t="s">
        <v>19</v>
      </c>
      <c r="L42" s="325" t="str">
        <f>K6</f>
        <v>Stavební úprávy učebny č.9</v>
      </c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27" t="str">
        <f>IF(AN8="","",AN8)</f>
        <v>6. 6. 2017</v>
      </c>
      <c r="AN44" s="327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8" t="str">
        <f>IF(E17="","",E17)</f>
        <v xml:space="preserve"> </v>
      </c>
      <c r="AN46" s="328"/>
      <c r="AO46" s="328"/>
      <c r="AP46" s="328"/>
      <c r="AR46" s="40"/>
      <c r="AS46" s="329" t="s">
        <v>50</v>
      </c>
      <c r="AT46" s="330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31"/>
      <c r="AT47" s="332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1"/>
      <c r="AT48" s="332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3" t="s">
        <v>51</v>
      </c>
      <c r="D49" s="334"/>
      <c r="E49" s="334"/>
      <c r="F49" s="334"/>
      <c r="G49" s="334"/>
      <c r="H49" s="70"/>
      <c r="I49" s="335" t="s">
        <v>52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6" t="s">
        <v>53</v>
      </c>
      <c r="AH49" s="334"/>
      <c r="AI49" s="334"/>
      <c r="AJ49" s="334"/>
      <c r="AK49" s="334"/>
      <c r="AL49" s="334"/>
      <c r="AM49" s="334"/>
      <c r="AN49" s="335" t="s">
        <v>54</v>
      </c>
      <c r="AO49" s="334"/>
      <c r="AP49" s="334"/>
      <c r="AQ49" s="71" t="s">
        <v>55</v>
      </c>
      <c r="AR49" s="40"/>
      <c r="AS49" s="72" t="s">
        <v>56</v>
      </c>
      <c r="AT49" s="73" t="s">
        <v>57</v>
      </c>
      <c r="AU49" s="73" t="s">
        <v>58</v>
      </c>
      <c r="AV49" s="73" t="s">
        <v>59</v>
      </c>
      <c r="AW49" s="73" t="s">
        <v>60</v>
      </c>
      <c r="AX49" s="73" t="s">
        <v>61</v>
      </c>
      <c r="AY49" s="73" t="s">
        <v>62</v>
      </c>
      <c r="AZ49" s="73" t="s">
        <v>63</v>
      </c>
      <c r="BA49" s="73" t="s">
        <v>64</v>
      </c>
      <c r="BB49" s="73" t="s">
        <v>65</v>
      </c>
      <c r="BC49" s="73" t="s">
        <v>66</v>
      </c>
      <c r="BD49" s="74" t="s">
        <v>67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68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0">
        <f>ROUND(AG52,2)</f>
        <v>0</v>
      </c>
      <c r="AH51" s="340"/>
      <c r="AI51" s="340"/>
      <c r="AJ51" s="340"/>
      <c r="AK51" s="340"/>
      <c r="AL51" s="340"/>
      <c r="AM51" s="340"/>
      <c r="AN51" s="341">
        <f>SUM(AG51,AT51)</f>
        <v>0</v>
      </c>
      <c r="AO51" s="341"/>
      <c r="AP51" s="341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69</v>
      </c>
      <c r="BT51" s="64" t="s">
        <v>70</v>
      </c>
      <c r="BV51" s="64" t="s">
        <v>71</v>
      </c>
      <c r="BW51" s="64" t="s">
        <v>7</v>
      </c>
      <c r="BX51" s="64" t="s">
        <v>72</v>
      </c>
      <c r="CL51" s="64" t="s">
        <v>5</v>
      </c>
    </row>
    <row r="52" spans="1:90" s="5" customFormat="1" ht="22.5" customHeight="1">
      <c r="A52" s="83" t="s">
        <v>73</v>
      </c>
      <c r="B52" s="84"/>
      <c r="C52" s="85"/>
      <c r="D52" s="339" t="s">
        <v>17</v>
      </c>
      <c r="E52" s="339"/>
      <c r="F52" s="339"/>
      <c r="G52" s="339"/>
      <c r="H52" s="339"/>
      <c r="I52" s="86"/>
      <c r="J52" s="339" t="s">
        <v>20</v>
      </c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7">
        <f>'A001 - Stavební úprávy uč...'!J25</f>
        <v>0</v>
      </c>
      <c r="AH52" s="338"/>
      <c r="AI52" s="338"/>
      <c r="AJ52" s="338"/>
      <c r="AK52" s="338"/>
      <c r="AL52" s="338"/>
      <c r="AM52" s="338"/>
      <c r="AN52" s="337">
        <f>SUM(AG52,AT52)</f>
        <v>0</v>
      </c>
      <c r="AO52" s="338"/>
      <c r="AP52" s="338"/>
      <c r="AQ52" s="87" t="s">
        <v>74</v>
      </c>
      <c r="AR52" s="84"/>
      <c r="AS52" s="88">
        <v>0</v>
      </c>
      <c r="AT52" s="89">
        <f>ROUND(SUM(AV52:AW52),2)</f>
        <v>0</v>
      </c>
      <c r="AU52" s="90">
        <f>'A001 - Stavební úprávy uč...'!P84</f>
        <v>0</v>
      </c>
      <c r="AV52" s="89">
        <f>'A001 - Stavební úprávy uč...'!J28</f>
        <v>0</v>
      </c>
      <c r="AW52" s="89">
        <f>'A001 - Stavební úprávy uč...'!J29</f>
        <v>0</v>
      </c>
      <c r="AX52" s="89">
        <f>'A001 - Stavební úprávy uč...'!J30</f>
        <v>0</v>
      </c>
      <c r="AY52" s="89">
        <f>'A001 - Stavební úprávy uč...'!J31</f>
        <v>0</v>
      </c>
      <c r="AZ52" s="89">
        <f>'A001 - Stavební úprávy uč...'!F28</f>
        <v>0</v>
      </c>
      <c r="BA52" s="89">
        <f>'A001 - Stavební úprávy uč...'!F29</f>
        <v>0</v>
      </c>
      <c r="BB52" s="89">
        <f>'A001 - Stavební úprávy uč...'!F30</f>
        <v>0</v>
      </c>
      <c r="BC52" s="89">
        <f>'A001 - Stavební úprávy uč...'!F31</f>
        <v>0</v>
      </c>
      <c r="BD52" s="91">
        <f>'A001 - Stavební úprávy uč...'!F32</f>
        <v>0</v>
      </c>
      <c r="BT52" s="92" t="s">
        <v>75</v>
      </c>
      <c r="BU52" s="92" t="s">
        <v>76</v>
      </c>
      <c r="BV52" s="92" t="s">
        <v>71</v>
      </c>
      <c r="BW52" s="92" t="s">
        <v>7</v>
      </c>
      <c r="BX52" s="92" t="s">
        <v>72</v>
      </c>
      <c r="CL52" s="92" t="s">
        <v>5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A001 - Stavební úprávy uč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4"/>
      <c r="C1" s="94"/>
      <c r="D1" s="95" t="s">
        <v>1</v>
      </c>
      <c r="E1" s="94"/>
      <c r="F1" s="96" t="s">
        <v>77</v>
      </c>
      <c r="G1" s="347" t="s">
        <v>78</v>
      </c>
      <c r="H1" s="347"/>
      <c r="I1" s="97"/>
      <c r="J1" s="96" t="s">
        <v>79</v>
      </c>
      <c r="K1" s="95" t="s">
        <v>80</v>
      </c>
      <c r="L1" s="96" t="s">
        <v>81</v>
      </c>
      <c r="M1" s="96"/>
      <c r="N1" s="96"/>
      <c r="O1" s="96"/>
      <c r="P1" s="96"/>
      <c r="Q1" s="96"/>
      <c r="R1" s="96"/>
      <c r="S1" s="96"/>
      <c r="T1" s="96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2" t="s">
        <v>8</v>
      </c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98"/>
      <c r="J3" s="25"/>
      <c r="K3" s="26"/>
      <c r="AT3" s="23" t="s">
        <v>82</v>
      </c>
    </row>
    <row r="4" spans="2:46" ht="36.95" customHeight="1">
      <c r="B4" s="27"/>
      <c r="C4" s="28"/>
      <c r="D4" s="29" t="s">
        <v>83</v>
      </c>
      <c r="E4" s="28"/>
      <c r="F4" s="28"/>
      <c r="G4" s="28"/>
      <c r="H4" s="28"/>
      <c r="I4" s="99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99"/>
      <c r="J5" s="28"/>
      <c r="K5" s="30"/>
    </row>
    <row r="6" spans="2:11" s="1" customFormat="1" ht="13.5">
      <c r="B6" s="40"/>
      <c r="C6" s="41"/>
      <c r="D6" s="36" t="s">
        <v>19</v>
      </c>
      <c r="E6" s="41"/>
      <c r="F6" s="41"/>
      <c r="G6" s="41"/>
      <c r="H6" s="41"/>
      <c r="I6" s="100"/>
      <c r="J6" s="41"/>
      <c r="K6" s="44"/>
    </row>
    <row r="7" spans="2:11" s="1" customFormat="1" ht="36.95" customHeight="1">
      <c r="B7" s="40"/>
      <c r="C7" s="41"/>
      <c r="D7" s="41"/>
      <c r="E7" s="344" t="s">
        <v>20</v>
      </c>
      <c r="F7" s="345"/>
      <c r="G7" s="345"/>
      <c r="H7" s="345"/>
      <c r="I7" s="100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00"/>
      <c r="J8" s="41"/>
      <c r="K8" s="44"/>
    </row>
    <row r="9" spans="2:11" s="1" customFormat="1" ht="14.45" customHeight="1">
      <c r="B9" s="40"/>
      <c r="C9" s="41"/>
      <c r="D9" s="36" t="s">
        <v>21</v>
      </c>
      <c r="E9" s="41"/>
      <c r="F9" s="34" t="s">
        <v>5</v>
      </c>
      <c r="G9" s="41"/>
      <c r="H9" s="41"/>
      <c r="I9" s="101" t="s">
        <v>22</v>
      </c>
      <c r="J9" s="34" t="s">
        <v>5</v>
      </c>
      <c r="K9" s="44"/>
    </row>
    <row r="10" spans="2:11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01" t="s">
        <v>25</v>
      </c>
      <c r="J10" s="102" t="str">
        <f>'Rekapitulace stavby'!AN8</f>
        <v>6. 6. 2017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00"/>
      <c r="J11" s="41"/>
      <c r="K11" s="44"/>
    </row>
    <row r="12" spans="2:11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01" t="s">
        <v>28</v>
      </c>
      <c r="J12" s="34" t="str">
        <f>IF('Rekapitulace stavby'!AN10="","",'Rekapitulace stavby'!AN10)</f>
        <v/>
      </c>
      <c r="K12" s="44"/>
    </row>
    <row r="13" spans="2:11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01" t="s">
        <v>29</v>
      </c>
      <c r="J13" s="34" t="str">
        <f>IF('Rekapitulace stavby'!AN11="","",'Rekapitulace stavby'!AN11)</f>
        <v/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00"/>
      <c r="J14" s="41"/>
      <c r="K14" s="44"/>
    </row>
    <row r="15" spans="2:11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01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01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00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01" t="s">
        <v>28</v>
      </c>
      <c r="J18" s="34" t="str">
        <f>IF('Rekapitulace stavby'!AN16="","",'Rekapitulace stavby'!AN16)</f>
        <v/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01" t="s">
        <v>29</v>
      </c>
      <c r="J19" s="34" t="str">
        <f>IF('Rekapitulace stavby'!AN17="","",'Rekapitulace stavby'!AN17)</f>
        <v/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00"/>
      <c r="J20" s="41"/>
      <c r="K20" s="44"/>
    </row>
    <row r="21" spans="2:11" s="1" customFormat="1" ht="14.45" customHeight="1">
      <c r="B21" s="40"/>
      <c r="C21" s="41"/>
      <c r="D21" s="36" t="s">
        <v>34</v>
      </c>
      <c r="E21" s="41"/>
      <c r="F21" s="41"/>
      <c r="G21" s="41"/>
      <c r="H21" s="41"/>
      <c r="I21" s="100"/>
      <c r="J21" s="41"/>
      <c r="K21" s="44"/>
    </row>
    <row r="22" spans="2:11" s="6" customFormat="1" ht="63" customHeight="1">
      <c r="B22" s="103"/>
      <c r="C22" s="104"/>
      <c r="D22" s="104"/>
      <c r="E22" s="314" t="s">
        <v>35</v>
      </c>
      <c r="F22" s="314"/>
      <c r="G22" s="314"/>
      <c r="H22" s="314"/>
      <c r="I22" s="105"/>
      <c r="J22" s="104"/>
      <c r="K22" s="106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00"/>
      <c r="J23" s="41"/>
      <c r="K23" s="44"/>
    </row>
    <row r="24" spans="2:11" s="1" customFormat="1" ht="6.95" customHeight="1">
      <c r="B24" s="40"/>
      <c r="C24" s="41"/>
      <c r="D24" s="67"/>
      <c r="E24" s="67"/>
      <c r="F24" s="67"/>
      <c r="G24" s="67"/>
      <c r="H24" s="67"/>
      <c r="I24" s="107"/>
      <c r="J24" s="67"/>
      <c r="K24" s="108"/>
    </row>
    <row r="25" spans="2:11" s="1" customFormat="1" ht="25.35" customHeight="1">
      <c r="B25" s="40"/>
      <c r="C25" s="41"/>
      <c r="D25" s="109" t="s">
        <v>36</v>
      </c>
      <c r="E25" s="41"/>
      <c r="F25" s="41"/>
      <c r="G25" s="41"/>
      <c r="H25" s="41"/>
      <c r="I25" s="100"/>
      <c r="J25" s="110">
        <f>ROUND(J84,2)</f>
        <v>0</v>
      </c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7"/>
      <c r="J26" s="67"/>
      <c r="K26" s="108"/>
    </row>
    <row r="27" spans="2:11" s="1" customFormat="1" ht="14.45" customHeight="1">
      <c r="B27" s="40"/>
      <c r="C27" s="41"/>
      <c r="D27" s="41"/>
      <c r="E27" s="41"/>
      <c r="F27" s="45" t="s">
        <v>38</v>
      </c>
      <c r="G27" s="41"/>
      <c r="H27" s="41"/>
      <c r="I27" s="111" t="s">
        <v>37</v>
      </c>
      <c r="J27" s="45" t="s">
        <v>39</v>
      </c>
      <c r="K27" s="44"/>
    </row>
    <row r="28" spans="2:11" s="1" customFormat="1" ht="14.45" customHeight="1">
      <c r="B28" s="40"/>
      <c r="C28" s="41"/>
      <c r="D28" s="48" t="s">
        <v>40</v>
      </c>
      <c r="E28" s="48" t="s">
        <v>41</v>
      </c>
      <c r="F28" s="112">
        <f>ROUND(SUM(BE84:BE169),2)</f>
        <v>0</v>
      </c>
      <c r="G28" s="41"/>
      <c r="H28" s="41"/>
      <c r="I28" s="113">
        <v>0.21</v>
      </c>
      <c r="J28" s="112">
        <f>ROUND(ROUND((SUM(BE84:BE169)),2)*I28,2)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42</v>
      </c>
      <c r="F29" s="112">
        <f>ROUND(SUM(BF84:BF169),2)</f>
        <v>0</v>
      </c>
      <c r="G29" s="41"/>
      <c r="H29" s="41"/>
      <c r="I29" s="113">
        <v>0.15</v>
      </c>
      <c r="J29" s="112">
        <f>ROUND(ROUND((SUM(BF84:BF169)),2)*I29,2)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43</v>
      </c>
      <c r="F30" s="112">
        <f>ROUND(SUM(BG84:BG169),2)</f>
        <v>0</v>
      </c>
      <c r="G30" s="41"/>
      <c r="H30" s="41"/>
      <c r="I30" s="113">
        <v>0.21</v>
      </c>
      <c r="J30" s="112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44</v>
      </c>
      <c r="F31" s="112">
        <f>ROUND(SUM(BH84:BH169),2)</f>
        <v>0</v>
      </c>
      <c r="G31" s="41"/>
      <c r="H31" s="41"/>
      <c r="I31" s="113">
        <v>0.15</v>
      </c>
      <c r="J31" s="112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2">
        <f>ROUND(SUM(BI84:BI169),2)</f>
        <v>0</v>
      </c>
      <c r="G32" s="41"/>
      <c r="H32" s="41"/>
      <c r="I32" s="113">
        <v>0</v>
      </c>
      <c r="J32" s="112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00"/>
      <c r="J33" s="41"/>
      <c r="K33" s="44"/>
    </row>
    <row r="34" spans="2:11" s="1" customFormat="1" ht="25.35" customHeight="1">
      <c r="B34" s="40"/>
      <c r="C34" s="114"/>
      <c r="D34" s="115" t="s">
        <v>46</v>
      </c>
      <c r="E34" s="70"/>
      <c r="F34" s="70"/>
      <c r="G34" s="116" t="s">
        <v>47</v>
      </c>
      <c r="H34" s="117" t="s">
        <v>48</v>
      </c>
      <c r="I34" s="118"/>
      <c r="J34" s="119">
        <f>SUM(J25:J32)</f>
        <v>0</v>
      </c>
      <c r="K34" s="120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21"/>
      <c r="J35" s="56"/>
      <c r="K35" s="57"/>
    </row>
    <row r="39" spans="2:11" s="1" customFormat="1" ht="6.95" customHeight="1">
      <c r="B39" s="58"/>
      <c r="C39" s="59"/>
      <c r="D39" s="59"/>
      <c r="E39" s="59"/>
      <c r="F39" s="59"/>
      <c r="G39" s="59"/>
      <c r="H39" s="59"/>
      <c r="I39" s="122"/>
      <c r="J39" s="59"/>
      <c r="K39" s="123"/>
    </row>
    <row r="40" spans="2:11" s="1" customFormat="1" ht="36.95" customHeight="1">
      <c r="B40" s="40"/>
      <c r="C40" s="29" t="s">
        <v>84</v>
      </c>
      <c r="D40" s="41"/>
      <c r="E40" s="41"/>
      <c r="F40" s="41"/>
      <c r="G40" s="41"/>
      <c r="H40" s="41"/>
      <c r="I40" s="100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00"/>
      <c r="J41" s="41"/>
      <c r="K41" s="44"/>
    </row>
    <row r="42" spans="2:11" s="1" customFormat="1" ht="14.45" customHeight="1">
      <c r="B42" s="40"/>
      <c r="C42" s="36" t="s">
        <v>19</v>
      </c>
      <c r="D42" s="41"/>
      <c r="E42" s="41"/>
      <c r="F42" s="41"/>
      <c r="G42" s="41"/>
      <c r="H42" s="41"/>
      <c r="I42" s="100"/>
      <c r="J42" s="41"/>
      <c r="K42" s="44"/>
    </row>
    <row r="43" spans="2:11" s="1" customFormat="1" ht="23.25" customHeight="1">
      <c r="B43" s="40"/>
      <c r="C43" s="41"/>
      <c r="D43" s="41"/>
      <c r="E43" s="344" t="str">
        <f>E7</f>
        <v>Stavební úprávy učebny č.9</v>
      </c>
      <c r="F43" s="345"/>
      <c r="G43" s="345"/>
      <c r="H43" s="345"/>
      <c r="I43" s="100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00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01" t="s">
        <v>25</v>
      </c>
      <c r="J45" s="102" t="str">
        <f>IF(J10="","",J10)</f>
        <v>6. 6. 2017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00"/>
      <c r="J46" s="41"/>
      <c r="K46" s="44"/>
    </row>
    <row r="47" spans="2:11" s="1" customFormat="1" ht="13.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01" t="s">
        <v>32</v>
      </c>
      <c r="J47" s="34" t="str">
        <f>E19</f>
        <v xml:space="preserve"> 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00"/>
      <c r="J48" s="41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00"/>
      <c r="J49" s="41"/>
      <c r="K49" s="44"/>
    </row>
    <row r="50" spans="2:11" s="1" customFormat="1" ht="29.25" customHeight="1">
      <c r="B50" s="40"/>
      <c r="C50" s="124" t="s">
        <v>85</v>
      </c>
      <c r="D50" s="114"/>
      <c r="E50" s="114"/>
      <c r="F50" s="114"/>
      <c r="G50" s="114"/>
      <c r="H50" s="114"/>
      <c r="I50" s="125"/>
      <c r="J50" s="126" t="s">
        <v>86</v>
      </c>
      <c r="K50" s="127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00"/>
      <c r="J51" s="41"/>
      <c r="K51" s="44"/>
    </row>
    <row r="52" spans="2:47" s="1" customFormat="1" ht="29.25" customHeight="1">
      <c r="B52" s="40"/>
      <c r="C52" s="128" t="s">
        <v>87</v>
      </c>
      <c r="D52" s="41"/>
      <c r="E52" s="41"/>
      <c r="F52" s="41"/>
      <c r="G52" s="41"/>
      <c r="H52" s="41"/>
      <c r="I52" s="100"/>
      <c r="J52" s="110">
        <f>J84</f>
        <v>0</v>
      </c>
      <c r="K52" s="44"/>
      <c r="AU52" s="23" t="s">
        <v>88</v>
      </c>
    </row>
    <row r="53" spans="2:11" s="7" customFormat="1" ht="24.95" customHeight="1">
      <c r="B53" s="129"/>
      <c r="C53" s="130"/>
      <c r="D53" s="131" t="s">
        <v>89</v>
      </c>
      <c r="E53" s="132"/>
      <c r="F53" s="132"/>
      <c r="G53" s="132"/>
      <c r="H53" s="132"/>
      <c r="I53" s="133"/>
      <c r="J53" s="134">
        <f>J85</f>
        <v>0</v>
      </c>
      <c r="K53" s="135"/>
    </row>
    <row r="54" spans="2:11" s="8" customFormat="1" ht="19.9" customHeight="1">
      <c r="B54" s="136"/>
      <c r="C54" s="137"/>
      <c r="D54" s="138" t="s">
        <v>90</v>
      </c>
      <c r="E54" s="139"/>
      <c r="F54" s="139"/>
      <c r="G54" s="139"/>
      <c r="H54" s="139"/>
      <c r="I54" s="140"/>
      <c r="J54" s="141">
        <f>J86</f>
        <v>0</v>
      </c>
      <c r="K54" s="142"/>
    </row>
    <row r="55" spans="2:11" s="8" customFormat="1" ht="19.9" customHeight="1">
      <c r="B55" s="136"/>
      <c r="C55" s="137"/>
      <c r="D55" s="138" t="s">
        <v>91</v>
      </c>
      <c r="E55" s="139"/>
      <c r="F55" s="139"/>
      <c r="G55" s="139"/>
      <c r="H55" s="139"/>
      <c r="I55" s="140"/>
      <c r="J55" s="141">
        <f>J100</f>
        <v>0</v>
      </c>
      <c r="K55" s="142"/>
    </row>
    <row r="56" spans="2:11" s="8" customFormat="1" ht="19.9" customHeight="1">
      <c r="B56" s="136"/>
      <c r="C56" s="137"/>
      <c r="D56" s="138" t="s">
        <v>92</v>
      </c>
      <c r="E56" s="139"/>
      <c r="F56" s="139"/>
      <c r="G56" s="139"/>
      <c r="H56" s="139"/>
      <c r="I56" s="140"/>
      <c r="J56" s="141">
        <f>J103</f>
        <v>0</v>
      </c>
      <c r="K56" s="142"/>
    </row>
    <row r="57" spans="2:11" s="8" customFormat="1" ht="19.9" customHeight="1">
      <c r="B57" s="136"/>
      <c r="C57" s="137"/>
      <c r="D57" s="138" t="s">
        <v>93</v>
      </c>
      <c r="E57" s="139"/>
      <c r="F57" s="139"/>
      <c r="G57" s="139"/>
      <c r="H57" s="139"/>
      <c r="I57" s="140"/>
      <c r="J57" s="141">
        <f>J108</f>
        <v>0</v>
      </c>
      <c r="K57" s="142"/>
    </row>
    <row r="58" spans="2:11" s="7" customFormat="1" ht="24.95" customHeight="1">
      <c r="B58" s="129"/>
      <c r="C58" s="130"/>
      <c r="D58" s="131" t="s">
        <v>94</v>
      </c>
      <c r="E58" s="132"/>
      <c r="F58" s="132"/>
      <c r="G58" s="132"/>
      <c r="H58" s="132"/>
      <c r="I58" s="133"/>
      <c r="J58" s="134">
        <f>J110</f>
        <v>0</v>
      </c>
      <c r="K58" s="135"/>
    </row>
    <row r="59" spans="2:11" s="8" customFormat="1" ht="19.9" customHeight="1">
      <c r="B59" s="136"/>
      <c r="C59" s="137"/>
      <c r="D59" s="138" t="s">
        <v>95</v>
      </c>
      <c r="E59" s="139"/>
      <c r="F59" s="139"/>
      <c r="G59" s="139"/>
      <c r="H59" s="139"/>
      <c r="I59" s="140"/>
      <c r="J59" s="141">
        <f>J111</f>
        <v>0</v>
      </c>
      <c r="K59" s="142"/>
    </row>
    <row r="60" spans="2:11" s="8" customFormat="1" ht="19.9" customHeight="1">
      <c r="B60" s="136"/>
      <c r="C60" s="137"/>
      <c r="D60" s="138" t="s">
        <v>96</v>
      </c>
      <c r="E60" s="139"/>
      <c r="F60" s="139"/>
      <c r="G60" s="139"/>
      <c r="H60" s="139"/>
      <c r="I60" s="140"/>
      <c r="J60" s="141">
        <f>J120</f>
        <v>0</v>
      </c>
      <c r="K60" s="142"/>
    </row>
    <row r="61" spans="2:11" s="8" customFormat="1" ht="19.9" customHeight="1">
      <c r="B61" s="136"/>
      <c r="C61" s="137"/>
      <c r="D61" s="138" t="s">
        <v>97</v>
      </c>
      <c r="E61" s="139"/>
      <c r="F61" s="139"/>
      <c r="G61" s="139"/>
      <c r="H61" s="139"/>
      <c r="I61" s="140"/>
      <c r="J61" s="141">
        <f>J126</f>
        <v>0</v>
      </c>
      <c r="K61" s="142"/>
    </row>
    <row r="62" spans="2:11" s="8" customFormat="1" ht="19.9" customHeight="1">
      <c r="B62" s="136"/>
      <c r="C62" s="137"/>
      <c r="D62" s="138" t="s">
        <v>98</v>
      </c>
      <c r="E62" s="139"/>
      <c r="F62" s="139"/>
      <c r="G62" s="139"/>
      <c r="H62" s="139"/>
      <c r="I62" s="140"/>
      <c r="J62" s="141">
        <f>J136</f>
        <v>0</v>
      </c>
      <c r="K62" s="142"/>
    </row>
    <row r="63" spans="2:11" s="8" customFormat="1" ht="19.9" customHeight="1">
      <c r="B63" s="136"/>
      <c r="C63" s="137"/>
      <c r="D63" s="138" t="s">
        <v>99</v>
      </c>
      <c r="E63" s="139"/>
      <c r="F63" s="139"/>
      <c r="G63" s="139"/>
      <c r="H63" s="139"/>
      <c r="I63" s="140"/>
      <c r="J63" s="141">
        <f>J140</f>
        <v>0</v>
      </c>
      <c r="K63" s="142"/>
    </row>
    <row r="64" spans="2:11" s="8" customFormat="1" ht="19.9" customHeight="1">
      <c r="B64" s="136"/>
      <c r="C64" s="137"/>
      <c r="D64" s="138" t="s">
        <v>100</v>
      </c>
      <c r="E64" s="139"/>
      <c r="F64" s="139"/>
      <c r="G64" s="139"/>
      <c r="H64" s="139"/>
      <c r="I64" s="140"/>
      <c r="J64" s="141">
        <f>J149</f>
        <v>0</v>
      </c>
      <c r="K64" s="142"/>
    </row>
    <row r="65" spans="2:11" s="7" customFormat="1" ht="24.95" customHeight="1">
      <c r="B65" s="129"/>
      <c r="C65" s="130"/>
      <c r="D65" s="131" t="s">
        <v>101</v>
      </c>
      <c r="E65" s="132"/>
      <c r="F65" s="132"/>
      <c r="G65" s="132"/>
      <c r="H65" s="132"/>
      <c r="I65" s="133"/>
      <c r="J65" s="134">
        <f>J167</f>
        <v>0</v>
      </c>
      <c r="K65" s="135"/>
    </row>
    <row r="66" spans="2:11" s="8" customFormat="1" ht="19.9" customHeight="1">
      <c r="B66" s="136"/>
      <c r="C66" s="137"/>
      <c r="D66" s="138" t="s">
        <v>102</v>
      </c>
      <c r="E66" s="139"/>
      <c r="F66" s="139"/>
      <c r="G66" s="139"/>
      <c r="H66" s="139"/>
      <c r="I66" s="140"/>
      <c r="J66" s="141">
        <f>J168</f>
        <v>0</v>
      </c>
      <c r="K66" s="142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00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21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22"/>
      <c r="J72" s="59"/>
      <c r="K72" s="59"/>
      <c r="L72" s="40"/>
    </row>
    <row r="73" spans="2:12" s="1" customFormat="1" ht="36.95" customHeight="1">
      <c r="B73" s="40"/>
      <c r="C73" s="60" t="s">
        <v>103</v>
      </c>
      <c r="L73" s="40"/>
    </row>
    <row r="74" spans="2:12" s="1" customFormat="1" ht="6.95" customHeight="1">
      <c r="B74" s="40"/>
      <c r="L74" s="40"/>
    </row>
    <row r="75" spans="2:12" s="1" customFormat="1" ht="14.45" customHeight="1">
      <c r="B75" s="40"/>
      <c r="C75" s="62" t="s">
        <v>19</v>
      </c>
      <c r="L75" s="40"/>
    </row>
    <row r="76" spans="2:12" s="1" customFormat="1" ht="23.25" customHeight="1">
      <c r="B76" s="40"/>
      <c r="E76" s="325" t="str">
        <f>E7</f>
        <v>Stavební úprávy učebny č.9</v>
      </c>
      <c r="F76" s="346"/>
      <c r="G76" s="346"/>
      <c r="H76" s="346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23</v>
      </c>
      <c r="F78" s="143" t="str">
        <f>F10</f>
        <v xml:space="preserve"> </v>
      </c>
      <c r="I78" s="144" t="s">
        <v>25</v>
      </c>
      <c r="J78" s="66" t="str">
        <f>IF(J10="","",J10)</f>
        <v>6. 6. 2017</v>
      </c>
      <c r="L78" s="40"/>
    </row>
    <row r="79" spans="2:12" s="1" customFormat="1" ht="6.95" customHeight="1">
      <c r="B79" s="40"/>
      <c r="L79" s="40"/>
    </row>
    <row r="80" spans="2:12" s="1" customFormat="1" ht="13.5">
      <c r="B80" s="40"/>
      <c r="C80" s="62" t="s">
        <v>27</v>
      </c>
      <c r="F80" s="143" t="str">
        <f>E13</f>
        <v xml:space="preserve"> </v>
      </c>
      <c r="I80" s="144" t="s">
        <v>32</v>
      </c>
      <c r="J80" s="143" t="str">
        <f>E19</f>
        <v xml:space="preserve"> </v>
      </c>
      <c r="L80" s="40"/>
    </row>
    <row r="81" spans="2:12" s="1" customFormat="1" ht="14.45" customHeight="1">
      <c r="B81" s="40"/>
      <c r="C81" s="62" t="s">
        <v>30</v>
      </c>
      <c r="F81" s="143" t="str">
        <f>IF(E16="","",E16)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45"/>
      <c r="C83" s="146" t="s">
        <v>104</v>
      </c>
      <c r="D83" s="147" t="s">
        <v>55</v>
      </c>
      <c r="E83" s="147" t="s">
        <v>51</v>
      </c>
      <c r="F83" s="147" t="s">
        <v>105</v>
      </c>
      <c r="G83" s="147" t="s">
        <v>106</v>
      </c>
      <c r="H83" s="147" t="s">
        <v>107</v>
      </c>
      <c r="I83" s="148" t="s">
        <v>108</v>
      </c>
      <c r="J83" s="147" t="s">
        <v>86</v>
      </c>
      <c r="K83" s="149" t="s">
        <v>109</v>
      </c>
      <c r="L83" s="145"/>
      <c r="M83" s="72" t="s">
        <v>110</v>
      </c>
      <c r="N83" s="73" t="s">
        <v>40</v>
      </c>
      <c r="O83" s="73" t="s">
        <v>111</v>
      </c>
      <c r="P83" s="73" t="s">
        <v>112</v>
      </c>
      <c r="Q83" s="73" t="s">
        <v>113</v>
      </c>
      <c r="R83" s="73" t="s">
        <v>114</v>
      </c>
      <c r="S83" s="73" t="s">
        <v>115</v>
      </c>
      <c r="T83" s="74" t="s">
        <v>116</v>
      </c>
    </row>
    <row r="84" spans="2:63" s="1" customFormat="1" ht="29.25" customHeight="1">
      <c r="B84" s="40"/>
      <c r="C84" s="76" t="s">
        <v>87</v>
      </c>
      <c r="J84" s="150">
        <f>BK84</f>
        <v>0</v>
      </c>
      <c r="L84" s="40"/>
      <c r="M84" s="75"/>
      <c r="N84" s="67"/>
      <c r="O84" s="67"/>
      <c r="P84" s="151">
        <f>P85+P110+P167</f>
        <v>0</v>
      </c>
      <c r="Q84" s="67"/>
      <c r="R84" s="151">
        <f>R85+R110+R167</f>
        <v>4.854577710000001</v>
      </c>
      <c r="S84" s="67"/>
      <c r="T84" s="152">
        <f>T85+T110+T167</f>
        <v>0.1491476</v>
      </c>
      <c r="AT84" s="23" t="s">
        <v>69</v>
      </c>
      <c r="AU84" s="23" t="s">
        <v>88</v>
      </c>
      <c r="BK84" s="153">
        <f>BK85+BK110+BK167</f>
        <v>0</v>
      </c>
    </row>
    <row r="85" spans="2:63" s="10" customFormat="1" ht="37.35" customHeight="1">
      <c r="B85" s="154"/>
      <c r="D85" s="155" t="s">
        <v>69</v>
      </c>
      <c r="E85" s="156" t="s">
        <v>117</v>
      </c>
      <c r="F85" s="156" t="s">
        <v>118</v>
      </c>
      <c r="I85" s="157"/>
      <c r="J85" s="158">
        <f>BK85</f>
        <v>0</v>
      </c>
      <c r="L85" s="154"/>
      <c r="M85" s="159"/>
      <c r="N85" s="160"/>
      <c r="O85" s="160"/>
      <c r="P85" s="161">
        <f>P86+P100+P103+P108</f>
        <v>0</v>
      </c>
      <c r="Q85" s="160"/>
      <c r="R85" s="161">
        <f>R86+R100+R103+R108</f>
        <v>1.7032548</v>
      </c>
      <c r="S85" s="160"/>
      <c r="T85" s="162">
        <f>T86+T100+T103+T108</f>
        <v>0.06</v>
      </c>
      <c r="AR85" s="155" t="s">
        <v>75</v>
      </c>
      <c r="AT85" s="163" t="s">
        <v>69</v>
      </c>
      <c r="AU85" s="163" t="s">
        <v>70</v>
      </c>
      <c r="AY85" s="155" t="s">
        <v>119</v>
      </c>
      <c r="BK85" s="164">
        <f>BK86+BK100+BK103+BK108</f>
        <v>0</v>
      </c>
    </row>
    <row r="86" spans="2:63" s="10" customFormat="1" ht="19.9" customHeight="1">
      <c r="B86" s="154"/>
      <c r="D86" s="165" t="s">
        <v>69</v>
      </c>
      <c r="E86" s="166" t="s">
        <v>120</v>
      </c>
      <c r="F86" s="166" t="s">
        <v>121</v>
      </c>
      <c r="I86" s="157"/>
      <c r="J86" s="167">
        <f>BK86</f>
        <v>0</v>
      </c>
      <c r="L86" s="154"/>
      <c r="M86" s="159"/>
      <c r="N86" s="160"/>
      <c r="O86" s="160"/>
      <c r="P86" s="161">
        <f>SUM(P87:P99)</f>
        <v>0</v>
      </c>
      <c r="Q86" s="160"/>
      <c r="R86" s="161">
        <f>SUM(R87:R99)</f>
        <v>1.6717548</v>
      </c>
      <c r="S86" s="160"/>
      <c r="T86" s="162">
        <f>SUM(T87:T99)</f>
        <v>0</v>
      </c>
      <c r="AR86" s="155" t="s">
        <v>75</v>
      </c>
      <c r="AT86" s="163" t="s">
        <v>69</v>
      </c>
      <c r="AU86" s="163" t="s">
        <v>75</v>
      </c>
      <c r="AY86" s="155" t="s">
        <v>119</v>
      </c>
      <c r="BK86" s="164">
        <f>SUM(BK87:BK99)</f>
        <v>0</v>
      </c>
    </row>
    <row r="87" spans="2:65" s="1" customFormat="1" ht="31.5" customHeight="1">
      <c r="B87" s="168"/>
      <c r="C87" s="169" t="s">
        <v>75</v>
      </c>
      <c r="D87" s="169" t="s">
        <v>122</v>
      </c>
      <c r="E87" s="170" t="s">
        <v>123</v>
      </c>
      <c r="F87" s="171" t="s">
        <v>124</v>
      </c>
      <c r="G87" s="172" t="s">
        <v>125</v>
      </c>
      <c r="H87" s="173">
        <v>75.6</v>
      </c>
      <c r="I87" s="174"/>
      <c r="J87" s="175">
        <f>ROUND(I87*H87,2)</f>
        <v>0</v>
      </c>
      <c r="K87" s="171" t="s">
        <v>126</v>
      </c>
      <c r="L87" s="40"/>
      <c r="M87" s="176" t="s">
        <v>5</v>
      </c>
      <c r="N87" s="177" t="s">
        <v>41</v>
      </c>
      <c r="O87" s="41"/>
      <c r="P87" s="178">
        <f>O87*H87</f>
        <v>0</v>
      </c>
      <c r="Q87" s="178">
        <v>0.00489</v>
      </c>
      <c r="R87" s="178">
        <f>Q87*H87</f>
        <v>0.369684</v>
      </c>
      <c r="S87" s="178">
        <v>0</v>
      </c>
      <c r="T87" s="179">
        <f>S87*H87</f>
        <v>0</v>
      </c>
      <c r="AR87" s="23" t="s">
        <v>127</v>
      </c>
      <c r="AT87" s="23" t="s">
        <v>122</v>
      </c>
      <c r="AU87" s="23" t="s">
        <v>82</v>
      </c>
      <c r="AY87" s="23" t="s">
        <v>119</v>
      </c>
      <c r="BE87" s="180">
        <f>IF(N87="základní",J87,0)</f>
        <v>0</v>
      </c>
      <c r="BF87" s="180">
        <f>IF(N87="snížená",J87,0)</f>
        <v>0</v>
      </c>
      <c r="BG87" s="180">
        <f>IF(N87="zákl. přenesená",J87,0)</f>
        <v>0</v>
      </c>
      <c r="BH87" s="180">
        <f>IF(N87="sníž. přenesená",J87,0)</f>
        <v>0</v>
      </c>
      <c r="BI87" s="180">
        <f>IF(N87="nulová",J87,0)</f>
        <v>0</v>
      </c>
      <c r="BJ87" s="23" t="s">
        <v>75</v>
      </c>
      <c r="BK87" s="180">
        <f>ROUND(I87*H87,2)</f>
        <v>0</v>
      </c>
      <c r="BL87" s="23" t="s">
        <v>127</v>
      </c>
      <c r="BM87" s="23" t="s">
        <v>128</v>
      </c>
    </row>
    <row r="88" spans="2:51" s="11" customFormat="1" ht="13.5">
      <c r="B88" s="181"/>
      <c r="D88" s="182" t="s">
        <v>129</v>
      </c>
      <c r="E88" s="183" t="s">
        <v>5</v>
      </c>
      <c r="F88" s="184" t="s">
        <v>130</v>
      </c>
      <c r="H88" s="185">
        <v>75.6</v>
      </c>
      <c r="I88" s="186"/>
      <c r="L88" s="181"/>
      <c r="M88" s="187"/>
      <c r="N88" s="188"/>
      <c r="O88" s="188"/>
      <c r="P88" s="188"/>
      <c r="Q88" s="188"/>
      <c r="R88" s="188"/>
      <c r="S88" s="188"/>
      <c r="T88" s="189"/>
      <c r="AT88" s="190" t="s">
        <v>129</v>
      </c>
      <c r="AU88" s="190" t="s">
        <v>82</v>
      </c>
      <c r="AV88" s="11" t="s">
        <v>82</v>
      </c>
      <c r="AW88" s="11" t="s">
        <v>33</v>
      </c>
      <c r="AX88" s="11" t="s">
        <v>75</v>
      </c>
      <c r="AY88" s="190" t="s">
        <v>119</v>
      </c>
    </row>
    <row r="89" spans="2:65" s="1" customFormat="1" ht="31.5" customHeight="1">
      <c r="B89" s="168"/>
      <c r="C89" s="169" t="s">
        <v>82</v>
      </c>
      <c r="D89" s="169" t="s">
        <v>122</v>
      </c>
      <c r="E89" s="170" t="s">
        <v>131</v>
      </c>
      <c r="F89" s="171" t="s">
        <v>132</v>
      </c>
      <c r="G89" s="172" t="s">
        <v>125</v>
      </c>
      <c r="H89" s="173">
        <v>75.6</v>
      </c>
      <c r="I89" s="174"/>
      <c r="J89" s="175">
        <f>ROUND(I89*H89,2)</f>
        <v>0</v>
      </c>
      <c r="K89" s="171" t="s">
        <v>126</v>
      </c>
      <c r="L89" s="40"/>
      <c r="M89" s="176" t="s">
        <v>5</v>
      </c>
      <c r="N89" s="177" t="s">
        <v>41</v>
      </c>
      <c r="O89" s="41"/>
      <c r="P89" s="178">
        <f>O89*H89</f>
        <v>0</v>
      </c>
      <c r="Q89" s="178">
        <v>0.003</v>
      </c>
      <c r="R89" s="178">
        <f>Q89*H89</f>
        <v>0.22679999999999997</v>
      </c>
      <c r="S89" s="178">
        <v>0</v>
      </c>
      <c r="T89" s="179">
        <f>S89*H89</f>
        <v>0</v>
      </c>
      <c r="AR89" s="23" t="s">
        <v>127</v>
      </c>
      <c r="AT89" s="23" t="s">
        <v>122</v>
      </c>
      <c r="AU89" s="23" t="s">
        <v>82</v>
      </c>
      <c r="AY89" s="23" t="s">
        <v>119</v>
      </c>
      <c r="BE89" s="180">
        <f>IF(N89="základní",J89,0)</f>
        <v>0</v>
      </c>
      <c r="BF89" s="180">
        <f>IF(N89="snížená",J89,0)</f>
        <v>0</v>
      </c>
      <c r="BG89" s="180">
        <f>IF(N89="zákl. přenesená",J89,0)</f>
        <v>0</v>
      </c>
      <c r="BH89" s="180">
        <f>IF(N89="sníž. přenesená",J89,0)</f>
        <v>0</v>
      </c>
      <c r="BI89" s="180">
        <f>IF(N89="nulová",J89,0)</f>
        <v>0</v>
      </c>
      <c r="BJ89" s="23" t="s">
        <v>75</v>
      </c>
      <c r="BK89" s="180">
        <f>ROUND(I89*H89,2)</f>
        <v>0</v>
      </c>
      <c r="BL89" s="23" t="s">
        <v>127</v>
      </c>
      <c r="BM89" s="23" t="s">
        <v>133</v>
      </c>
    </row>
    <row r="90" spans="2:51" s="11" customFormat="1" ht="13.5">
      <c r="B90" s="181"/>
      <c r="D90" s="191" t="s">
        <v>129</v>
      </c>
      <c r="E90" s="190" t="s">
        <v>5</v>
      </c>
      <c r="F90" s="192" t="s">
        <v>130</v>
      </c>
      <c r="H90" s="193">
        <v>75.6</v>
      </c>
      <c r="I90" s="186"/>
      <c r="L90" s="181"/>
      <c r="M90" s="187"/>
      <c r="N90" s="188"/>
      <c r="O90" s="188"/>
      <c r="P90" s="188"/>
      <c r="Q90" s="188"/>
      <c r="R90" s="188"/>
      <c r="S90" s="188"/>
      <c r="T90" s="189"/>
      <c r="AT90" s="190" t="s">
        <v>129</v>
      </c>
      <c r="AU90" s="190" t="s">
        <v>82</v>
      </c>
      <c r="AV90" s="11" t="s">
        <v>82</v>
      </c>
      <c r="AW90" s="11" t="s">
        <v>33</v>
      </c>
      <c r="AX90" s="11" t="s">
        <v>70</v>
      </c>
      <c r="AY90" s="190" t="s">
        <v>119</v>
      </c>
    </row>
    <row r="91" spans="2:51" s="12" customFormat="1" ht="13.5">
      <c r="B91" s="194"/>
      <c r="D91" s="182" t="s">
        <v>129</v>
      </c>
      <c r="E91" s="195" t="s">
        <v>5</v>
      </c>
      <c r="F91" s="196" t="s">
        <v>134</v>
      </c>
      <c r="H91" s="197">
        <v>75.6</v>
      </c>
      <c r="I91" s="198"/>
      <c r="L91" s="194"/>
      <c r="M91" s="199"/>
      <c r="N91" s="200"/>
      <c r="O91" s="200"/>
      <c r="P91" s="200"/>
      <c r="Q91" s="200"/>
      <c r="R91" s="200"/>
      <c r="S91" s="200"/>
      <c r="T91" s="201"/>
      <c r="AT91" s="202" t="s">
        <v>129</v>
      </c>
      <c r="AU91" s="202" t="s">
        <v>82</v>
      </c>
      <c r="AV91" s="12" t="s">
        <v>127</v>
      </c>
      <c r="AW91" s="12" t="s">
        <v>33</v>
      </c>
      <c r="AX91" s="12" t="s">
        <v>75</v>
      </c>
      <c r="AY91" s="202" t="s">
        <v>119</v>
      </c>
    </row>
    <row r="92" spans="2:65" s="1" customFormat="1" ht="22.5" customHeight="1">
      <c r="B92" s="168"/>
      <c r="C92" s="169" t="s">
        <v>135</v>
      </c>
      <c r="D92" s="169" t="s">
        <v>122</v>
      </c>
      <c r="E92" s="170" t="s">
        <v>136</v>
      </c>
      <c r="F92" s="171" t="s">
        <v>137</v>
      </c>
      <c r="G92" s="172" t="s">
        <v>125</v>
      </c>
      <c r="H92" s="173">
        <v>0.9</v>
      </c>
      <c r="I92" s="174"/>
      <c r="J92" s="175">
        <f>ROUND(I92*H92,2)</f>
        <v>0</v>
      </c>
      <c r="K92" s="171" t="s">
        <v>126</v>
      </c>
      <c r="L92" s="40"/>
      <c r="M92" s="176" t="s">
        <v>5</v>
      </c>
      <c r="N92" s="177" t="s">
        <v>41</v>
      </c>
      <c r="O92" s="41"/>
      <c r="P92" s="178">
        <f>O92*H92</f>
        <v>0</v>
      </c>
      <c r="Q92" s="178">
        <v>0.04</v>
      </c>
      <c r="R92" s="178">
        <f>Q92*H92</f>
        <v>0.036000000000000004</v>
      </c>
      <c r="S92" s="178">
        <v>0</v>
      </c>
      <c r="T92" s="179">
        <f>S92*H92</f>
        <v>0</v>
      </c>
      <c r="AR92" s="23" t="s">
        <v>127</v>
      </c>
      <c r="AT92" s="23" t="s">
        <v>122</v>
      </c>
      <c r="AU92" s="23" t="s">
        <v>82</v>
      </c>
      <c r="AY92" s="23" t="s">
        <v>119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23" t="s">
        <v>75</v>
      </c>
      <c r="BK92" s="180">
        <f>ROUND(I92*H92,2)</f>
        <v>0</v>
      </c>
      <c r="BL92" s="23" t="s">
        <v>127</v>
      </c>
      <c r="BM92" s="23" t="s">
        <v>138</v>
      </c>
    </row>
    <row r="93" spans="2:51" s="11" customFormat="1" ht="13.5">
      <c r="B93" s="181"/>
      <c r="D93" s="182" t="s">
        <v>129</v>
      </c>
      <c r="E93" s="183" t="s">
        <v>5</v>
      </c>
      <c r="F93" s="184" t="s">
        <v>139</v>
      </c>
      <c r="H93" s="185">
        <v>0.9</v>
      </c>
      <c r="I93" s="186"/>
      <c r="L93" s="181"/>
      <c r="M93" s="187"/>
      <c r="N93" s="188"/>
      <c r="O93" s="188"/>
      <c r="P93" s="188"/>
      <c r="Q93" s="188"/>
      <c r="R93" s="188"/>
      <c r="S93" s="188"/>
      <c r="T93" s="189"/>
      <c r="AT93" s="190" t="s">
        <v>129</v>
      </c>
      <c r="AU93" s="190" t="s">
        <v>82</v>
      </c>
      <c r="AV93" s="11" t="s">
        <v>82</v>
      </c>
      <c r="AW93" s="11" t="s">
        <v>33</v>
      </c>
      <c r="AX93" s="11" t="s">
        <v>75</v>
      </c>
      <c r="AY93" s="190" t="s">
        <v>119</v>
      </c>
    </row>
    <row r="94" spans="2:65" s="1" customFormat="1" ht="31.5" customHeight="1">
      <c r="B94" s="168"/>
      <c r="C94" s="169" t="s">
        <v>127</v>
      </c>
      <c r="D94" s="169" t="s">
        <v>122</v>
      </c>
      <c r="E94" s="170" t="s">
        <v>140</v>
      </c>
      <c r="F94" s="171" t="s">
        <v>141</v>
      </c>
      <c r="G94" s="172" t="s">
        <v>125</v>
      </c>
      <c r="H94" s="173">
        <v>131.72</v>
      </c>
      <c r="I94" s="174"/>
      <c r="J94" s="175">
        <f>ROUND(I94*H94,2)</f>
        <v>0</v>
      </c>
      <c r="K94" s="171" t="s">
        <v>126</v>
      </c>
      <c r="L94" s="40"/>
      <c r="M94" s="176" t="s">
        <v>5</v>
      </c>
      <c r="N94" s="177" t="s">
        <v>41</v>
      </c>
      <c r="O94" s="41"/>
      <c r="P94" s="178">
        <f>O94*H94</f>
        <v>0</v>
      </c>
      <c r="Q94" s="178">
        <v>0.00489</v>
      </c>
      <c r="R94" s="178">
        <f>Q94*H94</f>
        <v>0.6441108</v>
      </c>
      <c r="S94" s="178">
        <v>0</v>
      </c>
      <c r="T94" s="179">
        <f>S94*H94</f>
        <v>0</v>
      </c>
      <c r="AR94" s="23" t="s">
        <v>127</v>
      </c>
      <c r="AT94" s="23" t="s">
        <v>122</v>
      </c>
      <c r="AU94" s="23" t="s">
        <v>82</v>
      </c>
      <c r="AY94" s="23" t="s">
        <v>119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23" t="s">
        <v>75</v>
      </c>
      <c r="BK94" s="180">
        <f>ROUND(I94*H94,2)</f>
        <v>0</v>
      </c>
      <c r="BL94" s="23" t="s">
        <v>127</v>
      </c>
      <c r="BM94" s="23" t="s">
        <v>142</v>
      </c>
    </row>
    <row r="95" spans="2:51" s="11" customFormat="1" ht="13.5">
      <c r="B95" s="181"/>
      <c r="D95" s="191" t="s">
        <v>129</v>
      </c>
      <c r="E95" s="190" t="s">
        <v>5</v>
      </c>
      <c r="F95" s="192" t="s">
        <v>143</v>
      </c>
      <c r="H95" s="193">
        <v>131.72</v>
      </c>
      <c r="I95" s="186"/>
      <c r="L95" s="181"/>
      <c r="M95" s="187"/>
      <c r="N95" s="188"/>
      <c r="O95" s="188"/>
      <c r="P95" s="188"/>
      <c r="Q95" s="188"/>
      <c r="R95" s="188"/>
      <c r="S95" s="188"/>
      <c r="T95" s="189"/>
      <c r="AT95" s="190" t="s">
        <v>129</v>
      </c>
      <c r="AU95" s="190" t="s">
        <v>82</v>
      </c>
      <c r="AV95" s="11" t="s">
        <v>82</v>
      </c>
      <c r="AW95" s="11" t="s">
        <v>33</v>
      </c>
      <c r="AX95" s="11" t="s">
        <v>70</v>
      </c>
      <c r="AY95" s="190" t="s">
        <v>119</v>
      </c>
    </row>
    <row r="96" spans="2:51" s="12" customFormat="1" ht="13.5">
      <c r="B96" s="194"/>
      <c r="D96" s="182" t="s">
        <v>129</v>
      </c>
      <c r="E96" s="195" t="s">
        <v>5</v>
      </c>
      <c r="F96" s="196" t="s">
        <v>134</v>
      </c>
      <c r="H96" s="197">
        <v>131.72</v>
      </c>
      <c r="I96" s="198"/>
      <c r="L96" s="194"/>
      <c r="M96" s="199"/>
      <c r="N96" s="200"/>
      <c r="O96" s="200"/>
      <c r="P96" s="200"/>
      <c r="Q96" s="200"/>
      <c r="R96" s="200"/>
      <c r="S96" s="200"/>
      <c r="T96" s="201"/>
      <c r="AT96" s="202" t="s">
        <v>129</v>
      </c>
      <c r="AU96" s="202" t="s">
        <v>82</v>
      </c>
      <c r="AV96" s="12" t="s">
        <v>127</v>
      </c>
      <c r="AW96" s="12" t="s">
        <v>33</v>
      </c>
      <c r="AX96" s="12" t="s">
        <v>75</v>
      </c>
      <c r="AY96" s="202" t="s">
        <v>119</v>
      </c>
    </row>
    <row r="97" spans="2:65" s="1" customFormat="1" ht="22.5" customHeight="1">
      <c r="B97" s="168"/>
      <c r="C97" s="169" t="s">
        <v>144</v>
      </c>
      <c r="D97" s="169" t="s">
        <v>122</v>
      </c>
      <c r="E97" s="170" t="s">
        <v>145</v>
      </c>
      <c r="F97" s="171" t="s">
        <v>146</v>
      </c>
      <c r="G97" s="172" t="s">
        <v>125</v>
      </c>
      <c r="H97" s="173">
        <v>131.72</v>
      </c>
      <c r="I97" s="174"/>
      <c r="J97" s="175">
        <f>ROUND(I97*H97,2)</f>
        <v>0</v>
      </c>
      <c r="K97" s="171" t="s">
        <v>126</v>
      </c>
      <c r="L97" s="40"/>
      <c r="M97" s="176" t="s">
        <v>5</v>
      </c>
      <c r="N97" s="177" t="s">
        <v>41</v>
      </c>
      <c r="O97" s="41"/>
      <c r="P97" s="178">
        <f>O97*H97</f>
        <v>0</v>
      </c>
      <c r="Q97" s="178">
        <v>0.003</v>
      </c>
      <c r="R97" s="178">
        <f>Q97*H97</f>
        <v>0.39516</v>
      </c>
      <c r="S97" s="178">
        <v>0</v>
      </c>
      <c r="T97" s="179">
        <f>S97*H97</f>
        <v>0</v>
      </c>
      <c r="AR97" s="23" t="s">
        <v>127</v>
      </c>
      <c r="AT97" s="23" t="s">
        <v>122</v>
      </c>
      <c r="AU97" s="23" t="s">
        <v>82</v>
      </c>
      <c r="AY97" s="23" t="s">
        <v>119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23" t="s">
        <v>75</v>
      </c>
      <c r="BK97" s="180">
        <f>ROUND(I97*H97,2)</f>
        <v>0</v>
      </c>
      <c r="BL97" s="23" t="s">
        <v>127</v>
      </c>
      <c r="BM97" s="23" t="s">
        <v>147</v>
      </c>
    </row>
    <row r="98" spans="2:51" s="11" customFormat="1" ht="13.5">
      <c r="B98" s="181"/>
      <c r="D98" s="191" t="s">
        <v>129</v>
      </c>
      <c r="E98" s="190" t="s">
        <v>5</v>
      </c>
      <c r="F98" s="192" t="s">
        <v>143</v>
      </c>
      <c r="H98" s="193">
        <v>131.72</v>
      </c>
      <c r="I98" s="186"/>
      <c r="L98" s="181"/>
      <c r="M98" s="187"/>
      <c r="N98" s="188"/>
      <c r="O98" s="188"/>
      <c r="P98" s="188"/>
      <c r="Q98" s="188"/>
      <c r="R98" s="188"/>
      <c r="S98" s="188"/>
      <c r="T98" s="189"/>
      <c r="AT98" s="190" t="s">
        <v>129</v>
      </c>
      <c r="AU98" s="190" t="s">
        <v>82</v>
      </c>
      <c r="AV98" s="11" t="s">
        <v>82</v>
      </c>
      <c r="AW98" s="11" t="s">
        <v>33</v>
      </c>
      <c r="AX98" s="11" t="s">
        <v>70</v>
      </c>
      <c r="AY98" s="190" t="s">
        <v>119</v>
      </c>
    </row>
    <row r="99" spans="2:51" s="12" customFormat="1" ht="13.5">
      <c r="B99" s="194"/>
      <c r="D99" s="191" t="s">
        <v>129</v>
      </c>
      <c r="E99" s="203" t="s">
        <v>5</v>
      </c>
      <c r="F99" s="204" t="s">
        <v>134</v>
      </c>
      <c r="H99" s="205">
        <v>131.72</v>
      </c>
      <c r="I99" s="198"/>
      <c r="L99" s="194"/>
      <c r="M99" s="199"/>
      <c r="N99" s="200"/>
      <c r="O99" s="200"/>
      <c r="P99" s="200"/>
      <c r="Q99" s="200"/>
      <c r="R99" s="200"/>
      <c r="S99" s="200"/>
      <c r="T99" s="201"/>
      <c r="AT99" s="202" t="s">
        <v>129</v>
      </c>
      <c r="AU99" s="202" t="s">
        <v>82</v>
      </c>
      <c r="AV99" s="12" t="s">
        <v>127</v>
      </c>
      <c r="AW99" s="12" t="s">
        <v>33</v>
      </c>
      <c r="AX99" s="12" t="s">
        <v>75</v>
      </c>
      <c r="AY99" s="202" t="s">
        <v>119</v>
      </c>
    </row>
    <row r="100" spans="2:63" s="10" customFormat="1" ht="29.85" customHeight="1">
      <c r="B100" s="154"/>
      <c r="D100" s="165" t="s">
        <v>69</v>
      </c>
      <c r="E100" s="166" t="s">
        <v>148</v>
      </c>
      <c r="F100" s="166" t="s">
        <v>149</v>
      </c>
      <c r="I100" s="157"/>
      <c r="J100" s="167">
        <f>BK100</f>
        <v>0</v>
      </c>
      <c r="L100" s="154"/>
      <c r="M100" s="159"/>
      <c r="N100" s="160"/>
      <c r="O100" s="160"/>
      <c r="P100" s="161">
        <f>SUM(P101:P102)</f>
        <v>0</v>
      </c>
      <c r="Q100" s="160"/>
      <c r="R100" s="161">
        <f>SUM(R101:R102)</f>
        <v>0.0315</v>
      </c>
      <c r="S100" s="160"/>
      <c r="T100" s="162">
        <f>SUM(T101:T102)</f>
        <v>0.06</v>
      </c>
      <c r="AR100" s="155" t="s">
        <v>75</v>
      </c>
      <c r="AT100" s="163" t="s">
        <v>69</v>
      </c>
      <c r="AU100" s="163" t="s">
        <v>75</v>
      </c>
      <c r="AY100" s="155" t="s">
        <v>119</v>
      </c>
      <c r="BK100" s="164">
        <f>SUM(BK101:BK102)</f>
        <v>0</v>
      </c>
    </row>
    <row r="101" spans="2:65" s="1" customFormat="1" ht="31.5" customHeight="1">
      <c r="B101" s="168"/>
      <c r="C101" s="169" t="s">
        <v>120</v>
      </c>
      <c r="D101" s="169" t="s">
        <v>122</v>
      </c>
      <c r="E101" s="170" t="s">
        <v>150</v>
      </c>
      <c r="F101" s="171" t="s">
        <v>151</v>
      </c>
      <c r="G101" s="172" t="s">
        <v>125</v>
      </c>
      <c r="H101" s="173">
        <v>150</v>
      </c>
      <c r="I101" s="174"/>
      <c r="J101" s="175">
        <f>ROUND(I101*H101,2)</f>
        <v>0</v>
      </c>
      <c r="K101" s="171" t="s">
        <v>126</v>
      </c>
      <c r="L101" s="40"/>
      <c r="M101" s="176" t="s">
        <v>5</v>
      </c>
      <c r="N101" s="177" t="s">
        <v>41</v>
      </c>
      <c r="O101" s="41"/>
      <c r="P101" s="178">
        <f>O101*H101</f>
        <v>0</v>
      </c>
      <c r="Q101" s="178">
        <v>0.00021</v>
      </c>
      <c r="R101" s="178">
        <f>Q101*H101</f>
        <v>0.0315</v>
      </c>
      <c r="S101" s="178">
        <v>0</v>
      </c>
      <c r="T101" s="179">
        <f>S101*H101</f>
        <v>0</v>
      </c>
      <c r="AR101" s="23" t="s">
        <v>127</v>
      </c>
      <c r="AT101" s="23" t="s">
        <v>122</v>
      </c>
      <c r="AU101" s="23" t="s">
        <v>82</v>
      </c>
      <c r="AY101" s="23" t="s">
        <v>119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23" t="s">
        <v>75</v>
      </c>
      <c r="BK101" s="180">
        <f>ROUND(I101*H101,2)</f>
        <v>0</v>
      </c>
      <c r="BL101" s="23" t="s">
        <v>127</v>
      </c>
      <c r="BM101" s="23" t="s">
        <v>152</v>
      </c>
    </row>
    <row r="102" spans="2:65" s="1" customFormat="1" ht="31.5" customHeight="1">
      <c r="B102" s="168"/>
      <c r="C102" s="169" t="s">
        <v>153</v>
      </c>
      <c r="D102" s="169" t="s">
        <v>122</v>
      </c>
      <c r="E102" s="170" t="s">
        <v>154</v>
      </c>
      <c r="F102" s="171" t="s">
        <v>155</v>
      </c>
      <c r="G102" s="172" t="s">
        <v>156</v>
      </c>
      <c r="H102" s="173">
        <v>30</v>
      </c>
      <c r="I102" s="174"/>
      <c r="J102" s="175">
        <f>ROUND(I102*H102,2)</f>
        <v>0</v>
      </c>
      <c r="K102" s="171" t="s">
        <v>126</v>
      </c>
      <c r="L102" s="40"/>
      <c r="M102" s="176" t="s">
        <v>5</v>
      </c>
      <c r="N102" s="177" t="s">
        <v>41</v>
      </c>
      <c r="O102" s="41"/>
      <c r="P102" s="178">
        <f>O102*H102</f>
        <v>0</v>
      </c>
      <c r="Q102" s="178">
        <v>0</v>
      </c>
      <c r="R102" s="178">
        <f>Q102*H102</f>
        <v>0</v>
      </c>
      <c r="S102" s="178">
        <v>0.002</v>
      </c>
      <c r="T102" s="179">
        <f>S102*H102</f>
        <v>0.06</v>
      </c>
      <c r="AR102" s="23" t="s">
        <v>127</v>
      </c>
      <c r="AT102" s="23" t="s">
        <v>122</v>
      </c>
      <c r="AU102" s="23" t="s">
        <v>82</v>
      </c>
      <c r="AY102" s="23" t="s">
        <v>119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23" t="s">
        <v>75</v>
      </c>
      <c r="BK102" s="180">
        <f>ROUND(I102*H102,2)</f>
        <v>0</v>
      </c>
      <c r="BL102" s="23" t="s">
        <v>127</v>
      </c>
      <c r="BM102" s="23" t="s">
        <v>157</v>
      </c>
    </row>
    <row r="103" spans="2:63" s="10" customFormat="1" ht="29.85" customHeight="1">
      <c r="B103" s="154"/>
      <c r="D103" s="165" t="s">
        <v>69</v>
      </c>
      <c r="E103" s="166" t="s">
        <v>158</v>
      </c>
      <c r="F103" s="166" t="s">
        <v>159</v>
      </c>
      <c r="I103" s="157"/>
      <c r="J103" s="167">
        <f>BK103</f>
        <v>0</v>
      </c>
      <c r="L103" s="154"/>
      <c r="M103" s="159"/>
      <c r="N103" s="160"/>
      <c r="O103" s="160"/>
      <c r="P103" s="161">
        <f>SUM(P104:P107)</f>
        <v>0</v>
      </c>
      <c r="Q103" s="160"/>
      <c r="R103" s="161">
        <f>SUM(R104:R107)</f>
        <v>0</v>
      </c>
      <c r="S103" s="160"/>
      <c r="T103" s="162">
        <f>SUM(T104:T107)</f>
        <v>0</v>
      </c>
      <c r="AR103" s="155" t="s">
        <v>75</v>
      </c>
      <c r="AT103" s="163" t="s">
        <v>69</v>
      </c>
      <c r="AU103" s="163" t="s">
        <v>75</v>
      </c>
      <c r="AY103" s="155" t="s">
        <v>119</v>
      </c>
      <c r="BK103" s="164">
        <f>SUM(BK104:BK107)</f>
        <v>0</v>
      </c>
    </row>
    <row r="104" spans="2:65" s="1" customFormat="1" ht="31.5" customHeight="1">
      <c r="B104" s="168"/>
      <c r="C104" s="169" t="s">
        <v>160</v>
      </c>
      <c r="D104" s="169" t="s">
        <v>122</v>
      </c>
      <c r="E104" s="170" t="s">
        <v>161</v>
      </c>
      <c r="F104" s="171" t="s">
        <v>162</v>
      </c>
      <c r="G104" s="172" t="s">
        <v>163</v>
      </c>
      <c r="H104" s="173">
        <v>0.149</v>
      </c>
      <c r="I104" s="174"/>
      <c r="J104" s="175">
        <f>ROUND(I104*H104,2)</f>
        <v>0</v>
      </c>
      <c r="K104" s="171" t="s">
        <v>126</v>
      </c>
      <c r="L104" s="40"/>
      <c r="M104" s="176" t="s">
        <v>5</v>
      </c>
      <c r="N104" s="177" t="s">
        <v>41</v>
      </c>
      <c r="O104" s="41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AR104" s="23" t="s">
        <v>127</v>
      </c>
      <c r="AT104" s="23" t="s">
        <v>122</v>
      </c>
      <c r="AU104" s="23" t="s">
        <v>82</v>
      </c>
      <c r="AY104" s="23" t="s">
        <v>119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23" t="s">
        <v>75</v>
      </c>
      <c r="BK104" s="180">
        <f>ROUND(I104*H104,2)</f>
        <v>0</v>
      </c>
      <c r="BL104" s="23" t="s">
        <v>127</v>
      </c>
      <c r="BM104" s="23" t="s">
        <v>164</v>
      </c>
    </row>
    <row r="105" spans="2:65" s="1" customFormat="1" ht="31.5" customHeight="1">
      <c r="B105" s="168"/>
      <c r="C105" s="169" t="s">
        <v>148</v>
      </c>
      <c r="D105" s="169" t="s">
        <v>122</v>
      </c>
      <c r="E105" s="170" t="s">
        <v>165</v>
      </c>
      <c r="F105" s="171" t="s">
        <v>166</v>
      </c>
      <c r="G105" s="172" t="s">
        <v>163</v>
      </c>
      <c r="H105" s="173">
        <v>1.341</v>
      </c>
      <c r="I105" s="174"/>
      <c r="J105" s="175">
        <f>ROUND(I105*H105,2)</f>
        <v>0</v>
      </c>
      <c r="K105" s="171" t="s">
        <v>126</v>
      </c>
      <c r="L105" s="40"/>
      <c r="M105" s="176" t="s">
        <v>5</v>
      </c>
      <c r="N105" s="177" t="s">
        <v>41</v>
      </c>
      <c r="O105" s="41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AR105" s="23" t="s">
        <v>127</v>
      </c>
      <c r="AT105" s="23" t="s">
        <v>122</v>
      </c>
      <c r="AU105" s="23" t="s">
        <v>82</v>
      </c>
      <c r="AY105" s="23" t="s">
        <v>119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23" t="s">
        <v>75</v>
      </c>
      <c r="BK105" s="180">
        <f>ROUND(I105*H105,2)</f>
        <v>0</v>
      </c>
      <c r="BL105" s="23" t="s">
        <v>127</v>
      </c>
      <c r="BM105" s="23" t="s">
        <v>167</v>
      </c>
    </row>
    <row r="106" spans="2:51" s="11" customFormat="1" ht="13.5">
      <c r="B106" s="181"/>
      <c r="D106" s="182" t="s">
        <v>129</v>
      </c>
      <c r="E106" s="183" t="s">
        <v>5</v>
      </c>
      <c r="F106" s="184" t="s">
        <v>168</v>
      </c>
      <c r="H106" s="185">
        <v>1.341</v>
      </c>
      <c r="I106" s="186"/>
      <c r="L106" s="181"/>
      <c r="M106" s="187"/>
      <c r="N106" s="188"/>
      <c r="O106" s="188"/>
      <c r="P106" s="188"/>
      <c r="Q106" s="188"/>
      <c r="R106" s="188"/>
      <c r="S106" s="188"/>
      <c r="T106" s="189"/>
      <c r="AT106" s="190" t="s">
        <v>129</v>
      </c>
      <c r="AU106" s="190" t="s">
        <v>82</v>
      </c>
      <c r="AV106" s="11" t="s">
        <v>82</v>
      </c>
      <c r="AW106" s="11" t="s">
        <v>33</v>
      </c>
      <c r="AX106" s="11" t="s">
        <v>75</v>
      </c>
      <c r="AY106" s="190" t="s">
        <v>119</v>
      </c>
    </row>
    <row r="107" spans="2:65" s="1" customFormat="1" ht="22.5" customHeight="1">
      <c r="B107" s="168"/>
      <c r="C107" s="169" t="s">
        <v>169</v>
      </c>
      <c r="D107" s="169" t="s">
        <v>122</v>
      </c>
      <c r="E107" s="170" t="s">
        <v>170</v>
      </c>
      <c r="F107" s="171" t="s">
        <v>171</v>
      </c>
      <c r="G107" s="172" t="s">
        <v>163</v>
      </c>
      <c r="H107" s="173">
        <v>0.149</v>
      </c>
      <c r="I107" s="174"/>
      <c r="J107" s="175">
        <f>ROUND(I107*H107,2)</f>
        <v>0</v>
      </c>
      <c r="K107" s="171" t="s">
        <v>126</v>
      </c>
      <c r="L107" s="40"/>
      <c r="M107" s="176" t="s">
        <v>5</v>
      </c>
      <c r="N107" s="177" t="s">
        <v>41</v>
      </c>
      <c r="O107" s="41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AR107" s="23" t="s">
        <v>127</v>
      </c>
      <c r="AT107" s="23" t="s">
        <v>122</v>
      </c>
      <c r="AU107" s="23" t="s">
        <v>82</v>
      </c>
      <c r="AY107" s="23" t="s">
        <v>119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23" t="s">
        <v>75</v>
      </c>
      <c r="BK107" s="180">
        <f>ROUND(I107*H107,2)</f>
        <v>0</v>
      </c>
      <c r="BL107" s="23" t="s">
        <v>127</v>
      </c>
      <c r="BM107" s="23" t="s">
        <v>172</v>
      </c>
    </row>
    <row r="108" spans="2:63" s="10" customFormat="1" ht="29.85" customHeight="1">
      <c r="B108" s="154"/>
      <c r="D108" s="165" t="s">
        <v>69</v>
      </c>
      <c r="E108" s="166" t="s">
        <v>173</v>
      </c>
      <c r="F108" s="166" t="s">
        <v>174</v>
      </c>
      <c r="I108" s="157"/>
      <c r="J108" s="167">
        <f>BK108</f>
        <v>0</v>
      </c>
      <c r="L108" s="154"/>
      <c r="M108" s="159"/>
      <c r="N108" s="160"/>
      <c r="O108" s="160"/>
      <c r="P108" s="161">
        <f>P109</f>
        <v>0</v>
      </c>
      <c r="Q108" s="160"/>
      <c r="R108" s="161">
        <f>R109</f>
        <v>0</v>
      </c>
      <c r="S108" s="160"/>
      <c r="T108" s="162">
        <f>T109</f>
        <v>0</v>
      </c>
      <c r="AR108" s="155" t="s">
        <v>75</v>
      </c>
      <c r="AT108" s="163" t="s">
        <v>69</v>
      </c>
      <c r="AU108" s="163" t="s">
        <v>75</v>
      </c>
      <c r="AY108" s="155" t="s">
        <v>119</v>
      </c>
      <c r="BK108" s="164">
        <f>BK109</f>
        <v>0</v>
      </c>
    </row>
    <row r="109" spans="2:65" s="1" customFormat="1" ht="44.25" customHeight="1">
      <c r="B109" s="168"/>
      <c r="C109" s="169" t="s">
        <v>175</v>
      </c>
      <c r="D109" s="169" t="s">
        <v>122</v>
      </c>
      <c r="E109" s="170" t="s">
        <v>176</v>
      </c>
      <c r="F109" s="171" t="s">
        <v>177</v>
      </c>
      <c r="G109" s="172" t="s">
        <v>163</v>
      </c>
      <c r="H109" s="173">
        <v>1.703</v>
      </c>
      <c r="I109" s="174"/>
      <c r="J109" s="175">
        <f>ROUND(I109*H109,2)</f>
        <v>0</v>
      </c>
      <c r="K109" s="171" t="s">
        <v>126</v>
      </c>
      <c r="L109" s="40"/>
      <c r="M109" s="176" t="s">
        <v>5</v>
      </c>
      <c r="N109" s="177" t="s">
        <v>41</v>
      </c>
      <c r="O109" s="41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AR109" s="23" t="s">
        <v>127</v>
      </c>
      <c r="AT109" s="23" t="s">
        <v>122</v>
      </c>
      <c r="AU109" s="23" t="s">
        <v>82</v>
      </c>
      <c r="AY109" s="23" t="s">
        <v>119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23" t="s">
        <v>75</v>
      </c>
      <c r="BK109" s="180">
        <f>ROUND(I109*H109,2)</f>
        <v>0</v>
      </c>
      <c r="BL109" s="23" t="s">
        <v>127</v>
      </c>
      <c r="BM109" s="23" t="s">
        <v>178</v>
      </c>
    </row>
    <row r="110" spans="2:63" s="10" customFormat="1" ht="37.35" customHeight="1">
      <c r="B110" s="154"/>
      <c r="D110" s="155" t="s">
        <v>69</v>
      </c>
      <c r="E110" s="156" t="s">
        <v>179</v>
      </c>
      <c r="F110" s="156" t="s">
        <v>180</v>
      </c>
      <c r="I110" s="157"/>
      <c r="J110" s="158">
        <f>BK110</f>
        <v>0</v>
      </c>
      <c r="L110" s="154"/>
      <c r="M110" s="159"/>
      <c r="N110" s="160"/>
      <c r="O110" s="160"/>
      <c r="P110" s="161">
        <f>P111+P120+P126+P136+P140+P149</f>
        <v>0</v>
      </c>
      <c r="Q110" s="160"/>
      <c r="R110" s="161">
        <f>R111+R120+R126+R136+R140+R149</f>
        <v>3.1513229100000006</v>
      </c>
      <c r="S110" s="160"/>
      <c r="T110" s="162">
        <f>T111+T120+T126+T136+T140+T149</f>
        <v>0.0891476</v>
      </c>
      <c r="AR110" s="155" t="s">
        <v>82</v>
      </c>
      <c r="AT110" s="163" t="s">
        <v>69</v>
      </c>
      <c r="AU110" s="163" t="s">
        <v>70</v>
      </c>
      <c r="AY110" s="155" t="s">
        <v>119</v>
      </c>
      <c r="BK110" s="164">
        <f>BK111+BK120+BK126+BK136+BK140+BK149</f>
        <v>0</v>
      </c>
    </row>
    <row r="111" spans="2:63" s="10" customFormat="1" ht="19.9" customHeight="1">
      <c r="B111" s="154"/>
      <c r="D111" s="165" t="s">
        <v>69</v>
      </c>
      <c r="E111" s="166" t="s">
        <v>181</v>
      </c>
      <c r="F111" s="166" t="s">
        <v>182</v>
      </c>
      <c r="I111" s="157"/>
      <c r="J111" s="167">
        <f>BK111</f>
        <v>0</v>
      </c>
      <c r="L111" s="154"/>
      <c r="M111" s="159"/>
      <c r="N111" s="160"/>
      <c r="O111" s="160"/>
      <c r="P111" s="161">
        <f>SUM(P112:P119)</f>
        <v>0</v>
      </c>
      <c r="Q111" s="160"/>
      <c r="R111" s="161">
        <f>SUM(R112:R119)</f>
        <v>0.3976929</v>
      </c>
      <c r="S111" s="160"/>
      <c r="T111" s="162">
        <f>SUM(T112:T119)</f>
        <v>0</v>
      </c>
      <c r="AR111" s="155" t="s">
        <v>82</v>
      </c>
      <c r="AT111" s="163" t="s">
        <v>69</v>
      </c>
      <c r="AU111" s="163" t="s">
        <v>75</v>
      </c>
      <c r="AY111" s="155" t="s">
        <v>119</v>
      </c>
      <c r="BK111" s="164">
        <f>SUM(BK112:BK119)</f>
        <v>0</v>
      </c>
    </row>
    <row r="112" spans="2:65" s="1" customFormat="1" ht="22.5" customHeight="1">
      <c r="B112" s="168"/>
      <c r="C112" s="169" t="s">
        <v>183</v>
      </c>
      <c r="D112" s="169" t="s">
        <v>122</v>
      </c>
      <c r="E112" s="170" t="s">
        <v>184</v>
      </c>
      <c r="F112" s="171" t="s">
        <v>185</v>
      </c>
      <c r="G112" s="172" t="s">
        <v>186</v>
      </c>
      <c r="H112" s="173">
        <v>1</v>
      </c>
      <c r="I112" s="174"/>
      <c r="J112" s="175">
        <f>ROUND(I112*H112,2)</f>
        <v>0</v>
      </c>
      <c r="K112" s="171" t="s">
        <v>5</v>
      </c>
      <c r="L112" s="40"/>
      <c r="M112" s="176" t="s">
        <v>5</v>
      </c>
      <c r="N112" s="177" t="s">
        <v>41</v>
      </c>
      <c r="O112" s="41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AR112" s="23" t="s">
        <v>187</v>
      </c>
      <c r="AT112" s="23" t="s">
        <v>122</v>
      </c>
      <c r="AU112" s="23" t="s">
        <v>82</v>
      </c>
      <c r="AY112" s="23" t="s">
        <v>119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23" t="s">
        <v>75</v>
      </c>
      <c r="BK112" s="180">
        <f>ROUND(I112*H112,2)</f>
        <v>0</v>
      </c>
      <c r="BL112" s="23" t="s">
        <v>187</v>
      </c>
      <c r="BM112" s="23" t="s">
        <v>188</v>
      </c>
    </row>
    <row r="113" spans="2:65" s="1" customFormat="1" ht="31.5" customHeight="1">
      <c r="B113" s="168"/>
      <c r="C113" s="169" t="s">
        <v>189</v>
      </c>
      <c r="D113" s="169" t="s">
        <v>122</v>
      </c>
      <c r="E113" s="170" t="s">
        <v>190</v>
      </c>
      <c r="F113" s="171" t="s">
        <v>191</v>
      </c>
      <c r="G113" s="172" t="s">
        <v>125</v>
      </c>
      <c r="H113" s="173">
        <v>16.83</v>
      </c>
      <c r="I113" s="174"/>
      <c r="J113" s="175">
        <f>ROUND(I113*H113,2)</f>
        <v>0</v>
      </c>
      <c r="K113" s="171" t="s">
        <v>126</v>
      </c>
      <c r="L113" s="40"/>
      <c r="M113" s="176" t="s">
        <v>5</v>
      </c>
      <c r="N113" s="177" t="s">
        <v>41</v>
      </c>
      <c r="O113" s="41"/>
      <c r="P113" s="178">
        <f>O113*H113</f>
        <v>0</v>
      </c>
      <c r="Q113" s="178">
        <v>0.02363</v>
      </c>
      <c r="R113" s="178">
        <f>Q113*H113</f>
        <v>0.3976929</v>
      </c>
      <c r="S113" s="178">
        <v>0</v>
      </c>
      <c r="T113" s="179">
        <f>S113*H113</f>
        <v>0</v>
      </c>
      <c r="AR113" s="23" t="s">
        <v>187</v>
      </c>
      <c r="AT113" s="23" t="s">
        <v>122</v>
      </c>
      <c r="AU113" s="23" t="s">
        <v>82</v>
      </c>
      <c r="AY113" s="23" t="s">
        <v>119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23" t="s">
        <v>75</v>
      </c>
      <c r="BK113" s="180">
        <f>ROUND(I113*H113,2)</f>
        <v>0</v>
      </c>
      <c r="BL113" s="23" t="s">
        <v>187</v>
      </c>
      <c r="BM113" s="23" t="s">
        <v>192</v>
      </c>
    </row>
    <row r="114" spans="2:51" s="11" customFormat="1" ht="13.5">
      <c r="B114" s="181"/>
      <c r="D114" s="191" t="s">
        <v>129</v>
      </c>
      <c r="E114" s="190" t="s">
        <v>5</v>
      </c>
      <c r="F114" s="192" t="s">
        <v>193</v>
      </c>
      <c r="H114" s="193">
        <v>7.65</v>
      </c>
      <c r="I114" s="186"/>
      <c r="L114" s="181"/>
      <c r="M114" s="187"/>
      <c r="N114" s="188"/>
      <c r="O114" s="188"/>
      <c r="P114" s="188"/>
      <c r="Q114" s="188"/>
      <c r="R114" s="188"/>
      <c r="S114" s="188"/>
      <c r="T114" s="189"/>
      <c r="AT114" s="190" t="s">
        <v>129</v>
      </c>
      <c r="AU114" s="190" t="s">
        <v>82</v>
      </c>
      <c r="AV114" s="11" t="s">
        <v>82</v>
      </c>
      <c r="AW114" s="11" t="s">
        <v>33</v>
      </c>
      <c r="AX114" s="11" t="s">
        <v>70</v>
      </c>
      <c r="AY114" s="190" t="s">
        <v>119</v>
      </c>
    </row>
    <row r="115" spans="2:51" s="11" customFormat="1" ht="13.5">
      <c r="B115" s="181"/>
      <c r="D115" s="191" t="s">
        <v>129</v>
      </c>
      <c r="E115" s="190" t="s">
        <v>5</v>
      </c>
      <c r="F115" s="192" t="s">
        <v>194</v>
      </c>
      <c r="H115" s="193">
        <v>9.18</v>
      </c>
      <c r="I115" s="186"/>
      <c r="L115" s="181"/>
      <c r="M115" s="187"/>
      <c r="N115" s="188"/>
      <c r="O115" s="188"/>
      <c r="P115" s="188"/>
      <c r="Q115" s="188"/>
      <c r="R115" s="188"/>
      <c r="S115" s="188"/>
      <c r="T115" s="189"/>
      <c r="AT115" s="190" t="s">
        <v>129</v>
      </c>
      <c r="AU115" s="190" t="s">
        <v>82</v>
      </c>
      <c r="AV115" s="11" t="s">
        <v>82</v>
      </c>
      <c r="AW115" s="11" t="s">
        <v>33</v>
      </c>
      <c r="AX115" s="11" t="s">
        <v>70</v>
      </c>
      <c r="AY115" s="190" t="s">
        <v>119</v>
      </c>
    </row>
    <row r="116" spans="2:51" s="12" customFormat="1" ht="13.5">
      <c r="B116" s="194"/>
      <c r="D116" s="182" t="s">
        <v>129</v>
      </c>
      <c r="E116" s="195" t="s">
        <v>5</v>
      </c>
      <c r="F116" s="196" t="s">
        <v>134</v>
      </c>
      <c r="H116" s="197">
        <v>16.83</v>
      </c>
      <c r="I116" s="198"/>
      <c r="L116" s="194"/>
      <c r="M116" s="199"/>
      <c r="N116" s="200"/>
      <c r="O116" s="200"/>
      <c r="P116" s="200"/>
      <c r="Q116" s="200"/>
      <c r="R116" s="200"/>
      <c r="S116" s="200"/>
      <c r="T116" s="201"/>
      <c r="AT116" s="202" t="s">
        <v>129</v>
      </c>
      <c r="AU116" s="202" t="s">
        <v>82</v>
      </c>
      <c r="AV116" s="12" t="s">
        <v>127</v>
      </c>
      <c r="AW116" s="12" t="s">
        <v>33</v>
      </c>
      <c r="AX116" s="12" t="s">
        <v>75</v>
      </c>
      <c r="AY116" s="202" t="s">
        <v>119</v>
      </c>
    </row>
    <row r="117" spans="2:65" s="1" customFormat="1" ht="22.5" customHeight="1">
      <c r="B117" s="168"/>
      <c r="C117" s="169" t="s">
        <v>195</v>
      </c>
      <c r="D117" s="169" t="s">
        <v>122</v>
      </c>
      <c r="E117" s="170" t="s">
        <v>196</v>
      </c>
      <c r="F117" s="171" t="s">
        <v>197</v>
      </c>
      <c r="G117" s="172" t="s">
        <v>198</v>
      </c>
      <c r="H117" s="173">
        <v>8</v>
      </c>
      <c r="I117" s="174"/>
      <c r="J117" s="175">
        <f>ROUND(I117*H117,2)</f>
        <v>0</v>
      </c>
      <c r="K117" s="171" t="s">
        <v>5</v>
      </c>
      <c r="L117" s="40"/>
      <c r="M117" s="176" t="s">
        <v>5</v>
      </c>
      <c r="N117" s="177" t="s">
        <v>41</v>
      </c>
      <c r="O117" s="41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AR117" s="23" t="s">
        <v>187</v>
      </c>
      <c r="AT117" s="23" t="s">
        <v>122</v>
      </c>
      <c r="AU117" s="23" t="s">
        <v>82</v>
      </c>
      <c r="AY117" s="23" t="s">
        <v>119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23" t="s">
        <v>75</v>
      </c>
      <c r="BK117" s="180">
        <f>ROUND(I117*H117,2)</f>
        <v>0</v>
      </c>
      <c r="BL117" s="23" t="s">
        <v>187</v>
      </c>
      <c r="BM117" s="23" t="s">
        <v>199</v>
      </c>
    </row>
    <row r="118" spans="2:65" s="1" customFormat="1" ht="22.5" customHeight="1">
      <c r="B118" s="168"/>
      <c r="C118" s="169" t="s">
        <v>11</v>
      </c>
      <c r="D118" s="169" t="s">
        <v>122</v>
      </c>
      <c r="E118" s="170" t="s">
        <v>200</v>
      </c>
      <c r="F118" s="171" t="s">
        <v>201</v>
      </c>
      <c r="G118" s="172" t="s">
        <v>198</v>
      </c>
      <c r="H118" s="173">
        <v>4</v>
      </c>
      <c r="I118" s="174"/>
      <c r="J118" s="175">
        <f>ROUND(I118*H118,2)</f>
        <v>0</v>
      </c>
      <c r="K118" s="171" t="s">
        <v>5</v>
      </c>
      <c r="L118" s="40"/>
      <c r="M118" s="176" t="s">
        <v>5</v>
      </c>
      <c r="N118" s="177" t="s">
        <v>41</v>
      </c>
      <c r="O118" s="41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AR118" s="23" t="s">
        <v>187</v>
      </c>
      <c r="AT118" s="23" t="s">
        <v>122</v>
      </c>
      <c r="AU118" s="23" t="s">
        <v>82</v>
      </c>
      <c r="AY118" s="23" t="s">
        <v>119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23" t="s">
        <v>75</v>
      </c>
      <c r="BK118" s="180">
        <f>ROUND(I118*H118,2)</f>
        <v>0</v>
      </c>
      <c r="BL118" s="23" t="s">
        <v>187</v>
      </c>
      <c r="BM118" s="23" t="s">
        <v>202</v>
      </c>
    </row>
    <row r="119" spans="2:65" s="1" customFormat="1" ht="31.5" customHeight="1">
      <c r="B119" s="168"/>
      <c r="C119" s="169" t="s">
        <v>187</v>
      </c>
      <c r="D119" s="169" t="s">
        <v>122</v>
      </c>
      <c r="E119" s="170" t="s">
        <v>203</v>
      </c>
      <c r="F119" s="171" t="s">
        <v>204</v>
      </c>
      <c r="G119" s="172" t="s">
        <v>163</v>
      </c>
      <c r="H119" s="173">
        <v>0.398</v>
      </c>
      <c r="I119" s="174"/>
      <c r="J119" s="175">
        <f>ROUND(I119*H119,2)</f>
        <v>0</v>
      </c>
      <c r="K119" s="171" t="s">
        <v>126</v>
      </c>
      <c r="L119" s="40"/>
      <c r="M119" s="176" t="s">
        <v>5</v>
      </c>
      <c r="N119" s="177" t="s">
        <v>41</v>
      </c>
      <c r="O119" s="41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AR119" s="23" t="s">
        <v>187</v>
      </c>
      <c r="AT119" s="23" t="s">
        <v>122</v>
      </c>
      <c r="AU119" s="23" t="s">
        <v>82</v>
      </c>
      <c r="AY119" s="23" t="s">
        <v>119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23" t="s">
        <v>75</v>
      </c>
      <c r="BK119" s="180">
        <f>ROUND(I119*H119,2)</f>
        <v>0</v>
      </c>
      <c r="BL119" s="23" t="s">
        <v>187</v>
      </c>
      <c r="BM119" s="23" t="s">
        <v>205</v>
      </c>
    </row>
    <row r="120" spans="2:63" s="10" customFormat="1" ht="29.85" customHeight="1">
      <c r="B120" s="154"/>
      <c r="D120" s="165" t="s">
        <v>69</v>
      </c>
      <c r="E120" s="166" t="s">
        <v>206</v>
      </c>
      <c r="F120" s="166" t="s">
        <v>207</v>
      </c>
      <c r="I120" s="157"/>
      <c r="J120" s="167">
        <f>BK120</f>
        <v>0</v>
      </c>
      <c r="L120" s="154"/>
      <c r="M120" s="159"/>
      <c r="N120" s="160"/>
      <c r="O120" s="160"/>
      <c r="P120" s="161">
        <f>SUM(P121:P125)</f>
        <v>0</v>
      </c>
      <c r="Q120" s="160"/>
      <c r="R120" s="161">
        <f>SUM(R121:R125)</f>
        <v>0</v>
      </c>
      <c r="S120" s="160"/>
      <c r="T120" s="162">
        <f>SUM(T121:T125)</f>
        <v>0</v>
      </c>
      <c r="AR120" s="155" t="s">
        <v>82</v>
      </c>
      <c r="AT120" s="163" t="s">
        <v>69</v>
      </c>
      <c r="AU120" s="163" t="s">
        <v>75</v>
      </c>
      <c r="AY120" s="155" t="s">
        <v>119</v>
      </c>
      <c r="BK120" s="164">
        <f>SUM(BK121:BK125)</f>
        <v>0</v>
      </c>
    </row>
    <row r="121" spans="2:65" s="1" customFormat="1" ht="22.5" customHeight="1">
      <c r="B121" s="168"/>
      <c r="C121" s="169" t="s">
        <v>208</v>
      </c>
      <c r="D121" s="169" t="s">
        <v>122</v>
      </c>
      <c r="E121" s="170" t="s">
        <v>209</v>
      </c>
      <c r="F121" s="171" t="s">
        <v>210</v>
      </c>
      <c r="G121" s="172" t="s">
        <v>186</v>
      </c>
      <c r="H121" s="173">
        <v>1</v>
      </c>
      <c r="I121" s="174"/>
      <c r="J121" s="175">
        <f>ROUND(I121*H121,2)</f>
        <v>0</v>
      </c>
      <c r="K121" s="171" t="s">
        <v>5</v>
      </c>
      <c r="L121" s="40"/>
      <c r="M121" s="176" t="s">
        <v>5</v>
      </c>
      <c r="N121" s="177" t="s">
        <v>41</v>
      </c>
      <c r="O121" s="41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23" t="s">
        <v>187</v>
      </c>
      <c r="AT121" s="23" t="s">
        <v>122</v>
      </c>
      <c r="AU121" s="23" t="s">
        <v>82</v>
      </c>
      <c r="AY121" s="23" t="s">
        <v>119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23" t="s">
        <v>75</v>
      </c>
      <c r="BK121" s="180">
        <f>ROUND(I121*H121,2)</f>
        <v>0</v>
      </c>
      <c r="BL121" s="23" t="s">
        <v>187</v>
      </c>
      <c r="BM121" s="23" t="s">
        <v>211</v>
      </c>
    </row>
    <row r="122" spans="2:65" s="1" customFormat="1" ht="22.5" customHeight="1">
      <c r="B122" s="168"/>
      <c r="C122" s="169" t="s">
        <v>212</v>
      </c>
      <c r="D122" s="169" t="s">
        <v>122</v>
      </c>
      <c r="E122" s="170" t="s">
        <v>213</v>
      </c>
      <c r="F122" s="171" t="s">
        <v>214</v>
      </c>
      <c r="G122" s="172" t="s">
        <v>198</v>
      </c>
      <c r="H122" s="173">
        <v>13</v>
      </c>
      <c r="I122" s="174"/>
      <c r="J122" s="175">
        <f>ROUND(I122*H122,2)</f>
        <v>0</v>
      </c>
      <c r="K122" s="171" t="s">
        <v>5</v>
      </c>
      <c r="L122" s="40"/>
      <c r="M122" s="176" t="s">
        <v>5</v>
      </c>
      <c r="N122" s="177" t="s">
        <v>41</v>
      </c>
      <c r="O122" s="41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AR122" s="23" t="s">
        <v>187</v>
      </c>
      <c r="AT122" s="23" t="s">
        <v>122</v>
      </c>
      <c r="AU122" s="23" t="s">
        <v>82</v>
      </c>
      <c r="AY122" s="23" t="s">
        <v>119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23" t="s">
        <v>75</v>
      </c>
      <c r="BK122" s="180">
        <f>ROUND(I122*H122,2)</f>
        <v>0</v>
      </c>
      <c r="BL122" s="23" t="s">
        <v>187</v>
      </c>
      <c r="BM122" s="23" t="s">
        <v>215</v>
      </c>
    </row>
    <row r="123" spans="2:51" s="11" customFormat="1" ht="13.5">
      <c r="B123" s="181"/>
      <c r="D123" s="182" t="s">
        <v>129</v>
      </c>
      <c r="E123" s="183" t="s">
        <v>5</v>
      </c>
      <c r="F123" s="184" t="s">
        <v>189</v>
      </c>
      <c r="H123" s="185">
        <v>13</v>
      </c>
      <c r="I123" s="186"/>
      <c r="L123" s="181"/>
      <c r="M123" s="187"/>
      <c r="N123" s="188"/>
      <c r="O123" s="188"/>
      <c r="P123" s="188"/>
      <c r="Q123" s="188"/>
      <c r="R123" s="188"/>
      <c r="S123" s="188"/>
      <c r="T123" s="189"/>
      <c r="AT123" s="190" t="s">
        <v>129</v>
      </c>
      <c r="AU123" s="190" t="s">
        <v>82</v>
      </c>
      <c r="AV123" s="11" t="s">
        <v>82</v>
      </c>
      <c r="AW123" s="11" t="s">
        <v>33</v>
      </c>
      <c r="AX123" s="11" t="s">
        <v>75</v>
      </c>
      <c r="AY123" s="190" t="s">
        <v>119</v>
      </c>
    </row>
    <row r="124" spans="2:65" s="1" customFormat="1" ht="22.5" customHeight="1">
      <c r="B124" s="168"/>
      <c r="C124" s="169" t="s">
        <v>216</v>
      </c>
      <c r="D124" s="169" t="s">
        <v>122</v>
      </c>
      <c r="E124" s="170" t="s">
        <v>217</v>
      </c>
      <c r="F124" s="171" t="s">
        <v>218</v>
      </c>
      <c r="G124" s="172" t="s">
        <v>198</v>
      </c>
      <c r="H124" s="173">
        <v>4</v>
      </c>
      <c r="I124" s="174"/>
      <c r="J124" s="175">
        <f>ROUND(I124*H124,2)</f>
        <v>0</v>
      </c>
      <c r="K124" s="171" t="s">
        <v>5</v>
      </c>
      <c r="L124" s="40"/>
      <c r="M124" s="176" t="s">
        <v>5</v>
      </c>
      <c r="N124" s="177" t="s">
        <v>41</v>
      </c>
      <c r="O124" s="41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AR124" s="23" t="s">
        <v>187</v>
      </c>
      <c r="AT124" s="23" t="s">
        <v>122</v>
      </c>
      <c r="AU124" s="23" t="s">
        <v>82</v>
      </c>
      <c r="AY124" s="23" t="s">
        <v>119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23" t="s">
        <v>75</v>
      </c>
      <c r="BK124" s="180">
        <f>ROUND(I124*H124,2)</f>
        <v>0</v>
      </c>
      <c r="BL124" s="23" t="s">
        <v>187</v>
      </c>
      <c r="BM124" s="23" t="s">
        <v>219</v>
      </c>
    </row>
    <row r="125" spans="2:65" s="1" customFormat="1" ht="22.5" customHeight="1">
      <c r="B125" s="168"/>
      <c r="C125" s="169" t="s">
        <v>220</v>
      </c>
      <c r="D125" s="169" t="s">
        <v>122</v>
      </c>
      <c r="E125" s="170" t="s">
        <v>221</v>
      </c>
      <c r="F125" s="171" t="s">
        <v>222</v>
      </c>
      <c r="G125" s="172" t="s">
        <v>198</v>
      </c>
      <c r="H125" s="173">
        <v>4</v>
      </c>
      <c r="I125" s="174"/>
      <c r="J125" s="175">
        <f>ROUND(I125*H125,2)</f>
        <v>0</v>
      </c>
      <c r="K125" s="171" t="s">
        <v>5</v>
      </c>
      <c r="L125" s="40"/>
      <c r="M125" s="176" t="s">
        <v>5</v>
      </c>
      <c r="N125" s="177" t="s">
        <v>41</v>
      </c>
      <c r="O125" s="41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AR125" s="23" t="s">
        <v>187</v>
      </c>
      <c r="AT125" s="23" t="s">
        <v>122</v>
      </c>
      <c r="AU125" s="23" t="s">
        <v>82</v>
      </c>
      <c r="AY125" s="23" t="s">
        <v>119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23" t="s">
        <v>75</v>
      </c>
      <c r="BK125" s="180">
        <f>ROUND(I125*H125,2)</f>
        <v>0</v>
      </c>
      <c r="BL125" s="23" t="s">
        <v>187</v>
      </c>
      <c r="BM125" s="23" t="s">
        <v>223</v>
      </c>
    </row>
    <row r="126" spans="2:63" s="10" customFormat="1" ht="29.85" customHeight="1">
      <c r="B126" s="154"/>
      <c r="D126" s="165" t="s">
        <v>69</v>
      </c>
      <c r="E126" s="166" t="s">
        <v>224</v>
      </c>
      <c r="F126" s="166" t="s">
        <v>225</v>
      </c>
      <c r="I126" s="157"/>
      <c r="J126" s="167">
        <f>BK126</f>
        <v>0</v>
      </c>
      <c r="L126" s="154"/>
      <c r="M126" s="159"/>
      <c r="N126" s="160"/>
      <c r="O126" s="160"/>
      <c r="P126" s="161">
        <f>SUM(P127:P135)</f>
        <v>0</v>
      </c>
      <c r="Q126" s="160"/>
      <c r="R126" s="161">
        <f>SUM(R127:R135)</f>
        <v>2.4331069600000004</v>
      </c>
      <c r="S126" s="160"/>
      <c r="T126" s="162">
        <f>SUM(T127:T135)</f>
        <v>0</v>
      </c>
      <c r="AR126" s="155" t="s">
        <v>82</v>
      </c>
      <c r="AT126" s="163" t="s">
        <v>69</v>
      </c>
      <c r="AU126" s="163" t="s">
        <v>75</v>
      </c>
      <c r="AY126" s="155" t="s">
        <v>119</v>
      </c>
      <c r="BK126" s="164">
        <f>SUM(BK127:BK135)</f>
        <v>0</v>
      </c>
    </row>
    <row r="127" spans="2:65" s="1" customFormat="1" ht="31.5" customHeight="1">
      <c r="B127" s="168"/>
      <c r="C127" s="169" t="s">
        <v>10</v>
      </c>
      <c r="D127" s="169" t="s">
        <v>122</v>
      </c>
      <c r="E127" s="170" t="s">
        <v>226</v>
      </c>
      <c r="F127" s="171" t="s">
        <v>227</v>
      </c>
      <c r="G127" s="172" t="s">
        <v>125</v>
      </c>
      <c r="H127" s="173">
        <v>96.94</v>
      </c>
      <c r="I127" s="174"/>
      <c r="J127" s="175">
        <f>ROUND(I127*H127,2)</f>
        <v>0</v>
      </c>
      <c r="K127" s="171" t="s">
        <v>126</v>
      </c>
      <c r="L127" s="40"/>
      <c r="M127" s="176" t="s">
        <v>5</v>
      </c>
      <c r="N127" s="177" t="s">
        <v>41</v>
      </c>
      <c r="O127" s="41"/>
      <c r="P127" s="178">
        <f>O127*H127</f>
        <v>0</v>
      </c>
      <c r="Q127" s="178">
        <v>0.0002</v>
      </c>
      <c r="R127" s="178">
        <f>Q127*H127</f>
        <v>0.019388</v>
      </c>
      <c r="S127" s="178">
        <v>0</v>
      </c>
      <c r="T127" s="179">
        <f>S127*H127</f>
        <v>0</v>
      </c>
      <c r="AR127" s="23" t="s">
        <v>187</v>
      </c>
      <c r="AT127" s="23" t="s">
        <v>122</v>
      </c>
      <c r="AU127" s="23" t="s">
        <v>82</v>
      </c>
      <c r="AY127" s="23" t="s">
        <v>119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23" t="s">
        <v>75</v>
      </c>
      <c r="BK127" s="180">
        <f>ROUND(I127*H127,2)</f>
        <v>0</v>
      </c>
      <c r="BL127" s="23" t="s">
        <v>187</v>
      </c>
      <c r="BM127" s="23" t="s">
        <v>228</v>
      </c>
    </row>
    <row r="128" spans="2:51" s="11" customFormat="1" ht="13.5">
      <c r="B128" s="181"/>
      <c r="D128" s="182" t="s">
        <v>129</v>
      </c>
      <c r="E128" s="183" t="s">
        <v>5</v>
      </c>
      <c r="F128" s="184" t="s">
        <v>229</v>
      </c>
      <c r="H128" s="185">
        <v>96.94</v>
      </c>
      <c r="I128" s="186"/>
      <c r="L128" s="181"/>
      <c r="M128" s="187"/>
      <c r="N128" s="188"/>
      <c r="O128" s="188"/>
      <c r="P128" s="188"/>
      <c r="Q128" s="188"/>
      <c r="R128" s="188"/>
      <c r="S128" s="188"/>
      <c r="T128" s="189"/>
      <c r="AT128" s="190" t="s">
        <v>129</v>
      </c>
      <c r="AU128" s="190" t="s">
        <v>82</v>
      </c>
      <c r="AV128" s="11" t="s">
        <v>82</v>
      </c>
      <c r="AW128" s="11" t="s">
        <v>33</v>
      </c>
      <c r="AX128" s="11" t="s">
        <v>75</v>
      </c>
      <c r="AY128" s="190" t="s">
        <v>119</v>
      </c>
    </row>
    <row r="129" spans="2:65" s="1" customFormat="1" ht="44.25" customHeight="1">
      <c r="B129" s="168"/>
      <c r="C129" s="169" t="s">
        <v>230</v>
      </c>
      <c r="D129" s="169" t="s">
        <v>122</v>
      </c>
      <c r="E129" s="170" t="s">
        <v>231</v>
      </c>
      <c r="F129" s="171" t="s">
        <v>232</v>
      </c>
      <c r="G129" s="172" t="s">
        <v>125</v>
      </c>
      <c r="H129" s="173">
        <v>48.136</v>
      </c>
      <c r="I129" s="174"/>
      <c r="J129" s="175">
        <f>ROUND(I129*H129,2)</f>
        <v>0</v>
      </c>
      <c r="K129" s="171" t="s">
        <v>5</v>
      </c>
      <c r="L129" s="40"/>
      <c r="M129" s="176" t="s">
        <v>5</v>
      </c>
      <c r="N129" s="177" t="s">
        <v>41</v>
      </c>
      <c r="O129" s="41"/>
      <c r="P129" s="178">
        <f>O129*H129</f>
        <v>0</v>
      </c>
      <c r="Q129" s="178">
        <v>0.04911</v>
      </c>
      <c r="R129" s="178">
        <f>Q129*H129</f>
        <v>2.36395896</v>
      </c>
      <c r="S129" s="178">
        <v>0</v>
      </c>
      <c r="T129" s="179">
        <f>S129*H129</f>
        <v>0</v>
      </c>
      <c r="AR129" s="23" t="s">
        <v>187</v>
      </c>
      <c r="AT129" s="23" t="s">
        <v>122</v>
      </c>
      <c r="AU129" s="23" t="s">
        <v>82</v>
      </c>
      <c r="AY129" s="23" t="s">
        <v>119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23" t="s">
        <v>75</v>
      </c>
      <c r="BK129" s="180">
        <f>ROUND(I129*H129,2)</f>
        <v>0</v>
      </c>
      <c r="BL129" s="23" t="s">
        <v>187</v>
      </c>
      <c r="BM129" s="23" t="s">
        <v>233</v>
      </c>
    </row>
    <row r="130" spans="2:51" s="11" customFormat="1" ht="13.5">
      <c r="B130" s="181"/>
      <c r="D130" s="191" t="s">
        <v>129</v>
      </c>
      <c r="E130" s="190" t="s">
        <v>5</v>
      </c>
      <c r="F130" s="192" t="s">
        <v>234</v>
      </c>
      <c r="H130" s="193">
        <v>50.894</v>
      </c>
      <c r="I130" s="186"/>
      <c r="L130" s="181"/>
      <c r="M130" s="187"/>
      <c r="N130" s="188"/>
      <c r="O130" s="188"/>
      <c r="P130" s="188"/>
      <c r="Q130" s="188"/>
      <c r="R130" s="188"/>
      <c r="S130" s="188"/>
      <c r="T130" s="189"/>
      <c r="AT130" s="190" t="s">
        <v>129</v>
      </c>
      <c r="AU130" s="190" t="s">
        <v>82</v>
      </c>
      <c r="AV130" s="11" t="s">
        <v>82</v>
      </c>
      <c r="AW130" s="11" t="s">
        <v>33</v>
      </c>
      <c r="AX130" s="11" t="s">
        <v>70</v>
      </c>
      <c r="AY130" s="190" t="s">
        <v>119</v>
      </c>
    </row>
    <row r="131" spans="2:51" s="11" customFormat="1" ht="13.5">
      <c r="B131" s="181"/>
      <c r="D131" s="191" t="s">
        <v>129</v>
      </c>
      <c r="E131" s="190" t="s">
        <v>5</v>
      </c>
      <c r="F131" s="192" t="s">
        <v>235</v>
      </c>
      <c r="H131" s="193">
        <v>-2.758</v>
      </c>
      <c r="I131" s="186"/>
      <c r="L131" s="181"/>
      <c r="M131" s="187"/>
      <c r="N131" s="188"/>
      <c r="O131" s="188"/>
      <c r="P131" s="188"/>
      <c r="Q131" s="188"/>
      <c r="R131" s="188"/>
      <c r="S131" s="188"/>
      <c r="T131" s="189"/>
      <c r="AT131" s="190" t="s">
        <v>129</v>
      </c>
      <c r="AU131" s="190" t="s">
        <v>82</v>
      </c>
      <c r="AV131" s="11" t="s">
        <v>82</v>
      </c>
      <c r="AW131" s="11" t="s">
        <v>33</v>
      </c>
      <c r="AX131" s="11" t="s">
        <v>70</v>
      </c>
      <c r="AY131" s="190" t="s">
        <v>119</v>
      </c>
    </row>
    <row r="132" spans="2:51" s="12" customFormat="1" ht="13.5">
      <c r="B132" s="194"/>
      <c r="D132" s="182" t="s">
        <v>129</v>
      </c>
      <c r="E132" s="195" t="s">
        <v>5</v>
      </c>
      <c r="F132" s="196" t="s">
        <v>134</v>
      </c>
      <c r="H132" s="197">
        <v>48.136</v>
      </c>
      <c r="I132" s="198"/>
      <c r="L132" s="194"/>
      <c r="M132" s="199"/>
      <c r="N132" s="200"/>
      <c r="O132" s="200"/>
      <c r="P132" s="200"/>
      <c r="Q132" s="200"/>
      <c r="R132" s="200"/>
      <c r="S132" s="200"/>
      <c r="T132" s="201"/>
      <c r="AT132" s="202" t="s">
        <v>129</v>
      </c>
      <c r="AU132" s="202" t="s">
        <v>82</v>
      </c>
      <c r="AV132" s="12" t="s">
        <v>127</v>
      </c>
      <c r="AW132" s="12" t="s">
        <v>33</v>
      </c>
      <c r="AX132" s="12" t="s">
        <v>75</v>
      </c>
      <c r="AY132" s="202" t="s">
        <v>119</v>
      </c>
    </row>
    <row r="133" spans="2:65" s="1" customFormat="1" ht="44.25" customHeight="1">
      <c r="B133" s="168"/>
      <c r="C133" s="169" t="s">
        <v>236</v>
      </c>
      <c r="D133" s="169" t="s">
        <v>122</v>
      </c>
      <c r="E133" s="170" t="s">
        <v>237</v>
      </c>
      <c r="F133" s="171" t="s">
        <v>238</v>
      </c>
      <c r="G133" s="172" t="s">
        <v>198</v>
      </c>
      <c r="H133" s="173">
        <v>2</v>
      </c>
      <c r="I133" s="174"/>
      <c r="J133" s="175">
        <f>ROUND(I133*H133,2)</f>
        <v>0</v>
      </c>
      <c r="K133" s="171" t="s">
        <v>126</v>
      </c>
      <c r="L133" s="40"/>
      <c r="M133" s="176" t="s">
        <v>5</v>
      </c>
      <c r="N133" s="177" t="s">
        <v>41</v>
      </c>
      <c r="O133" s="41"/>
      <c r="P133" s="178">
        <f>O133*H133</f>
        <v>0</v>
      </c>
      <c r="Q133" s="178">
        <v>0.00022</v>
      </c>
      <c r="R133" s="178">
        <f>Q133*H133</f>
        <v>0.00044</v>
      </c>
      <c r="S133" s="178">
        <v>0</v>
      </c>
      <c r="T133" s="179">
        <f>S133*H133</f>
        <v>0</v>
      </c>
      <c r="AR133" s="23" t="s">
        <v>187</v>
      </c>
      <c r="AT133" s="23" t="s">
        <v>122</v>
      </c>
      <c r="AU133" s="23" t="s">
        <v>82</v>
      </c>
      <c r="AY133" s="23" t="s">
        <v>119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23" t="s">
        <v>75</v>
      </c>
      <c r="BK133" s="180">
        <f>ROUND(I133*H133,2)</f>
        <v>0</v>
      </c>
      <c r="BL133" s="23" t="s">
        <v>187</v>
      </c>
      <c r="BM133" s="23" t="s">
        <v>239</v>
      </c>
    </row>
    <row r="134" spans="2:65" s="1" customFormat="1" ht="22.5" customHeight="1">
      <c r="B134" s="168"/>
      <c r="C134" s="206" t="s">
        <v>240</v>
      </c>
      <c r="D134" s="206" t="s">
        <v>241</v>
      </c>
      <c r="E134" s="207" t="s">
        <v>242</v>
      </c>
      <c r="F134" s="208" t="s">
        <v>243</v>
      </c>
      <c r="G134" s="209" t="s">
        <v>198</v>
      </c>
      <c r="H134" s="210">
        <v>2</v>
      </c>
      <c r="I134" s="211"/>
      <c r="J134" s="212">
        <f>ROUND(I134*H134,2)</f>
        <v>0</v>
      </c>
      <c r="K134" s="208" t="s">
        <v>126</v>
      </c>
      <c r="L134" s="213"/>
      <c r="M134" s="214" t="s">
        <v>5</v>
      </c>
      <c r="N134" s="215" t="s">
        <v>41</v>
      </c>
      <c r="O134" s="41"/>
      <c r="P134" s="178">
        <f>O134*H134</f>
        <v>0</v>
      </c>
      <c r="Q134" s="178">
        <v>0.02466</v>
      </c>
      <c r="R134" s="178">
        <f>Q134*H134</f>
        <v>0.04932</v>
      </c>
      <c r="S134" s="178">
        <v>0</v>
      </c>
      <c r="T134" s="179">
        <f>S134*H134</f>
        <v>0</v>
      </c>
      <c r="AR134" s="23" t="s">
        <v>244</v>
      </c>
      <c r="AT134" s="23" t="s">
        <v>241</v>
      </c>
      <c r="AU134" s="23" t="s">
        <v>82</v>
      </c>
      <c r="AY134" s="23" t="s">
        <v>119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23" t="s">
        <v>75</v>
      </c>
      <c r="BK134" s="180">
        <f>ROUND(I134*H134,2)</f>
        <v>0</v>
      </c>
      <c r="BL134" s="23" t="s">
        <v>187</v>
      </c>
      <c r="BM134" s="23" t="s">
        <v>245</v>
      </c>
    </row>
    <row r="135" spans="2:65" s="1" customFormat="1" ht="44.25" customHeight="1">
      <c r="B135" s="168"/>
      <c r="C135" s="169" t="s">
        <v>246</v>
      </c>
      <c r="D135" s="169" t="s">
        <v>122</v>
      </c>
      <c r="E135" s="170" t="s">
        <v>247</v>
      </c>
      <c r="F135" s="171" t="s">
        <v>248</v>
      </c>
      <c r="G135" s="172" t="s">
        <v>163</v>
      </c>
      <c r="H135" s="173">
        <v>2.433</v>
      </c>
      <c r="I135" s="174"/>
      <c r="J135" s="175">
        <f>ROUND(I135*H135,2)</f>
        <v>0</v>
      </c>
      <c r="K135" s="171" t="s">
        <v>126</v>
      </c>
      <c r="L135" s="40"/>
      <c r="M135" s="176" t="s">
        <v>5</v>
      </c>
      <c r="N135" s="177" t="s">
        <v>41</v>
      </c>
      <c r="O135" s="41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AR135" s="23" t="s">
        <v>187</v>
      </c>
      <c r="AT135" s="23" t="s">
        <v>122</v>
      </c>
      <c r="AU135" s="23" t="s">
        <v>82</v>
      </c>
      <c r="AY135" s="23" t="s">
        <v>119</v>
      </c>
      <c r="BE135" s="180">
        <f>IF(N135="základní",J135,0)</f>
        <v>0</v>
      </c>
      <c r="BF135" s="180">
        <f>IF(N135="snížená",J135,0)</f>
        <v>0</v>
      </c>
      <c r="BG135" s="180">
        <f>IF(N135="zákl. přenesená",J135,0)</f>
        <v>0</v>
      </c>
      <c r="BH135" s="180">
        <f>IF(N135="sníž. přenesená",J135,0)</f>
        <v>0</v>
      </c>
      <c r="BI135" s="180">
        <f>IF(N135="nulová",J135,0)</f>
        <v>0</v>
      </c>
      <c r="BJ135" s="23" t="s">
        <v>75</v>
      </c>
      <c r="BK135" s="180">
        <f>ROUND(I135*H135,2)</f>
        <v>0</v>
      </c>
      <c r="BL135" s="23" t="s">
        <v>187</v>
      </c>
      <c r="BM135" s="23" t="s">
        <v>249</v>
      </c>
    </row>
    <row r="136" spans="2:63" s="10" customFormat="1" ht="29.85" customHeight="1">
      <c r="B136" s="154"/>
      <c r="D136" s="165" t="s">
        <v>69</v>
      </c>
      <c r="E136" s="166" t="s">
        <v>250</v>
      </c>
      <c r="F136" s="166" t="s">
        <v>251</v>
      </c>
      <c r="I136" s="157"/>
      <c r="J136" s="167">
        <f>BK136</f>
        <v>0</v>
      </c>
      <c r="L136" s="154"/>
      <c r="M136" s="159"/>
      <c r="N136" s="160"/>
      <c r="O136" s="160"/>
      <c r="P136" s="161">
        <f>SUM(P137:P139)</f>
        <v>0</v>
      </c>
      <c r="Q136" s="160"/>
      <c r="R136" s="161">
        <f>SUM(R137:R139)</f>
        <v>0.031</v>
      </c>
      <c r="S136" s="160"/>
      <c r="T136" s="162">
        <f>SUM(T137:T139)</f>
        <v>0</v>
      </c>
      <c r="AR136" s="155" t="s">
        <v>82</v>
      </c>
      <c r="AT136" s="163" t="s">
        <v>69</v>
      </c>
      <c r="AU136" s="163" t="s">
        <v>75</v>
      </c>
      <c r="AY136" s="155" t="s">
        <v>119</v>
      </c>
      <c r="BK136" s="164">
        <f>SUM(BK137:BK139)</f>
        <v>0</v>
      </c>
    </row>
    <row r="137" spans="2:65" s="1" customFormat="1" ht="31.5" customHeight="1">
      <c r="B137" s="168"/>
      <c r="C137" s="169" t="s">
        <v>252</v>
      </c>
      <c r="D137" s="169" t="s">
        <v>122</v>
      </c>
      <c r="E137" s="170" t="s">
        <v>253</v>
      </c>
      <c r="F137" s="171" t="s">
        <v>254</v>
      </c>
      <c r="G137" s="172" t="s">
        <v>198</v>
      </c>
      <c r="H137" s="173">
        <v>2</v>
      </c>
      <c r="I137" s="174"/>
      <c r="J137" s="175">
        <f>ROUND(I137*H137,2)</f>
        <v>0</v>
      </c>
      <c r="K137" s="171" t="s">
        <v>126</v>
      </c>
      <c r="L137" s="40"/>
      <c r="M137" s="176" t="s">
        <v>5</v>
      </c>
      <c r="N137" s="177" t="s">
        <v>41</v>
      </c>
      <c r="O137" s="41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AR137" s="23" t="s">
        <v>187</v>
      </c>
      <c r="AT137" s="23" t="s">
        <v>122</v>
      </c>
      <c r="AU137" s="23" t="s">
        <v>82</v>
      </c>
      <c r="AY137" s="23" t="s">
        <v>119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23" t="s">
        <v>75</v>
      </c>
      <c r="BK137" s="180">
        <f>ROUND(I137*H137,2)</f>
        <v>0</v>
      </c>
      <c r="BL137" s="23" t="s">
        <v>187</v>
      </c>
      <c r="BM137" s="23" t="s">
        <v>255</v>
      </c>
    </row>
    <row r="138" spans="2:65" s="1" customFormat="1" ht="22.5" customHeight="1">
      <c r="B138" s="168"/>
      <c r="C138" s="206" t="s">
        <v>256</v>
      </c>
      <c r="D138" s="206" t="s">
        <v>241</v>
      </c>
      <c r="E138" s="207" t="s">
        <v>257</v>
      </c>
      <c r="F138" s="208" t="s">
        <v>258</v>
      </c>
      <c r="G138" s="209" t="s">
        <v>198</v>
      </c>
      <c r="H138" s="210">
        <v>2</v>
      </c>
      <c r="I138" s="211"/>
      <c r="J138" s="212">
        <f>ROUND(I138*H138,2)</f>
        <v>0</v>
      </c>
      <c r="K138" s="208" t="s">
        <v>5</v>
      </c>
      <c r="L138" s="213"/>
      <c r="M138" s="214" t="s">
        <v>5</v>
      </c>
      <c r="N138" s="215" t="s">
        <v>41</v>
      </c>
      <c r="O138" s="41"/>
      <c r="P138" s="178">
        <f>O138*H138</f>
        <v>0</v>
      </c>
      <c r="Q138" s="178">
        <v>0.0155</v>
      </c>
      <c r="R138" s="178">
        <f>Q138*H138</f>
        <v>0.031</v>
      </c>
      <c r="S138" s="178">
        <v>0</v>
      </c>
      <c r="T138" s="179">
        <f>S138*H138</f>
        <v>0</v>
      </c>
      <c r="AR138" s="23" t="s">
        <v>244</v>
      </c>
      <c r="AT138" s="23" t="s">
        <v>241</v>
      </c>
      <c r="AU138" s="23" t="s">
        <v>82</v>
      </c>
      <c r="AY138" s="23" t="s">
        <v>119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23" t="s">
        <v>75</v>
      </c>
      <c r="BK138" s="180">
        <f>ROUND(I138*H138,2)</f>
        <v>0</v>
      </c>
      <c r="BL138" s="23" t="s">
        <v>187</v>
      </c>
      <c r="BM138" s="23" t="s">
        <v>259</v>
      </c>
    </row>
    <row r="139" spans="2:65" s="1" customFormat="1" ht="31.5" customHeight="1">
      <c r="B139" s="168"/>
      <c r="C139" s="169" t="s">
        <v>260</v>
      </c>
      <c r="D139" s="169" t="s">
        <v>122</v>
      </c>
      <c r="E139" s="170" t="s">
        <v>261</v>
      </c>
      <c r="F139" s="171" t="s">
        <v>262</v>
      </c>
      <c r="G139" s="172" t="s">
        <v>163</v>
      </c>
      <c r="H139" s="173">
        <v>0.031</v>
      </c>
      <c r="I139" s="174"/>
      <c r="J139" s="175">
        <f>ROUND(I139*H139,2)</f>
        <v>0</v>
      </c>
      <c r="K139" s="171" t="s">
        <v>126</v>
      </c>
      <c r="L139" s="40"/>
      <c r="M139" s="176" t="s">
        <v>5</v>
      </c>
      <c r="N139" s="177" t="s">
        <v>41</v>
      </c>
      <c r="O139" s="4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AR139" s="23" t="s">
        <v>187</v>
      </c>
      <c r="AT139" s="23" t="s">
        <v>122</v>
      </c>
      <c r="AU139" s="23" t="s">
        <v>82</v>
      </c>
      <c r="AY139" s="23" t="s">
        <v>119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23" t="s">
        <v>75</v>
      </c>
      <c r="BK139" s="180">
        <f>ROUND(I139*H139,2)</f>
        <v>0</v>
      </c>
      <c r="BL139" s="23" t="s">
        <v>187</v>
      </c>
      <c r="BM139" s="23" t="s">
        <v>263</v>
      </c>
    </row>
    <row r="140" spans="2:63" s="10" customFormat="1" ht="29.85" customHeight="1">
      <c r="B140" s="154"/>
      <c r="D140" s="165" t="s">
        <v>69</v>
      </c>
      <c r="E140" s="166" t="s">
        <v>264</v>
      </c>
      <c r="F140" s="166" t="s">
        <v>265</v>
      </c>
      <c r="I140" s="157"/>
      <c r="J140" s="167">
        <f>BK140</f>
        <v>0</v>
      </c>
      <c r="L140" s="154"/>
      <c r="M140" s="159"/>
      <c r="N140" s="160"/>
      <c r="O140" s="160"/>
      <c r="P140" s="161">
        <f>SUM(P141:P148)</f>
        <v>0</v>
      </c>
      <c r="Q140" s="160"/>
      <c r="R140" s="161">
        <f>SUM(R141:R148)</f>
        <v>0.0010222500000000002</v>
      </c>
      <c r="S140" s="160"/>
      <c r="T140" s="162">
        <f>SUM(T141:T148)</f>
        <v>0</v>
      </c>
      <c r="AR140" s="155" t="s">
        <v>82</v>
      </c>
      <c r="AT140" s="163" t="s">
        <v>69</v>
      </c>
      <c r="AU140" s="163" t="s">
        <v>75</v>
      </c>
      <c r="AY140" s="155" t="s">
        <v>119</v>
      </c>
      <c r="BK140" s="164">
        <f>SUM(BK141:BK148)</f>
        <v>0</v>
      </c>
    </row>
    <row r="141" spans="2:65" s="1" customFormat="1" ht="22.5" customHeight="1">
      <c r="B141" s="168"/>
      <c r="C141" s="169" t="s">
        <v>266</v>
      </c>
      <c r="D141" s="169" t="s">
        <v>122</v>
      </c>
      <c r="E141" s="170" t="s">
        <v>267</v>
      </c>
      <c r="F141" s="171" t="s">
        <v>268</v>
      </c>
      <c r="G141" s="172" t="s">
        <v>125</v>
      </c>
      <c r="H141" s="173">
        <v>3.525</v>
      </c>
      <c r="I141" s="174"/>
      <c r="J141" s="175">
        <f>ROUND(I141*H141,2)</f>
        <v>0</v>
      </c>
      <c r="K141" s="171" t="s">
        <v>126</v>
      </c>
      <c r="L141" s="40"/>
      <c r="M141" s="176" t="s">
        <v>5</v>
      </c>
      <c r="N141" s="177" t="s">
        <v>41</v>
      </c>
      <c r="O141" s="41"/>
      <c r="P141" s="178">
        <f>O141*H141</f>
        <v>0</v>
      </c>
      <c r="Q141" s="178">
        <v>0.00017</v>
      </c>
      <c r="R141" s="178">
        <f>Q141*H141</f>
        <v>0.0005992500000000001</v>
      </c>
      <c r="S141" s="178">
        <v>0</v>
      </c>
      <c r="T141" s="179">
        <f>S141*H141</f>
        <v>0</v>
      </c>
      <c r="AR141" s="23" t="s">
        <v>187</v>
      </c>
      <c r="AT141" s="23" t="s">
        <v>122</v>
      </c>
      <c r="AU141" s="23" t="s">
        <v>82</v>
      </c>
      <c r="AY141" s="23" t="s">
        <v>119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23" t="s">
        <v>75</v>
      </c>
      <c r="BK141" s="180">
        <f>ROUND(I141*H141,2)</f>
        <v>0</v>
      </c>
      <c r="BL141" s="23" t="s">
        <v>187</v>
      </c>
      <c r="BM141" s="23" t="s">
        <v>269</v>
      </c>
    </row>
    <row r="142" spans="2:51" s="13" customFormat="1" ht="13.5">
      <c r="B142" s="216"/>
      <c r="D142" s="191" t="s">
        <v>129</v>
      </c>
      <c r="E142" s="217" t="s">
        <v>5</v>
      </c>
      <c r="F142" s="218" t="s">
        <v>270</v>
      </c>
      <c r="H142" s="219" t="s">
        <v>5</v>
      </c>
      <c r="I142" s="220"/>
      <c r="L142" s="216"/>
      <c r="M142" s="221"/>
      <c r="N142" s="222"/>
      <c r="O142" s="222"/>
      <c r="P142" s="222"/>
      <c r="Q142" s="222"/>
      <c r="R142" s="222"/>
      <c r="S142" s="222"/>
      <c r="T142" s="223"/>
      <c r="AT142" s="219" t="s">
        <v>129</v>
      </c>
      <c r="AU142" s="219" t="s">
        <v>82</v>
      </c>
      <c r="AV142" s="13" t="s">
        <v>75</v>
      </c>
      <c r="AW142" s="13" t="s">
        <v>33</v>
      </c>
      <c r="AX142" s="13" t="s">
        <v>70</v>
      </c>
      <c r="AY142" s="219" t="s">
        <v>119</v>
      </c>
    </row>
    <row r="143" spans="2:51" s="11" customFormat="1" ht="13.5">
      <c r="B143" s="181"/>
      <c r="D143" s="191" t="s">
        <v>129</v>
      </c>
      <c r="E143" s="190" t="s">
        <v>5</v>
      </c>
      <c r="F143" s="192" t="s">
        <v>271</v>
      </c>
      <c r="H143" s="193">
        <v>3.525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90" t="s">
        <v>129</v>
      </c>
      <c r="AU143" s="190" t="s">
        <v>82</v>
      </c>
      <c r="AV143" s="11" t="s">
        <v>82</v>
      </c>
      <c r="AW143" s="11" t="s">
        <v>33</v>
      </c>
      <c r="AX143" s="11" t="s">
        <v>70</v>
      </c>
      <c r="AY143" s="190" t="s">
        <v>119</v>
      </c>
    </row>
    <row r="144" spans="2:51" s="12" customFormat="1" ht="13.5">
      <c r="B144" s="194"/>
      <c r="D144" s="182" t="s">
        <v>129</v>
      </c>
      <c r="E144" s="195" t="s">
        <v>5</v>
      </c>
      <c r="F144" s="196" t="s">
        <v>134</v>
      </c>
      <c r="H144" s="197">
        <v>3.525</v>
      </c>
      <c r="I144" s="198"/>
      <c r="L144" s="194"/>
      <c r="M144" s="199"/>
      <c r="N144" s="200"/>
      <c r="O144" s="200"/>
      <c r="P144" s="200"/>
      <c r="Q144" s="200"/>
      <c r="R144" s="200"/>
      <c r="S144" s="200"/>
      <c r="T144" s="201"/>
      <c r="AT144" s="202" t="s">
        <v>129</v>
      </c>
      <c r="AU144" s="202" t="s">
        <v>82</v>
      </c>
      <c r="AV144" s="12" t="s">
        <v>127</v>
      </c>
      <c r="AW144" s="12" t="s">
        <v>33</v>
      </c>
      <c r="AX144" s="12" t="s">
        <v>75</v>
      </c>
      <c r="AY144" s="202" t="s">
        <v>119</v>
      </c>
    </row>
    <row r="145" spans="2:65" s="1" customFormat="1" ht="22.5" customHeight="1">
      <c r="B145" s="168"/>
      <c r="C145" s="169" t="s">
        <v>272</v>
      </c>
      <c r="D145" s="169" t="s">
        <v>122</v>
      </c>
      <c r="E145" s="170" t="s">
        <v>273</v>
      </c>
      <c r="F145" s="171" t="s">
        <v>274</v>
      </c>
      <c r="G145" s="172" t="s">
        <v>125</v>
      </c>
      <c r="H145" s="173">
        <v>3.525</v>
      </c>
      <c r="I145" s="174"/>
      <c r="J145" s="175">
        <f>ROUND(I145*H145,2)</f>
        <v>0</v>
      </c>
      <c r="K145" s="171" t="s">
        <v>126</v>
      </c>
      <c r="L145" s="40"/>
      <c r="M145" s="176" t="s">
        <v>5</v>
      </c>
      <c r="N145" s="177" t="s">
        <v>41</v>
      </c>
      <c r="O145" s="41"/>
      <c r="P145" s="178">
        <f>O145*H145</f>
        <v>0</v>
      </c>
      <c r="Q145" s="178">
        <v>0.00012</v>
      </c>
      <c r="R145" s="178">
        <f>Q145*H145</f>
        <v>0.000423</v>
      </c>
      <c r="S145" s="178">
        <v>0</v>
      </c>
      <c r="T145" s="179">
        <f>S145*H145</f>
        <v>0</v>
      </c>
      <c r="AR145" s="23" t="s">
        <v>187</v>
      </c>
      <c r="AT145" s="23" t="s">
        <v>122</v>
      </c>
      <c r="AU145" s="23" t="s">
        <v>82</v>
      </c>
      <c r="AY145" s="23" t="s">
        <v>119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23" t="s">
        <v>75</v>
      </c>
      <c r="BK145" s="180">
        <f>ROUND(I145*H145,2)</f>
        <v>0</v>
      </c>
      <c r="BL145" s="23" t="s">
        <v>187</v>
      </c>
      <c r="BM145" s="23" t="s">
        <v>275</v>
      </c>
    </row>
    <row r="146" spans="2:51" s="13" customFormat="1" ht="13.5">
      <c r="B146" s="216"/>
      <c r="D146" s="191" t="s">
        <v>129</v>
      </c>
      <c r="E146" s="217" t="s">
        <v>5</v>
      </c>
      <c r="F146" s="218" t="s">
        <v>270</v>
      </c>
      <c r="H146" s="219" t="s">
        <v>5</v>
      </c>
      <c r="I146" s="220"/>
      <c r="L146" s="216"/>
      <c r="M146" s="221"/>
      <c r="N146" s="222"/>
      <c r="O146" s="222"/>
      <c r="P146" s="222"/>
      <c r="Q146" s="222"/>
      <c r="R146" s="222"/>
      <c r="S146" s="222"/>
      <c r="T146" s="223"/>
      <c r="AT146" s="219" t="s">
        <v>129</v>
      </c>
      <c r="AU146" s="219" t="s">
        <v>82</v>
      </c>
      <c r="AV146" s="13" t="s">
        <v>75</v>
      </c>
      <c r="AW146" s="13" t="s">
        <v>33</v>
      </c>
      <c r="AX146" s="13" t="s">
        <v>70</v>
      </c>
      <c r="AY146" s="219" t="s">
        <v>119</v>
      </c>
    </row>
    <row r="147" spans="2:51" s="11" customFormat="1" ht="13.5">
      <c r="B147" s="181"/>
      <c r="D147" s="191" t="s">
        <v>129</v>
      </c>
      <c r="E147" s="190" t="s">
        <v>5</v>
      </c>
      <c r="F147" s="192" t="s">
        <v>271</v>
      </c>
      <c r="H147" s="193">
        <v>3.525</v>
      </c>
      <c r="I147" s="186"/>
      <c r="L147" s="181"/>
      <c r="M147" s="187"/>
      <c r="N147" s="188"/>
      <c r="O147" s="188"/>
      <c r="P147" s="188"/>
      <c r="Q147" s="188"/>
      <c r="R147" s="188"/>
      <c r="S147" s="188"/>
      <c r="T147" s="189"/>
      <c r="AT147" s="190" t="s">
        <v>129</v>
      </c>
      <c r="AU147" s="190" t="s">
        <v>82</v>
      </c>
      <c r="AV147" s="11" t="s">
        <v>82</v>
      </c>
      <c r="AW147" s="11" t="s">
        <v>33</v>
      </c>
      <c r="AX147" s="11" t="s">
        <v>70</v>
      </c>
      <c r="AY147" s="190" t="s">
        <v>119</v>
      </c>
    </row>
    <row r="148" spans="2:51" s="12" customFormat="1" ht="13.5">
      <c r="B148" s="194"/>
      <c r="D148" s="191" t="s">
        <v>129</v>
      </c>
      <c r="E148" s="203" t="s">
        <v>5</v>
      </c>
      <c r="F148" s="204" t="s">
        <v>134</v>
      </c>
      <c r="H148" s="205">
        <v>3.525</v>
      </c>
      <c r="I148" s="198"/>
      <c r="L148" s="194"/>
      <c r="M148" s="199"/>
      <c r="N148" s="200"/>
      <c r="O148" s="200"/>
      <c r="P148" s="200"/>
      <c r="Q148" s="200"/>
      <c r="R148" s="200"/>
      <c r="S148" s="200"/>
      <c r="T148" s="201"/>
      <c r="AT148" s="202" t="s">
        <v>129</v>
      </c>
      <c r="AU148" s="202" t="s">
        <v>82</v>
      </c>
      <c r="AV148" s="12" t="s">
        <v>127</v>
      </c>
      <c r="AW148" s="12" t="s">
        <v>33</v>
      </c>
      <c r="AX148" s="12" t="s">
        <v>75</v>
      </c>
      <c r="AY148" s="202" t="s">
        <v>119</v>
      </c>
    </row>
    <row r="149" spans="2:63" s="10" customFormat="1" ht="29.85" customHeight="1">
      <c r="B149" s="154"/>
      <c r="D149" s="165" t="s">
        <v>69</v>
      </c>
      <c r="E149" s="166" t="s">
        <v>276</v>
      </c>
      <c r="F149" s="166" t="s">
        <v>277</v>
      </c>
      <c r="I149" s="157"/>
      <c r="J149" s="167">
        <f>BK149</f>
        <v>0</v>
      </c>
      <c r="L149" s="154"/>
      <c r="M149" s="159"/>
      <c r="N149" s="160"/>
      <c r="O149" s="160"/>
      <c r="P149" s="161">
        <f>SUM(P150:P166)</f>
        <v>0</v>
      </c>
      <c r="Q149" s="160"/>
      <c r="R149" s="161">
        <f>SUM(R150:R166)</f>
        <v>0.2885008</v>
      </c>
      <c r="S149" s="160"/>
      <c r="T149" s="162">
        <f>SUM(T150:T166)</f>
        <v>0.0891476</v>
      </c>
      <c r="AR149" s="155" t="s">
        <v>82</v>
      </c>
      <c r="AT149" s="163" t="s">
        <v>69</v>
      </c>
      <c r="AU149" s="163" t="s">
        <v>75</v>
      </c>
      <c r="AY149" s="155" t="s">
        <v>119</v>
      </c>
      <c r="BK149" s="164">
        <f>SUM(BK150:BK166)</f>
        <v>0</v>
      </c>
    </row>
    <row r="150" spans="2:65" s="1" customFormat="1" ht="22.5" customHeight="1">
      <c r="B150" s="168"/>
      <c r="C150" s="169" t="s">
        <v>278</v>
      </c>
      <c r="D150" s="169" t="s">
        <v>122</v>
      </c>
      <c r="E150" s="170" t="s">
        <v>279</v>
      </c>
      <c r="F150" s="171" t="s">
        <v>280</v>
      </c>
      <c r="G150" s="172" t="s">
        <v>125</v>
      </c>
      <c r="H150" s="173">
        <v>207.32</v>
      </c>
      <c r="I150" s="174"/>
      <c r="J150" s="175">
        <f>ROUND(I150*H150,2)</f>
        <v>0</v>
      </c>
      <c r="K150" s="171" t="s">
        <v>126</v>
      </c>
      <c r="L150" s="40"/>
      <c r="M150" s="176" t="s">
        <v>5</v>
      </c>
      <c r="N150" s="177" t="s">
        <v>41</v>
      </c>
      <c r="O150" s="41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AR150" s="23" t="s">
        <v>187</v>
      </c>
      <c r="AT150" s="23" t="s">
        <v>122</v>
      </c>
      <c r="AU150" s="23" t="s">
        <v>82</v>
      </c>
      <c r="AY150" s="23" t="s">
        <v>119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23" t="s">
        <v>75</v>
      </c>
      <c r="BK150" s="180">
        <f>ROUND(I150*H150,2)</f>
        <v>0</v>
      </c>
      <c r="BL150" s="23" t="s">
        <v>187</v>
      </c>
      <c r="BM150" s="23" t="s">
        <v>281</v>
      </c>
    </row>
    <row r="151" spans="2:51" s="11" customFormat="1" ht="13.5">
      <c r="B151" s="181"/>
      <c r="D151" s="191" t="s">
        <v>129</v>
      </c>
      <c r="E151" s="190" t="s">
        <v>5</v>
      </c>
      <c r="F151" s="192" t="s">
        <v>143</v>
      </c>
      <c r="H151" s="193">
        <v>131.72</v>
      </c>
      <c r="I151" s="186"/>
      <c r="L151" s="181"/>
      <c r="M151" s="187"/>
      <c r="N151" s="188"/>
      <c r="O151" s="188"/>
      <c r="P151" s="188"/>
      <c r="Q151" s="188"/>
      <c r="R151" s="188"/>
      <c r="S151" s="188"/>
      <c r="T151" s="189"/>
      <c r="AT151" s="190" t="s">
        <v>129</v>
      </c>
      <c r="AU151" s="190" t="s">
        <v>82</v>
      </c>
      <c r="AV151" s="11" t="s">
        <v>82</v>
      </c>
      <c r="AW151" s="11" t="s">
        <v>33</v>
      </c>
      <c r="AX151" s="11" t="s">
        <v>70</v>
      </c>
      <c r="AY151" s="190" t="s">
        <v>119</v>
      </c>
    </row>
    <row r="152" spans="2:51" s="11" customFormat="1" ht="13.5">
      <c r="B152" s="181"/>
      <c r="D152" s="191" t="s">
        <v>129</v>
      </c>
      <c r="E152" s="190" t="s">
        <v>5</v>
      </c>
      <c r="F152" s="192" t="s">
        <v>130</v>
      </c>
      <c r="H152" s="193">
        <v>75.6</v>
      </c>
      <c r="I152" s="186"/>
      <c r="L152" s="181"/>
      <c r="M152" s="187"/>
      <c r="N152" s="188"/>
      <c r="O152" s="188"/>
      <c r="P152" s="188"/>
      <c r="Q152" s="188"/>
      <c r="R152" s="188"/>
      <c r="S152" s="188"/>
      <c r="T152" s="189"/>
      <c r="AT152" s="190" t="s">
        <v>129</v>
      </c>
      <c r="AU152" s="190" t="s">
        <v>82</v>
      </c>
      <c r="AV152" s="11" t="s">
        <v>82</v>
      </c>
      <c r="AW152" s="11" t="s">
        <v>33</v>
      </c>
      <c r="AX152" s="11" t="s">
        <v>70</v>
      </c>
      <c r="AY152" s="190" t="s">
        <v>119</v>
      </c>
    </row>
    <row r="153" spans="2:51" s="12" customFormat="1" ht="13.5">
      <c r="B153" s="194"/>
      <c r="D153" s="182" t="s">
        <v>129</v>
      </c>
      <c r="E153" s="195" t="s">
        <v>5</v>
      </c>
      <c r="F153" s="196" t="s">
        <v>134</v>
      </c>
      <c r="H153" s="197">
        <v>207.32</v>
      </c>
      <c r="I153" s="198"/>
      <c r="L153" s="194"/>
      <c r="M153" s="199"/>
      <c r="N153" s="200"/>
      <c r="O153" s="200"/>
      <c r="P153" s="200"/>
      <c r="Q153" s="200"/>
      <c r="R153" s="200"/>
      <c r="S153" s="200"/>
      <c r="T153" s="201"/>
      <c r="AT153" s="202" t="s">
        <v>129</v>
      </c>
      <c r="AU153" s="202" t="s">
        <v>82</v>
      </c>
      <c r="AV153" s="12" t="s">
        <v>127</v>
      </c>
      <c r="AW153" s="12" t="s">
        <v>33</v>
      </c>
      <c r="AX153" s="12" t="s">
        <v>75</v>
      </c>
      <c r="AY153" s="202" t="s">
        <v>119</v>
      </c>
    </row>
    <row r="154" spans="2:65" s="1" customFormat="1" ht="22.5" customHeight="1">
      <c r="B154" s="168"/>
      <c r="C154" s="169" t="s">
        <v>244</v>
      </c>
      <c r="D154" s="169" t="s">
        <v>122</v>
      </c>
      <c r="E154" s="170" t="s">
        <v>282</v>
      </c>
      <c r="F154" s="171" t="s">
        <v>283</v>
      </c>
      <c r="G154" s="172" t="s">
        <v>125</v>
      </c>
      <c r="H154" s="173">
        <v>207.32</v>
      </c>
      <c r="I154" s="174"/>
      <c r="J154" s="175">
        <f>ROUND(I154*H154,2)</f>
        <v>0</v>
      </c>
      <c r="K154" s="171" t="s">
        <v>126</v>
      </c>
      <c r="L154" s="40"/>
      <c r="M154" s="176" t="s">
        <v>5</v>
      </c>
      <c r="N154" s="177" t="s">
        <v>41</v>
      </c>
      <c r="O154" s="41"/>
      <c r="P154" s="178">
        <f>O154*H154</f>
        <v>0</v>
      </c>
      <c r="Q154" s="178">
        <v>1E-05</v>
      </c>
      <c r="R154" s="178">
        <f>Q154*H154</f>
        <v>0.0020732000000000003</v>
      </c>
      <c r="S154" s="178">
        <v>0.00012</v>
      </c>
      <c r="T154" s="179">
        <f>S154*H154</f>
        <v>0.0248784</v>
      </c>
      <c r="AR154" s="23" t="s">
        <v>187</v>
      </c>
      <c r="AT154" s="23" t="s">
        <v>122</v>
      </c>
      <c r="AU154" s="23" t="s">
        <v>82</v>
      </c>
      <c r="AY154" s="23" t="s">
        <v>119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23" t="s">
        <v>75</v>
      </c>
      <c r="BK154" s="180">
        <f>ROUND(I154*H154,2)</f>
        <v>0</v>
      </c>
      <c r="BL154" s="23" t="s">
        <v>187</v>
      </c>
      <c r="BM154" s="23" t="s">
        <v>284</v>
      </c>
    </row>
    <row r="155" spans="2:51" s="11" customFormat="1" ht="13.5">
      <c r="B155" s="181"/>
      <c r="D155" s="191" t="s">
        <v>129</v>
      </c>
      <c r="E155" s="190" t="s">
        <v>5</v>
      </c>
      <c r="F155" s="192" t="s">
        <v>143</v>
      </c>
      <c r="H155" s="193">
        <v>131.72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90" t="s">
        <v>129</v>
      </c>
      <c r="AU155" s="190" t="s">
        <v>82</v>
      </c>
      <c r="AV155" s="11" t="s">
        <v>82</v>
      </c>
      <c r="AW155" s="11" t="s">
        <v>33</v>
      </c>
      <c r="AX155" s="11" t="s">
        <v>70</v>
      </c>
      <c r="AY155" s="190" t="s">
        <v>119</v>
      </c>
    </row>
    <row r="156" spans="2:51" s="11" customFormat="1" ht="13.5">
      <c r="B156" s="181"/>
      <c r="D156" s="191" t="s">
        <v>129</v>
      </c>
      <c r="E156" s="190" t="s">
        <v>5</v>
      </c>
      <c r="F156" s="192" t="s">
        <v>130</v>
      </c>
      <c r="H156" s="193">
        <v>75.6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90" t="s">
        <v>129</v>
      </c>
      <c r="AU156" s="190" t="s">
        <v>82</v>
      </c>
      <c r="AV156" s="11" t="s">
        <v>82</v>
      </c>
      <c r="AW156" s="11" t="s">
        <v>33</v>
      </c>
      <c r="AX156" s="11" t="s">
        <v>70</v>
      </c>
      <c r="AY156" s="190" t="s">
        <v>119</v>
      </c>
    </row>
    <row r="157" spans="2:51" s="12" customFormat="1" ht="13.5">
      <c r="B157" s="194"/>
      <c r="D157" s="182" t="s">
        <v>129</v>
      </c>
      <c r="E157" s="195" t="s">
        <v>5</v>
      </c>
      <c r="F157" s="196" t="s">
        <v>134</v>
      </c>
      <c r="H157" s="197">
        <v>207.32</v>
      </c>
      <c r="I157" s="198"/>
      <c r="L157" s="194"/>
      <c r="M157" s="199"/>
      <c r="N157" s="200"/>
      <c r="O157" s="200"/>
      <c r="P157" s="200"/>
      <c r="Q157" s="200"/>
      <c r="R157" s="200"/>
      <c r="S157" s="200"/>
      <c r="T157" s="201"/>
      <c r="AT157" s="202" t="s">
        <v>129</v>
      </c>
      <c r="AU157" s="202" t="s">
        <v>82</v>
      </c>
      <c r="AV157" s="12" t="s">
        <v>127</v>
      </c>
      <c r="AW157" s="12" t="s">
        <v>33</v>
      </c>
      <c r="AX157" s="12" t="s">
        <v>75</v>
      </c>
      <c r="AY157" s="202" t="s">
        <v>119</v>
      </c>
    </row>
    <row r="158" spans="2:65" s="1" customFormat="1" ht="22.5" customHeight="1">
      <c r="B158" s="168"/>
      <c r="C158" s="169" t="s">
        <v>285</v>
      </c>
      <c r="D158" s="169" t="s">
        <v>122</v>
      </c>
      <c r="E158" s="170" t="s">
        <v>286</v>
      </c>
      <c r="F158" s="171" t="s">
        <v>287</v>
      </c>
      <c r="G158" s="172" t="s">
        <v>125</v>
      </c>
      <c r="H158" s="173">
        <v>207.32</v>
      </c>
      <c r="I158" s="174"/>
      <c r="J158" s="175">
        <f>ROUND(I158*H158,2)</f>
        <v>0</v>
      </c>
      <c r="K158" s="171" t="s">
        <v>126</v>
      </c>
      <c r="L158" s="40"/>
      <c r="M158" s="176" t="s">
        <v>5</v>
      </c>
      <c r="N158" s="177" t="s">
        <v>41</v>
      </c>
      <c r="O158" s="41"/>
      <c r="P158" s="178">
        <f>O158*H158</f>
        <v>0</v>
      </c>
      <c r="Q158" s="178">
        <v>0.001</v>
      </c>
      <c r="R158" s="178">
        <f>Q158*H158</f>
        <v>0.20732</v>
      </c>
      <c r="S158" s="178">
        <v>0.00031</v>
      </c>
      <c r="T158" s="179">
        <f>S158*H158</f>
        <v>0.0642692</v>
      </c>
      <c r="AR158" s="23" t="s">
        <v>187</v>
      </c>
      <c r="AT158" s="23" t="s">
        <v>122</v>
      </c>
      <c r="AU158" s="23" t="s">
        <v>82</v>
      </c>
      <c r="AY158" s="23" t="s">
        <v>119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23" t="s">
        <v>75</v>
      </c>
      <c r="BK158" s="180">
        <f>ROUND(I158*H158,2)</f>
        <v>0</v>
      </c>
      <c r="BL158" s="23" t="s">
        <v>187</v>
      </c>
      <c r="BM158" s="23" t="s">
        <v>288</v>
      </c>
    </row>
    <row r="159" spans="2:51" s="11" customFormat="1" ht="13.5">
      <c r="B159" s="181"/>
      <c r="D159" s="191" t="s">
        <v>129</v>
      </c>
      <c r="E159" s="190" t="s">
        <v>5</v>
      </c>
      <c r="F159" s="192" t="s">
        <v>143</v>
      </c>
      <c r="H159" s="193">
        <v>131.72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90" t="s">
        <v>129</v>
      </c>
      <c r="AU159" s="190" t="s">
        <v>82</v>
      </c>
      <c r="AV159" s="11" t="s">
        <v>82</v>
      </c>
      <c r="AW159" s="11" t="s">
        <v>33</v>
      </c>
      <c r="AX159" s="11" t="s">
        <v>70</v>
      </c>
      <c r="AY159" s="190" t="s">
        <v>119</v>
      </c>
    </row>
    <row r="160" spans="2:51" s="11" customFormat="1" ht="13.5">
      <c r="B160" s="181"/>
      <c r="D160" s="191" t="s">
        <v>129</v>
      </c>
      <c r="E160" s="190" t="s">
        <v>5</v>
      </c>
      <c r="F160" s="192" t="s">
        <v>130</v>
      </c>
      <c r="H160" s="193">
        <v>75.6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90" t="s">
        <v>129</v>
      </c>
      <c r="AU160" s="190" t="s">
        <v>82</v>
      </c>
      <c r="AV160" s="11" t="s">
        <v>82</v>
      </c>
      <c r="AW160" s="11" t="s">
        <v>33</v>
      </c>
      <c r="AX160" s="11" t="s">
        <v>70</v>
      </c>
      <c r="AY160" s="190" t="s">
        <v>119</v>
      </c>
    </row>
    <row r="161" spans="2:51" s="12" customFormat="1" ht="13.5">
      <c r="B161" s="194"/>
      <c r="D161" s="182" t="s">
        <v>129</v>
      </c>
      <c r="E161" s="195" t="s">
        <v>5</v>
      </c>
      <c r="F161" s="196" t="s">
        <v>134</v>
      </c>
      <c r="H161" s="197">
        <v>207.32</v>
      </c>
      <c r="I161" s="198"/>
      <c r="L161" s="194"/>
      <c r="M161" s="199"/>
      <c r="N161" s="200"/>
      <c r="O161" s="200"/>
      <c r="P161" s="200"/>
      <c r="Q161" s="200"/>
      <c r="R161" s="200"/>
      <c r="S161" s="200"/>
      <c r="T161" s="201"/>
      <c r="AT161" s="202" t="s">
        <v>129</v>
      </c>
      <c r="AU161" s="202" t="s">
        <v>82</v>
      </c>
      <c r="AV161" s="12" t="s">
        <v>127</v>
      </c>
      <c r="AW161" s="12" t="s">
        <v>33</v>
      </c>
      <c r="AX161" s="12" t="s">
        <v>75</v>
      </c>
      <c r="AY161" s="202" t="s">
        <v>119</v>
      </c>
    </row>
    <row r="162" spans="2:65" s="1" customFormat="1" ht="31.5" customHeight="1">
      <c r="B162" s="168"/>
      <c r="C162" s="169" t="s">
        <v>289</v>
      </c>
      <c r="D162" s="169" t="s">
        <v>122</v>
      </c>
      <c r="E162" s="170" t="s">
        <v>290</v>
      </c>
      <c r="F162" s="171" t="s">
        <v>291</v>
      </c>
      <c r="G162" s="172" t="s">
        <v>125</v>
      </c>
      <c r="H162" s="173">
        <v>304.26</v>
      </c>
      <c r="I162" s="174"/>
      <c r="J162" s="175">
        <f>ROUND(I162*H162,2)</f>
        <v>0</v>
      </c>
      <c r="K162" s="171" t="s">
        <v>126</v>
      </c>
      <c r="L162" s="40"/>
      <c r="M162" s="176" t="s">
        <v>5</v>
      </c>
      <c r="N162" s="177" t="s">
        <v>41</v>
      </c>
      <c r="O162" s="41"/>
      <c r="P162" s="178">
        <f>O162*H162</f>
        <v>0</v>
      </c>
      <c r="Q162" s="178">
        <v>0.00026</v>
      </c>
      <c r="R162" s="178">
        <f>Q162*H162</f>
        <v>0.07910759999999999</v>
      </c>
      <c r="S162" s="178">
        <v>0</v>
      </c>
      <c r="T162" s="179">
        <f>S162*H162</f>
        <v>0</v>
      </c>
      <c r="AR162" s="23" t="s">
        <v>187</v>
      </c>
      <c r="AT162" s="23" t="s">
        <v>122</v>
      </c>
      <c r="AU162" s="23" t="s">
        <v>82</v>
      </c>
      <c r="AY162" s="23" t="s">
        <v>119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23" t="s">
        <v>75</v>
      </c>
      <c r="BK162" s="180">
        <f>ROUND(I162*H162,2)</f>
        <v>0</v>
      </c>
      <c r="BL162" s="23" t="s">
        <v>187</v>
      </c>
      <c r="BM162" s="23" t="s">
        <v>292</v>
      </c>
    </row>
    <row r="163" spans="2:51" s="11" customFormat="1" ht="13.5">
      <c r="B163" s="181"/>
      <c r="D163" s="191" t="s">
        <v>129</v>
      </c>
      <c r="E163" s="190" t="s">
        <v>5</v>
      </c>
      <c r="F163" s="192" t="s">
        <v>143</v>
      </c>
      <c r="H163" s="193">
        <v>131.72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90" t="s">
        <v>129</v>
      </c>
      <c r="AU163" s="190" t="s">
        <v>82</v>
      </c>
      <c r="AV163" s="11" t="s">
        <v>82</v>
      </c>
      <c r="AW163" s="11" t="s">
        <v>33</v>
      </c>
      <c r="AX163" s="11" t="s">
        <v>70</v>
      </c>
      <c r="AY163" s="190" t="s">
        <v>119</v>
      </c>
    </row>
    <row r="164" spans="2:51" s="11" customFormat="1" ht="13.5">
      <c r="B164" s="181"/>
      <c r="D164" s="191" t="s">
        <v>129</v>
      </c>
      <c r="E164" s="190" t="s">
        <v>5</v>
      </c>
      <c r="F164" s="192" t="s">
        <v>130</v>
      </c>
      <c r="H164" s="193">
        <v>75.6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90" t="s">
        <v>129</v>
      </c>
      <c r="AU164" s="190" t="s">
        <v>82</v>
      </c>
      <c r="AV164" s="11" t="s">
        <v>82</v>
      </c>
      <c r="AW164" s="11" t="s">
        <v>33</v>
      </c>
      <c r="AX164" s="11" t="s">
        <v>70</v>
      </c>
      <c r="AY164" s="190" t="s">
        <v>119</v>
      </c>
    </row>
    <row r="165" spans="2:51" s="11" customFormat="1" ht="13.5">
      <c r="B165" s="181"/>
      <c r="D165" s="191" t="s">
        <v>129</v>
      </c>
      <c r="E165" s="190" t="s">
        <v>5</v>
      </c>
      <c r="F165" s="192" t="s">
        <v>229</v>
      </c>
      <c r="H165" s="193">
        <v>96.94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90" t="s">
        <v>129</v>
      </c>
      <c r="AU165" s="190" t="s">
        <v>82</v>
      </c>
      <c r="AV165" s="11" t="s">
        <v>82</v>
      </c>
      <c r="AW165" s="11" t="s">
        <v>33</v>
      </c>
      <c r="AX165" s="11" t="s">
        <v>70</v>
      </c>
      <c r="AY165" s="190" t="s">
        <v>119</v>
      </c>
    </row>
    <row r="166" spans="2:51" s="12" customFormat="1" ht="13.5">
      <c r="B166" s="194"/>
      <c r="D166" s="191" t="s">
        <v>129</v>
      </c>
      <c r="E166" s="203" t="s">
        <v>5</v>
      </c>
      <c r="F166" s="204" t="s">
        <v>134</v>
      </c>
      <c r="H166" s="205">
        <v>304.26</v>
      </c>
      <c r="I166" s="198"/>
      <c r="L166" s="194"/>
      <c r="M166" s="199"/>
      <c r="N166" s="200"/>
      <c r="O166" s="200"/>
      <c r="P166" s="200"/>
      <c r="Q166" s="200"/>
      <c r="R166" s="200"/>
      <c r="S166" s="200"/>
      <c r="T166" s="201"/>
      <c r="AT166" s="202" t="s">
        <v>129</v>
      </c>
      <c r="AU166" s="202" t="s">
        <v>82</v>
      </c>
      <c r="AV166" s="12" t="s">
        <v>127</v>
      </c>
      <c r="AW166" s="12" t="s">
        <v>33</v>
      </c>
      <c r="AX166" s="12" t="s">
        <v>75</v>
      </c>
      <c r="AY166" s="202" t="s">
        <v>119</v>
      </c>
    </row>
    <row r="167" spans="2:63" s="10" customFormat="1" ht="37.35" customHeight="1">
      <c r="B167" s="154"/>
      <c r="D167" s="155" t="s">
        <v>69</v>
      </c>
      <c r="E167" s="156" t="s">
        <v>293</v>
      </c>
      <c r="F167" s="156" t="s">
        <v>294</v>
      </c>
      <c r="I167" s="157"/>
      <c r="J167" s="158">
        <f>BK167</f>
        <v>0</v>
      </c>
      <c r="L167" s="154"/>
      <c r="M167" s="159"/>
      <c r="N167" s="160"/>
      <c r="O167" s="160"/>
      <c r="P167" s="161">
        <f>P168</f>
        <v>0</v>
      </c>
      <c r="Q167" s="160"/>
      <c r="R167" s="161">
        <f>R168</f>
        <v>0</v>
      </c>
      <c r="S167" s="160"/>
      <c r="T167" s="162">
        <f>T168</f>
        <v>0</v>
      </c>
      <c r="AR167" s="155" t="s">
        <v>144</v>
      </c>
      <c r="AT167" s="163" t="s">
        <v>69</v>
      </c>
      <c r="AU167" s="163" t="s">
        <v>70</v>
      </c>
      <c r="AY167" s="155" t="s">
        <v>119</v>
      </c>
      <c r="BK167" s="164">
        <f>BK168</f>
        <v>0</v>
      </c>
    </row>
    <row r="168" spans="2:63" s="10" customFormat="1" ht="19.9" customHeight="1">
      <c r="B168" s="154"/>
      <c r="D168" s="165" t="s">
        <v>69</v>
      </c>
      <c r="E168" s="166" t="s">
        <v>295</v>
      </c>
      <c r="F168" s="166" t="s">
        <v>296</v>
      </c>
      <c r="I168" s="157"/>
      <c r="J168" s="167">
        <f>BK168</f>
        <v>0</v>
      </c>
      <c r="L168" s="154"/>
      <c r="M168" s="159"/>
      <c r="N168" s="160"/>
      <c r="O168" s="160"/>
      <c r="P168" s="161">
        <f>P169</f>
        <v>0</v>
      </c>
      <c r="Q168" s="160"/>
      <c r="R168" s="161">
        <f>R169</f>
        <v>0</v>
      </c>
      <c r="S168" s="160"/>
      <c r="T168" s="162">
        <f>T169</f>
        <v>0</v>
      </c>
      <c r="AR168" s="155" t="s">
        <v>144</v>
      </c>
      <c r="AT168" s="163" t="s">
        <v>69</v>
      </c>
      <c r="AU168" s="163" t="s">
        <v>75</v>
      </c>
      <c r="AY168" s="155" t="s">
        <v>119</v>
      </c>
      <c r="BK168" s="164">
        <f>BK169</f>
        <v>0</v>
      </c>
    </row>
    <row r="169" spans="2:65" s="1" customFormat="1" ht="31.5" customHeight="1">
      <c r="B169" s="168"/>
      <c r="C169" s="169" t="s">
        <v>297</v>
      </c>
      <c r="D169" s="169" t="s">
        <v>122</v>
      </c>
      <c r="E169" s="170" t="s">
        <v>298</v>
      </c>
      <c r="F169" s="171" t="s">
        <v>299</v>
      </c>
      <c r="G169" s="172" t="s">
        <v>300</v>
      </c>
      <c r="H169" s="224"/>
      <c r="I169" s="174"/>
      <c r="J169" s="175">
        <f>ROUND(I169*H169,2)</f>
        <v>0</v>
      </c>
      <c r="K169" s="171" t="s">
        <v>301</v>
      </c>
      <c r="L169" s="40"/>
      <c r="M169" s="176" t="s">
        <v>5</v>
      </c>
      <c r="N169" s="225" t="s">
        <v>41</v>
      </c>
      <c r="O169" s="226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3" t="s">
        <v>302</v>
      </c>
      <c r="AT169" s="23" t="s">
        <v>122</v>
      </c>
      <c r="AU169" s="23" t="s">
        <v>82</v>
      </c>
      <c r="AY169" s="23" t="s">
        <v>119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23" t="s">
        <v>75</v>
      </c>
      <c r="BK169" s="180">
        <f>ROUND(I169*H169,2)</f>
        <v>0</v>
      </c>
      <c r="BL169" s="23" t="s">
        <v>302</v>
      </c>
      <c r="BM169" s="23" t="s">
        <v>303</v>
      </c>
    </row>
    <row r="170" spans="2:12" s="1" customFormat="1" ht="6.95" customHeight="1">
      <c r="B170" s="55"/>
      <c r="C170" s="56"/>
      <c r="D170" s="56"/>
      <c r="E170" s="56"/>
      <c r="F170" s="56"/>
      <c r="G170" s="56"/>
      <c r="H170" s="56"/>
      <c r="I170" s="121"/>
      <c r="J170" s="56"/>
      <c r="K170" s="56"/>
      <c r="L170" s="40"/>
    </row>
  </sheetData>
  <autoFilter ref="C83:K169"/>
  <mergeCells count="6">
    <mergeCell ref="L2:V2"/>
    <mergeCell ref="E7:H7"/>
    <mergeCell ref="E22:H22"/>
    <mergeCell ref="E43:H43"/>
    <mergeCell ref="E76:H76"/>
    <mergeCell ref="G1:H1"/>
  </mergeCells>
  <hyperlinks>
    <hyperlink ref="F1:G1" location="C2" display="1) Krycí list soupisu"/>
    <hyperlink ref="G1:H1" location="C50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14" customFormat="1" ht="45" customHeight="1">
      <c r="B3" s="233"/>
      <c r="C3" s="351" t="s">
        <v>304</v>
      </c>
      <c r="D3" s="351"/>
      <c r="E3" s="351"/>
      <c r="F3" s="351"/>
      <c r="G3" s="351"/>
      <c r="H3" s="351"/>
      <c r="I3" s="351"/>
      <c r="J3" s="351"/>
      <c r="K3" s="234"/>
    </row>
    <row r="4" spans="2:11" ht="25.5" customHeight="1">
      <c r="B4" s="235"/>
      <c r="C4" s="355" t="s">
        <v>305</v>
      </c>
      <c r="D4" s="355"/>
      <c r="E4" s="355"/>
      <c r="F4" s="355"/>
      <c r="G4" s="355"/>
      <c r="H4" s="355"/>
      <c r="I4" s="355"/>
      <c r="J4" s="355"/>
      <c r="K4" s="236"/>
    </row>
    <row r="5" spans="2:11" ht="5.25" customHeight="1">
      <c r="B5" s="235"/>
      <c r="C5" s="237"/>
      <c r="D5" s="237"/>
      <c r="E5" s="237"/>
      <c r="F5" s="237"/>
      <c r="G5" s="237"/>
      <c r="H5" s="237"/>
      <c r="I5" s="237"/>
      <c r="J5" s="237"/>
      <c r="K5" s="236"/>
    </row>
    <row r="6" spans="2:11" ht="15" customHeight="1">
      <c r="B6" s="235"/>
      <c r="C6" s="354" t="s">
        <v>306</v>
      </c>
      <c r="D6" s="354"/>
      <c r="E6" s="354"/>
      <c r="F6" s="354"/>
      <c r="G6" s="354"/>
      <c r="H6" s="354"/>
      <c r="I6" s="354"/>
      <c r="J6" s="354"/>
      <c r="K6" s="236"/>
    </row>
    <row r="7" spans="2:11" ht="15" customHeight="1">
      <c r="B7" s="239"/>
      <c r="C7" s="354" t="s">
        <v>307</v>
      </c>
      <c r="D7" s="354"/>
      <c r="E7" s="354"/>
      <c r="F7" s="354"/>
      <c r="G7" s="354"/>
      <c r="H7" s="354"/>
      <c r="I7" s="354"/>
      <c r="J7" s="354"/>
      <c r="K7" s="236"/>
    </row>
    <row r="8" spans="2:1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pans="2:11" ht="15" customHeight="1">
      <c r="B9" s="239"/>
      <c r="C9" s="354" t="s">
        <v>308</v>
      </c>
      <c r="D9" s="354"/>
      <c r="E9" s="354"/>
      <c r="F9" s="354"/>
      <c r="G9" s="354"/>
      <c r="H9" s="354"/>
      <c r="I9" s="354"/>
      <c r="J9" s="354"/>
      <c r="K9" s="236"/>
    </row>
    <row r="10" spans="2:11" ht="15" customHeight="1">
      <c r="B10" s="239"/>
      <c r="C10" s="238"/>
      <c r="D10" s="354" t="s">
        <v>309</v>
      </c>
      <c r="E10" s="354"/>
      <c r="F10" s="354"/>
      <c r="G10" s="354"/>
      <c r="H10" s="354"/>
      <c r="I10" s="354"/>
      <c r="J10" s="354"/>
      <c r="K10" s="236"/>
    </row>
    <row r="11" spans="2:11" ht="15" customHeight="1">
      <c r="B11" s="239"/>
      <c r="C11" s="240"/>
      <c r="D11" s="354" t="s">
        <v>310</v>
      </c>
      <c r="E11" s="354"/>
      <c r="F11" s="354"/>
      <c r="G11" s="354"/>
      <c r="H11" s="354"/>
      <c r="I11" s="354"/>
      <c r="J11" s="354"/>
      <c r="K11" s="236"/>
    </row>
    <row r="12" spans="2:11" ht="12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36"/>
    </row>
    <row r="13" spans="2:11" ht="15" customHeight="1">
      <c r="B13" s="239"/>
      <c r="C13" s="240"/>
      <c r="D13" s="354" t="s">
        <v>311</v>
      </c>
      <c r="E13" s="354"/>
      <c r="F13" s="354"/>
      <c r="G13" s="354"/>
      <c r="H13" s="354"/>
      <c r="I13" s="354"/>
      <c r="J13" s="354"/>
      <c r="K13" s="236"/>
    </row>
    <row r="14" spans="2:11" ht="15" customHeight="1">
      <c r="B14" s="239"/>
      <c r="C14" s="240"/>
      <c r="D14" s="354" t="s">
        <v>312</v>
      </c>
      <c r="E14" s="354"/>
      <c r="F14" s="354"/>
      <c r="G14" s="354"/>
      <c r="H14" s="354"/>
      <c r="I14" s="354"/>
      <c r="J14" s="354"/>
      <c r="K14" s="236"/>
    </row>
    <row r="15" spans="2:11" ht="15" customHeight="1">
      <c r="B15" s="239"/>
      <c r="C15" s="240"/>
      <c r="D15" s="354" t="s">
        <v>313</v>
      </c>
      <c r="E15" s="354"/>
      <c r="F15" s="354"/>
      <c r="G15" s="354"/>
      <c r="H15" s="354"/>
      <c r="I15" s="354"/>
      <c r="J15" s="354"/>
      <c r="K15" s="236"/>
    </row>
    <row r="16" spans="2:11" ht="15" customHeight="1">
      <c r="B16" s="239"/>
      <c r="C16" s="240"/>
      <c r="D16" s="240"/>
      <c r="E16" s="241" t="s">
        <v>74</v>
      </c>
      <c r="F16" s="354" t="s">
        <v>314</v>
      </c>
      <c r="G16" s="354"/>
      <c r="H16" s="354"/>
      <c r="I16" s="354"/>
      <c r="J16" s="354"/>
      <c r="K16" s="236"/>
    </row>
    <row r="17" spans="2:11" ht="15" customHeight="1">
      <c r="B17" s="239"/>
      <c r="C17" s="240"/>
      <c r="D17" s="240"/>
      <c r="E17" s="241" t="s">
        <v>315</v>
      </c>
      <c r="F17" s="354" t="s">
        <v>316</v>
      </c>
      <c r="G17" s="354"/>
      <c r="H17" s="354"/>
      <c r="I17" s="354"/>
      <c r="J17" s="354"/>
      <c r="K17" s="236"/>
    </row>
    <row r="18" spans="2:11" ht="15" customHeight="1">
      <c r="B18" s="239"/>
      <c r="C18" s="240"/>
      <c r="D18" s="240"/>
      <c r="E18" s="241" t="s">
        <v>317</v>
      </c>
      <c r="F18" s="354" t="s">
        <v>318</v>
      </c>
      <c r="G18" s="354"/>
      <c r="H18" s="354"/>
      <c r="I18" s="354"/>
      <c r="J18" s="354"/>
      <c r="K18" s="236"/>
    </row>
    <row r="19" spans="2:11" ht="15" customHeight="1">
      <c r="B19" s="239"/>
      <c r="C19" s="240"/>
      <c r="D19" s="240"/>
      <c r="E19" s="241" t="s">
        <v>319</v>
      </c>
      <c r="F19" s="354" t="s">
        <v>320</v>
      </c>
      <c r="G19" s="354"/>
      <c r="H19" s="354"/>
      <c r="I19" s="354"/>
      <c r="J19" s="354"/>
      <c r="K19" s="236"/>
    </row>
    <row r="20" spans="2:11" ht="15" customHeight="1">
      <c r="B20" s="239"/>
      <c r="C20" s="240"/>
      <c r="D20" s="240"/>
      <c r="E20" s="241" t="s">
        <v>321</v>
      </c>
      <c r="F20" s="354" t="s">
        <v>322</v>
      </c>
      <c r="G20" s="354"/>
      <c r="H20" s="354"/>
      <c r="I20" s="354"/>
      <c r="J20" s="354"/>
      <c r="K20" s="236"/>
    </row>
    <row r="21" spans="2:11" ht="15" customHeight="1">
      <c r="B21" s="239"/>
      <c r="C21" s="240"/>
      <c r="D21" s="240"/>
      <c r="E21" s="241" t="s">
        <v>323</v>
      </c>
      <c r="F21" s="354" t="s">
        <v>324</v>
      </c>
      <c r="G21" s="354"/>
      <c r="H21" s="354"/>
      <c r="I21" s="354"/>
      <c r="J21" s="354"/>
      <c r="K21" s="236"/>
    </row>
    <row r="22" spans="2:11" ht="12.7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36"/>
    </row>
    <row r="23" spans="2:11" ht="15" customHeight="1">
      <c r="B23" s="239"/>
      <c r="C23" s="354" t="s">
        <v>325</v>
      </c>
      <c r="D23" s="354"/>
      <c r="E23" s="354"/>
      <c r="F23" s="354"/>
      <c r="G23" s="354"/>
      <c r="H23" s="354"/>
      <c r="I23" s="354"/>
      <c r="J23" s="354"/>
      <c r="K23" s="236"/>
    </row>
    <row r="24" spans="2:11" ht="15" customHeight="1">
      <c r="B24" s="239"/>
      <c r="C24" s="354" t="s">
        <v>326</v>
      </c>
      <c r="D24" s="354"/>
      <c r="E24" s="354"/>
      <c r="F24" s="354"/>
      <c r="G24" s="354"/>
      <c r="H24" s="354"/>
      <c r="I24" s="354"/>
      <c r="J24" s="354"/>
      <c r="K24" s="236"/>
    </row>
    <row r="25" spans="2:11" ht="15" customHeight="1">
      <c r="B25" s="239"/>
      <c r="C25" s="238"/>
      <c r="D25" s="354" t="s">
        <v>327</v>
      </c>
      <c r="E25" s="354"/>
      <c r="F25" s="354"/>
      <c r="G25" s="354"/>
      <c r="H25" s="354"/>
      <c r="I25" s="354"/>
      <c r="J25" s="354"/>
      <c r="K25" s="236"/>
    </row>
    <row r="26" spans="2:11" ht="15" customHeight="1">
      <c r="B26" s="239"/>
      <c r="C26" s="240"/>
      <c r="D26" s="354" t="s">
        <v>328</v>
      </c>
      <c r="E26" s="354"/>
      <c r="F26" s="354"/>
      <c r="G26" s="354"/>
      <c r="H26" s="354"/>
      <c r="I26" s="354"/>
      <c r="J26" s="354"/>
      <c r="K26" s="236"/>
    </row>
    <row r="27" spans="2:11" ht="12.75" customHeight="1">
      <c r="B27" s="239"/>
      <c r="C27" s="240"/>
      <c r="D27" s="240"/>
      <c r="E27" s="240"/>
      <c r="F27" s="240"/>
      <c r="G27" s="240"/>
      <c r="H27" s="240"/>
      <c r="I27" s="240"/>
      <c r="J27" s="240"/>
      <c r="K27" s="236"/>
    </row>
    <row r="28" spans="2:11" ht="15" customHeight="1">
      <c r="B28" s="239"/>
      <c r="C28" s="240"/>
      <c r="D28" s="354" t="s">
        <v>329</v>
      </c>
      <c r="E28" s="354"/>
      <c r="F28" s="354"/>
      <c r="G28" s="354"/>
      <c r="H28" s="354"/>
      <c r="I28" s="354"/>
      <c r="J28" s="354"/>
      <c r="K28" s="236"/>
    </row>
    <row r="29" spans="2:11" ht="15" customHeight="1">
      <c r="B29" s="239"/>
      <c r="C29" s="240"/>
      <c r="D29" s="354" t="s">
        <v>330</v>
      </c>
      <c r="E29" s="354"/>
      <c r="F29" s="354"/>
      <c r="G29" s="354"/>
      <c r="H29" s="354"/>
      <c r="I29" s="354"/>
      <c r="J29" s="354"/>
      <c r="K29" s="236"/>
    </row>
    <row r="30" spans="2:11" ht="12.75" customHeight="1">
      <c r="B30" s="239"/>
      <c r="C30" s="240"/>
      <c r="D30" s="240"/>
      <c r="E30" s="240"/>
      <c r="F30" s="240"/>
      <c r="G30" s="240"/>
      <c r="H30" s="240"/>
      <c r="I30" s="240"/>
      <c r="J30" s="240"/>
      <c r="K30" s="236"/>
    </row>
    <row r="31" spans="2:11" ht="15" customHeight="1">
      <c r="B31" s="239"/>
      <c r="C31" s="240"/>
      <c r="D31" s="354" t="s">
        <v>331</v>
      </c>
      <c r="E31" s="354"/>
      <c r="F31" s="354"/>
      <c r="G31" s="354"/>
      <c r="H31" s="354"/>
      <c r="I31" s="354"/>
      <c r="J31" s="354"/>
      <c r="K31" s="236"/>
    </row>
    <row r="32" spans="2:11" ht="15" customHeight="1">
      <c r="B32" s="239"/>
      <c r="C32" s="240"/>
      <c r="D32" s="354" t="s">
        <v>332</v>
      </c>
      <c r="E32" s="354"/>
      <c r="F32" s="354"/>
      <c r="G32" s="354"/>
      <c r="H32" s="354"/>
      <c r="I32" s="354"/>
      <c r="J32" s="354"/>
      <c r="K32" s="236"/>
    </row>
    <row r="33" spans="2:11" ht="15" customHeight="1">
      <c r="B33" s="239"/>
      <c r="C33" s="240"/>
      <c r="D33" s="354" t="s">
        <v>333</v>
      </c>
      <c r="E33" s="354"/>
      <c r="F33" s="354"/>
      <c r="G33" s="354"/>
      <c r="H33" s="354"/>
      <c r="I33" s="354"/>
      <c r="J33" s="354"/>
      <c r="K33" s="236"/>
    </row>
    <row r="34" spans="2:11" ht="15" customHeight="1">
      <c r="B34" s="239"/>
      <c r="C34" s="240"/>
      <c r="D34" s="238"/>
      <c r="E34" s="242" t="s">
        <v>104</v>
      </c>
      <c r="F34" s="238"/>
      <c r="G34" s="354" t="s">
        <v>334</v>
      </c>
      <c r="H34" s="354"/>
      <c r="I34" s="354"/>
      <c r="J34" s="354"/>
      <c r="K34" s="236"/>
    </row>
    <row r="35" spans="2:11" ht="30.75" customHeight="1">
      <c r="B35" s="239"/>
      <c r="C35" s="240"/>
      <c r="D35" s="238"/>
      <c r="E35" s="242" t="s">
        <v>335</v>
      </c>
      <c r="F35" s="238"/>
      <c r="G35" s="354" t="s">
        <v>336</v>
      </c>
      <c r="H35" s="354"/>
      <c r="I35" s="354"/>
      <c r="J35" s="354"/>
      <c r="K35" s="236"/>
    </row>
    <row r="36" spans="2:11" ht="15" customHeight="1">
      <c r="B36" s="239"/>
      <c r="C36" s="240"/>
      <c r="D36" s="238"/>
      <c r="E36" s="242" t="s">
        <v>51</v>
      </c>
      <c r="F36" s="238"/>
      <c r="G36" s="354" t="s">
        <v>337</v>
      </c>
      <c r="H36" s="354"/>
      <c r="I36" s="354"/>
      <c r="J36" s="354"/>
      <c r="K36" s="236"/>
    </row>
    <row r="37" spans="2:11" ht="15" customHeight="1">
      <c r="B37" s="239"/>
      <c r="C37" s="240"/>
      <c r="D37" s="238"/>
      <c r="E37" s="242" t="s">
        <v>105</v>
      </c>
      <c r="F37" s="238"/>
      <c r="G37" s="354" t="s">
        <v>338</v>
      </c>
      <c r="H37" s="354"/>
      <c r="I37" s="354"/>
      <c r="J37" s="354"/>
      <c r="K37" s="236"/>
    </row>
    <row r="38" spans="2:11" ht="15" customHeight="1">
      <c r="B38" s="239"/>
      <c r="C38" s="240"/>
      <c r="D38" s="238"/>
      <c r="E38" s="242" t="s">
        <v>106</v>
      </c>
      <c r="F38" s="238"/>
      <c r="G38" s="354" t="s">
        <v>339</v>
      </c>
      <c r="H38" s="354"/>
      <c r="I38" s="354"/>
      <c r="J38" s="354"/>
      <c r="K38" s="236"/>
    </row>
    <row r="39" spans="2:11" ht="15" customHeight="1">
      <c r="B39" s="239"/>
      <c r="C39" s="240"/>
      <c r="D39" s="238"/>
      <c r="E39" s="242" t="s">
        <v>107</v>
      </c>
      <c r="F39" s="238"/>
      <c r="G39" s="354" t="s">
        <v>340</v>
      </c>
      <c r="H39" s="354"/>
      <c r="I39" s="354"/>
      <c r="J39" s="354"/>
      <c r="K39" s="236"/>
    </row>
    <row r="40" spans="2:11" ht="15" customHeight="1">
      <c r="B40" s="239"/>
      <c r="C40" s="240"/>
      <c r="D40" s="238"/>
      <c r="E40" s="242" t="s">
        <v>341</v>
      </c>
      <c r="F40" s="238"/>
      <c r="G40" s="354" t="s">
        <v>342</v>
      </c>
      <c r="H40" s="354"/>
      <c r="I40" s="354"/>
      <c r="J40" s="354"/>
      <c r="K40" s="236"/>
    </row>
    <row r="41" spans="2:11" ht="15" customHeight="1">
      <c r="B41" s="239"/>
      <c r="C41" s="240"/>
      <c r="D41" s="238"/>
      <c r="E41" s="242"/>
      <c r="F41" s="238"/>
      <c r="G41" s="354" t="s">
        <v>343</v>
      </c>
      <c r="H41" s="354"/>
      <c r="I41" s="354"/>
      <c r="J41" s="354"/>
      <c r="K41" s="236"/>
    </row>
    <row r="42" spans="2:11" ht="15" customHeight="1">
      <c r="B42" s="239"/>
      <c r="C42" s="240"/>
      <c r="D42" s="238"/>
      <c r="E42" s="242" t="s">
        <v>344</v>
      </c>
      <c r="F42" s="238"/>
      <c r="G42" s="354" t="s">
        <v>345</v>
      </c>
      <c r="H42" s="354"/>
      <c r="I42" s="354"/>
      <c r="J42" s="354"/>
      <c r="K42" s="236"/>
    </row>
    <row r="43" spans="2:11" ht="15" customHeight="1">
      <c r="B43" s="239"/>
      <c r="C43" s="240"/>
      <c r="D43" s="238"/>
      <c r="E43" s="242" t="s">
        <v>109</v>
      </c>
      <c r="F43" s="238"/>
      <c r="G43" s="354" t="s">
        <v>346</v>
      </c>
      <c r="H43" s="354"/>
      <c r="I43" s="354"/>
      <c r="J43" s="354"/>
      <c r="K43" s="236"/>
    </row>
    <row r="44" spans="2:11" ht="12.75" customHeight="1">
      <c r="B44" s="239"/>
      <c r="C44" s="240"/>
      <c r="D44" s="238"/>
      <c r="E44" s="238"/>
      <c r="F44" s="238"/>
      <c r="G44" s="238"/>
      <c r="H44" s="238"/>
      <c r="I44" s="238"/>
      <c r="J44" s="238"/>
      <c r="K44" s="236"/>
    </row>
    <row r="45" spans="2:11" ht="15" customHeight="1">
      <c r="B45" s="239"/>
      <c r="C45" s="240"/>
      <c r="D45" s="354" t="s">
        <v>347</v>
      </c>
      <c r="E45" s="354"/>
      <c r="F45" s="354"/>
      <c r="G45" s="354"/>
      <c r="H45" s="354"/>
      <c r="I45" s="354"/>
      <c r="J45" s="354"/>
      <c r="K45" s="236"/>
    </row>
    <row r="46" spans="2:11" ht="15" customHeight="1">
      <c r="B46" s="239"/>
      <c r="C46" s="240"/>
      <c r="D46" s="240"/>
      <c r="E46" s="354" t="s">
        <v>348</v>
      </c>
      <c r="F46" s="354"/>
      <c r="G46" s="354"/>
      <c r="H46" s="354"/>
      <c r="I46" s="354"/>
      <c r="J46" s="354"/>
      <c r="K46" s="236"/>
    </row>
    <row r="47" spans="2:11" ht="15" customHeight="1">
      <c r="B47" s="239"/>
      <c r="C47" s="240"/>
      <c r="D47" s="240"/>
      <c r="E47" s="354" t="s">
        <v>349</v>
      </c>
      <c r="F47" s="354"/>
      <c r="G47" s="354"/>
      <c r="H47" s="354"/>
      <c r="I47" s="354"/>
      <c r="J47" s="354"/>
      <c r="K47" s="236"/>
    </row>
    <row r="48" spans="2:11" ht="15" customHeight="1">
      <c r="B48" s="239"/>
      <c r="C48" s="240"/>
      <c r="D48" s="240"/>
      <c r="E48" s="354" t="s">
        <v>350</v>
      </c>
      <c r="F48" s="354"/>
      <c r="G48" s="354"/>
      <c r="H48" s="354"/>
      <c r="I48" s="354"/>
      <c r="J48" s="354"/>
      <c r="K48" s="236"/>
    </row>
    <row r="49" spans="2:11" ht="15" customHeight="1">
      <c r="B49" s="239"/>
      <c r="C49" s="240"/>
      <c r="D49" s="354" t="s">
        <v>351</v>
      </c>
      <c r="E49" s="354"/>
      <c r="F49" s="354"/>
      <c r="G49" s="354"/>
      <c r="H49" s="354"/>
      <c r="I49" s="354"/>
      <c r="J49" s="354"/>
      <c r="K49" s="236"/>
    </row>
    <row r="50" spans="2:11" ht="25.5" customHeight="1">
      <c r="B50" s="235"/>
      <c r="C50" s="355" t="s">
        <v>352</v>
      </c>
      <c r="D50" s="355"/>
      <c r="E50" s="355"/>
      <c r="F50" s="355"/>
      <c r="G50" s="355"/>
      <c r="H50" s="355"/>
      <c r="I50" s="355"/>
      <c r="J50" s="355"/>
      <c r="K50" s="236"/>
    </row>
    <row r="51" spans="2:11" ht="5.25" customHeight="1">
      <c r="B51" s="235"/>
      <c r="C51" s="237"/>
      <c r="D51" s="237"/>
      <c r="E51" s="237"/>
      <c r="F51" s="237"/>
      <c r="G51" s="237"/>
      <c r="H51" s="237"/>
      <c r="I51" s="237"/>
      <c r="J51" s="237"/>
      <c r="K51" s="236"/>
    </row>
    <row r="52" spans="2:11" ht="15" customHeight="1">
      <c r="B52" s="235"/>
      <c r="C52" s="354" t="s">
        <v>353</v>
      </c>
      <c r="D52" s="354"/>
      <c r="E52" s="354"/>
      <c r="F52" s="354"/>
      <c r="G52" s="354"/>
      <c r="H52" s="354"/>
      <c r="I52" s="354"/>
      <c r="J52" s="354"/>
      <c r="K52" s="236"/>
    </row>
    <row r="53" spans="2:11" ht="15" customHeight="1">
      <c r="B53" s="235"/>
      <c r="C53" s="354" t="s">
        <v>354</v>
      </c>
      <c r="D53" s="354"/>
      <c r="E53" s="354"/>
      <c r="F53" s="354"/>
      <c r="G53" s="354"/>
      <c r="H53" s="354"/>
      <c r="I53" s="354"/>
      <c r="J53" s="354"/>
      <c r="K53" s="236"/>
    </row>
    <row r="54" spans="2:11" ht="12.75" customHeight="1">
      <c r="B54" s="235"/>
      <c r="C54" s="238"/>
      <c r="D54" s="238"/>
      <c r="E54" s="238"/>
      <c r="F54" s="238"/>
      <c r="G54" s="238"/>
      <c r="H54" s="238"/>
      <c r="I54" s="238"/>
      <c r="J54" s="238"/>
      <c r="K54" s="236"/>
    </row>
    <row r="55" spans="2:11" ht="15" customHeight="1">
      <c r="B55" s="235"/>
      <c r="C55" s="354" t="s">
        <v>355</v>
      </c>
      <c r="D55" s="354"/>
      <c r="E55" s="354"/>
      <c r="F55" s="354"/>
      <c r="G55" s="354"/>
      <c r="H55" s="354"/>
      <c r="I55" s="354"/>
      <c r="J55" s="354"/>
      <c r="K55" s="236"/>
    </row>
    <row r="56" spans="2:11" ht="15" customHeight="1">
      <c r="B56" s="235"/>
      <c r="C56" s="240"/>
      <c r="D56" s="354" t="s">
        <v>356</v>
      </c>
      <c r="E56" s="354"/>
      <c r="F56" s="354"/>
      <c r="G56" s="354"/>
      <c r="H56" s="354"/>
      <c r="I56" s="354"/>
      <c r="J56" s="354"/>
      <c r="K56" s="236"/>
    </row>
    <row r="57" spans="2:11" ht="15" customHeight="1">
      <c r="B57" s="235"/>
      <c r="C57" s="240"/>
      <c r="D57" s="354" t="s">
        <v>357</v>
      </c>
      <c r="E57" s="354"/>
      <c r="F57" s="354"/>
      <c r="G57" s="354"/>
      <c r="H57" s="354"/>
      <c r="I57" s="354"/>
      <c r="J57" s="354"/>
      <c r="K57" s="236"/>
    </row>
    <row r="58" spans="2:11" ht="15" customHeight="1">
      <c r="B58" s="235"/>
      <c r="C58" s="240"/>
      <c r="D58" s="354" t="s">
        <v>358</v>
      </c>
      <c r="E58" s="354"/>
      <c r="F58" s="354"/>
      <c r="G58" s="354"/>
      <c r="H58" s="354"/>
      <c r="I58" s="354"/>
      <c r="J58" s="354"/>
      <c r="K58" s="236"/>
    </row>
    <row r="59" spans="2:11" ht="15" customHeight="1">
      <c r="B59" s="235"/>
      <c r="C59" s="240"/>
      <c r="D59" s="354" t="s">
        <v>359</v>
      </c>
      <c r="E59" s="354"/>
      <c r="F59" s="354"/>
      <c r="G59" s="354"/>
      <c r="H59" s="354"/>
      <c r="I59" s="354"/>
      <c r="J59" s="354"/>
      <c r="K59" s="236"/>
    </row>
    <row r="60" spans="2:11" ht="15" customHeight="1">
      <c r="B60" s="235"/>
      <c r="C60" s="240"/>
      <c r="D60" s="353" t="s">
        <v>360</v>
      </c>
      <c r="E60" s="353"/>
      <c r="F60" s="353"/>
      <c r="G60" s="353"/>
      <c r="H60" s="353"/>
      <c r="I60" s="353"/>
      <c r="J60" s="353"/>
      <c r="K60" s="236"/>
    </row>
    <row r="61" spans="2:11" ht="15" customHeight="1">
      <c r="B61" s="235"/>
      <c r="C61" s="240"/>
      <c r="D61" s="354" t="s">
        <v>361</v>
      </c>
      <c r="E61" s="354"/>
      <c r="F61" s="354"/>
      <c r="G61" s="354"/>
      <c r="H61" s="354"/>
      <c r="I61" s="354"/>
      <c r="J61" s="354"/>
      <c r="K61" s="236"/>
    </row>
    <row r="62" spans="2:11" ht="12.75" customHeight="1">
      <c r="B62" s="235"/>
      <c r="C62" s="240"/>
      <c r="D62" s="240"/>
      <c r="E62" s="243"/>
      <c r="F62" s="240"/>
      <c r="G62" s="240"/>
      <c r="H62" s="240"/>
      <c r="I62" s="240"/>
      <c r="J62" s="240"/>
      <c r="K62" s="236"/>
    </row>
    <row r="63" spans="2:11" ht="15" customHeight="1">
      <c r="B63" s="235"/>
      <c r="C63" s="240"/>
      <c r="D63" s="354" t="s">
        <v>362</v>
      </c>
      <c r="E63" s="354"/>
      <c r="F63" s="354"/>
      <c r="G63" s="354"/>
      <c r="H63" s="354"/>
      <c r="I63" s="354"/>
      <c r="J63" s="354"/>
      <c r="K63" s="236"/>
    </row>
    <row r="64" spans="2:11" ht="15" customHeight="1">
      <c r="B64" s="235"/>
      <c r="C64" s="240"/>
      <c r="D64" s="353" t="s">
        <v>363</v>
      </c>
      <c r="E64" s="353"/>
      <c r="F64" s="353"/>
      <c r="G64" s="353"/>
      <c r="H64" s="353"/>
      <c r="I64" s="353"/>
      <c r="J64" s="353"/>
      <c r="K64" s="236"/>
    </row>
    <row r="65" spans="2:11" ht="15" customHeight="1">
      <c r="B65" s="235"/>
      <c r="C65" s="240"/>
      <c r="D65" s="354" t="s">
        <v>364</v>
      </c>
      <c r="E65" s="354"/>
      <c r="F65" s="354"/>
      <c r="G65" s="354"/>
      <c r="H65" s="354"/>
      <c r="I65" s="354"/>
      <c r="J65" s="354"/>
      <c r="K65" s="236"/>
    </row>
    <row r="66" spans="2:11" ht="15" customHeight="1">
      <c r="B66" s="235"/>
      <c r="C66" s="240"/>
      <c r="D66" s="354" t="s">
        <v>365</v>
      </c>
      <c r="E66" s="354"/>
      <c r="F66" s="354"/>
      <c r="G66" s="354"/>
      <c r="H66" s="354"/>
      <c r="I66" s="354"/>
      <c r="J66" s="354"/>
      <c r="K66" s="236"/>
    </row>
    <row r="67" spans="2:11" ht="15" customHeight="1">
      <c r="B67" s="235"/>
      <c r="C67" s="240"/>
      <c r="D67" s="354" t="s">
        <v>366</v>
      </c>
      <c r="E67" s="354"/>
      <c r="F67" s="354"/>
      <c r="G67" s="354"/>
      <c r="H67" s="354"/>
      <c r="I67" s="354"/>
      <c r="J67" s="354"/>
      <c r="K67" s="236"/>
    </row>
    <row r="68" spans="2:11" ht="15" customHeight="1">
      <c r="B68" s="235"/>
      <c r="C68" s="240"/>
      <c r="D68" s="354" t="s">
        <v>367</v>
      </c>
      <c r="E68" s="354"/>
      <c r="F68" s="354"/>
      <c r="G68" s="354"/>
      <c r="H68" s="354"/>
      <c r="I68" s="354"/>
      <c r="J68" s="354"/>
      <c r="K68" s="236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352" t="s">
        <v>81</v>
      </c>
      <c r="D73" s="352"/>
      <c r="E73" s="352"/>
      <c r="F73" s="352"/>
      <c r="G73" s="352"/>
      <c r="H73" s="352"/>
      <c r="I73" s="352"/>
      <c r="J73" s="352"/>
      <c r="K73" s="253"/>
    </row>
    <row r="74" spans="2:11" ht="17.25" customHeight="1">
      <c r="B74" s="252"/>
      <c r="C74" s="254" t="s">
        <v>368</v>
      </c>
      <c r="D74" s="254"/>
      <c r="E74" s="254"/>
      <c r="F74" s="254" t="s">
        <v>369</v>
      </c>
      <c r="G74" s="255"/>
      <c r="H74" s="254" t="s">
        <v>105</v>
      </c>
      <c r="I74" s="254" t="s">
        <v>55</v>
      </c>
      <c r="J74" s="254" t="s">
        <v>370</v>
      </c>
      <c r="K74" s="253"/>
    </row>
    <row r="75" spans="2:11" ht="17.25" customHeight="1">
      <c r="B75" s="252"/>
      <c r="C75" s="256" t="s">
        <v>371</v>
      </c>
      <c r="D75" s="256"/>
      <c r="E75" s="256"/>
      <c r="F75" s="257" t="s">
        <v>372</v>
      </c>
      <c r="G75" s="258"/>
      <c r="H75" s="256"/>
      <c r="I75" s="256"/>
      <c r="J75" s="256" t="s">
        <v>373</v>
      </c>
      <c r="K75" s="253"/>
    </row>
    <row r="76" spans="2:11" ht="5.25" customHeight="1">
      <c r="B76" s="252"/>
      <c r="C76" s="259"/>
      <c r="D76" s="259"/>
      <c r="E76" s="259"/>
      <c r="F76" s="259"/>
      <c r="G76" s="260"/>
      <c r="H76" s="259"/>
      <c r="I76" s="259"/>
      <c r="J76" s="259"/>
      <c r="K76" s="253"/>
    </row>
    <row r="77" spans="2:11" ht="15" customHeight="1">
      <c r="B77" s="252"/>
      <c r="C77" s="242" t="s">
        <v>51</v>
      </c>
      <c r="D77" s="259"/>
      <c r="E77" s="259"/>
      <c r="F77" s="261" t="s">
        <v>374</v>
      </c>
      <c r="G77" s="260"/>
      <c r="H77" s="242" t="s">
        <v>375</v>
      </c>
      <c r="I77" s="242" t="s">
        <v>376</v>
      </c>
      <c r="J77" s="242">
        <v>20</v>
      </c>
      <c r="K77" s="253"/>
    </row>
    <row r="78" spans="2:11" ht="15" customHeight="1">
      <c r="B78" s="252"/>
      <c r="C78" s="242" t="s">
        <v>377</v>
      </c>
      <c r="D78" s="242"/>
      <c r="E78" s="242"/>
      <c r="F78" s="261" t="s">
        <v>374</v>
      </c>
      <c r="G78" s="260"/>
      <c r="H78" s="242" t="s">
        <v>378</v>
      </c>
      <c r="I78" s="242" t="s">
        <v>376</v>
      </c>
      <c r="J78" s="242">
        <v>120</v>
      </c>
      <c r="K78" s="253"/>
    </row>
    <row r="79" spans="2:11" ht="15" customHeight="1">
      <c r="B79" s="262"/>
      <c r="C79" s="242" t="s">
        <v>379</v>
      </c>
      <c r="D79" s="242"/>
      <c r="E79" s="242"/>
      <c r="F79" s="261" t="s">
        <v>380</v>
      </c>
      <c r="G79" s="260"/>
      <c r="H79" s="242" t="s">
        <v>381</v>
      </c>
      <c r="I79" s="242" t="s">
        <v>376</v>
      </c>
      <c r="J79" s="242">
        <v>50</v>
      </c>
      <c r="K79" s="253"/>
    </row>
    <row r="80" spans="2:11" ht="15" customHeight="1">
      <c r="B80" s="262"/>
      <c r="C80" s="242" t="s">
        <v>382</v>
      </c>
      <c r="D80" s="242"/>
      <c r="E80" s="242"/>
      <c r="F80" s="261" t="s">
        <v>374</v>
      </c>
      <c r="G80" s="260"/>
      <c r="H80" s="242" t="s">
        <v>383</v>
      </c>
      <c r="I80" s="242" t="s">
        <v>384</v>
      </c>
      <c r="J80" s="242"/>
      <c r="K80" s="253"/>
    </row>
    <row r="81" spans="2:11" ht="15" customHeight="1">
      <c r="B81" s="262"/>
      <c r="C81" s="263" t="s">
        <v>385</v>
      </c>
      <c r="D81" s="263"/>
      <c r="E81" s="263"/>
      <c r="F81" s="264" t="s">
        <v>380</v>
      </c>
      <c r="G81" s="263"/>
      <c r="H81" s="263" t="s">
        <v>386</v>
      </c>
      <c r="I81" s="263" t="s">
        <v>376</v>
      </c>
      <c r="J81" s="263">
        <v>15</v>
      </c>
      <c r="K81" s="253"/>
    </row>
    <row r="82" spans="2:11" ht="15" customHeight="1">
      <c r="B82" s="262"/>
      <c r="C82" s="263" t="s">
        <v>387</v>
      </c>
      <c r="D82" s="263"/>
      <c r="E82" s="263"/>
      <c r="F82" s="264" t="s">
        <v>380</v>
      </c>
      <c r="G82" s="263"/>
      <c r="H82" s="263" t="s">
        <v>388</v>
      </c>
      <c r="I82" s="263" t="s">
        <v>376</v>
      </c>
      <c r="J82" s="263">
        <v>15</v>
      </c>
      <c r="K82" s="253"/>
    </row>
    <row r="83" spans="2:11" ht="15" customHeight="1">
      <c r="B83" s="262"/>
      <c r="C83" s="263" t="s">
        <v>389</v>
      </c>
      <c r="D83" s="263"/>
      <c r="E83" s="263"/>
      <c r="F83" s="264" t="s">
        <v>380</v>
      </c>
      <c r="G83" s="263"/>
      <c r="H83" s="263" t="s">
        <v>390</v>
      </c>
      <c r="I83" s="263" t="s">
        <v>376</v>
      </c>
      <c r="J83" s="263">
        <v>20</v>
      </c>
      <c r="K83" s="253"/>
    </row>
    <row r="84" spans="2:11" ht="15" customHeight="1">
      <c r="B84" s="262"/>
      <c r="C84" s="263" t="s">
        <v>391</v>
      </c>
      <c r="D84" s="263"/>
      <c r="E84" s="263"/>
      <c r="F84" s="264" t="s">
        <v>380</v>
      </c>
      <c r="G84" s="263"/>
      <c r="H84" s="263" t="s">
        <v>392</v>
      </c>
      <c r="I84" s="263" t="s">
        <v>376</v>
      </c>
      <c r="J84" s="263">
        <v>20</v>
      </c>
      <c r="K84" s="253"/>
    </row>
    <row r="85" spans="2:11" ht="15" customHeight="1">
      <c r="B85" s="262"/>
      <c r="C85" s="242" t="s">
        <v>393</v>
      </c>
      <c r="D85" s="242"/>
      <c r="E85" s="242"/>
      <c r="F85" s="261" t="s">
        <v>380</v>
      </c>
      <c r="G85" s="260"/>
      <c r="H85" s="242" t="s">
        <v>394</v>
      </c>
      <c r="I85" s="242" t="s">
        <v>376</v>
      </c>
      <c r="J85" s="242">
        <v>50</v>
      </c>
      <c r="K85" s="253"/>
    </row>
    <row r="86" spans="2:11" ht="15" customHeight="1">
      <c r="B86" s="262"/>
      <c r="C86" s="242" t="s">
        <v>395</v>
      </c>
      <c r="D86" s="242"/>
      <c r="E86" s="242"/>
      <c r="F86" s="261" t="s">
        <v>380</v>
      </c>
      <c r="G86" s="260"/>
      <c r="H86" s="242" t="s">
        <v>396</v>
      </c>
      <c r="I86" s="242" t="s">
        <v>376</v>
      </c>
      <c r="J86" s="242">
        <v>20</v>
      </c>
      <c r="K86" s="253"/>
    </row>
    <row r="87" spans="2:11" ht="15" customHeight="1">
      <c r="B87" s="262"/>
      <c r="C87" s="242" t="s">
        <v>397</v>
      </c>
      <c r="D87" s="242"/>
      <c r="E87" s="242"/>
      <c r="F87" s="261" t="s">
        <v>380</v>
      </c>
      <c r="G87" s="260"/>
      <c r="H87" s="242" t="s">
        <v>398</v>
      </c>
      <c r="I87" s="242" t="s">
        <v>376</v>
      </c>
      <c r="J87" s="242">
        <v>20</v>
      </c>
      <c r="K87" s="253"/>
    </row>
    <row r="88" spans="2:11" ht="15" customHeight="1">
      <c r="B88" s="262"/>
      <c r="C88" s="242" t="s">
        <v>399</v>
      </c>
      <c r="D88" s="242"/>
      <c r="E88" s="242"/>
      <c r="F88" s="261" t="s">
        <v>380</v>
      </c>
      <c r="G88" s="260"/>
      <c r="H88" s="242" t="s">
        <v>400</v>
      </c>
      <c r="I88" s="242" t="s">
        <v>376</v>
      </c>
      <c r="J88" s="242">
        <v>50</v>
      </c>
      <c r="K88" s="253"/>
    </row>
    <row r="89" spans="2:11" ht="15" customHeight="1">
      <c r="B89" s="262"/>
      <c r="C89" s="242" t="s">
        <v>401</v>
      </c>
      <c r="D89" s="242"/>
      <c r="E89" s="242"/>
      <c r="F89" s="261" t="s">
        <v>380</v>
      </c>
      <c r="G89" s="260"/>
      <c r="H89" s="242" t="s">
        <v>401</v>
      </c>
      <c r="I89" s="242" t="s">
        <v>376</v>
      </c>
      <c r="J89" s="242">
        <v>50</v>
      </c>
      <c r="K89" s="253"/>
    </row>
    <row r="90" spans="2:11" ht="15" customHeight="1">
      <c r="B90" s="262"/>
      <c r="C90" s="242" t="s">
        <v>110</v>
      </c>
      <c r="D90" s="242"/>
      <c r="E90" s="242"/>
      <c r="F90" s="261" t="s">
        <v>380</v>
      </c>
      <c r="G90" s="260"/>
      <c r="H90" s="242" t="s">
        <v>402</v>
      </c>
      <c r="I90" s="242" t="s">
        <v>376</v>
      </c>
      <c r="J90" s="242">
        <v>255</v>
      </c>
      <c r="K90" s="253"/>
    </row>
    <row r="91" spans="2:11" ht="15" customHeight="1">
      <c r="B91" s="262"/>
      <c r="C91" s="242" t="s">
        <v>403</v>
      </c>
      <c r="D91" s="242"/>
      <c r="E91" s="242"/>
      <c r="F91" s="261" t="s">
        <v>374</v>
      </c>
      <c r="G91" s="260"/>
      <c r="H91" s="242" t="s">
        <v>404</v>
      </c>
      <c r="I91" s="242" t="s">
        <v>405</v>
      </c>
      <c r="J91" s="242"/>
      <c r="K91" s="253"/>
    </row>
    <row r="92" spans="2:11" ht="15" customHeight="1">
      <c r="B92" s="262"/>
      <c r="C92" s="242" t="s">
        <v>406</v>
      </c>
      <c r="D92" s="242"/>
      <c r="E92" s="242"/>
      <c r="F92" s="261" t="s">
        <v>374</v>
      </c>
      <c r="G92" s="260"/>
      <c r="H92" s="242" t="s">
        <v>407</v>
      </c>
      <c r="I92" s="242" t="s">
        <v>408</v>
      </c>
      <c r="J92" s="242"/>
      <c r="K92" s="253"/>
    </row>
    <row r="93" spans="2:11" ht="15" customHeight="1">
      <c r="B93" s="262"/>
      <c r="C93" s="242" t="s">
        <v>409</v>
      </c>
      <c r="D93" s="242"/>
      <c r="E93" s="242"/>
      <c r="F93" s="261" t="s">
        <v>374</v>
      </c>
      <c r="G93" s="260"/>
      <c r="H93" s="242" t="s">
        <v>409</v>
      </c>
      <c r="I93" s="242" t="s">
        <v>408</v>
      </c>
      <c r="J93" s="242"/>
      <c r="K93" s="253"/>
    </row>
    <row r="94" spans="2:11" ht="15" customHeight="1">
      <c r="B94" s="262"/>
      <c r="C94" s="242" t="s">
        <v>36</v>
      </c>
      <c r="D94" s="242"/>
      <c r="E94" s="242"/>
      <c r="F94" s="261" t="s">
        <v>374</v>
      </c>
      <c r="G94" s="260"/>
      <c r="H94" s="242" t="s">
        <v>410</v>
      </c>
      <c r="I94" s="242" t="s">
        <v>408</v>
      </c>
      <c r="J94" s="242"/>
      <c r="K94" s="253"/>
    </row>
    <row r="95" spans="2:11" ht="15" customHeight="1">
      <c r="B95" s="262"/>
      <c r="C95" s="242" t="s">
        <v>46</v>
      </c>
      <c r="D95" s="242"/>
      <c r="E95" s="242"/>
      <c r="F95" s="261" t="s">
        <v>374</v>
      </c>
      <c r="G95" s="260"/>
      <c r="H95" s="242" t="s">
        <v>411</v>
      </c>
      <c r="I95" s="242" t="s">
        <v>408</v>
      </c>
      <c r="J95" s="242"/>
      <c r="K95" s="253"/>
    </row>
    <row r="96" spans="2:11" ht="15" customHeight="1">
      <c r="B96" s="265"/>
      <c r="C96" s="266"/>
      <c r="D96" s="266"/>
      <c r="E96" s="266"/>
      <c r="F96" s="266"/>
      <c r="G96" s="266"/>
      <c r="H96" s="266"/>
      <c r="I96" s="266"/>
      <c r="J96" s="266"/>
      <c r="K96" s="267"/>
    </row>
    <row r="97" spans="2:11" ht="18.75" customHeight="1">
      <c r="B97" s="268"/>
      <c r="C97" s="269"/>
      <c r="D97" s="269"/>
      <c r="E97" s="269"/>
      <c r="F97" s="269"/>
      <c r="G97" s="269"/>
      <c r="H97" s="269"/>
      <c r="I97" s="269"/>
      <c r="J97" s="269"/>
      <c r="K97" s="268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352" t="s">
        <v>412</v>
      </c>
      <c r="D100" s="352"/>
      <c r="E100" s="352"/>
      <c r="F100" s="352"/>
      <c r="G100" s="352"/>
      <c r="H100" s="352"/>
      <c r="I100" s="352"/>
      <c r="J100" s="352"/>
      <c r="K100" s="253"/>
    </row>
    <row r="101" spans="2:11" ht="17.25" customHeight="1">
      <c r="B101" s="252"/>
      <c r="C101" s="254" t="s">
        <v>368</v>
      </c>
      <c r="D101" s="254"/>
      <c r="E101" s="254"/>
      <c r="F101" s="254" t="s">
        <v>369</v>
      </c>
      <c r="G101" s="255"/>
      <c r="H101" s="254" t="s">
        <v>105</v>
      </c>
      <c r="I101" s="254" t="s">
        <v>55</v>
      </c>
      <c r="J101" s="254" t="s">
        <v>370</v>
      </c>
      <c r="K101" s="253"/>
    </row>
    <row r="102" spans="2:11" ht="17.25" customHeight="1">
      <c r="B102" s="252"/>
      <c r="C102" s="256" t="s">
        <v>371</v>
      </c>
      <c r="D102" s="256"/>
      <c r="E102" s="256"/>
      <c r="F102" s="257" t="s">
        <v>372</v>
      </c>
      <c r="G102" s="258"/>
      <c r="H102" s="256"/>
      <c r="I102" s="256"/>
      <c r="J102" s="256" t="s">
        <v>373</v>
      </c>
      <c r="K102" s="253"/>
    </row>
    <row r="103" spans="2:11" ht="5.25" customHeight="1">
      <c r="B103" s="252"/>
      <c r="C103" s="254"/>
      <c r="D103" s="254"/>
      <c r="E103" s="254"/>
      <c r="F103" s="254"/>
      <c r="G103" s="270"/>
      <c r="H103" s="254"/>
      <c r="I103" s="254"/>
      <c r="J103" s="254"/>
      <c r="K103" s="253"/>
    </row>
    <row r="104" spans="2:11" ht="15" customHeight="1">
      <c r="B104" s="252"/>
      <c r="C104" s="242" t="s">
        <v>51</v>
      </c>
      <c r="D104" s="259"/>
      <c r="E104" s="259"/>
      <c r="F104" s="261" t="s">
        <v>374</v>
      </c>
      <c r="G104" s="270"/>
      <c r="H104" s="242" t="s">
        <v>413</v>
      </c>
      <c r="I104" s="242" t="s">
        <v>376</v>
      </c>
      <c r="J104" s="242">
        <v>20</v>
      </c>
      <c r="K104" s="253"/>
    </row>
    <row r="105" spans="2:11" ht="15" customHeight="1">
      <c r="B105" s="252"/>
      <c r="C105" s="242" t="s">
        <v>377</v>
      </c>
      <c r="D105" s="242"/>
      <c r="E105" s="242"/>
      <c r="F105" s="261" t="s">
        <v>374</v>
      </c>
      <c r="G105" s="242"/>
      <c r="H105" s="242" t="s">
        <v>413</v>
      </c>
      <c r="I105" s="242" t="s">
        <v>376</v>
      </c>
      <c r="J105" s="242">
        <v>120</v>
      </c>
      <c r="K105" s="253"/>
    </row>
    <row r="106" spans="2:11" ht="15" customHeight="1">
      <c r="B106" s="262"/>
      <c r="C106" s="242" t="s">
        <v>379</v>
      </c>
      <c r="D106" s="242"/>
      <c r="E106" s="242"/>
      <c r="F106" s="261" t="s">
        <v>380</v>
      </c>
      <c r="G106" s="242"/>
      <c r="H106" s="242" t="s">
        <v>413</v>
      </c>
      <c r="I106" s="242" t="s">
        <v>376</v>
      </c>
      <c r="J106" s="242">
        <v>50</v>
      </c>
      <c r="K106" s="253"/>
    </row>
    <row r="107" spans="2:11" ht="15" customHeight="1">
      <c r="B107" s="262"/>
      <c r="C107" s="242" t="s">
        <v>382</v>
      </c>
      <c r="D107" s="242"/>
      <c r="E107" s="242"/>
      <c r="F107" s="261" t="s">
        <v>374</v>
      </c>
      <c r="G107" s="242"/>
      <c r="H107" s="242" t="s">
        <v>413</v>
      </c>
      <c r="I107" s="242" t="s">
        <v>384</v>
      </c>
      <c r="J107" s="242"/>
      <c r="K107" s="253"/>
    </row>
    <row r="108" spans="2:11" ht="15" customHeight="1">
      <c r="B108" s="262"/>
      <c r="C108" s="242" t="s">
        <v>393</v>
      </c>
      <c r="D108" s="242"/>
      <c r="E108" s="242"/>
      <c r="F108" s="261" t="s">
        <v>380</v>
      </c>
      <c r="G108" s="242"/>
      <c r="H108" s="242" t="s">
        <v>413</v>
      </c>
      <c r="I108" s="242" t="s">
        <v>376</v>
      </c>
      <c r="J108" s="242">
        <v>50</v>
      </c>
      <c r="K108" s="253"/>
    </row>
    <row r="109" spans="2:11" ht="15" customHeight="1">
      <c r="B109" s="262"/>
      <c r="C109" s="242" t="s">
        <v>401</v>
      </c>
      <c r="D109" s="242"/>
      <c r="E109" s="242"/>
      <c r="F109" s="261" t="s">
        <v>380</v>
      </c>
      <c r="G109" s="242"/>
      <c r="H109" s="242" t="s">
        <v>413</v>
      </c>
      <c r="I109" s="242" t="s">
        <v>376</v>
      </c>
      <c r="J109" s="242">
        <v>50</v>
      </c>
      <c r="K109" s="253"/>
    </row>
    <row r="110" spans="2:11" ht="15" customHeight="1">
      <c r="B110" s="262"/>
      <c r="C110" s="242" t="s">
        <v>399</v>
      </c>
      <c r="D110" s="242"/>
      <c r="E110" s="242"/>
      <c r="F110" s="261" t="s">
        <v>380</v>
      </c>
      <c r="G110" s="242"/>
      <c r="H110" s="242" t="s">
        <v>413</v>
      </c>
      <c r="I110" s="242" t="s">
        <v>376</v>
      </c>
      <c r="J110" s="242">
        <v>50</v>
      </c>
      <c r="K110" s="253"/>
    </row>
    <row r="111" spans="2:11" ht="15" customHeight="1">
      <c r="B111" s="262"/>
      <c r="C111" s="242" t="s">
        <v>51</v>
      </c>
      <c r="D111" s="242"/>
      <c r="E111" s="242"/>
      <c r="F111" s="261" t="s">
        <v>374</v>
      </c>
      <c r="G111" s="242"/>
      <c r="H111" s="242" t="s">
        <v>414</v>
      </c>
      <c r="I111" s="242" t="s">
        <v>376</v>
      </c>
      <c r="J111" s="242">
        <v>20</v>
      </c>
      <c r="K111" s="253"/>
    </row>
    <row r="112" spans="2:11" ht="15" customHeight="1">
      <c r="B112" s="262"/>
      <c r="C112" s="242" t="s">
        <v>415</v>
      </c>
      <c r="D112" s="242"/>
      <c r="E112" s="242"/>
      <c r="F112" s="261" t="s">
        <v>374</v>
      </c>
      <c r="G112" s="242"/>
      <c r="H112" s="242" t="s">
        <v>416</v>
      </c>
      <c r="I112" s="242" t="s">
        <v>376</v>
      </c>
      <c r="J112" s="242">
        <v>120</v>
      </c>
      <c r="K112" s="253"/>
    </row>
    <row r="113" spans="2:11" ht="15" customHeight="1">
      <c r="B113" s="262"/>
      <c r="C113" s="242" t="s">
        <v>36</v>
      </c>
      <c r="D113" s="242"/>
      <c r="E113" s="242"/>
      <c r="F113" s="261" t="s">
        <v>374</v>
      </c>
      <c r="G113" s="242"/>
      <c r="H113" s="242" t="s">
        <v>417</v>
      </c>
      <c r="I113" s="242" t="s">
        <v>408</v>
      </c>
      <c r="J113" s="242"/>
      <c r="K113" s="253"/>
    </row>
    <row r="114" spans="2:11" ht="15" customHeight="1">
      <c r="B114" s="262"/>
      <c r="C114" s="242" t="s">
        <v>46</v>
      </c>
      <c r="D114" s="242"/>
      <c r="E114" s="242"/>
      <c r="F114" s="261" t="s">
        <v>374</v>
      </c>
      <c r="G114" s="242"/>
      <c r="H114" s="242" t="s">
        <v>418</v>
      </c>
      <c r="I114" s="242" t="s">
        <v>408</v>
      </c>
      <c r="J114" s="242"/>
      <c r="K114" s="253"/>
    </row>
    <row r="115" spans="2:11" ht="15" customHeight="1">
      <c r="B115" s="262"/>
      <c r="C115" s="242" t="s">
        <v>55</v>
      </c>
      <c r="D115" s="242"/>
      <c r="E115" s="242"/>
      <c r="F115" s="261" t="s">
        <v>374</v>
      </c>
      <c r="G115" s="242"/>
      <c r="H115" s="242" t="s">
        <v>419</v>
      </c>
      <c r="I115" s="242" t="s">
        <v>420</v>
      </c>
      <c r="J115" s="242"/>
      <c r="K115" s="253"/>
    </row>
    <row r="116" spans="2:11" ht="15" customHeight="1">
      <c r="B116" s="265"/>
      <c r="C116" s="271"/>
      <c r="D116" s="271"/>
      <c r="E116" s="271"/>
      <c r="F116" s="271"/>
      <c r="G116" s="271"/>
      <c r="H116" s="271"/>
      <c r="I116" s="271"/>
      <c r="J116" s="271"/>
      <c r="K116" s="267"/>
    </row>
    <row r="117" spans="2:11" ht="18.75" customHeight="1">
      <c r="B117" s="272"/>
      <c r="C117" s="238"/>
      <c r="D117" s="238"/>
      <c r="E117" s="238"/>
      <c r="F117" s="273"/>
      <c r="G117" s="238"/>
      <c r="H117" s="238"/>
      <c r="I117" s="238"/>
      <c r="J117" s="238"/>
      <c r="K117" s="272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4"/>
      <c r="C119" s="275"/>
      <c r="D119" s="275"/>
      <c r="E119" s="275"/>
      <c r="F119" s="275"/>
      <c r="G119" s="275"/>
      <c r="H119" s="275"/>
      <c r="I119" s="275"/>
      <c r="J119" s="275"/>
      <c r="K119" s="276"/>
    </row>
    <row r="120" spans="2:11" ht="45" customHeight="1">
      <c r="B120" s="277"/>
      <c r="C120" s="351" t="s">
        <v>421</v>
      </c>
      <c r="D120" s="351"/>
      <c r="E120" s="351"/>
      <c r="F120" s="351"/>
      <c r="G120" s="351"/>
      <c r="H120" s="351"/>
      <c r="I120" s="351"/>
      <c r="J120" s="351"/>
      <c r="K120" s="278"/>
    </row>
    <row r="121" spans="2:11" ht="17.25" customHeight="1">
      <c r="B121" s="279"/>
      <c r="C121" s="254" t="s">
        <v>368</v>
      </c>
      <c r="D121" s="254"/>
      <c r="E121" s="254"/>
      <c r="F121" s="254" t="s">
        <v>369</v>
      </c>
      <c r="G121" s="255"/>
      <c r="H121" s="254" t="s">
        <v>105</v>
      </c>
      <c r="I121" s="254" t="s">
        <v>55</v>
      </c>
      <c r="J121" s="254" t="s">
        <v>370</v>
      </c>
      <c r="K121" s="280"/>
    </row>
    <row r="122" spans="2:11" ht="17.25" customHeight="1">
      <c r="B122" s="279"/>
      <c r="C122" s="256" t="s">
        <v>371</v>
      </c>
      <c r="D122" s="256"/>
      <c r="E122" s="256"/>
      <c r="F122" s="257" t="s">
        <v>372</v>
      </c>
      <c r="G122" s="258"/>
      <c r="H122" s="256"/>
      <c r="I122" s="256"/>
      <c r="J122" s="256" t="s">
        <v>373</v>
      </c>
      <c r="K122" s="280"/>
    </row>
    <row r="123" spans="2:11" ht="5.25" customHeight="1">
      <c r="B123" s="281"/>
      <c r="C123" s="259"/>
      <c r="D123" s="259"/>
      <c r="E123" s="259"/>
      <c r="F123" s="259"/>
      <c r="G123" s="242"/>
      <c r="H123" s="259"/>
      <c r="I123" s="259"/>
      <c r="J123" s="259"/>
      <c r="K123" s="282"/>
    </row>
    <row r="124" spans="2:11" ht="15" customHeight="1">
      <c r="B124" s="281"/>
      <c r="C124" s="242" t="s">
        <v>377</v>
      </c>
      <c r="D124" s="259"/>
      <c r="E124" s="259"/>
      <c r="F124" s="261" t="s">
        <v>374</v>
      </c>
      <c r="G124" s="242"/>
      <c r="H124" s="242" t="s">
        <v>413</v>
      </c>
      <c r="I124" s="242" t="s">
        <v>376</v>
      </c>
      <c r="J124" s="242">
        <v>120</v>
      </c>
      <c r="K124" s="283"/>
    </row>
    <row r="125" spans="2:11" ht="15" customHeight="1">
      <c r="B125" s="281"/>
      <c r="C125" s="242" t="s">
        <v>422</v>
      </c>
      <c r="D125" s="242"/>
      <c r="E125" s="242"/>
      <c r="F125" s="261" t="s">
        <v>374</v>
      </c>
      <c r="G125" s="242"/>
      <c r="H125" s="242" t="s">
        <v>423</v>
      </c>
      <c r="I125" s="242" t="s">
        <v>376</v>
      </c>
      <c r="J125" s="242" t="s">
        <v>424</v>
      </c>
      <c r="K125" s="283"/>
    </row>
    <row r="126" spans="2:11" ht="15" customHeight="1">
      <c r="B126" s="281"/>
      <c r="C126" s="242" t="s">
        <v>323</v>
      </c>
      <c r="D126" s="242"/>
      <c r="E126" s="242"/>
      <c r="F126" s="261" t="s">
        <v>374</v>
      </c>
      <c r="G126" s="242"/>
      <c r="H126" s="242" t="s">
        <v>425</v>
      </c>
      <c r="I126" s="242" t="s">
        <v>376</v>
      </c>
      <c r="J126" s="242" t="s">
        <v>424</v>
      </c>
      <c r="K126" s="283"/>
    </row>
    <row r="127" spans="2:11" ht="15" customHeight="1">
      <c r="B127" s="281"/>
      <c r="C127" s="242" t="s">
        <v>385</v>
      </c>
      <c r="D127" s="242"/>
      <c r="E127" s="242"/>
      <c r="F127" s="261" t="s">
        <v>380</v>
      </c>
      <c r="G127" s="242"/>
      <c r="H127" s="242" t="s">
        <v>386</v>
      </c>
      <c r="I127" s="242" t="s">
        <v>376</v>
      </c>
      <c r="J127" s="242">
        <v>15</v>
      </c>
      <c r="K127" s="283"/>
    </row>
    <row r="128" spans="2:11" ht="15" customHeight="1">
      <c r="B128" s="281"/>
      <c r="C128" s="263" t="s">
        <v>387</v>
      </c>
      <c r="D128" s="263"/>
      <c r="E128" s="263"/>
      <c r="F128" s="264" t="s">
        <v>380</v>
      </c>
      <c r="G128" s="263"/>
      <c r="H128" s="263" t="s">
        <v>388</v>
      </c>
      <c r="I128" s="263" t="s">
        <v>376</v>
      </c>
      <c r="J128" s="263">
        <v>15</v>
      </c>
      <c r="K128" s="283"/>
    </row>
    <row r="129" spans="2:11" ht="15" customHeight="1">
      <c r="B129" s="281"/>
      <c r="C129" s="263" t="s">
        <v>389</v>
      </c>
      <c r="D129" s="263"/>
      <c r="E129" s="263"/>
      <c r="F129" s="264" t="s">
        <v>380</v>
      </c>
      <c r="G129" s="263"/>
      <c r="H129" s="263" t="s">
        <v>390</v>
      </c>
      <c r="I129" s="263" t="s">
        <v>376</v>
      </c>
      <c r="J129" s="263">
        <v>20</v>
      </c>
      <c r="K129" s="283"/>
    </row>
    <row r="130" spans="2:11" ht="15" customHeight="1">
      <c r="B130" s="281"/>
      <c r="C130" s="263" t="s">
        <v>391</v>
      </c>
      <c r="D130" s="263"/>
      <c r="E130" s="263"/>
      <c r="F130" s="264" t="s">
        <v>380</v>
      </c>
      <c r="G130" s="263"/>
      <c r="H130" s="263" t="s">
        <v>392</v>
      </c>
      <c r="I130" s="263" t="s">
        <v>376</v>
      </c>
      <c r="J130" s="263">
        <v>20</v>
      </c>
      <c r="K130" s="283"/>
    </row>
    <row r="131" spans="2:11" ht="15" customHeight="1">
      <c r="B131" s="281"/>
      <c r="C131" s="242" t="s">
        <v>379</v>
      </c>
      <c r="D131" s="242"/>
      <c r="E131" s="242"/>
      <c r="F131" s="261" t="s">
        <v>380</v>
      </c>
      <c r="G131" s="242"/>
      <c r="H131" s="242" t="s">
        <v>413</v>
      </c>
      <c r="I131" s="242" t="s">
        <v>376</v>
      </c>
      <c r="J131" s="242">
        <v>50</v>
      </c>
      <c r="K131" s="283"/>
    </row>
    <row r="132" spans="2:11" ht="15" customHeight="1">
      <c r="B132" s="281"/>
      <c r="C132" s="242" t="s">
        <v>393</v>
      </c>
      <c r="D132" s="242"/>
      <c r="E132" s="242"/>
      <c r="F132" s="261" t="s">
        <v>380</v>
      </c>
      <c r="G132" s="242"/>
      <c r="H132" s="242" t="s">
        <v>413</v>
      </c>
      <c r="I132" s="242" t="s">
        <v>376</v>
      </c>
      <c r="J132" s="242">
        <v>50</v>
      </c>
      <c r="K132" s="283"/>
    </row>
    <row r="133" spans="2:11" ht="15" customHeight="1">
      <c r="B133" s="281"/>
      <c r="C133" s="242" t="s">
        <v>399</v>
      </c>
      <c r="D133" s="242"/>
      <c r="E133" s="242"/>
      <c r="F133" s="261" t="s">
        <v>380</v>
      </c>
      <c r="G133" s="242"/>
      <c r="H133" s="242" t="s">
        <v>413</v>
      </c>
      <c r="I133" s="242" t="s">
        <v>376</v>
      </c>
      <c r="J133" s="242">
        <v>50</v>
      </c>
      <c r="K133" s="283"/>
    </row>
    <row r="134" spans="2:11" ht="15" customHeight="1">
      <c r="B134" s="281"/>
      <c r="C134" s="242" t="s">
        <v>401</v>
      </c>
      <c r="D134" s="242"/>
      <c r="E134" s="242"/>
      <c r="F134" s="261" t="s">
        <v>380</v>
      </c>
      <c r="G134" s="242"/>
      <c r="H134" s="242" t="s">
        <v>413</v>
      </c>
      <c r="I134" s="242" t="s">
        <v>376</v>
      </c>
      <c r="J134" s="242">
        <v>50</v>
      </c>
      <c r="K134" s="283"/>
    </row>
    <row r="135" spans="2:11" ht="15" customHeight="1">
      <c r="B135" s="281"/>
      <c r="C135" s="242" t="s">
        <v>110</v>
      </c>
      <c r="D135" s="242"/>
      <c r="E135" s="242"/>
      <c r="F135" s="261" t="s">
        <v>380</v>
      </c>
      <c r="G135" s="242"/>
      <c r="H135" s="242" t="s">
        <v>426</v>
      </c>
      <c r="I135" s="242" t="s">
        <v>376</v>
      </c>
      <c r="J135" s="242">
        <v>255</v>
      </c>
      <c r="K135" s="283"/>
    </row>
    <row r="136" spans="2:11" ht="15" customHeight="1">
      <c r="B136" s="281"/>
      <c r="C136" s="242" t="s">
        <v>403</v>
      </c>
      <c r="D136" s="242"/>
      <c r="E136" s="242"/>
      <c r="F136" s="261" t="s">
        <v>374</v>
      </c>
      <c r="G136" s="242"/>
      <c r="H136" s="242" t="s">
        <v>427</v>
      </c>
      <c r="I136" s="242" t="s">
        <v>405</v>
      </c>
      <c r="J136" s="242"/>
      <c r="K136" s="283"/>
    </row>
    <row r="137" spans="2:11" ht="15" customHeight="1">
      <c r="B137" s="281"/>
      <c r="C137" s="242" t="s">
        <v>406</v>
      </c>
      <c r="D137" s="242"/>
      <c r="E137" s="242"/>
      <c r="F137" s="261" t="s">
        <v>374</v>
      </c>
      <c r="G137" s="242"/>
      <c r="H137" s="242" t="s">
        <v>428</v>
      </c>
      <c r="I137" s="242" t="s">
        <v>408</v>
      </c>
      <c r="J137" s="242"/>
      <c r="K137" s="283"/>
    </row>
    <row r="138" spans="2:11" ht="15" customHeight="1">
      <c r="B138" s="281"/>
      <c r="C138" s="242" t="s">
        <v>409</v>
      </c>
      <c r="D138" s="242"/>
      <c r="E138" s="242"/>
      <c r="F138" s="261" t="s">
        <v>374</v>
      </c>
      <c r="G138" s="242"/>
      <c r="H138" s="242" t="s">
        <v>409</v>
      </c>
      <c r="I138" s="242" t="s">
        <v>408</v>
      </c>
      <c r="J138" s="242"/>
      <c r="K138" s="283"/>
    </row>
    <row r="139" spans="2:11" ht="15" customHeight="1">
      <c r="B139" s="281"/>
      <c r="C139" s="242" t="s">
        <v>36</v>
      </c>
      <c r="D139" s="242"/>
      <c r="E139" s="242"/>
      <c r="F139" s="261" t="s">
        <v>374</v>
      </c>
      <c r="G139" s="242"/>
      <c r="H139" s="242" t="s">
        <v>429</v>
      </c>
      <c r="I139" s="242" t="s">
        <v>408</v>
      </c>
      <c r="J139" s="242"/>
      <c r="K139" s="283"/>
    </row>
    <row r="140" spans="2:11" ht="15" customHeight="1">
      <c r="B140" s="281"/>
      <c r="C140" s="242" t="s">
        <v>430</v>
      </c>
      <c r="D140" s="242"/>
      <c r="E140" s="242"/>
      <c r="F140" s="261" t="s">
        <v>374</v>
      </c>
      <c r="G140" s="242"/>
      <c r="H140" s="242" t="s">
        <v>431</v>
      </c>
      <c r="I140" s="242" t="s">
        <v>408</v>
      </c>
      <c r="J140" s="242"/>
      <c r="K140" s="283"/>
    </row>
    <row r="141" spans="2:11" ht="15" customHeight="1">
      <c r="B141" s="284"/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ht="18.75" customHeight="1">
      <c r="B142" s="238"/>
      <c r="C142" s="238"/>
      <c r="D142" s="238"/>
      <c r="E142" s="238"/>
      <c r="F142" s="273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352" t="s">
        <v>432</v>
      </c>
      <c r="D145" s="352"/>
      <c r="E145" s="352"/>
      <c r="F145" s="352"/>
      <c r="G145" s="352"/>
      <c r="H145" s="352"/>
      <c r="I145" s="352"/>
      <c r="J145" s="352"/>
      <c r="K145" s="253"/>
    </row>
    <row r="146" spans="2:11" ht="17.25" customHeight="1">
      <c r="B146" s="252"/>
      <c r="C146" s="254" t="s">
        <v>368</v>
      </c>
      <c r="D146" s="254"/>
      <c r="E146" s="254"/>
      <c r="F146" s="254" t="s">
        <v>369</v>
      </c>
      <c r="G146" s="255"/>
      <c r="H146" s="254" t="s">
        <v>105</v>
      </c>
      <c r="I146" s="254" t="s">
        <v>55</v>
      </c>
      <c r="J146" s="254" t="s">
        <v>370</v>
      </c>
      <c r="K146" s="253"/>
    </row>
    <row r="147" spans="2:11" ht="17.25" customHeight="1">
      <c r="B147" s="252"/>
      <c r="C147" s="256" t="s">
        <v>371</v>
      </c>
      <c r="D147" s="256"/>
      <c r="E147" s="256"/>
      <c r="F147" s="257" t="s">
        <v>372</v>
      </c>
      <c r="G147" s="258"/>
      <c r="H147" s="256"/>
      <c r="I147" s="256"/>
      <c r="J147" s="256" t="s">
        <v>373</v>
      </c>
      <c r="K147" s="253"/>
    </row>
    <row r="148" spans="2:11" ht="5.25" customHeight="1">
      <c r="B148" s="262"/>
      <c r="C148" s="259"/>
      <c r="D148" s="259"/>
      <c r="E148" s="259"/>
      <c r="F148" s="259"/>
      <c r="G148" s="260"/>
      <c r="H148" s="259"/>
      <c r="I148" s="259"/>
      <c r="J148" s="259"/>
      <c r="K148" s="283"/>
    </row>
    <row r="149" spans="2:11" ht="15" customHeight="1">
      <c r="B149" s="262"/>
      <c r="C149" s="287" t="s">
        <v>377</v>
      </c>
      <c r="D149" s="242"/>
      <c r="E149" s="242"/>
      <c r="F149" s="288" t="s">
        <v>374</v>
      </c>
      <c r="G149" s="242"/>
      <c r="H149" s="287" t="s">
        <v>413</v>
      </c>
      <c r="I149" s="287" t="s">
        <v>376</v>
      </c>
      <c r="J149" s="287">
        <v>120</v>
      </c>
      <c r="K149" s="283"/>
    </row>
    <row r="150" spans="2:11" ht="15" customHeight="1">
      <c r="B150" s="262"/>
      <c r="C150" s="287" t="s">
        <v>422</v>
      </c>
      <c r="D150" s="242"/>
      <c r="E150" s="242"/>
      <c r="F150" s="288" t="s">
        <v>374</v>
      </c>
      <c r="G150" s="242"/>
      <c r="H150" s="287" t="s">
        <v>433</v>
      </c>
      <c r="I150" s="287" t="s">
        <v>376</v>
      </c>
      <c r="J150" s="287" t="s">
        <v>424</v>
      </c>
      <c r="K150" s="283"/>
    </row>
    <row r="151" spans="2:11" ht="15" customHeight="1">
      <c r="B151" s="262"/>
      <c r="C151" s="287" t="s">
        <v>323</v>
      </c>
      <c r="D151" s="242"/>
      <c r="E151" s="242"/>
      <c r="F151" s="288" t="s">
        <v>374</v>
      </c>
      <c r="G151" s="242"/>
      <c r="H151" s="287" t="s">
        <v>434</v>
      </c>
      <c r="I151" s="287" t="s">
        <v>376</v>
      </c>
      <c r="J151" s="287" t="s">
        <v>424</v>
      </c>
      <c r="K151" s="283"/>
    </row>
    <row r="152" spans="2:11" ht="15" customHeight="1">
      <c r="B152" s="262"/>
      <c r="C152" s="287" t="s">
        <v>379</v>
      </c>
      <c r="D152" s="242"/>
      <c r="E152" s="242"/>
      <c r="F152" s="288" t="s">
        <v>380</v>
      </c>
      <c r="G152" s="242"/>
      <c r="H152" s="287" t="s">
        <v>413</v>
      </c>
      <c r="I152" s="287" t="s">
        <v>376</v>
      </c>
      <c r="J152" s="287">
        <v>50</v>
      </c>
      <c r="K152" s="283"/>
    </row>
    <row r="153" spans="2:11" ht="15" customHeight="1">
      <c r="B153" s="262"/>
      <c r="C153" s="287" t="s">
        <v>382</v>
      </c>
      <c r="D153" s="242"/>
      <c r="E153" s="242"/>
      <c r="F153" s="288" t="s">
        <v>374</v>
      </c>
      <c r="G153" s="242"/>
      <c r="H153" s="287" t="s">
        <v>413</v>
      </c>
      <c r="I153" s="287" t="s">
        <v>384</v>
      </c>
      <c r="J153" s="287"/>
      <c r="K153" s="283"/>
    </row>
    <row r="154" spans="2:11" ht="15" customHeight="1">
      <c r="B154" s="262"/>
      <c r="C154" s="287" t="s">
        <v>393</v>
      </c>
      <c r="D154" s="242"/>
      <c r="E154" s="242"/>
      <c r="F154" s="288" t="s">
        <v>380</v>
      </c>
      <c r="G154" s="242"/>
      <c r="H154" s="287" t="s">
        <v>413</v>
      </c>
      <c r="I154" s="287" t="s">
        <v>376</v>
      </c>
      <c r="J154" s="287">
        <v>50</v>
      </c>
      <c r="K154" s="283"/>
    </row>
    <row r="155" spans="2:11" ht="15" customHeight="1">
      <c r="B155" s="262"/>
      <c r="C155" s="287" t="s">
        <v>401</v>
      </c>
      <c r="D155" s="242"/>
      <c r="E155" s="242"/>
      <c r="F155" s="288" t="s">
        <v>380</v>
      </c>
      <c r="G155" s="242"/>
      <c r="H155" s="287" t="s">
        <v>413</v>
      </c>
      <c r="I155" s="287" t="s">
        <v>376</v>
      </c>
      <c r="J155" s="287">
        <v>50</v>
      </c>
      <c r="K155" s="283"/>
    </row>
    <row r="156" spans="2:11" ht="15" customHeight="1">
      <c r="B156" s="262"/>
      <c r="C156" s="287" t="s">
        <v>399</v>
      </c>
      <c r="D156" s="242"/>
      <c r="E156" s="242"/>
      <c r="F156" s="288" t="s">
        <v>380</v>
      </c>
      <c r="G156" s="242"/>
      <c r="H156" s="287" t="s">
        <v>413</v>
      </c>
      <c r="I156" s="287" t="s">
        <v>376</v>
      </c>
      <c r="J156" s="287">
        <v>50</v>
      </c>
      <c r="K156" s="283"/>
    </row>
    <row r="157" spans="2:11" ht="15" customHeight="1">
      <c r="B157" s="262"/>
      <c r="C157" s="287" t="s">
        <v>85</v>
      </c>
      <c r="D157" s="242"/>
      <c r="E157" s="242"/>
      <c r="F157" s="288" t="s">
        <v>374</v>
      </c>
      <c r="G157" s="242"/>
      <c r="H157" s="287" t="s">
        <v>435</v>
      </c>
      <c r="I157" s="287" t="s">
        <v>376</v>
      </c>
      <c r="J157" s="287" t="s">
        <v>436</v>
      </c>
      <c r="K157" s="283"/>
    </row>
    <row r="158" spans="2:11" ht="15" customHeight="1">
      <c r="B158" s="262"/>
      <c r="C158" s="287" t="s">
        <v>437</v>
      </c>
      <c r="D158" s="242"/>
      <c r="E158" s="242"/>
      <c r="F158" s="288" t="s">
        <v>374</v>
      </c>
      <c r="G158" s="242"/>
      <c r="H158" s="287" t="s">
        <v>438</v>
      </c>
      <c r="I158" s="287" t="s">
        <v>408</v>
      </c>
      <c r="J158" s="287"/>
      <c r="K158" s="283"/>
    </row>
    <row r="159" spans="2:11" ht="15" customHeight="1">
      <c r="B159" s="289"/>
      <c r="C159" s="271"/>
      <c r="D159" s="271"/>
      <c r="E159" s="271"/>
      <c r="F159" s="271"/>
      <c r="G159" s="271"/>
      <c r="H159" s="271"/>
      <c r="I159" s="271"/>
      <c r="J159" s="271"/>
      <c r="K159" s="290"/>
    </row>
    <row r="160" spans="2:11" ht="18.75" customHeight="1">
      <c r="B160" s="238"/>
      <c r="C160" s="242"/>
      <c r="D160" s="242"/>
      <c r="E160" s="242"/>
      <c r="F160" s="261"/>
      <c r="G160" s="242"/>
      <c r="H160" s="242"/>
      <c r="I160" s="242"/>
      <c r="J160" s="242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1" t="s">
        <v>439</v>
      </c>
      <c r="D163" s="351"/>
      <c r="E163" s="351"/>
      <c r="F163" s="351"/>
      <c r="G163" s="351"/>
      <c r="H163" s="351"/>
      <c r="I163" s="351"/>
      <c r="J163" s="351"/>
      <c r="K163" s="234"/>
    </row>
    <row r="164" spans="2:11" ht="17.25" customHeight="1">
      <c r="B164" s="233"/>
      <c r="C164" s="254" t="s">
        <v>368</v>
      </c>
      <c r="D164" s="254"/>
      <c r="E164" s="254"/>
      <c r="F164" s="254" t="s">
        <v>369</v>
      </c>
      <c r="G164" s="291"/>
      <c r="H164" s="292" t="s">
        <v>105</v>
      </c>
      <c r="I164" s="292" t="s">
        <v>55</v>
      </c>
      <c r="J164" s="254" t="s">
        <v>370</v>
      </c>
      <c r="K164" s="234"/>
    </row>
    <row r="165" spans="2:11" ht="17.25" customHeight="1">
      <c r="B165" s="235"/>
      <c r="C165" s="256" t="s">
        <v>371</v>
      </c>
      <c r="D165" s="256"/>
      <c r="E165" s="256"/>
      <c r="F165" s="257" t="s">
        <v>372</v>
      </c>
      <c r="G165" s="293"/>
      <c r="H165" s="294"/>
      <c r="I165" s="294"/>
      <c r="J165" s="256" t="s">
        <v>373</v>
      </c>
      <c r="K165" s="236"/>
    </row>
    <row r="166" spans="2:11" ht="5.25" customHeight="1">
      <c r="B166" s="262"/>
      <c r="C166" s="259"/>
      <c r="D166" s="259"/>
      <c r="E166" s="259"/>
      <c r="F166" s="259"/>
      <c r="G166" s="260"/>
      <c r="H166" s="259"/>
      <c r="I166" s="259"/>
      <c r="J166" s="259"/>
      <c r="K166" s="283"/>
    </row>
    <row r="167" spans="2:11" ht="15" customHeight="1">
      <c r="B167" s="262"/>
      <c r="C167" s="242" t="s">
        <v>377</v>
      </c>
      <c r="D167" s="242"/>
      <c r="E167" s="242"/>
      <c r="F167" s="261" t="s">
        <v>374</v>
      </c>
      <c r="G167" s="242"/>
      <c r="H167" s="242" t="s">
        <v>413</v>
      </c>
      <c r="I167" s="242" t="s">
        <v>376</v>
      </c>
      <c r="J167" s="242">
        <v>120</v>
      </c>
      <c r="K167" s="283"/>
    </row>
    <row r="168" spans="2:11" ht="15" customHeight="1">
      <c r="B168" s="262"/>
      <c r="C168" s="242" t="s">
        <v>422</v>
      </c>
      <c r="D168" s="242"/>
      <c r="E168" s="242"/>
      <c r="F168" s="261" t="s">
        <v>374</v>
      </c>
      <c r="G168" s="242"/>
      <c r="H168" s="242" t="s">
        <v>423</v>
      </c>
      <c r="I168" s="242" t="s">
        <v>376</v>
      </c>
      <c r="J168" s="242" t="s">
        <v>424</v>
      </c>
      <c r="K168" s="283"/>
    </row>
    <row r="169" spans="2:11" ht="15" customHeight="1">
      <c r="B169" s="262"/>
      <c r="C169" s="242" t="s">
        <v>323</v>
      </c>
      <c r="D169" s="242"/>
      <c r="E169" s="242"/>
      <c r="F169" s="261" t="s">
        <v>374</v>
      </c>
      <c r="G169" s="242"/>
      <c r="H169" s="242" t="s">
        <v>440</v>
      </c>
      <c r="I169" s="242" t="s">
        <v>376</v>
      </c>
      <c r="J169" s="242" t="s">
        <v>424</v>
      </c>
      <c r="K169" s="283"/>
    </row>
    <row r="170" spans="2:11" ht="15" customHeight="1">
      <c r="B170" s="262"/>
      <c r="C170" s="242" t="s">
        <v>379</v>
      </c>
      <c r="D170" s="242"/>
      <c r="E170" s="242"/>
      <c r="F170" s="261" t="s">
        <v>380</v>
      </c>
      <c r="G170" s="242"/>
      <c r="H170" s="242" t="s">
        <v>440</v>
      </c>
      <c r="I170" s="242" t="s">
        <v>376</v>
      </c>
      <c r="J170" s="242">
        <v>50</v>
      </c>
      <c r="K170" s="283"/>
    </row>
    <row r="171" spans="2:11" ht="15" customHeight="1">
      <c r="B171" s="262"/>
      <c r="C171" s="242" t="s">
        <v>382</v>
      </c>
      <c r="D171" s="242"/>
      <c r="E171" s="242"/>
      <c r="F171" s="261" t="s">
        <v>374</v>
      </c>
      <c r="G171" s="242"/>
      <c r="H171" s="242" t="s">
        <v>440</v>
      </c>
      <c r="I171" s="242" t="s">
        <v>384</v>
      </c>
      <c r="J171" s="242"/>
      <c r="K171" s="283"/>
    </row>
    <row r="172" spans="2:11" ht="15" customHeight="1">
      <c r="B172" s="262"/>
      <c r="C172" s="242" t="s">
        <v>393</v>
      </c>
      <c r="D172" s="242"/>
      <c r="E172" s="242"/>
      <c r="F172" s="261" t="s">
        <v>380</v>
      </c>
      <c r="G172" s="242"/>
      <c r="H172" s="242" t="s">
        <v>440</v>
      </c>
      <c r="I172" s="242" t="s">
        <v>376</v>
      </c>
      <c r="J172" s="242">
        <v>50</v>
      </c>
      <c r="K172" s="283"/>
    </row>
    <row r="173" spans="2:11" ht="15" customHeight="1">
      <c r="B173" s="262"/>
      <c r="C173" s="242" t="s">
        <v>401</v>
      </c>
      <c r="D173" s="242"/>
      <c r="E173" s="242"/>
      <c r="F173" s="261" t="s">
        <v>380</v>
      </c>
      <c r="G173" s="242"/>
      <c r="H173" s="242" t="s">
        <v>440</v>
      </c>
      <c r="I173" s="242" t="s">
        <v>376</v>
      </c>
      <c r="J173" s="242">
        <v>50</v>
      </c>
      <c r="K173" s="283"/>
    </row>
    <row r="174" spans="2:11" ht="15" customHeight="1">
      <c r="B174" s="262"/>
      <c r="C174" s="242" t="s">
        <v>399</v>
      </c>
      <c r="D174" s="242"/>
      <c r="E174" s="242"/>
      <c r="F174" s="261" t="s">
        <v>380</v>
      </c>
      <c r="G174" s="242"/>
      <c r="H174" s="242" t="s">
        <v>440</v>
      </c>
      <c r="I174" s="242" t="s">
        <v>376</v>
      </c>
      <c r="J174" s="242">
        <v>50</v>
      </c>
      <c r="K174" s="283"/>
    </row>
    <row r="175" spans="2:11" ht="15" customHeight="1">
      <c r="B175" s="262"/>
      <c r="C175" s="242" t="s">
        <v>104</v>
      </c>
      <c r="D175" s="242"/>
      <c r="E175" s="242"/>
      <c r="F175" s="261" t="s">
        <v>374</v>
      </c>
      <c r="G175" s="242"/>
      <c r="H175" s="242" t="s">
        <v>441</v>
      </c>
      <c r="I175" s="242" t="s">
        <v>442</v>
      </c>
      <c r="J175" s="242"/>
      <c r="K175" s="283"/>
    </row>
    <row r="176" spans="2:11" ht="15" customHeight="1">
      <c r="B176" s="262"/>
      <c r="C176" s="242" t="s">
        <v>55</v>
      </c>
      <c r="D176" s="242"/>
      <c r="E176" s="242"/>
      <c r="F176" s="261" t="s">
        <v>374</v>
      </c>
      <c r="G176" s="242"/>
      <c r="H176" s="242" t="s">
        <v>443</v>
      </c>
      <c r="I176" s="242" t="s">
        <v>444</v>
      </c>
      <c r="J176" s="242">
        <v>1</v>
      </c>
      <c r="K176" s="283"/>
    </row>
    <row r="177" spans="2:11" ht="15" customHeight="1">
      <c r="B177" s="262"/>
      <c r="C177" s="242" t="s">
        <v>51</v>
      </c>
      <c r="D177" s="242"/>
      <c r="E177" s="242"/>
      <c r="F177" s="261" t="s">
        <v>374</v>
      </c>
      <c r="G177" s="242"/>
      <c r="H177" s="242" t="s">
        <v>445</v>
      </c>
      <c r="I177" s="242" t="s">
        <v>376</v>
      </c>
      <c r="J177" s="242">
        <v>20</v>
      </c>
      <c r="K177" s="283"/>
    </row>
    <row r="178" spans="2:11" ht="15" customHeight="1">
      <c r="B178" s="262"/>
      <c r="C178" s="242" t="s">
        <v>105</v>
      </c>
      <c r="D178" s="242"/>
      <c r="E178" s="242"/>
      <c r="F178" s="261" t="s">
        <v>374</v>
      </c>
      <c r="G178" s="242"/>
      <c r="H178" s="242" t="s">
        <v>446</v>
      </c>
      <c r="I178" s="242" t="s">
        <v>376</v>
      </c>
      <c r="J178" s="242">
        <v>255</v>
      </c>
      <c r="K178" s="283"/>
    </row>
    <row r="179" spans="2:11" ht="15" customHeight="1">
      <c r="B179" s="262"/>
      <c r="C179" s="242" t="s">
        <v>106</v>
      </c>
      <c r="D179" s="242"/>
      <c r="E179" s="242"/>
      <c r="F179" s="261" t="s">
        <v>374</v>
      </c>
      <c r="G179" s="242"/>
      <c r="H179" s="242" t="s">
        <v>339</v>
      </c>
      <c r="I179" s="242" t="s">
        <v>376</v>
      </c>
      <c r="J179" s="242">
        <v>10</v>
      </c>
      <c r="K179" s="283"/>
    </row>
    <row r="180" spans="2:11" ht="15" customHeight="1">
      <c r="B180" s="262"/>
      <c r="C180" s="242" t="s">
        <v>107</v>
      </c>
      <c r="D180" s="242"/>
      <c r="E180" s="242"/>
      <c r="F180" s="261" t="s">
        <v>374</v>
      </c>
      <c r="G180" s="242"/>
      <c r="H180" s="242" t="s">
        <v>447</v>
      </c>
      <c r="I180" s="242" t="s">
        <v>408</v>
      </c>
      <c r="J180" s="242"/>
      <c r="K180" s="283"/>
    </row>
    <row r="181" spans="2:11" ht="15" customHeight="1">
      <c r="B181" s="262"/>
      <c r="C181" s="242" t="s">
        <v>448</v>
      </c>
      <c r="D181" s="242"/>
      <c r="E181" s="242"/>
      <c r="F181" s="261" t="s">
        <v>374</v>
      </c>
      <c r="G181" s="242"/>
      <c r="H181" s="242" t="s">
        <v>449</v>
      </c>
      <c r="I181" s="242" t="s">
        <v>408</v>
      </c>
      <c r="J181" s="242"/>
      <c r="K181" s="283"/>
    </row>
    <row r="182" spans="2:11" ht="15" customHeight="1">
      <c r="B182" s="262"/>
      <c r="C182" s="242" t="s">
        <v>437</v>
      </c>
      <c r="D182" s="242"/>
      <c r="E182" s="242"/>
      <c r="F182" s="261" t="s">
        <v>374</v>
      </c>
      <c r="G182" s="242"/>
      <c r="H182" s="242" t="s">
        <v>450</v>
      </c>
      <c r="I182" s="242" t="s">
        <v>408</v>
      </c>
      <c r="J182" s="242"/>
      <c r="K182" s="283"/>
    </row>
    <row r="183" spans="2:11" ht="15" customHeight="1">
      <c r="B183" s="262"/>
      <c r="C183" s="242" t="s">
        <v>109</v>
      </c>
      <c r="D183" s="242"/>
      <c r="E183" s="242"/>
      <c r="F183" s="261" t="s">
        <v>380</v>
      </c>
      <c r="G183" s="242"/>
      <c r="H183" s="242" t="s">
        <v>451</v>
      </c>
      <c r="I183" s="242" t="s">
        <v>376</v>
      </c>
      <c r="J183" s="242">
        <v>50</v>
      </c>
      <c r="K183" s="283"/>
    </row>
    <row r="184" spans="2:11" ht="15" customHeight="1">
      <c r="B184" s="262"/>
      <c r="C184" s="242" t="s">
        <v>452</v>
      </c>
      <c r="D184" s="242"/>
      <c r="E184" s="242"/>
      <c r="F184" s="261" t="s">
        <v>380</v>
      </c>
      <c r="G184" s="242"/>
      <c r="H184" s="242" t="s">
        <v>453</v>
      </c>
      <c r="I184" s="242" t="s">
        <v>454</v>
      </c>
      <c r="J184" s="242"/>
      <c r="K184" s="283"/>
    </row>
    <row r="185" spans="2:11" ht="15" customHeight="1">
      <c r="B185" s="262"/>
      <c r="C185" s="242" t="s">
        <v>455</v>
      </c>
      <c r="D185" s="242"/>
      <c r="E185" s="242"/>
      <c r="F185" s="261" t="s">
        <v>380</v>
      </c>
      <c r="G185" s="242"/>
      <c r="H185" s="242" t="s">
        <v>456</v>
      </c>
      <c r="I185" s="242" t="s">
        <v>454</v>
      </c>
      <c r="J185" s="242"/>
      <c r="K185" s="283"/>
    </row>
    <row r="186" spans="2:11" ht="15" customHeight="1">
      <c r="B186" s="262"/>
      <c r="C186" s="242" t="s">
        <v>457</v>
      </c>
      <c r="D186" s="242"/>
      <c r="E186" s="242"/>
      <c r="F186" s="261" t="s">
        <v>380</v>
      </c>
      <c r="G186" s="242"/>
      <c r="H186" s="242" t="s">
        <v>458</v>
      </c>
      <c r="I186" s="242" t="s">
        <v>454</v>
      </c>
      <c r="J186" s="242"/>
      <c r="K186" s="283"/>
    </row>
    <row r="187" spans="2:11" ht="15" customHeight="1">
      <c r="B187" s="262"/>
      <c r="C187" s="295" t="s">
        <v>459</v>
      </c>
      <c r="D187" s="242"/>
      <c r="E187" s="242"/>
      <c r="F187" s="261" t="s">
        <v>380</v>
      </c>
      <c r="G187" s="242"/>
      <c r="H187" s="242" t="s">
        <v>460</v>
      </c>
      <c r="I187" s="242" t="s">
        <v>461</v>
      </c>
      <c r="J187" s="296" t="s">
        <v>462</v>
      </c>
      <c r="K187" s="283"/>
    </row>
    <row r="188" spans="2:11" ht="15" customHeight="1">
      <c r="B188" s="262"/>
      <c r="C188" s="247" t="s">
        <v>40</v>
      </c>
      <c r="D188" s="242"/>
      <c r="E188" s="242"/>
      <c r="F188" s="261" t="s">
        <v>374</v>
      </c>
      <c r="G188" s="242"/>
      <c r="H188" s="238" t="s">
        <v>463</v>
      </c>
      <c r="I188" s="242" t="s">
        <v>464</v>
      </c>
      <c r="J188" s="242"/>
      <c r="K188" s="283"/>
    </row>
    <row r="189" spans="2:11" ht="15" customHeight="1">
      <c r="B189" s="262"/>
      <c r="C189" s="247" t="s">
        <v>465</v>
      </c>
      <c r="D189" s="242"/>
      <c r="E189" s="242"/>
      <c r="F189" s="261" t="s">
        <v>374</v>
      </c>
      <c r="G189" s="242"/>
      <c r="H189" s="242" t="s">
        <v>466</v>
      </c>
      <c r="I189" s="242" t="s">
        <v>408</v>
      </c>
      <c r="J189" s="242"/>
      <c r="K189" s="283"/>
    </row>
    <row r="190" spans="2:11" ht="15" customHeight="1">
      <c r="B190" s="262"/>
      <c r="C190" s="247" t="s">
        <v>467</v>
      </c>
      <c r="D190" s="242"/>
      <c r="E190" s="242"/>
      <c r="F190" s="261" t="s">
        <v>374</v>
      </c>
      <c r="G190" s="242"/>
      <c r="H190" s="242" t="s">
        <v>468</v>
      </c>
      <c r="I190" s="242" t="s">
        <v>408</v>
      </c>
      <c r="J190" s="242"/>
      <c r="K190" s="283"/>
    </row>
    <row r="191" spans="2:11" ht="15" customHeight="1">
      <c r="B191" s="262"/>
      <c r="C191" s="247" t="s">
        <v>469</v>
      </c>
      <c r="D191" s="242"/>
      <c r="E191" s="242"/>
      <c r="F191" s="261" t="s">
        <v>380</v>
      </c>
      <c r="G191" s="242"/>
      <c r="H191" s="242" t="s">
        <v>470</v>
      </c>
      <c r="I191" s="242" t="s">
        <v>408</v>
      </c>
      <c r="J191" s="242"/>
      <c r="K191" s="283"/>
    </row>
    <row r="192" spans="2:11" ht="15" customHeight="1">
      <c r="B192" s="289"/>
      <c r="C192" s="297"/>
      <c r="D192" s="271"/>
      <c r="E192" s="271"/>
      <c r="F192" s="271"/>
      <c r="G192" s="271"/>
      <c r="H192" s="271"/>
      <c r="I192" s="271"/>
      <c r="J192" s="271"/>
      <c r="K192" s="290"/>
    </row>
    <row r="193" spans="2:11" ht="18.75" customHeight="1">
      <c r="B193" s="238"/>
      <c r="C193" s="242"/>
      <c r="D193" s="242"/>
      <c r="E193" s="242"/>
      <c r="F193" s="261"/>
      <c r="G193" s="242"/>
      <c r="H193" s="242"/>
      <c r="I193" s="242"/>
      <c r="J193" s="242"/>
      <c r="K193" s="238"/>
    </row>
    <row r="194" spans="2:11" ht="18.75" customHeight="1">
      <c r="B194" s="238"/>
      <c r="C194" s="242"/>
      <c r="D194" s="242"/>
      <c r="E194" s="242"/>
      <c r="F194" s="261"/>
      <c r="G194" s="242"/>
      <c r="H194" s="242"/>
      <c r="I194" s="242"/>
      <c r="J194" s="242"/>
      <c r="K194" s="238"/>
    </row>
    <row r="195" spans="2:11" ht="18.75" customHeight="1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</row>
    <row r="196" spans="2:11" ht="13.5">
      <c r="B196" s="230"/>
      <c r="C196" s="231"/>
      <c r="D196" s="231"/>
      <c r="E196" s="231"/>
      <c r="F196" s="231"/>
      <c r="G196" s="231"/>
      <c r="H196" s="231"/>
      <c r="I196" s="231"/>
      <c r="J196" s="231"/>
      <c r="K196" s="232"/>
    </row>
    <row r="197" spans="2:11" ht="21">
      <c r="B197" s="233"/>
      <c r="C197" s="351" t="s">
        <v>471</v>
      </c>
      <c r="D197" s="351"/>
      <c r="E197" s="351"/>
      <c r="F197" s="351"/>
      <c r="G197" s="351"/>
      <c r="H197" s="351"/>
      <c r="I197" s="351"/>
      <c r="J197" s="351"/>
      <c r="K197" s="234"/>
    </row>
    <row r="198" spans="2:11" ht="25.5" customHeight="1">
      <c r="B198" s="233"/>
      <c r="C198" s="298" t="s">
        <v>472</v>
      </c>
      <c r="D198" s="298"/>
      <c r="E198" s="298"/>
      <c r="F198" s="298" t="s">
        <v>473</v>
      </c>
      <c r="G198" s="299"/>
      <c r="H198" s="350" t="s">
        <v>474</v>
      </c>
      <c r="I198" s="350"/>
      <c r="J198" s="350"/>
      <c r="K198" s="234"/>
    </row>
    <row r="199" spans="2:11" ht="5.25" customHeight="1">
      <c r="B199" s="262"/>
      <c r="C199" s="259"/>
      <c r="D199" s="259"/>
      <c r="E199" s="259"/>
      <c r="F199" s="259"/>
      <c r="G199" s="242"/>
      <c r="H199" s="259"/>
      <c r="I199" s="259"/>
      <c r="J199" s="259"/>
      <c r="K199" s="283"/>
    </row>
    <row r="200" spans="2:11" ht="15" customHeight="1">
      <c r="B200" s="262"/>
      <c r="C200" s="242" t="s">
        <v>464</v>
      </c>
      <c r="D200" s="242"/>
      <c r="E200" s="242"/>
      <c r="F200" s="261" t="s">
        <v>41</v>
      </c>
      <c r="G200" s="242"/>
      <c r="H200" s="348" t="s">
        <v>475</v>
      </c>
      <c r="I200" s="348"/>
      <c r="J200" s="348"/>
      <c r="K200" s="283"/>
    </row>
    <row r="201" spans="2:11" ht="15" customHeight="1">
      <c r="B201" s="262"/>
      <c r="C201" s="268"/>
      <c r="D201" s="242"/>
      <c r="E201" s="242"/>
      <c r="F201" s="261" t="s">
        <v>42</v>
      </c>
      <c r="G201" s="242"/>
      <c r="H201" s="348" t="s">
        <v>476</v>
      </c>
      <c r="I201" s="348"/>
      <c r="J201" s="348"/>
      <c r="K201" s="283"/>
    </row>
    <row r="202" spans="2:11" ht="15" customHeight="1">
      <c r="B202" s="262"/>
      <c r="C202" s="268"/>
      <c r="D202" s="242"/>
      <c r="E202" s="242"/>
      <c r="F202" s="261" t="s">
        <v>45</v>
      </c>
      <c r="G202" s="242"/>
      <c r="H202" s="348" t="s">
        <v>477</v>
      </c>
      <c r="I202" s="348"/>
      <c r="J202" s="348"/>
      <c r="K202" s="283"/>
    </row>
    <row r="203" spans="2:11" ht="15" customHeight="1">
      <c r="B203" s="262"/>
      <c r="C203" s="242"/>
      <c r="D203" s="242"/>
      <c r="E203" s="242"/>
      <c r="F203" s="261" t="s">
        <v>43</v>
      </c>
      <c r="G203" s="242"/>
      <c r="H203" s="348" t="s">
        <v>478</v>
      </c>
      <c r="I203" s="348"/>
      <c r="J203" s="348"/>
      <c r="K203" s="283"/>
    </row>
    <row r="204" spans="2:11" ht="15" customHeight="1">
      <c r="B204" s="262"/>
      <c r="C204" s="242"/>
      <c r="D204" s="242"/>
      <c r="E204" s="242"/>
      <c r="F204" s="261" t="s">
        <v>44</v>
      </c>
      <c r="G204" s="242"/>
      <c r="H204" s="348" t="s">
        <v>479</v>
      </c>
      <c r="I204" s="348"/>
      <c r="J204" s="348"/>
      <c r="K204" s="283"/>
    </row>
    <row r="205" spans="2:11" ht="15" customHeight="1">
      <c r="B205" s="262"/>
      <c r="C205" s="242"/>
      <c r="D205" s="242"/>
      <c r="E205" s="242"/>
      <c r="F205" s="261"/>
      <c r="G205" s="242"/>
      <c r="H205" s="242"/>
      <c r="I205" s="242"/>
      <c r="J205" s="242"/>
      <c r="K205" s="283"/>
    </row>
    <row r="206" spans="2:11" ht="15" customHeight="1">
      <c r="B206" s="262"/>
      <c r="C206" s="242" t="s">
        <v>420</v>
      </c>
      <c r="D206" s="242"/>
      <c r="E206" s="242"/>
      <c r="F206" s="261" t="s">
        <v>74</v>
      </c>
      <c r="G206" s="242"/>
      <c r="H206" s="348" t="s">
        <v>480</v>
      </c>
      <c r="I206" s="348"/>
      <c r="J206" s="348"/>
      <c r="K206" s="283"/>
    </row>
    <row r="207" spans="2:11" ht="15" customHeight="1">
      <c r="B207" s="262"/>
      <c r="C207" s="268"/>
      <c r="D207" s="242"/>
      <c r="E207" s="242"/>
      <c r="F207" s="261" t="s">
        <v>317</v>
      </c>
      <c r="G207" s="242"/>
      <c r="H207" s="348" t="s">
        <v>318</v>
      </c>
      <c r="I207" s="348"/>
      <c r="J207" s="348"/>
      <c r="K207" s="283"/>
    </row>
    <row r="208" spans="2:11" ht="15" customHeight="1">
      <c r="B208" s="262"/>
      <c r="C208" s="242"/>
      <c r="D208" s="242"/>
      <c r="E208" s="242"/>
      <c r="F208" s="261" t="s">
        <v>315</v>
      </c>
      <c r="G208" s="242"/>
      <c r="H208" s="348" t="s">
        <v>481</v>
      </c>
      <c r="I208" s="348"/>
      <c r="J208" s="348"/>
      <c r="K208" s="283"/>
    </row>
    <row r="209" spans="2:11" ht="15" customHeight="1">
      <c r="B209" s="300"/>
      <c r="C209" s="268"/>
      <c r="D209" s="268"/>
      <c r="E209" s="268"/>
      <c r="F209" s="261" t="s">
        <v>319</v>
      </c>
      <c r="G209" s="247"/>
      <c r="H209" s="349" t="s">
        <v>320</v>
      </c>
      <c r="I209" s="349"/>
      <c r="J209" s="349"/>
      <c r="K209" s="301"/>
    </row>
    <row r="210" spans="2:11" ht="15" customHeight="1">
      <c r="B210" s="300"/>
      <c r="C210" s="268"/>
      <c r="D210" s="268"/>
      <c r="E210" s="268"/>
      <c r="F210" s="261" t="s">
        <v>321</v>
      </c>
      <c r="G210" s="247"/>
      <c r="H210" s="349" t="s">
        <v>482</v>
      </c>
      <c r="I210" s="349"/>
      <c r="J210" s="349"/>
      <c r="K210" s="301"/>
    </row>
    <row r="211" spans="2:11" ht="15" customHeight="1">
      <c r="B211" s="300"/>
      <c r="C211" s="268"/>
      <c r="D211" s="268"/>
      <c r="E211" s="268"/>
      <c r="F211" s="302"/>
      <c r="G211" s="247"/>
      <c r="H211" s="303"/>
      <c r="I211" s="303"/>
      <c r="J211" s="303"/>
      <c r="K211" s="301"/>
    </row>
    <row r="212" spans="2:11" ht="15" customHeight="1">
      <c r="B212" s="300"/>
      <c r="C212" s="242" t="s">
        <v>444</v>
      </c>
      <c r="D212" s="268"/>
      <c r="E212" s="268"/>
      <c r="F212" s="261">
        <v>1</v>
      </c>
      <c r="G212" s="247"/>
      <c r="H212" s="349" t="s">
        <v>483</v>
      </c>
      <c r="I212" s="349"/>
      <c r="J212" s="349"/>
      <c r="K212" s="301"/>
    </row>
    <row r="213" spans="2:11" ht="15" customHeight="1">
      <c r="B213" s="300"/>
      <c r="C213" s="268"/>
      <c r="D213" s="268"/>
      <c r="E213" s="268"/>
      <c r="F213" s="261">
        <v>2</v>
      </c>
      <c r="G213" s="247"/>
      <c r="H213" s="349" t="s">
        <v>484</v>
      </c>
      <c r="I213" s="349"/>
      <c r="J213" s="349"/>
      <c r="K213" s="301"/>
    </row>
    <row r="214" spans="2:11" ht="15" customHeight="1">
      <c r="B214" s="300"/>
      <c r="C214" s="268"/>
      <c r="D214" s="268"/>
      <c r="E214" s="268"/>
      <c r="F214" s="261">
        <v>3</v>
      </c>
      <c r="G214" s="247"/>
      <c r="H214" s="349" t="s">
        <v>485</v>
      </c>
      <c r="I214" s="349"/>
      <c r="J214" s="349"/>
      <c r="K214" s="301"/>
    </row>
    <row r="215" spans="2:11" ht="15" customHeight="1">
      <c r="B215" s="300"/>
      <c r="C215" s="268"/>
      <c r="D215" s="268"/>
      <c r="E215" s="268"/>
      <c r="F215" s="261">
        <v>4</v>
      </c>
      <c r="G215" s="247"/>
      <c r="H215" s="349" t="s">
        <v>486</v>
      </c>
      <c r="I215" s="349"/>
      <c r="J215" s="349"/>
      <c r="K215" s="301"/>
    </row>
    <row r="216" spans="2:11" ht="12.75" customHeight="1">
      <c r="B216" s="304"/>
      <c r="C216" s="305"/>
      <c r="D216" s="305"/>
      <c r="E216" s="305"/>
      <c r="F216" s="305"/>
      <c r="G216" s="305"/>
      <c r="H216" s="305"/>
      <c r="I216" s="305"/>
      <c r="J216" s="305"/>
      <c r="K216" s="30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Novák</dc:creator>
  <cp:keywords/>
  <dc:description/>
  <cp:lastModifiedBy>Lukas</cp:lastModifiedBy>
  <dcterms:created xsi:type="dcterms:W3CDTF">2017-06-19T08:59:19Z</dcterms:created>
  <dcterms:modified xsi:type="dcterms:W3CDTF">2017-06-19T08:59:24Z</dcterms:modified>
  <cp:category/>
  <cp:version/>
  <cp:contentType/>
  <cp:contentStatus/>
</cp:coreProperties>
</file>