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35" yWindow="525" windowWidth="19830" windowHeight="11055" activeTab="1"/>
  </bookViews>
  <sheets>
    <sheet name="Rekapitulace stavby" sheetId="1" r:id="rId1"/>
    <sheet name="01 - SO01 - Stavební úpra..." sheetId="2" r:id="rId2"/>
    <sheet name="Pokyny pro vyplnění" sheetId="3" r:id="rId3"/>
  </sheets>
  <definedNames>
    <definedName name="_xlnm._FilterDatabase" localSheetId="1" hidden="1">'01 - SO01 - Stavební úpra...'!$C$90:$K$90</definedName>
    <definedName name="_xlnm.Print_Area" localSheetId="1">'01 - SO01 - Stavební úpra...'!$C$4:$J$36,'01 - SO01 - Stavební úpra...'!$C$42:$J$72,'01 - SO01 - Stavební úpra...'!$C$78:$K$317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SO01 - Stavební úpra...'!$90:$90</definedName>
  </definedNames>
  <calcPr calcId="145621"/>
</workbook>
</file>

<file path=xl/sharedStrings.xml><?xml version="1.0" encoding="utf-8"?>
<sst xmlns="http://schemas.openxmlformats.org/spreadsheetml/2006/main" count="3170" uniqueCount="695">
  <si>
    <t>Export VZ</t>
  </si>
  <si>
    <t>List obsahuje:</t>
  </si>
  <si>
    <t>3.0</t>
  </si>
  <si>
    <t>ZAMOK</t>
  </si>
  <si>
    <t>False</t>
  </si>
  <si>
    <t>{48b96a59-b6c7-4d30-810b-7cf1adf1668d}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</si>
  <si>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</si>
  <si>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</si>
  <si>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</si>
  <si>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</si>
  <si>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</si>
  <si>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</si>
  <si>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</si>
  <si>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</si>
  <si>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Se2016-003a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</si>
  <si>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</si>
  <si>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</si>
  <si>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- Lesní cesty Pod Partyzánem, Chomutov</t>
  </si>
  <si>
    <t>0,1</t>
  </si>
  <si>
    <t>KSO:</t>
  </si>
  <si>
    <t>822 29 26</t>
  </si>
  <si>
    <t>CC-CZ:</t>
  </si>
  <si>
    <t>21121</t>
  </si>
  <si>
    <t>1</t>
  </si>
  <si>
    <t>Místo:</t>
  </si>
  <si>
    <t>Chomutov</t>
  </si>
  <si>
    <t>Datum:</t>
  </si>
  <si>
    <t>28. 7. 2016</t>
  </si>
  <si>
    <t>10</t>
  </si>
  <si>
    <t>100</t>
  </si>
  <si>
    <t>Zadavatel:</t>
  </si>
  <si>
    <t>IČ:</t>
  </si>
  <si>
    <t/>
  </si>
  <si>
    <t>Statutární město Chomutov</t>
  </si>
  <si>
    <t>DIČ:</t>
  </si>
  <si>
    <t>Uchazeč:</t>
  </si>
  <si>
    <t>Vyplň údaj</t>
  </si>
  <si>
    <t>Projektant:</t>
  </si>
  <si>
    <t>71884220</t>
  </si>
  <si>
    <t>ing.Břetislav Sedláček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</si>
  <si>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</si>
  <si>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</si>
  <si>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
Kácení stromů, prořezávky a odstranění pařezů není předmětem dodávky zhotovitele. Tyto činnosti jsou v kompetenci zadavatele.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</si>
  <si>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</si>
  <si>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</si>
  <si>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</si>
  <si>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</si>
  <si>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</si>
  <si>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</si>
  <si>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</si>
  <si>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</si>
  <si>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</si>
  <si>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</si>
  <si>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</si>
  <si>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</si>
  <si>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</si>
  <si>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</si>
  <si>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</si>
  <si>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</si>
  <si>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</si>
  <si>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</si>
  <si>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</si>
  <si>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</si>
  <si>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</si>
  <si>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</si>
  <si>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</si>
  <si>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</si>
  <si>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</si>
  <si>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</si>
  <si>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</si>
  <si>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</si>
  <si>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</si>
  <si>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</si>
  <si>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</si>
  <si>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</si>
  <si>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</si>
  <si>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</si>
  <si>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</si>
  <si>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</si>
  <si>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</si>
  <si>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</si>
  <si>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</si>
  <si>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SO01 - Stavební úpravy - Lesní cesty</t>
  </si>
  <si>
    <t>STA</t>
  </si>
  <si>
    <t>{9e37710f-e807-4c97-b850-deff3cda3672}</t>
  </si>
  <si>
    <t>2</t>
  </si>
  <si>
    <t>Zpět na list:</t>
  </si>
  <si>
    <t>KRYCÍ LIST SOUPISU</t>
  </si>
  <si>
    <t>Objekt:</t>
  </si>
  <si>
    <t>01 - SO01 - Stavební úpravy - Lesní cesty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</si>
  <si>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</si>
  <si>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</si>
  <si>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</si>
  <si>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</si>
  <si>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</si>
  <si>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</si>
  <si>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</si>
  <si>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</si>
  <si>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</si>
  <si>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</si>
  <si>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</si>
  <si>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</si>
  <si>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</si>
  <si>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</si>
  <si>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</si>
  <si>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</si>
  <si>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</si>
  <si>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</si>
  <si>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</si>
  <si>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</si>
  <si>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</si>
  <si>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</si>
  <si>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</si>
  <si>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</si>
  <si>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</si>
  <si>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</si>
  <si>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</si>
  <si>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</si>
  <si>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</si>
  <si>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</si>
  <si>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</si>
  <si>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</si>
  <si>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</si>
  <si>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</si>
  <si>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</si>
  <si>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</si>
  <si>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</si>
  <si>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</si>
  <si>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</si>
  <si>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111201102</t>
  </si>
  <si>
    <t>Odstranění křovin a stromů s odstraněním kořenů průměru kmene do 100 mm do sklonu terénu 1 : 5, při celkové ploše přes 1 000 do 10 000 m2</t>
  </si>
  <si>
    <t>m2</t>
  </si>
  <si>
    <t>CS ÚRS 2016 02</t>
  </si>
  <si>
    <t>4</t>
  </si>
  <si>
    <t>-453289450</t>
  </si>
  <si>
    <t>VV</t>
  </si>
  <si>
    <t>1807*1,5*2</t>
  </si>
  <si>
    <t>111201401</t>
  </si>
  <si>
    <t>Spálení odstraněných křovin a stromů na hromadách průměru kmene do 100 mm pro jakoukoliv plochu</t>
  </si>
  <si>
    <t>755710571</t>
  </si>
  <si>
    <t>5421</t>
  </si>
  <si>
    <t>3</t>
  </si>
  <si>
    <t>113107025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</si>
  <si>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400 do 500 mm</t>
  </si>
  <si>
    <t>1842149732</t>
  </si>
  <si>
    <t>21*0,5</t>
  </si>
  <si>
    <t>113107042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</si>
  <si>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</si>
  <si>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1522497774</t>
  </si>
  <si>
    <t>5</t>
  </si>
  <si>
    <t>122202203</t>
  </si>
  <si>
    <t>Odkopávky a prokopávky nezapažené pro silnice s přemístěním výkopku v příčných profilech na vzdálenost do 15 m nebo s naložením na dopravní prostředek v hornině tř. 3 přes 1 000 do 5 000 m3</t>
  </si>
  <si>
    <t>m3</t>
  </si>
  <si>
    <t>-700651163</t>
  </si>
  <si>
    <t>skladba A</t>
  </si>
  <si>
    <t>450*0,39</t>
  </si>
  <si>
    <t>skladba B</t>
  </si>
  <si>
    <t>1146*0,25</t>
  </si>
  <si>
    <t>4290*0,25</t>
  </si>
  <si>
    <t>sjezd a skládka B</t>
  </si>
  <si>
    <t>850*0,25</t>
  </si>
  <si>
    <t>197*0,25</t>
  </si>
  <si>
    <t>krajnice</t>
  </si>
  <si>
    <t>377*0,15</t>
  </si>
  <si>
    <t>1333,5*0,15</t>
  </si>
  <si>
    <t>nový příkop</t>
  </si>
  <si>
    <t>391*1,2*0,8</t>
  </si>
  <si>
    <t>1326*1,2*0,8</t>
  </si>
  <si>
    <t>dlažba vč.skladby</t>
  </si>
  <si>
    <t>12,35*0,35</t>
  </si>
  <si>
    <t>28,05*0,35</t>
  </si>
  <si>
    <t>Součet</t>
  </si>
  <si>
    <t>6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</si>
  <si>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</si>
  <si>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</si>
  <si>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389037679</t>
  </si>
  <si>
    <t>3715,286*0,3</t>
  </si>
  <si>
    <t>7</t>
  </si>
  <si>
    <t>132201202</t>
  </si>
  <si>
    <t>Hloubení zapažených i nezapažených rýh šířky přes 600 do 2 000 mm s urovnáním dna do předepsaného profilu a spádu v hornině tř. 3 přes 100 do 1 000 m3</t>
  </si>
  <si>
    <t>-2007388243</t>
  </si>
  <si>
    <t>protlak č.1-13</t>
  </si>
  <si>
    <t>19*2*1,2+4*2*1+6*2*1</t>
  </si>
  <si>
    <t>4*2*1*6+6,5*2*0,8*3+7,5*2*0,8</t>
  </si>
  <si>
    <t>8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</si>
  <si>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</si>
  <si>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</si>
  <si>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259349977</t>
  </si>
  <si>
    <t>156,8*0,3</t>
  </si>
  <si>
    <t>9</t>
  </si>
  <si>
    <t>162401102</t>
  </si>
  <si>
    <t>Vodorovné přemístění výkopku nebo sypaniny po suchu na obvyklém dopravním prostředku, bez naložení výkopku, avšak se složením bez rozhrnutí z horniny tř. 1 až 4 na vzdálenost přes 1 500 do 2 000 m</t>
  </si>
  <si>
    <t>2075883335</t>
  </si>
  <si>
    <t>na skládku investora bez poplatku</t>
  </si>
  <si>
    <t>1072,5+49,25+200,025+1272,96+9,818+91,2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</si>
  <si>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</si>
  <si>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</si>
  <si>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696424673</t>
  </si>
  <si>
    <t>175,5+286,5+212,5+56,55+375,36+4,323+65,6</t>
  </si>
  <si>
    <t>11</t>
  </si>
  <si>
    <t>171201201</t>
  </si>
  <si>
    <t>Uložení sypaniny na skládky</t>
  </si>
  <si>
    <t>1184031168</t>
  </si>
  <si>
    <t>1176,333</t>
  </si>
  <si>
    <t>12</t>
  </si>
  <si>
    <t>171201211</t>
  </si>
  <si>
    <t>Uložení sypaniny poplatek za uložení sypaniny na skládce (skládkovné)</t>
  </si>
  <si>
    <t>t</t>
  </si>
  <si>
    <t>257378978</t>
  </si>
  <si>
    <t>1176,333*1,6</t>
  </si>
  <si>
    <t>13</t>
  </si>
  <si>
    <t>174101101</t>
  </si>
  <si>
    <t>Zásyp sypaninou z jakékoliv horniny s uložením výkopku ve vrstvách se zhutněním jam, šachet, rýh nebo kolem objektů v těchto vykopávkách</t>
  </si>
  <si>
    <t>1919292712</t>
  </si>
  <si>
    <t>propustku - štěrkopískem v cestě</t>
  </si>
  <si>
    <t>výkop - lože - beton - trubka</t>
  </si>
  <si>
    <t>156,8-40-38,4</t>
  </si>
  <si>
    <t>14</t>
  </si>
  <si>
    <t>M</t>
  </si>
  <si>
    <t>583373020</t>
  </si>
  <si>
    <t>štěrkopísek frakce 0-16</t>
  </si>
  <si>
    <t>-773930700</t>
  </si>
  <si>
    <t>78,4*1,8*1,01</t>
  </si>
  <si>
    <t>181951102</t>
  </si>
  <si>
    <t>Úprava pláně vyrovnáním výškových rozdílů v hornině tř. 1 až 4 se zhutněním</t>
  </si>
  <si>
    <t>2142740486</t>
  </si>
  <si>
    <t>450</t>
  </si>
  <si>
    <t>5436</t>
  </si>
  <si>
    <t>1047</t>
  </si>
  <si>
    <t>1710,5</t>
  </si>
  <si>
    <t>16</t>
  </si>
  <si>
    <t>182101101</t>
  </si>
  <si>
    <t>Svahování trvalých svahů do projektovaných profilů s potřebným přemístěním výkopku při svahování v zářezech v hornině tř. 1 až 4</t>
  </si>
  <si>
    <t>-687063641</t>
  </si>
  <si>
    <t>10*1*2*8+15*1,5*2*2</t>
  </si>
  <si>
    <t>17</t>
  </si>
  <si>
    <t>184808121</t>
  </si>
  <si>
    <t>Vyvětvení a tvarový ořez dřevin s úpravou koruny s odnesením odpadu na vzdálenost do 200 m a jeho spálením, při výšce stromu přes 3 do 5 m</t>
  </si>
  <si>
    <t>kus</t>
  </si>
  <si>
    <t>1338749110</t>
  </si>
  <si>
    <t>480</t>
  </si>
  <si>
    <t>Vodorovné konstrukce</t>
  </si>
  <si>
    <t>18</t>
  </si>
  <si>
    <t>451311511</t>
  </si>
  <si>
    <t>Podklad z prostého betonu pod dlažbu pro prostředí s mrazovými cykly, ve vrstvě tl. do 100 mm</t>
  </si>
  <si>
    <t>-391240586</t>
  </si>
  <si>
    <t>propustek</t>
  </si>
  <si>
    <t>40,4</t>
  </si>
  <si>
    <t>svodnice</t>
  </si>
  <si>
    <t>5,5*0,65+5,2*0,65*18</t>
  </si>
  <si>
    <t>začátek cesty</t>
  </si>
  <si>
    <t>16*0,3</t>
  </si>
  <si>
    <t>19</t>
  </si>
  <si>
    <t>451571211</t>
  </si>
  <si>
    <t>Lože pod dlažby z kameniva těženého hrubého, tl. vrstvy do 100 mm</t>
  </si>
  <si>
    <t>480622843</t>
  </si>
  <si>
    <t>20</t>
  </si>
  <si>
    <t>465513127</t>
  </si>
  <si>
    <t>Dlažba z lomového kamene lomařsky upraveného na cementovou maltu, s vyspárováním cementovou maltou, tl. kamene 150 mm</t>
  </si>
  <si>
    <t>-1751748347</t>
  </si>
  <si>
    <t>propustek č.1 a 2-9</t>
  </si>
  <si>
    <t>1,5*1*2</t>
  </si>
  <si>
    <t>(3,5*1,05+1*1)*8</t>
  </si>
  <si>
    <t>Komunikace pozemní</t>
  </si>
  <si>
    <t>564681111</t>
  </si>
  <si>
    <t>Podklad z kameniva hrubého drceného vel. 63-125 mm, s rozprostřením a zhutněním, po zhutnění tl. 300 mm</t>
  </si>
  <si>
    <t>222272533</t>
  </si>
  <si>
    <t>450+21*0,5</t>
  </si>
  <si>
    <t>pod lom.kámen začátek cesty</t>
  </si>
  <si>
    <t>22</t>
  </si>
  <si>
    <t>564831111</t>
  </si>
  <si>
    <t>Podklad ze štěrkodrti ŠD s rozprostřením a zhutněním, po zhutnění tl. 100 mm</t>
  </si>
  <si>
    <t>2002696692</t>
  </si>
  <si>
    <t>23</t>
  </si>
  <si>
    <t>564851111</t>
  </si>
  <si>
    <t>Podklad ze štěrkodrti ŠD s rozprostřením a zhutněním, po zhutnění tl. 150 mm</t>
  </si>
  <si>
    <t>473431405</t>
  </si>
  <si>
    <t>24</t>
  </si>
  <si>
    <t>565135111</t>
  </si>
  <si>
    <t>Asfaltový beton vrstva podkladní ACP 16 (obalované kamenivo střednězrnné - OKS) s rozprostřením a zhutněním v pruhu šířky do 3 m, po zhutnění tl. 50 mm</t>
  </si>
  <si>
    <t>1115176612</t>
  </si>
  <si>
    <t>25</t>
  </si>
  <si>
    <t>569851111</t>
  </si>
  <si>
    <t>Zpevnění krajnic nebo komunikací pro pěší s rozprostřením a zhutněním, po zhutnění štěrkodrtí tl. 150 mm</t>
  </si>
  <si>
    <t>330312669</t>
  </si>
  <si>
    <t>(1807+1807-193)*0,5</t>
  </si>
  <si>
    <t>26</t>
  </si>
  <si>
    <t>571907118.</t>
  </si>
  <si>
    <t>Posyp podkladu nebo krytu s rozprostřením a zhutněním kamenivem drceným nebo těženým, v množství přes 65 do 70 kg/m2</t>
  </si>
  <si>
    <t>91243440</t>
  </si>
  <si>
    <t>35+79+190+122+195+23+28+36+189+40+33+36+41</t>
  </si>
  <si>
    <t>27</t>
  </si>
  <si>
    <t>577134131</t>
  </si>
  <si>
    <t>Asfaltový beton vrstva obrusná ACO 11 (ABS) s rozprostřením a se zhutněním z modifikovaného asfaltu v pruhu šířky do 3 m, po zhutnění tl. 40 mm</t>
  </si>
  <si>
    <t>385423873</t>
  </si>
  <si>
    <t xml:space="preserve">skladba A </t>
  </si>
  <si>
    <t>28</t>
  </si>
  <si>
    <t>597161111</t>
  </si>
  <si>
    <t>Rigol dlážděný do lože z betonu prostého tl. 100 mm, s vyplněním a zatřením spár cementovou maltou z lomového kamene tl. do 250 mm</t>
  </si>
  <si>
    <t>-1278867328</t>
  </si>
  <si>
    <t>5,5*0,3</t>
  </si>
  <si>
    <t>5,2*0,3*18</t>
  </si>
  <si>
    <t>Trubní vedení</t>
  </si>
  <si>
    <t>29</t>
  </si>
  <si>
    <t>810391111</t>
  </si>
  <si>
    <t>Přeseknutí betonové trouby v rovině kolmé nebo skloněné k ose trouby, se začištěním DN přes 250 do 400 mm</t>
  </si>
  <si>
    <t>-1502927075</t>
  </si>
  <si>
    <t>30</t>
  </si>
  <si>
    <t>810441111</t>
  </si>
  <si>
    <t>Přeseknutí betonové trouby v rovině kolmé nebo skloněné k ose trouby, se začištěním DN přes 400 do 600 mm</t>
  </si>
  <si>
    <t>-44967812</t>
  </si>
  <si>
    <t>Ostatní konstrukce a práce, bourání</t>
  </si>
  <si>
    <t>31</t>
  </si>
  <si>
    <t>912211111</t>
  </si>
  <si>
    <t>Montáž směrového sloupku plastového s odrazkou prostým uložením bez betonového základu silničního</t>
  </si>
  <si>
    <t>-1209438510</t>
  </si>
  <si>
    <t>32</t>
  </si>
  <si>
    <t>404451500</t>
  </si>
  <si>
    <t>sloupek silniční plastový s retroreflexní fólií směrový 1200 mm</t>
  </si>
  <si>
    <t>1258232591</t>
  </si>
  <si>
    <t>33</t>
  </si>
  <si>
    <t>914111111</t>
  </si>
  <si>
    <t>Montáž svislé dopravní značky základní velikosti do 1 m2 objímkami na sloupky nebo konzoly</t>
  </si>
  <si>
    <t>1602434482</t>
  </si>
  <si>
    <t>34</t>
  </si>
  <si>
    <t>404441030</t>
  </si>
  <si>
    <t>značka dopravní svislá reflexní zákazová B AL- NK 500 mm</t>
  </si>
  <si>
    <t>339581138</t>
  </si>
  <si>
    <t>35</t>
  </si>
  <si>
    <t>404442570</t>
  </si>
  <si>
    <t>značka dopravní svislá reflexní AL- NK 500 x 700 mm</t>
  </si>
  <si>
    <t>1355839816</t>
  </si>
  <si>
    <t>36</t>
  </si>
  <si>
    <t>914511111</t>
  </si>
  <si>
    <t>Montáž sloupku dopravních značek délky do 3,5 m do betonového základu</t>
  </si>
  <si>
    <t>787957596</t>
  </si>
  <si>
    <t>37</t>
  </si>
  <si>
    <t>404452250</t>
  </si>
  <si>
    <t>sloupek Zn 60 - 350</t>
  </si>
  <si>
    <t>-420259650</t>
  </si>
  <si>
    <t>38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</si>
  <si>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</si>
  <si>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</si>
  <si>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m</t>
  </si>
  <si>
    <t>1540935179</t>
  </si>
  <si>
    <t>39</t>
  </si>
  <si>
    <t>919441211</t>
  </si>
  <si>
    <t xml:space="preserve">Čelo propustku včetně římsy ze zdiva z lomového kamene, pro propustek z trub DN 300 až 500 mm vč.základu, bednění, lože, spárování a výkopu </t>
  </si>
  <si>
    <t>1930359678</t>
  </si>
  <si>
    <t>propustek č.10-13</t>
  </si>
  <si>
    <t>4*2</t>
  </si>
  <si>
    <t>40</t>
  </si>
  <si>
    <t>919441221</t>
  </si>
  <si>
    <t xml:space="preserve">Čelo propustku včetně římsy ze zdiva z lomového kamene, pro propustek z trub DN 600 až 800 mm vč.základu, bednění, lože, spárování a výkopu </t>
  </si>
  <si>
    <t>-1962366398</t>
  </si>
  <si>
    <t>9*2</t>
  </si>
  <si>
    <t>41</t>
  </si>
  <si>
    <t>919521120</t>
  </si>
  <si>
    <t>Zřízení silničního propustku z trub betonových nebo železobetonových DN 400 mm
vč.beton.lože a ŠD</t>
  </si>
  <si>
    <t>-629269257</t>
  </si>
  <si>
    <t>7,5+8,5+7,5+7,5</t>
  </si>
  <si>
    <t>42</t>
  </si>
  <si>
    <t>592231130</t>
  </si>
  <si>
    <t>trouba betonová vibrolisovaná s integrovaným spojem D 40x250 cm</t>
  </si>
  <si>
    <t>-338144325</t>
  </si>
  <si>
    <t>3+3+3+4</t>
  </si>
  <si>
    <t>43</t>
  </si>
  <si>
    <t>592237310.</t>
  </si>
  <si>
    <t>podkladek betonový pod hrdlové trouby 60 x 17 x 15 cm</t>
  </si>
  <si>
    <t>-73658010</t>
  </si>
  <si>
    <t>13*2</t>
  </si>
  <si>
    <t>44</t>
  </si>
  <si>
    <t>919521140</t>
  </si>
  <si>
    <t>Zřízení silničního propustku z trub betonových nebo železobetonových DN 600 mm
vč.beton.lože a ŠD</t>
  </si>
  <si>
    <t>-1327368849</t>
  </si>
  <si>
    <t>propustek č.2-9</t>
  </si>
  <si>
    <t>5+7+5+5+5+5+5+5</t>
  </si>
  <si>
    <t>45</t>
  </si>
  <si>
    <t>592231190</t>
  </si>
  <si>
    <t>trouba betonová vibrolisovaná s integrovaným spojem D 60x250 cm</t>
  </si>
  <si>
    <t>-1408497157</t>
  </si>
  <si>
    <t>2*7+3</t>
  </si>
  <si>
    <t>46</t>
  </si>
  <si>
    <t>592237290</t>
  </si>
  <si>
    <t>podkladek betonový pod hrdlové trouby  80 x 17 x 15 cm</t>
  </si>
  <si>
    <t>112504546</t>
  </si>
  <si>
    <t>17*2</t>
  </si>
  <si>
    <t>47</t>
  </si>
  <si>
    <t>919521160</t>
  </si>
  <si>
    <t>Zřízení silničního propustku z trub betonových nebo železobetonových DN 800 mm
vč.beton.lože a ŠD</t>
  </si>
  <si>
    <t>-871047418</t>
  </si>
  <si>
    <t>propustek č.1</t>
  </si>
  <si>
    <t>48</t>
  </si>
  <si>
    <t>592231300</t>
  </si>
  <si>
    <t>trouba betonová vibrolisovaná s gumovým těsněním D 80 x 250 cm</t>
  </si>
  <si>
    <t>-1597664012</t>
  </si>
  <si>
    <t>49</t>
  </si>
  <si>
    <t>592237300</t>
  </si>
  <si>
    <t>podkladek betonový pod hrdlové trouby   80 x 17 x 15 cm</t>
  </si>
  <si>
    <t>609675502</t>
  </si>
  <si>
    <t>8*2</t>
  </si>
  <si>
    <t>50</t>
  </si>
  <si>
    <t>919731122</t>
  </si>
  <si>
    <t>Zarovnání styčné plochy podkladu nebo krytu podél vybourané části komunikace nebo zpevněné plochy živičné tl. přes 50 do 100 mm</t>
  </si>
  <si>
    <t>1996719613</t>
  </si>
  <si>
    <t>51</t>
  </si>
  <si>
    <t>919735112</t>
  </si>
  <si>
    <t>Řezání stávajícího živičného krytu nebo podkladu hloubky přes 50 do 100 mm</t>
  </si>
  <si>
    <t>2054346291</t>
  </si>
  <si>
    <t>52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</si>
  <si>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</si>
  <si>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</si>
  <si>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-189163763</t>
  </si>
  <si>
    <t>15*2</t>
  </si>
  <si>
    <t>997</t>
  </si>
  <si>
    <t>Přesun sutě</t>
  </si>
  <si>
    <t>53</t>
  </si>
  <si>
    <t>997221551</t>
  </si>
  <si>
    <t>Vodorovná doprava suti bez naložení, ale se složením a s hrubým urovnáním ze sypkých materiálů, na vzdálenost do 1 km</t>
  </si>
  <si>
    <t>-1375568226</t>
  </si>
  <si>
    <t>"kamenivo</t>
  </si>
  <si>
    <t>7,56</t>
  </si>
  <si>
    <t>54</t>
  </si>
  <si>
    <t>997221559</t>
  </si>
  <si>
    <t>Vodorovná doprava suti bez naložení, ale se složením a s hrubým urovnáním Příplatek k ceně za každý další i započatý 1 km přes 1 km</t>
  </si>
  <si>
    <t>-890482775</t>
  </si>
  <si>
    <t>"celkem 10 km</t>
  </si>
  <si>
    <t>7,56*9</t>
  </si>
  <si>
    <t>55</t>
  </si>
  <si>
    <t>997221561</t>
  </si>
  <si>
    <t>Vodorovná doprava suti bez naložení, ale se složením a s hrubým urovnáním z kusových materiálů, na vzdálenost do 1 km</t>
  </si>
  <si>
    <t>993818914</t>
  </si>
  <si>
    <t>asfalt</t>
  </si>
  <si>
    <t>1,901</t>
  </si>
  <si>
    <t>56</t>
  </si>
  <si>
    <t>997221569</t>
  </si>
  <si>
    <t>1894837676</t>
  </si>
  <si>
    <t>10 km</t>
  </si>
  <si>
    <t>1,901*9</t>
  </si>
  <si>
    <t>57</t>
  </si>
  <si>
    <t>997221845.</t>
  </si>
  <si>
    <t>Poplatek za uložení stavebního odpadu na skládce (skládkovné) z asfaltových povrchů</t>
  </si>
  <si>
    <t>321113246</t>
  </si>
  <si>
    <t>58</t>
  </si>
  <si>
    <t>997221855.</t>
  </si>
  <si>
    <t>Poplatek za uložení stavebního odpadu na skládce (skládkovné) z kameniva</t>
  </si>
  <si>
    <t>1611638033</t>
  </si>
  <si>
    <t>998</t>
  </si>
  <si>
    <t>Přesun hmot</t>
  </si>
  <si>
    <t>59</t>
  </si>
  <si>
    <t>998225111</t>
  </si>
  <si>
    <t>Přesun hmot pro komunikace s krytem z kameniva, monolitickým betonovým nebo živičným dopravní vzdálenost do 200 m jakékoliv délky objektu</t>
  </si>
  <si>
    <t>1359283665</t>
  </si>
  <si>
    <t>PSV</t>
  </si>
  <si>
    <t>Práce a dodávky PSV</t>
  </si>
  <si>
    <t>767</t>
  </si>
  <si>
    <t>Konstrukce zámečnické</t>
  </si>
  <si>
    <t>60</t>
  </si>
  <si>
    <t>7679951RP</t>
  </si>
  <si>
    <t>Montáž ostatních atypických zámečnických konstrukcí hmotnosti přes 50 do 100 kg</t>
  </si>
  <si>
    <t>ks</t>
  </si>
  <si>
    <t>-1872216203</t>
  </si>
  <si>
    <t>VRN</t>
  </si>
  <si>
    <t>Vedlejší rozpočtové náklady</t>
  </si>
  <si>
    <t>VRN1</t>
  </si>
  <si>
    <t>Průzkumné, geodetické a projektové práce</t>
  </si>
  <si>
    <t>61</t>
  </si>
  <si>
    <t>011002000</t>
  </si>
  <si>
    <t>Vytyčení IS</t>
  </si>
  <si>
    <t>Kč</t>
  </si>
  <si>
    <t>1024</t>
  </si>
  <si>
    <t>-636297645</t>
  </si>
  <si>
    <t>62</t>
  </si>
  <si>
    <t>012002000</t>
  </si>
  <si>
    <t>Geodetické práce - geometrický plán</t>
  </si>
  <si>
    <t>127796115</t>
  </si>
  <si>
    <t>63</t>
  </si>
  <si>
    <t>013254000</t>
  </si>
  <si>
    <t>Zaměření skutečného provedení stavby</t>
  </si>
  <si>
    <t>-1328042660</t>
  </si>
  <si>
    <t>VRN3</t>
  </si>
  <si>
    <t>Zařízení staveniště</t>
  </si>
  <si>
    <t>64</t>
  </si>
  <si>
    <t>030001000</t>
  </si>
  <si>
    <t>-1547791301</t>
  </si>
  <si>
    <t>65</t>
  </si>
  <si>
    <t>034403000</t>
  </si>
  <si>
    <t>Dopravní značení na staveništi</t>
  </si>
  <si>
    <t>1730671027</t>
  </si>
  <si>
    <t>VRN4</t>
  </si>
  <si>
    <t>Inženýrská činnost</t>
  </si>
  <si>
    <t>66</t>
  </si>
  <si>
    <t>043114000</t>
  </si>
  <si>
    <t>Zkoušky statické</t>
  </si>
  <si>
    <t>-345921184</t>
  </si>
  <si>
    <t>10+5</t>
  </si>
  <si>
    <t>67</t>
  </si>
  <si>
    <t>043134000</t>
  </si>
  <si>
    <t>Vrtané sondy</t>
  </si>
  <si>
    <t>1946515983</t>
  </si>
  <si>
    <t>VRN9</t>
  </si>
  <si>
    <t>Ostatní náklady</t>
  </si>
  <si>
    <t>68</t>
  </si>
  <si>
    <t>091003000</t>
  </si>
  <si>
    <t>M+D informační desky A3</t>
  </si>
  <si>
    <t>-1776956672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</si>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</sst>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8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Border="1" applyAlignment="1" applyProtection="1">
      <alignment vertical="center"/>
      <protection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3" fillId="2" borderId="0" xfId="20" applyFill="1" applyAlignment="1" applyProtection="1">
      <alignment/>
      <protection/>
    </xf>
    <xf numFmtId="0" fontId="34" fillId="0" borderId="0" xfId="20" applyFont="1" applyAlignment="1" applyProtection="1">
      <alignment horizontal="center" vertical="center"/>
      <protection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5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7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25" fillId="0" borderId="34" xfId="21" applyFont="1" applyBorder="1" applyAlignment="1" applyProtection="1">
      <alignment horizontal="left" wrapText="1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BB57F.tmp" descr="C:\KROSplusData\System\Temp\radBB57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8CC1.tmp" descr="C:\KROSplusData\System\Temp\radF8CC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6.3320312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248" t="s">
        <v>0</v>
      </c>
      <c r="B1" s="249"/>
      <c r="C1" s="249"/>
      <c r="D1" s="250" t="s">
        <v>1</v>
      </c>
      <c r="E1" s="249"/>
      <c r="F1" s="249"/>
      <c r="G1" s="249"/>
      <c r="H1" s="249"/>
      <c r="I1" s="249"/>
      <c r="J1" s="249"/>
      <c r="K1" s="247" t="s">
        <v>506</v>
      </c>
      <c r="L1" s="247"/>
      <c r="M1" s="247"/>
      <c r="N1" s="247"/>
      <c r="O1" s="247"/>
      <c r="P1" s="247"/>
      <c r="Q1" s="247"/>
      <c r="R1" s="247"/>
      <c r="S1" s="247"/>
      <c r="T1" s="249"/>
      <c r="U1" s="249"/>
      <c r="V1" s="249"/>
      <c r="W1" s="247" t="s">
        <v>507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3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38" t="s">
        <v>14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22"/>
      <c r="AQ5" s="24"/>
      <c r="BE5" s="334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40" t="s">
        <v>17</v>
      </c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22"/>
      <c r="AQ6" s="24"/>
      <c r="BE6" s="335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335"/>
      <c r="BS7" s="17" t="s">
        <v>23</v>
      </c>
    </row>
    <row r="8" spans="2:71" ht="14.4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335"/>
      <c r="BS8" s="17" t="s">
        <v>28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35"/>
      <c r="BS9" s="17" t="s">
        <v>29</v>
      </c>
    </row>
    <row r="10" spans="2:71" ht="14.45" customHeight="1">
      <c r="B10" s="21"/>
      <c r="C10" s="22"/>
      <c r="D10" s="30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31</v>
      </c>
      <c r="AL10" s="22"/>
      <c r="AM10" s="22"/>
      <c r="AN10" s="28" t="s">
        <v>32</v>
      </c>
      <c r="AO10" s="22"/>
      <c r="AP10" s="22"/>
      <c r="AQ10" s="24"/>
      <c r="BE10" s="335"/>
      <c r="BS10" s="17" t="s">
        <v>18</v>
      </c>
    </row>
    <row r="11" spans="2:71" ht="18.4" customHeight="1">
      <c r="B11" s="21"/>
      <c r="C11" s="22"/>
      <c r="D11" s="22"/>
      <c r="E11" s="28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34</v>
      </c>
      <c r="AL11" s="22"/>
      <c r="AM11" s="22"/>
      <c r="AN11" s="28" t="s">
        <v>32</v>
      </c>
      <c r="AO11" s="22"/>
      <c r="AP11" s="22"/>
      <c r="AQ11" s="24"/>
      <c r="BE11" s="335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35"/>
      <c r="BS12" s="17" t="s">
        <v>18</v>
      </c>
    </row>
    <row r="13" spans="2:71" ht="14.45" customHeight="1">
      <c r="B13" s="21"/>
      <c r="C13" s="22"/>
      <c r="D13" s="30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31</v>
      </c>
      <c r="AL13" s="22"/>
      <c r="AM13" s="22"/>
      <c r="AN13" s="32" t="s">
        <v>36</v>
      </c>
      <c r="AO13" s="22"/>
      <c r="AP13" s="22"/>
      <c r="AQ13" s="24"/>
      <c r="BE13" s="335"/>
      <c r="BS13" s="17" t="s">
        <v>18</v>
      </c>
    </row>
    <row r="14" spans="2:71" ht="15">
      <c r="B14" s="21"/>
      <c r="C14" s="22"/>
      <c r="D14" s="22"/>
      <c r="E14" s="341" t="s">
        <v>36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0" t="s">
        <v>34</v>
      </c>
      <c r="AL14" s="22"/>
      <c r="AM14" s="22"/>
      <c r="AN14" s="32" t="s">
        <v>36</v>
      </c>
      <c r="AO14" s="22"/>
      <c r="AP14" s="22"/>
      <c r="AQ14" s="24"/>
      <c r="BE14" s="335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35"/>
      <c r="BS15" s="17" t="s">
        <v>4</v>
      </c>
    </row>
    <row r="16" spans="2:71" ht="14.45" customHeight="1">
      <c r="B16" s="21"/>
      <c r="C16" s="22"/>
      <c r="D16" s="30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31</v>
      </c>
      <c r="AL16" s="22"/>
      <c r="AM16" s="22"/>
      <c r="AN16" s="28" t="s">
        <v>38</v>
      </c>
      <c r="AO16" s="22"/>
      <c r="AP16" s="22"/>
      <c r="AQ16" s="24"/>
      <c r="BE16" s="335"/>
      <c r="BS16" s="17" t="s">
        <v>4</v>
      </c>
    </row>
    <row r="17" spans="2:71" ht="18.4" customHeight="1">
      <c r="B17" s="21"/>
      <c r="C17" s="22"/>
      <c r="D17" s="22"/>
      <c r="E17" s="28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34</v>
      </c>
      <c r="AL17" s="22"/>
      <c r="AM17" s="22"/>
      <c r="AN17" s="28" t="s">
        <v>32</v>
      </c>
      <c r="AO17" s="22"/>
      <c r="AP17" s="22"/>
      <c r="AQ17" s="24"/>
      <c r="BE17" s="335"/>
      <c r="BS17" s="17" t="s">
        <v>40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35"/>
      <c r="BS18" s="17" t="s">
        <v>6</v>
      </c>
    </row>
    <row r="19" spans="2:71" ht="14.45" customHeight="1">
      <c r="B19" s="21"/>
      <c r="C19" s="22"/>
      <c r="D19" s="30" t="s">
        <v>41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35"/>
      <c r="BS19" s="17" t="s">
        <v>6</v>
      </c>
    </row>
    <row r="20" spans="2:71" ht="132" customHeight="1">
      <c r="B20" s="21"/>
      <c r="C20" s="22"/>
      <c r="D20" s="22"/>
      <c r="E20" s="342" t="s">
        <v>42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2"/>
      <c r="AP20" s="22"/>
      <c r="AQ20" s="24"/>
      <c r="BE20" s="335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35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35"/>
    </row>
    <row r="23" spans="2:57" s="1" customFormat="1" ht="25.9" customHeight="1">
      <c r="B23" s="34"/>
      <c r="C23" s="35"/>
      <c r="D23" s="36" t="s">
        <v>43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3">
        <f>ROUND(AG51,2)</f>
        <v>0</v>
      </c>
      <c r="AL23" s="344"/>
      <c r="AM23" s="344"/>
      <c r="AN23" s="344"/>
      <c r="AO23" s="344"/>
      <c r="AP23" s="35"/>
      <c r="AQ23" s="38"/>
      <c r="BE23" s="336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36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45" t="s">
        <v>44</v>
      </c>
      <c r="M25" s="346"/>
      <c r="N25" s="346"/>
      <c r="O25" s="346"/>
      <c r="P25" s="35"/>
      <c r="Q25" s="35"/>
      <c r="R25" s="35"/>
      <c r="S25" s="35"/>
      <c r="T25" s="35"/>
      <c r="U25" s="35"/>
      <c r="V25" s="35"/>
      <c r="W25" s="345" t="s">
        <v>45</v>
      </c>
      <c r="X25" s="346"/>
      <c r="Y25" s="346"/>
      <c r="Z25" s="346"/>
      <c r="AA25" s="346"/>
      <c r="AB25" s="346"/>
      <c r="AC25" s="346"/>
      <c r="AD25" s="346"/>
      <c r="AE25" s="346"/>
      <c r="AF25" s="35"/>
      <c r="AG25" s="35"/>
      <c r="AH25" s="35"/>
      <c r="AI25" s="35"/>
      <c r="AJ25" s="35"/>
      <c r="AK25" s="345" t="s">
        <v>46</v>
      </c>
      <c r="AL25" s="346"/>
      <c r="AM25" s="346"/>
      <c r="AN25" s="346"/>
      <c r="AO25" s="346"/>
      <c r="AP25" s="35"/>
      <c r="AQ25" s="38"/>
      <c r="BE25" s="336"/>
    </row>
    <row r="26" spans="2:57" s="2" customFormat="1" ht="14.45" customHeight="1">
      <c r="B26" s="40"/>
      <c r="C26" s="41"/>
      <c r="D26" s="42" t="s">
        <v>47</v>
      </c>
      <c r="E26" s="41"/>
      <c r="F26" s="42" t="s">
        <v>48</v>
      </c>
      <c r="G26" s="41"/>
      <c r="H26" s="41"/>
      <c r="I26" s="41"/>
      <c r="J26" s="41"/>
      <c r="K26" s="41"/>
      <c r="L26" s="333">
        <v>0.21</v>
      </c>
      <c r="M26" s="332"/>
      <c r="N26" s="332"/>
      <c r="O26" s="332"/>
      <c r="P26" s="41"/>
      <c r="Q26" s="41"/>
      <c r="R26" s="41"/>
      <c r="S26" s="41"/>
      <c r="T26" s="41"/>
      <c r="U26" s="41"/>
      <c r="V26" s="41"/>
      <c r="W26" s="331">
        <f>ROUND(AZ51,2)</f>
        <v>0</v>
      </c>
      <c r="X26" s="332"/>
      <c r="Y26" s="332"/>
      <c r="Z26" s="332"/>
      <c r="AA26" s="332"/>
      <c r="AB26" s="332"/>
      <c r="AC26" s="332"/>
      <c r="AD26" s="332"/>
      <c r="AE26" s="332"/>
      <c r="AF26" s="41"/>
      <c r="AG26" s="41"/>
      <c r="AH26" s="41"/>
      <c r="AI26" s="41"/>
      <c r="AJ26" s="41"/>
      <c r="AK26" s="331">
        <f>ROUND(AV51,2)</f>
        <v>0</v>
      </c>
      <c r="AL26" s="332"/>
      <c r="AM26" s="332"/>
      <c r="AN26" s="332"/>
      <c r="AO26" s="332"/>
      <c r="AP26" s="41"/>
      <c r="AQ26" s="43"/>
      <c r="BE26" s="337"/>
    </row>
    <row r="27" spans="2:57" s="2" customFormat="1" ht="14.45" customHeight="1">
      <c r="B27" s="40"/>
      <c r="C27" s="41"/>
      <c r="D27" s="41"/>
      <c r="E27" s="41"/>
      <c r="F27" s="42" t="s">
        <v>49</v>
      </c>
      <c r="G27" s="41"/>
      <c r="H27" s="41"/>
      <c r="I27" s="41"/>
      <c r="J27" s="41"/>
      <c r="K27" s="41"/>
      <c r="L27" s="333">
        <v>0.15</v>
      </c>
      <c r="M27" s="332"/>
      <c r="N27" s="332"/>
      <c r="O27" s="332"/>
      <c r="P27" s="41"/>
      <c r="Q27" s="41"/>
      <c r="R27" s="41"/>
      <c r="S27" s="41"/>
      <c r="T27" s="41"/>
      <c r="U27" s="41"/>
      <c r="V27" s="41"/>
      <c r="W27" s="331">
        <f>ROUND(BA51,2)</f>
        <v>0</v>
      </c>
      <c r="X27" s="332"/>
      <c r="Y27" s="332"/>
      <c r="Z27" s="332"/>
      <c r="AA27" s="332"/>
      <c r="AB27" s="332"/>
      <c r="AC27" s="332"/>
      <c r="AD27" s="332"/>
      <c r="AE27" s="332"/>
      <c r="AF27" s="41"/>
      <c r="AG27" s="41"/>
      <c r="AH27" s="41"/>
      <c r="AI27" s="41"/>
      <c r="AJ27" s="41"/>
      <c r="AK27" s="331">
        <f>ROUND(AW51,2)</f>
        <v>0</v>
      </c>
      <c r="AL27" s="332"/>
      <c r="AM27" s="332"/>
      <c r="AN27" s="332"/>
      <c r="AO27" s="332"/>
      <c r="AP27" s="41"/>
      <c r="AQ27" s="43"/>
      <c r="BE27" s="337"/>
    </row>
    <row r="28" spans="2:57" s="2" customFormat="1" ht="14.45" customHeight="1" hidden="1">
      <c r="B28" s="40"/>
      <c r="C28" s="41"/>
      <c r="D28" s="41"/>
      <c r="E28" s="41"/>
      <c r="F28" s="42" t="s">
        <v>50</v>
      </c>
      <c r="G28" s="41"/>
      <c r="H28" s="41"/>
      <c r="I28" s="41"/>
      <c r="J28" s="41"/>
      <c r="K28" s="41"/>
      <c r="L28" s="333">
        <v>0.21</v>
      </c>
      <c r="M28" s="332"/>
      <c r="N28" s="332"/>
      <c r="O28" s="332"/>
      <c r="P28" s="41"/>
      <c r="Q28" s="41"/>
      <c r="R28" s="41"/>
      <c r="S28" s="41"/>
      <c r="T28" s="41"/>
      <c r="U28" s="41"/>
      <c r="V28" s="41"/>
      <c r="W28" s="331">
        <f>ROUND(BB51,2)</f>
        <v>0</v>
      </c>
      <c r="X28" s="332"/>
      <c r="Y28" s="332"/>
      <c r="Z28" s="332"/>
      <c r="AA28" s="332"/>
      <c r="AB28" s="332"/>
      <c r="AC28" s="332"/>
      <c r="AD28" s="332"/>
      <c r="AE28" s="332"/>
      <c r="AF28" s="41"/>
      <c r="AG28" s="41"/>
      <c r="AH28" s="41"/>
      <c r="AI28" s="41"/>
      <c r="AJ28" s="41"/>
      <c r="AK28" s="331">
        <v>0</v>
      </c>
      <c r="AL28" s="332"/>
      <c r="AM28" s="332"/>
      <c r="AN28" s="332"/>
      <c r="AO28" s="332"/>
      <c r="AP28" s="41"/>
      <c r="AQ28" s="43"/>
      <c r="BE28" s="337"/>
    </row>
    <row r="29" spans="2:57" s="2" customFormat="1" ht="14.45" customHeight="1" hidden="1">
      <c r="B29" s="40"/>
      <c r="C29" s="41"/>
      <c r="D29" s="41"/>
      <c r="E29" s="41"/>
      <c r="F29" s="42" t="s">
        <v>51</v>
      </c>
      <c r="G29" s="41"/>
      <c r="H29" s="41"/>
      <c r="I29" s="41"/>
      <c r="J29" s="41"/>
      <c r="K29" s="41"/>
      <c r="L29" s="333">
        <v>0.15</v>
      </c>
      <c r="M29" s="332"/>
      <c r="N29" s="332"/>
      <c r="O29" s="332"/>
      <c r="P29" s="41"/>
      <c r="Q29" s="41"/>
      <c r="R29" s="41"/>
      <c r="S29" s="41"/>
      <c r="T29" s="41"/>
      <c r="U29" s="41"/>
      <c r="V29" s="41"/>
      <c r="W29" s="331">
        <f>ROUND(BC51,2)</f>
        <v>0</v>
      </c>
      <c r="X29" s="332"/>
      <c r="Y29" s="332"/>
      <c r="Z29" s="332"/>
      <c r="AA29" s="332"/>
      <c r="AB29" s="332"/>
      <c r="AC29" s="332"/>
      <c r="AD29" s="332"/>
      <c r="AE29" s="332"/>
      <c r="AF29" s="41"/>
      <c r="AG29" s="41"/>
      <c r="AH29" s="41"/>
      <c r="AI29" s="41"/>
      <c r="AJ29" s="41"/>
      <c r="AK29" s="331">
        <v>0</v>
      </c>
      <c r="AL29" s="332"/>
      <c r="AM29" s="332"/>
      <c r="AN29" s="332"/>
      <c r="AO29" s="332"/>
      <c r="AP29" s="41"/>
      <c r="AQ29" s="43"/>
      <c r="BE29" s="337"/>
    </row>
    <row r="30" spans="2:57" s="2" customFormat="1" ht="14.45" customHeight="1" hidden="1">
      <c r="B30" s="40"/>
      <c r="C30" s="41"/>
      <c r="D30" s="41"/>
      <c r="E30" s="41"/>
      <c r="F30" s="42" t="s">
        <v>52</v>
      </c>
      <c r="G30" s="41"/>
      <c r="H30" s="41"/>
      <c r="I30" s="41"/>
      <c r="J30" s="41"/>
      <c r="K30" s="41"/>
      <c r="L30" s="333">
        <v>0</v>
      </c>
      <c r="M30" s="332"/>
      <c r="N30" s="332"/>
      <c r="O30" s="332"/>
      <c r="P30" s="41"/>
      <c r="Q30" s="41"/>
      <c r="R30" s="41"/>
      <c r="S30" s="41"/>
      <c r="T30" s="41"/>
      <c r="U30" s="41"/>
      <c r="V30" s="41"/>
      <c r="W30" s="331">
        <f>ROUND(BD51,2)</f>
        <v>0</v>
      </c>
      <c r="X30" s="332"/>
      <c r="Y30" s="332"/>
      <c r="Z30" s="332"/>
      <c r="AA30" s="332"/>
      <c r="AB30" s="332"/>
      <c r="AC30" s="332"/>
      <c r="AD30" s="332"/>
      <c r="AE30" s="332"/>
      <c r="AF30" s="41"/>
      <c r="AG30" s="41"/>
      <c r="AH30" s="41"/>
      <c r="AI30" s="41"/>
      <c r="AJ30" s="41"/>
      <c r="AK30" s="331">
        <v>0</v>
      </c>
      <c r="AL30" s="332"/>
      <c r="AM30" s="332"/>
      <c r="AN30" s="332"/>
      <c r="AO30" s="332"/>
      <c r="AP30" s="41"/>
      <c r="AQ30" s="43"/>
      <c r="BE30" s="337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36"/>
    </row>
    <row r="32" spans="2:57" s="1" customFormat="1" ht="25.9" customHeight="1">
      <c r="B32" s="34"/>
      <c r="C32" s="44"/>
      <c r="D32" s="45" t="s">
        <v>53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54</v>
      </c>
      <c r="U32" s="46"/>
      <c r="V32" s="46"/>
      <c r="W32" s="46"/>
      <c r="X32" s="347" t="s">
        <v>55</v>
      </c>
      <c r="Y32" s="348"/>
      <c r="Z32" s="348"/>
      <c r="AA32" s="348"/>
      <c r="AB32" s="348"/>
      <c r="AC32" s="46"/>
      <c r="AD32" s="46"/>
      <c r="AE32" s="46"/>
      <c r="AF32" s="46"/>
      <c r="AG32" s="46"/>
      <c r="AH32" s="46"/>
      <c r="AI32" s="46"/>
      <c r="AJ32" s="46"/>
      <c r="AK32" s="349">
        <f>SUM(AK23:AK30)</f>
        <v>0</v>
      </c>
      <c r="AL32" s="348"/>
      <c r="AM32" s="348"/>
      <c r="AN32" s="348"/>
      <c r="AO32" s="350"/>
      <c r="AP32" s="44"/>
      <c r="AQ32" s="48"/>
      <c r="BE32" s="336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56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Se2016-003a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56" t="str">
        <f>K6</f>
        <v>Stavební úpravy - Lesní cesty Pod Partyzánem, Chomutov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5">
      <c r="B44" s="34"/>
      <c r="C44" s="58" t="s">
        <v>24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Chomutov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26</v>
      </c>
      <c r="AJ44" s="56"/>
      <c r="AK44" s="56"/>
      <c r="AL44" s="56"/>
      <c r="AM44" s="358" t="str">
        <f>IF(AN8="","",AN8)</f>
        <v>28. 7. 2016</v>
      </c>
      <c r="AN44" s="359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5">
      <c r="B46" s="34"/>
      <c r="C46" s="58" t="s">
        <v>30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Statutární město Chomutov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37</v>
      </c>
      <c r="AJ46" s="56"/>
      <c r="AK46" s="56"/>
      <c r="AL46" s="56"/>
      <c r="AM46" s="360" t="str">
        <f>IF(E17="","",E17)</f>
        <v>ing.Břetislav Sedláček</v>
      </c>
      <c r="AN46" s="359"/>
      <c r="AO46" s="359"/>
      <c r="AP46" s="359"/>
      <c r="AQ46" s="56"/>
      <c r="AR46" s="54"/>
      <c r="AS46" s="361" t="s">
        <v>57</v>
      </c>
      <c r="AT46" s="362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34"/>
      <c r="C47" s="58" t="s">
        <v>35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63"/>
      <c r="AT47" s="364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65"/>
      <c r="AT48" s="346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366" t="s">
        <v>58</v>
      </c>
      <c r="D49" s="367"/>
      <c r="E49" s="367"/>
      <c r="F49" s="367"/>
      <c r="G49" s="367"/>
      <c r="H49" s="72"/>
      <c r="I49" s="368" t="s">
        <v>59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9" t="s">
        <v>60</v>
      </c>
      <c r="AH49" s="367"/>
      <c r="AI49" s="367"/>
      <c r="AJ49" s="367"/>
      <c r="AK49" s="367"/>
      <c r="AL49" s="367"/>
      <c r="AM49" s="367"/>
      <c r="AN49" s="368" t="s">
        <v>61</v>
      </c>
      <c r="AO49" s="367"/>
      <c r="AP49" s="367"/>
      <c r="AQ49" s="73" t="s">
        <v>62</v>
      </c>
      <c r="AR49" s="54"/>
      <c r="AS49" s="74" t="s">
        <v>63</v>
      </c>
      <c r="AT49" s="75" t="s">
        <v>64</v>
      </c>
      <c r="AU49" s="75" t="s">
        <v>65</v>
      </c>
      <c r="AV49" s="75" t="s">
        <v>66</v>
      </c>
      <c r="AW49" s="75" t="s">
        <v>67</v>
      </c>
      <c r="AX49" s="75" t="s">
        <v>68</v>
      </c>
      <c r="AY49" s="75" t="s">
        <v>69</v>
      </c>
      <c r="AZ49" s="75" t="s">
        <v>70</v>
      </c>
      <c r="BA49" s="75" t="s">
        <v>71</v>
      </c>
      <c r="BB49" s="75" t="s">
        <v>72</v>
      </c>
      <c r="BC49" s="75" t="s">
        <v>73</v>
      </c>
      <c r="BD49" s="76" t="s">
        <v>74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75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54">
        <f>ROUND(AG52,2)</f>
        <v>0</v>
      </c>
      <c r="AH51" s="354"/>
      <c r="AI51" s="354"/>
      <c r="AJ51" s="354"/>
      <c r="AK51" s="354"/>
      <c r="AL51" s="354"/>
      <c r="AM51" s="354"/>
      <c r="AN51" s="355">
        <f>SUM(AG51,AT51)</f>
        <v>0</v>
      </c>
      <c r="AO51" s="355"/>
      <c r="AP51" s="355"/>
      <c r="AQ51" s="82" t="s">
        <v>32</v>
      </c>
      <c r="AR51" s="64"/>
      <c r="AS51" s="83">
        <f>ROUND(AS52,2)</f>
        <v>0</v>
      </c>
      <c r="AT51" s="84">
        <f>ROUND(SUM(AV51:AW51),2)</f>
        <v>0</v>
      </c>
      <c r="AU51" s="85">
        <f>ROUND(AU52,5)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ROUND(AZ52,2)</f>
        <v>0</v>
      </c>
      <c r="BA51" s="84">
        <f>ROUND(BA52,2)</f>
        <v>0</v>
      </c>
      <c r="BB51" s="84">
        <f>ROUND(BB52,2)</f>
        <v>0</v>
      </c>
      <c r="BC51" s="84">
        <f>ROUND(BC52,2)</f>
        <v>0</v>
      </c>
      <c r="BD51" s="86">
        <f>ROUND(BD52,2)</f>
        <v>0</v>
      </c>
      <c r="BS51" s="87" t="s">
        <v>76</v>
      </c>
      <c r="BT51" s="87" t="s">
        <v>77</v>
      </c>
      <c r="BU51" s="88" t="s">
        <v>78</v>
      </c>
      <c r="BV51" s="87" t="s">
        <v>79</v>
      </c>
      <c r="BW51" s="87" t="s">
        <v>5</v>
      </c>
      <c r="BX51" s="87" t="s">
        <v>80</v>
      </c>
      <c r="CL51" s="87" t="s">
        <v>20</v>
      </c>
    </row>
    <row r="52" spans="1:91" s="5" customFormat="1" ht="20.45" customHeight="1">
      <c r="A52" s="244" t="s">
        <v>508</v>
      </c>
      <c r="B52" s="89"/>
      <c r="C52" s="90"/>
      <c r="D52" s="353" t="s">
        <v>81</v>
      </c>
      <c r="E52" s="352"/>
      <c r="F52" s="352"/>
      <c r="G52" s="352"/>
      <c r="H52" s="352"/>
      <c r="I52" s="91"/>
      <c r="J52" s="353" t="s">
        <v>82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1">
        <f>'01 - SO01 - Stavební úpra...'!J27</f>
        <v>0</v>
      </c>
      <c r="AH52" s="352"/>
      <c r="AI52" s="352"/>
      <c r="AJ52" s="352"/>
      <c r="AK52" s="352"/>
      <c r="AL52" s="352"/>
      <c r="AM52" s="352"/>
      <c r="AN52" s="351">
        <f>SUM(AG52,AT52)</f>
        <v>0</v>
      </c>
      <c r="AO52" s="352"/>
      <c r="AP52" s="352"/>
      <c r="AQ52" s="92" t="s">
        <v>83</v>
      </c>
      <c r="AR52" s="93"/>
      <c r="AS52" s="94">
        <v>0</v>
      </c>
      <c r="AT52" s="95">
        <f>ROUND(SUM(AV52:AW52),2)</f>
        <v>0</v>
      </c>
      <c r="AU52" s="96">
        <f>'01 - SO01 - Stavební úpra...'!P91</f>
        <v>0</v>
      </c>
      <c r="AV52" s="95">
        <f>'01 - SO01 - Stavební úpra...'!J30</f>
        <v>0</v>
      </c>
      <c r="AW52" s="95">
        <f>'01 - SO01 - Stavební úpra...'!J31</f>
        <v>0</v>
      </c>
      <c r="AX52" s="95">
        <f>'01 - SO01 - Stavební úpra...'!J32</f>
        <v>0</v>
      </c>
      <c r="AY52" s="95">
        <f>'01 - SO01 - Stavební úpra...'!J33</f>
        <v>0</v>
      </c>
      <c r="AZ52" s="95">
        <f>'01 - SO01 - Stavební úpra...'!F30</f>
        <v>0</v>
      </c>
      <c r="BA52" s="95">
        <f>'01 - SO01 - Stavební úpra...'!F31</f>
        <v>0</v>
      </c>
      <c r="BB52" s="95">
        <f>'01 - SO01 - Stavební úpra...'!F32</f>
        <v>0</v>
      </c>
      <c r="BC52" s="95">
        <f>'01 - SO01 - Stavební úpra...'!F33</f>
        <v>0</v>
      </c>
      <c r="BD52" s="97">
        <f>'01 - SO01 - Stavební úpra...'!F34</f>
        <v>0</v>
      </c>
      <c r="BT52" s="98" t="s">
        <v>23</v>
      </c>
      <c r="BV52" s="98" t="s">
        <v>79</v>
      </c>
      <c r="BW52" s="98" t="s">
        <v>84</v>
      </c>
      <c r="BX52" s="98" t="s">
        <v>5</v>
      </c>
      <c r="CL52" s="98" t="s">
        <v>20</v>
      </c>
      <c r="CM52" s="98" t="s">
        <v>85</v>
      </c>
    </row>
    <row r="53" spans="2:44" s="1" customFormat="1" ht="30" customHeight="1">
      <c r="B53" s="3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4"/>
    </row>
    <row r="54" spans="2:44" s="1" customFormat="1" ht="6.9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</sheetData>
  <sheetProtection password="CC35" sheet="1" objects="1" scenarios="1" formatColumns="0" formatRows="0" sort="0" autoFilter="0"/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01 - Stavební úpra...'!C2" tooltip="01 - SO01 - Stavební úpra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8"/>
  <sheetViews>
    <sheetView showGridLines="0" tabSelected="1" workbookViewId="0" topLeftCell="A1">
      <pane ySplit="1" topLeftCell="A17" activePane="bottomLeft" state="frozen"/>
      <selection pane="bottomLeft" activeCell="L1" sqref="L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9" customWidth="1"/>
    <col min="10" max="10" width="20.16015625" style="0" customWidth="1"/>
    <col min="11" max="11" width="15.660156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5"/>
      <c r="B1" s="246"/>
      <c r="C1" s="246"/>
      <c r="D1" s="245" t="s">
        <v>1</v>
      </c>
      <c r="E1" s="246"/>
      <c r="F1" s="247" t="s">
        <v>509</v>
      </c>
      <c r="G1" s="371" t="s">
        <v>510</v>
      </c>
      <c r="H1" s="371"/>
      <c r="I1" s="251"/>
      <c r="J1" s="247" t="s">
        <v>511</v>
      </c>
      <c r="K1" s="245" t="s">
        <v>86</v>
      </c>
      <c r="L1" s="247" t="s">
        <v>512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00"/>
      <c r="J3" s="19"/>
      <c r="K3" s="20"/>
      <c r="AT3" s="17" t="s">
        <v>85</v>
      </c>
    </row>
    <row r="4" spans="2:46" ht="36.95" customHeight="1">
      <c r="B4" s="21"/>
      <c r="C4" s="22"/>
      <c r="D4" s="23" t="s">
        <v>87</v>
      </c>
      <c r="E4" s="22"/>
      <c r="F4" s="22"/>
      <c r="G4" s="22"/>
      <c r="H4" s="22"/>
      <c r="I4" s="101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1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1"/>
      <c r="J6" s="22"/>
      <c r="K6" s="24"/>
    </row>
    <row r="7" spans="2:11" ht="20.45" customHeight="1">
      <c r="B7" s="21"/>
      <c r="C7" s="22"/>
      <c r="D7" s="22"/>
      <c r="E7" s="372" t="str">
        <f>'Rekapitulace stavby'!K6</f>
        <v>Stavební úpravy - Lesní cesty Pod Partyzánem, Chomutov</v>
      </c>
      <c r="F7" s="339"/>
      <c r="G7" s="339"/>
      <c r="H7" s="339"/>
      <c r="I7" s="101"/>
      <c r="J7" s="22"/>
      <c r="K7" s="24"/>
    </row>
    <row r="8" spans="2:11" s="1" customFormat="1" ht="15">
      <c r="B8" s="34"/>
      <c r="C8" s="35"/>
      <c r="D8" s="30" t="s">
        <v>88</v>
      </c>
      <c r="E8" s="35"/>
      <c r="F8" s="35"/>
      <c r="G8" s="35"/>
      <c r="H8" s="35"/>
      <c r="I8" s="102"/>
      <c r="J8" s="35"/>
      <c r="K8" s="38"/>
    </row>
    <row r="9" spans="2:11" s="1" customFormat="1" ht="36.95" customHeight="1">
      <c r="B9" s="34"/>
      <c r="C9" s="35"/>
      <c r="D9" s="35"/>
      <c r="E9" s="373" t="s">
        <v>89</v>
      </c>
      <c r="F9" s="346"/>
      <c r="G9" s="346"/>
      <c r="H9" s="346"/>
      <c r="I9" s="102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2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3" t="s">
        <v>21</v>
      </c>
      <c r="J11" s="28" t="s">
        <v>22</v>
      </c>
      <c r="K11" s="38"/>
    </row>
    <row r="12" spans="2:11" s="1" customFormat="1" ht="14.45" customHeight="1">
      <c r="B12" s="34"/>
      <c r="C12" s="35"/>
      <c r="D12" s="30" t="s">
        <v>24</v>
      </c>
      <c r="E12" s="35"/>
      <c r="F12" s="28" t="s">
        <v>25</v>
      </c>
      <c r="G12" s="35"/>
      <c r="H12" s="35"/>
      <c r="I12" s="103" t="s">
        <v>26</v>
      </c>
      <c r="J12" s="104" t="str">
        <f>'Rekapitulace stavby'!AN8</f>
        <v>28. 7. 2016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2"/>
      <c r="J13" s="35"/>
      <c r="K13" s="38"/>
    </row>
    <row r="14" spans="2:11" s="1" customFormat="1" ht="14.45" customHeight="1">
      <c r="B14" s="34"/>
      <c r="C14" s="35"/>
      <c r="D14" s="30" t="s">
        <v>30</v>
      </c>
      <c r="E14" s="35"/>
      <c r="F14" s="35"/>
      <c r="G14" s="35"/>
      <c r="H14" s="35"/>
      <c r="I14" s="103" t="s">
        <v>31</v>
      </c>
      <c r="J14" s="28" t="s">
        <v>32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103" t="s">
        <v>34</v>
      </c>
      <c r="J15" s="28" t="s">
        <v>32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2"/>
      <c r="J16" s="35"/>
      <c r="K16" s="38"/>
    </row>
    <row r="17" spans="2:11" s="1" customFormat="1" ht="14.45" customHeight="1">
      <c r="B17" s="34"/>
      <c r="C17" s="35"/>
      <c r="D17" s="30" t="s">
        <v>35</v>
      </c>
      <c r="E17" s="35"/>
      <c r="F17" s="35"/>
      <c r="G17" s="35"/>
      <c r="H17" s="35"/>
      <c r="I17" s="103" t="s">
        <v>31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3" t="s">
        <v>34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2"/>
      <c r="J19" s="35"/>
      <c r="K19" s="38"/>
    </row>
    <row r="20" spans="2:11" s="1" customFormat="1" ht="14.45" customHeight="1">
      <c r="B20" s="34"/>
      <c r="C20" s="35"/>
      <c r="D20" s="30" t="s">
        <v>37</v>
      </c>
      <c r="E20" s="35"/>
      <c r="F20" s="35"/>
      <c r="G20" s="35"/>
      <c r="H20" s="35"/>
      <c r="I20" s="103" t="s">
        <v>31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103" t="s">
        <v>34</v>
      </c>
      <c r="J21" s="28" t="s">
        <v>32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2"/>
      <c r="J22" s="35"/>
      <c r="K22" s="38"/>
    </row>
    <row r="23" spans="2:11" s="1" customFormat="1" ht="14.45" customHeight="1">
      <c r="B23" s="34"/>
      <c r="C23" s="35"/>
      <c r="D23" s="30" t="s">
        <v>41</v>
      </c>
      <c r="E23" s="35"/>
      <c r="F23" s="35"/>
      <c r="G23" s="35"/>
      <c r="H23" s="35"/>
      <c r="I23" s="102"/>
      <c r="J23" s="35"/>
      <c r="K23" s="38"/>
    </row>
    <row r="24" spans="2:11" s="6" customFormat="1" ht="144.6" customHeight="1">
      <c r="B24" s="105"/>
      <c r="C24" s="106"/>
      <c r="D24" s="106"/>
      <c r="E24" s="342" t="s">
        <v>42</v>
      </c>
      <c r="F24" s="374"/>
      <c r="G24" s="374"/>
      <c r="H24" s="374"/>
      <c r="I24" s="107"/>
      <c r="J24" s="106"/>
      <c r="K24" s="108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2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09"/>
      <c r="J26" s="78"/>
      <c r="K26" s="110"/>
    </row>
    <row r="27" spans="2:11" s="1" customFormat="1" ht="25.35" customHeight="1">
      <c r="B27" s="34"/>
      <c r="C27" s="35"/>
      <c r="D27" s="111" t="s">
        <v>43</v>
      </c>
      <c r="E27" s="35"/>
      <c r="F27" s="35"/>
      <c r="G27" s="35"/>
      <c r="H27" s="35"/>
      <c r="I27" s="102"/>
      <c r="J27" s="112">
        <f>ROUND(J91,2)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09"/>
      <c r="J28" s="78"/>
      <c r="K28" s="110"/>
    </row>
    <row r="29" spans="2:11" s="1" customFormat="1" ht="14.45" customHeight="1">
      <c r="B29" s="34"/>
      <c r="C29" s="35"/>
      <c r="D29" s="35"/>
      <c r="E29" s="35"/>
      <c r="F29" s="39" t="s">
        <v>45</v>
      </c>
      <c r="G29" s="35"/>
      <c r="H29" s="35"/>
      <c r="I29" s="113" t="s">
        <v>44</v>
      </c>
      <c r="J29" s="39" t="s">
        <v>46</v>
      </c>
      <c r="K29" s="38"/>
    </row>
    <row r="30" spans="2:11" s="1" customFormat="1" ht="14.45" customHeight="1">
      <c r="B30" s="34"/>
      <c r="C30" s="35"/>
      <c r="D30" s="42" t="s">
        <v>47</v>
      </c>
      <c r="E30" s="42" t="s">
        <v>48</v>
      </c>
      <c r="F30" s="114">
        <f>ROUND(SUM(BE91:BE317),2)</f>
        <v>0</v>
      </c>
      <c r="G30" s="35"/>
      <c r="H30" s="35"/>
      <c r="I30" s="115">
        <v>0.21</v>
      </c>
      <c r="J30" s="114">
        <f>ROUND(ROUND((SUM(BE91:BE317)),2)*I30,2)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49</v>
      </c>
      <c r="F31" s="114">
        <f>ROUND(SUM(BF91:BF317),2)</f>
        <v>0</v>
      </c>
      <c r="G31" s="35"/>
      <c r="H31" s="35"/>
      <c r="I31" s="115">
        <v>0.15</v>
      </c>
      <c r="J31" s="114">
        <f>ROUND(ROUND((SUM(BF91:BF317)),2)*I31,2)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50</v>
      </c>
      <c r="F32" s="114">
        <f>ROUND(SUM(BG91:BG317),2)</f>
        <v>0</v>
      </c>
      <c r="G32" s="35"/>
      <c r="H32" s="35"/>
      <c r="I32" s="115">
        <v>0.21</v>
      </c>
      <c r="J32" s="114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51</v>
      </c>
      <c r="F33" s="114">
        <f>ROUND(SUM(BH91:BH317),2)</f>
        <v>0</v>
      </c>
      <c r="G33" s="35"/>
      <c r="H33" s="35"/>
      <c r="I33" s="115">
        <v>0.15</v>
      </c>
      <c r="J33" s="114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52</v>
      </c>
      <c r="F34" s="114">
        <f>ROUND(SUM(BI91:BI317),2)</f>
        <v>0</v>
      </c>
      <c r="G34" s="35"/>
      <c r="H34" s="35"/>
      <c r="I34" s="115">
        <v>0</v>
      </c>
      <c r="J34" s="114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2"/>
      <c r="J35" s="35"/>
      <c r="K35" s="38"/>
    </row>
    <row r="36" spans="2:11" s="1" customFormat="1" ht="25.35" customHeight="1">
      <c r="B36" s="34"/>
      <c r="C36" s="116"/>
      <c r="D36" s="117" t="s">
        <v>53</v>
      </c>
      <c r="E36" s="72"/>
      <c r="F36" s="72"/>
      <c r="G36" s="118" t="s">
        <v>54</v>
      </c>
      <c r="H36" s="119" t="s">
        <v>55</v>
      </c>
      <c r="I36" s="120"/>
      <c r="J36" s="121">
        <f>SUM(J27:J34)</f>
        <v>0</v>
      </c>
      <c r="K36" s="122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3"/>
      <c r="J37" s="50"/>
      <c r="K37" s="51"/>
    </row>
    <row r="41" spans="2:11" s="1" customFormat="1" ht="6.95" customHeight="1">
      <c r="B41" s="124"/>
      <c r="C41" s="125"/>
      <c r="D41" s="125"/>
      <c r="E41" s="125"/>
      <c r="F41" s="125"/>
      <c r="G41" s="125"/>
      <c r="H41" s="125"/>
      <c r="I41" s="126"/>
      <c r="J41" s="125"/>
      <c r="K41" s="127"/>
    </row>
    <row r="42" spans="2:11" s="1" customFormat="1" ht="36.95" customHeight="1">
      <c r="B42" s="34"/>
      <c r="C42" s="23" t="s">
        <v>90</v>
      </c>
      <c r="D42" s="35"/>
      <c r="E42" s="35"/>
      <c r="F42" s="35"/>
      <c r="G42" s="35"/>
      <c r="H42" s="35"/>
      <c r="I42" s="102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2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2"/>
      <c r="J44" s="35"/>
      <c r="K44" s="38"/>
    </row>
    <row r="45" spans="2:11" s="1" customFormat="1" ht="20.45" customHeight="1">
      <c r="B45" s="34"/>
      <c r="C45" s="35"/>
      <c r="D45" s="35"/>
      <c r="E45" s="372" t="str">
        <f>E7</f>
        <v>Stavební úpravy - Lesní cesty Pod Partyzánem, Chomutov</v>
      </c>
      <c r="F45" s="346"/>
      <c r="G45" s="346"/>
      <c r="H45" s="346"/>
      <c r="I45" s="102"/>
      <c r="J45" s="35"/>
      <c r="K45" s="38"/>
    </row>
    <row r="46" spans="2:11" s="1" customFormat="1" ht="14.45" customHeight="1">
      <c r="B46" s="34"/>
      <c r="C46" s="30" t="s">
        <v>88</v>
      </c>
      <c r="D46" s="35"/>
      <c r="E46" s="35"/>
      <c r="F46" s="35"/>
      <c r="G46" s="35"/>
      <c r="H46" s="35"/>
      <c r="I46" s="102"/>
      <c r="J46" s="35"/>
      <c r="K46" s="38"/>
    </row>
    <row r="47" spans="2:11" s="1" customFormat="1" ht="22.15" customHeight="1">
      <c r="B47" s="34"/>
      <c r="C47" s="35"/>
      <c r="D47" s="35"/>
      <c r="E47" s="373" t="str">
        <f>E9</f>
        <v>01 - SO01 - Stavební úpravy - Lesní cesty</v>
      </c>
      <c r="F47" s="346"/>
      <c r="G47" s="346"/>
      <c r="H47" s="346"/>
      <c r="I47" s="102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2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Chomutov</v>
      </c>
      <c r="G49" s="35"/>
      <c r="H49" s="35"/>
      <c r="I49" s="103" t="s">
        <v>26</v>
      </c>
      <c r="J49" s="104" t="str">
        <f>IF(J12="","",J12)</f>
        <v>28. 7. 2016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2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Statutární město Chomutov</v>
      </c>
      <c r="G51" s="35"/>
      <c r="H51" s="35"/>
      <c r="I51" s="103" t="s">
        <v>37</v>
      </c>
      <c r="J51" s="28" t="str">
        <f>E21</f>
        <v>ing.Břetislav Sedláček</v>
      </c>
      <c r="K51" s="38"/>
    </row>
    <row r="52" spans="2:11" s="1" customFormat="1" ht="14.45" customHeight="1">
      <c r="B52" s="34"/>
      <c r="C52" s="30" t="s">
        <v>35</v>
      </c>
      <c r="D52" s="35"/>
      <c r="E52" s="35"/>
      <c r="F52" s="28" t="str">
        <f>IF(E18="","",E18)</f>
        <v/>
      </c>
      <c r="G52" s="35"/>
      <c r="H52" s="35"/>
      <c r="I52" s="102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2"/>
      <c r="J53" s="35"/>
      <c r="K53" s="38"/>
    </row>
    <row r="54" spans="2:11" s="1" customFormat="1" ht="29.25" customHeight="1">
      <c r="B54" s="34"/>
      <c r="C54" s="128" t="s">
        <v>91</v>
      </c>
      <c r="D54" s="116"/>
      <c r="E54" s="116"/>
      <c r="F54" s="116"/>
      <c r="G54" s="116"/>
      <c r="H54" s="116"/>
      <c r="I54" s="129"/>
      <c r="J54" s="130" t="s">
        <v>92</v>
      </c>
      <c r="K54" s="131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2"/>
      <c r="J55" s="35"/>
      <c r="K55" s="38"/>
    </row>
    <row r="56" spans="2:47" s="1" customFormat="1" ht="29.25" customHeight="1">
      <c r="B56" s="34"/>
      <c r="C56" s="132" t="s">
        <v>93</v>
      </c>
      <c r="D56" s="35"/>
      <c r="E56" s="35"/>
      <c r="F56" s="35"/>
      <c r="G56" s="35"/>
      <c r="H56" s="35"/>
      <c r="I56" s="102"/>
      <c r="J56" s="112">
        <f>J91</f>
        <v>0</v>
      </c>
      <c r="K56" s="38"/>
      <c r="AU56" s="17" t="s">
        <v>94</v>
      </c>
    </row>
    <row r="57" spans="2:11" s="7" customFormat="1" ht="24.95" customHeight="1">
      <c r="B57" s="133"/>
      <c r="C57" s="134"/>
      <c r="D57" s="135" t="s">
        <v>95</v>
      </c>
      <c r="E57" s="136"/>
      <c r="F57" s="136"/>
      <c r="G57" s="136"/>
      <c r="H57" s="136"/>
      <c r="I57" s="137"/>
      <c r="J57" s="138">
        <f>J92</f>
        <v>0</v>
      </c>
      <c r="K57" s="139"/>
    </row>
    <row r="58" spans="2:11" s="8" customFormat="1" ht="19.9" customHeight="1">
      <c r="B58" s="140"/>
      <c r="C58" s="141"/>
      <c r="D58" s="142" t="s">
        <v>96</v>
      </c>
      <c r="E58" s="143"/>
      <c r="F58" s="143"/>
      <c r="G58" s="143"/>
      <c r="H58" s="143"/>
      <c r="I58" s="144"/>
      <c r="J58" s="145">
        <f>J93</f>
        <v>0</v>
      </c>
      <c r="K58" s="146"/>
    </row>
    <row r="59" spans="2:11" s="8" customFormat="1" ht="19.9" customHeight="1">
      <c r="B59" s="140"/>
      <c r="C59" s="141"/>
      <c r="D59" s="142" t="s">
        <v>97</v>
      </c>
      <c r="E59" s="143"/>
      <c r="F59" s="143"/>
      <c r="G59" s="143"/>
      <c r="H59" s="143"/>
      <c r="I59" s="144"/>
      <c r="J59" s="145">
        <f>J160</f>
        <v>0</v>
      </c>
      <c r="K59" s="146"/>
    </row>
    <row r="60" spans="2:11" s="8" customFormat="1" ht="19.9" customHeight="1">
      <c r="B60" s="140"/>
      <c r="C60" s="141"/>
      <c r="D60" s="142" t="s">
        <v>98</v>
      </c>
      <c r="E60" s="143"/>
      <c r="F60" s="143"/>
      <c r="G60" s="143"/>
      <c r="H60" s="143"/>
      <c r="I60" s="144"/>
      <c r="J60" s="145">
        <f>J177</f>
        <v>0</v>
      </c>
      <c r="K60" s="146"/>
    </row>
    <row r="61" spans="2:11" s="8" customFormat="1" ht="19.9" customHeight="1">
      <c r="B61" s="140"/>
      <c r="C61" s="141"/>
      <c r="D61" s="142" t="s">
        <v>99</v>
      </c>
      <c r="E61" s="143"/>
      <c r="F61" s="143"/>
      <c r="G61" s="143"/>
      <c r="H61" s="143"/>
      <c r="I61" s="144"/>
      <c r="J61" s="145">
        <f>J218</f>
        <v>0</v>
      </c>
      <c r="K61" s="146"/>
    </row>
    <row r="62" spans="2:11" s="8" customFormat="1" ht="19.9" customHeight="1">
      <c r="B62" s="140"/>
      <c r="C62" s="141"/>
      <c r="D62" s="142" t="s">
        <v>100</v>
      </c>
      <c r="E62" s="143"/>
      <c r="F62" s="143"/>
      <c r="G62" s="143"/>
      <c r="H62" s="143"/>
      <c r="I62" s="144"/>
      <c r="J62" s="145">
        <f>J223</f>
        <v>0</v>
      </c>
      <c r="K62" s="146"/>
    </row>
    <row r="63" spans="2:11" s="8" customFormat="1" ht="19.9" customHeight="1">
      <c r="B63" s="140"/>
      <c r="C63" s="141"/>
      <c r="D63" s="142" t="s">
        <v>101</v>
      </c>
      <c r="E63" s="143"/>
      <c r="F63" s="143"/>
      <c r="G63" s="143"/>
      <c r="H63" s="143"/>
      <c r="I63" s="144"/>
      <c r="J63" s="145">
        <f>J273</f>
        <v>0</v>
      </c>
      <c r="K63" s="146"/>
    </row>
    <row r="64" spans="2:11" s="8" customFormat="1" ht="19.9" customHeight="1">
      <c r="B64" s="140"/>
      <c r="C64" s="141"/>
      <c r="D64" s="142" t="s">
        <v>102</v>
      </c>
      <c r="E64" s="143"/>
      <c r="F64" s="143"/>
      <c r="G64" s="143"/>
      <c r="H64" s="143"/>
      <c r="I64" s="144"/>
      <c r="J64" s="145">
        <f>J291</f>
        <v>0</v>
      </c>
      <c r="K64" s="146"/>
    </row>
    <row r="65" spans="2:11" s="7" customFormat="1" ht="24.95" customHeight="1">
      <c r="B65" s="133"/>
      <c r="C65" s="134"/>
      <c r="D65" s="135" t="s">
        <v>103</v>
      </c>
      <c r="E65" s="136"/>
      <c r="F65" s="136"/>
      <c r="G65" s="136"/>
      <c r="H65" s="136"/>
      <c r="I65" s="137"/>
      <c r="J65" s="138">
        <f>J293</f>
        <v>0</v>
      </c>
      <c r="K65" s="139"/>
    </row>
    <row r="66" spans="2:11" s="8" customFormat="1" ht="19.9" customHeight="1">
      <c r="B66" s="140"/>
      <c r="C66" s="141"/>
      <c r="D66" s="142" t="s">
        <v>104</v>
      </c>
      <c r="E66" s="143"/>
      <c r="F66" s="143"/>
      <c r="G66" s="143"/>
      <c r="H66" s="143"/>
      <c r="I66" s="144"/>
      <c r="J66" s="145">
        <f>J294</f>
        <v>0</v>
      </c>
      <c r="K66" s="146"/>
    </row>
    <row r="67" spans="2:11" s="7" customFormat="1" ht="24.95" customHeight="1">
      <c r="B67" s="133"/>
      <c r="C67" s="134"/>
      <c r="D67" s="135" t="s">
        <v>105</v>
      </c>
      <c r="E67" s="136"/>
      <c r="F67" s="136"/>
      <c r="G67" s="136"/>
      <c r="H67" s="136"/>
      <c r="I67" s="137"/>
      <c r="J67" s="138">
        <f>J297</f>
        <v>0</v>
      </c>
      <c r="K67" s="139"/>
    </row>
    <row r="68" spans="2:11" s="8" customFormat="1" ht="19.9" customHeight="1">
      <c r="B68" s="140"/>
      <c r="C68" s="141"/>
      <c r="D68" s="142" t="s">
        <v>106</v>
      </c>
      <c r="E68" s="143"/>
      <c r="F68" s="143"/>
      <c r="G68" s="143"/>
      <c r="H68" s="143"/>
      <c r="I68" s="144"/>
      <c r="J68" s="145">
        <f>J298</f>
        <v>0</v>
      </c>
      <c r="K68" s="146"/>
    </row>
    <row r="69" spans="2:11" s="8" customFormat="1" ht="19.9" customHeight="1">
      <c r="B69" s="140"/>
      <c r="C69" s="141"/>
      <c r="D69" s="142" t="s">
        <v>107</v>
      </c>
      <c r="E69" s="143"/>
      <c r="F69" s="143"/>
      <c r="G69" s="143"/>
      <c r="H69" s="143"/>
      <c r="I69" s="144"/>
      <c r="J69" s="145">
        <f>J305</f>
        <v>0</v>
      </c>
      <c r="K69" s="146"/>
    </row>
    <row r="70" spans="2:11" s="8" customFormat="1" ht="19.9" customHeight="1">
      <c r="B70" s="140"/>
      <c r="C70" s="141"/>
      <c r="D70" s="142" t="s">
        <v>108</v>
      </c>
      <c r="E70" s="143"/>
      <c r="F70" s="143"/>
      <c r="G70" s="143"/>
      <c r="H70" s="143"/>
      <c r="I70" s="144"/>
      <c r="J70" s="145">
        <f>J310</f>
        <v>0</v>
      </c>
      <c r="K70" s="146"/>
    </row>
    <row r="71" spans="2:11" s="8" customFormat="1" ht="19.9" customHeight="1">
      <c r="B71" s="140"/>
      <c r="C71" s="141"/>
      <c r="D71" s="142" t="s">
        <v>109</v>
      </c>
      <c r="E71" s="143"/>
      <c r="F71" s="143"/>
      <c r="G71" s="143"/>
      <c r="H71" s="143"/>
      <c r="I71" s="144"/>
      <c r="J71" s="145">
        <f>J315</f>
        <v>0</v>
      </c>
      <c r="K71" s="146"/>
    </row>
    <row r="72" spans="2:11" s="1" customFormat="1" ht="21.75" customHeight="1">
      <c r="B72" s="34"/>
      <c r="C72" s="35"/>
      <c r="D72" s="35"/>
      <c r="E72" s="35"/>
      <c r="F72" s="35"/>
      <c r="G72" s="35"/>
      <c r="H72" s="35"/>
      <c r="I72" s="102"/>
      <c r="J72" s="35"/>
      <c r="K72" s="38"/>
    </row>
    <row r="73" spans="2:11" s="1" customFormat="1" ht="6.95" customHeight="1">
      <c r="B73" s="49"/>
      <c r="C73" s="50"/>
      <c r="D73" s="50"/>
      <c r="E73" s="50"/>
      <c r="F73" s="50"/>
      <c r="G73" s="50"/>
      <c r="H73" s="50"/>
      <c r="I73" s="123"/>
      <c r="J73" s="50"/>
      <c r="K73" s="51"/>
    </row>
    <row r="77" spans="2:12" s="1" customFormat="1" ht="6.95" customHeight="1">
      <c r="B77" s="52"/>
      <c r="C77" s="53"/>
      <c r="D77" s="53"/>
      <c r="E77" s="53"/>
      <c r="F77" s="53"/>
      <c r="G77" s="53"/>
      <c r="H77" s="53"/>
      <c r="I77" s="126"/>
      <c r="J77" s="53"/>
      <c r="K77" s="53"/>
      <c r="L77" s="54"/>
    </row>
    <row r="78" spans="2:12" s="1" customFormat="1" ht="36.95" customHeight="1">
      <c r="B78" s="34"/>
      <c r="C78" s="55" t="s">
        <v>110</v>
      </c>
      <c r="D78" s="56"/>
      <c r="E78" s="56"/>
      <c r="F78" s="56"/>
      <c r="G78" s="56"/>
      <c r="H78" s="56"/>
      <c r="I78" s="147"/>
      <c r="J78" s="56"/>
      <c r="K78" s="56"/>
      <c r="L78" s="54"/>
    </row>
    <row r="79" spans="2:12" s="1" customFormat="1" ht="6.95" customHeight="1">
      <c r="B79" s="34"/>
      <c r="C79" s="56"/>
      <c r="D79" s="56"/>
      <c r="E79" s="56"/>
      <c r="F79" s="56"/>
      <c r="G79" s="56"/>
      <c r="H79" s="56"/>
      <c r="I79" s="147"/>
      <c r="J79" s="56"/>
      <c r="K79" s="56"/>
      <c r="L79" s="54"/>
    </row>
    <row r="80" spans="2:12" s="1" customFormat="1" ht="14.45" customHeight="1">
      <c r="B80" s="34"/>
      <c r="C80" s="58" t="s">
        <v>16</v>
      </c>
      <c r="D80" s="56"/>
      <c r="E80" s="56"/>
      <c r="F80" s="56"/>
      <c r="G80" s="56"/>
      <c r="H80" s="56"/>
      <c r="I80" s="147"/>
      <c r="J80" s="56"/>
      <c r="K80" s="56"/>
      <c r="L80" s="54"/>
    </row>
    <row r="81" spans="2:12" s="1" customFormat="1" ht="20.45" customHeight="1">
      <c r="B81" s="34"/>
      <c r="C81" s="56"/>
      <c r="D81" s="56"/>
      <c r="E81" s="370" t="str">
        <f>E7</f>
        <v>Stavební úpravy - Lesní cesty Pod Partyzánem, Chomutov</v>
      </c>
      <c r="F81" s="359"/>
      <c r="G81" s="359"/>
      <c r="H81" s="359"/>
      <c r="I81" s="147"/>
      <c r="J81" s="56"/>
      <c r="K81" s="56"/>
      <c r="L81" s="54"/>
    </row>
    <row r="82" spans="2:12" s="1" customFormat="1" ht="14.45" customHeight="1">
      <c r="B82" s="34"/>
      <c r="C82" s="58" t="s">
        <v>88</v>
      </c>
      <c r="D82" s="56"/>
      <c r="E82" s="56"/>
      <c r="F82" s="56"/>
      <c r="G82" s="56"/>
      <c r="H82" s="56"/>
      <c r="I82" s="147"/>
      <c r="J82" s="56"/>
      <c r="K82" s="56"/>
      <c r="L82" s="54"/>
    </row>
    <row r="83" spans="2:12" s="1" customFormat="1" ht="22.15" customHeight="1">
      <c r="B83" s="34"/>
      <c r="C83" s="56"/>
      <c r="D83" s="56"/>
      <c r="E83" s="356" t="str">
        <f>E9</f>
        <v>01 - SO01 - Stavební úpravy - Lesní cesty</v>
      </c>
      <c r="F83" s="359"/>
      <c r="G83" s="359"/>
      <c r="H83" s="359"/>
      <c r="I83" s="147"/>
      <c r="J83" s="56"/>
      <c r="K83" s="56"/>
      <c r="L83" s="54"/>
    </row>
    <row r="84" spans="2:12" s="1" customFormat="1" ht="6.95" customHeight="1">
      <c r="B84" s="34"/>
      <c r="C84" s="56"/>
      <c r="D84" s="56"/>
      <c r="E84" s="56"/>
      <c r="F84" s="56"/>
      <c r="G84" s="56"/>
      <c r="H84" s="56"/>
      <c r="I84" s="147"/>
      <c r="J84" s="56"/>
      <c r="K84" s="56"/>
      <c r="L84" s="54"/>
    </row>
    <row r="85" spans="2:12" s="1" customFormat="1" ht="18" customHeight="1">
      <c r="B85" s="34"/>
      <c r="C85" s="58" t="s">
        <v>24</v>
      </c>
      <c r="D85" s="56"/>
      <c r="E85" s="56"/>
      <c r="F85" s="148" t="str">
        <f>F12</f>
        <v>Chomutov</v>
      </c>
      <c r="G85" s="56"/>
      <c r="H85" s="56"/>
      <c r="I85" s="149" t="s">
        <v>26</v>
      </c>
      <c r="J85" s="66" t="str">
        <f>IF(J12="","",J12)</f>
        <v>28. 7. 2016</v>
      </c>
      <c r="K85" s="56"/>
      <c r="L85" s="54"/>
    </row>
    <row r="86" spans="2:12" s="1" customFormat="1" ht="6.95" customHeight="1">
      <c r="B86" s="34"/>
      <c r="C86" s="56"/>
      <c r="D86" s="56"/>
      <c r="E86" s="56"/>
      <c r="F86" s="56"/>
      <c r="G86" s="56"/>
      <c r="H86" s="56"/>
      <c r="I86" s="147"/>
      <c r="J86" s="56"/>
      <c r="K86" s="56"/>
      <c r="L86" s="54"/>
    </row>
    <row r="87" spans="2:12" s="1" customFormat="1" ht="15">
      <c r="B87" s="34"/>
      <c r="C87" s="58" t="s">
        <v>30</v>
      </c>
      <c r="D87" s="56"/>
      <c r="E87" s="56"/>
      <c r="F87" s="148" t="str">
        <f>E15</f>
        <v>Statutární město Chomutov</v>
      </c>
      <c r="G87" s="56"/>
      <c r="H87" s="56"/>
      <c r="I87" s="149" t="s">
        <v>37</v>
      </c>
      <c r="J87" s="148" t="str">
        <f>E21</f>
        <v>ing.Břetislav Sedláček</v>
      </c>
      <c r="K87" s="56"/>
      <c r="L87" s="54"/>
    </row>
    <row r="88" spans="2:12" s="1" customFormat="1" ht="14.45" customHeight="1">
      <c r="B88" s="34"/>
      <c r="C88" s="58" t="s">
        <v>35</v>
      </c>
      <c r="D88" s="56"/>
      <c r="E88" s="56"/>
      <c r="F88" s="148" t="str">
        <f>IF(E18="","",E18)</f>
        <v/>
      </c>
      <c r="G88" s="56"/>
      <c r="H88" s="56"/>
      <c r="I88" s="147"/>
      <c r="J88" s="56"/>
      <c r="K88" s="56"/>
      <c r="L88" s="54"/>
    </row>
    <row r="89" spans="2:12" s="1" customFormat="1" ht="10.35" customHeight="1">
      <c r="B89" s="34"/>
      <c r="C89" s="56"/>
      <c r="D89" s="56"/>
      <c r="E89" s="56"/>
      <c r="F89" s="56"/>
      <c r="G89" s="56"/>
      <c r="H89" s="56"/>
      <c r="I89" s="147"/>
      <c r="J89" s="56"/>
      <c r="K89" s="56"/>
      <c r="L89" s="54"/>
    </row>
    <row r="90" spans="2:20" s="9" customFormat="1" ht="29.25" customHeight="1">
      <c r="B90" s="150"/>
      <c r="C90" s="151" t="s">
        <v>111</v>
      </c>
      <c r="D90" s="152" t="s">
        <v>62</v>
      </c>
      <c r="E90" s="152" t="s">
        <v>58</v>
      </c>
      <c r="F90" s="152" t="s">
        <v>112</v>
      </c>
      <c r="G90" s="152" t="s">
        <v>113</v>
      </c>
      <c r="H90" s="152" t="s">
        <v>114</v>
      </c>
      <c r="I90" s="153" t="s">
        <v>115</v>
      </c>
      <c r="J90" s="152" t="s">
        <v>92</v>
      </c>
      <c r="K90" s="154" t="s">
        <v>116</v>
      </c>
      <c r="L90" s="155"/>
      <c r="M90" s="74" t="s">
        <v>117</v>
      </c>
      <c r="N90" s="75" t="s">
        <v>47</v>
      </c>
      <c r="O90" s="75" t="s">
        <v>118</v>
      </c>
      <c r="P90" s="75" t="s">
        <v>119</v>
      </c>
      <c r="Q90" s="75" t="s">
        <v>120</v>
      </c>
      <c r="R90" s="75" t="s">
        <v>121</v>
      </c>
      <c r="S90" s="75" t="s">
        <v>122</v>
      </c>
      <c r="T90" s="76" t="s">
        <v>123</v>
      </c>
    </row>
    <row r="91" spans="2:63" s="1" customFormat="1" ht="29.25" customHeight="1">
      <c r="B91" s="34"/>
      <c r="C91" s="80" t="s">
        <v>93</v>
      </c>
      <c r="D91" s="56"/>
      <c r="E91" s="56"/>
      <c r="F91" s="56"/>
      <c r="G91" s="56"/>
      <c r="H91" s="56"/>
      <c r="I91" s="147"/>
      <c r="J91" s="156">
        <f>BK91</f>
        <v>0</v>
      </c>
      <c r="K91" s="56"/>
      <c r="L91" s="54"/>
      <c r="M91" s="77"/>
      <c r="N91" s="78"/>
      <c r="O91" s="78"/>
      <c r="P91" s="157">
        <f>P92+P293+P297</f>
        <v>0</v>
      </c>
      <c r="Q91" s="78"/>
      <c r="R91" s="157">
        <f>R92+R293+R297</f>
        <v>7995.057144</v>
      </c>
      <c r="S91" s="78"/>
      <c r="T91" s="158">
        <f>T92+T293+T297</f>
        <v>12.3705</v>
      </c>
      <c r="AT91" s="17" t="s">
        <v>76</v>
      </c>
      <c r="AU91" s="17" t="s">
        <v>94</v>
      </c>
      <c r="BK91" s="159">
        <f>BK92+BK293+BK297</f>
        <v>0</v>
      </c>
    </row>
    <row r="92" spans="2:63" s="10" customFormat="1" ht="37.35" customHeight="1">
      <c r="B92" s="160"/>
      <c r="C92" s="161"/>
      <c r="D92" s="162" t="s">
        <v>76</v>
      </c>
      <c r="E92" s="163" t="s">
        <v>124</v>
      </c>
      <c r="F92" s="163" t="s">
        <v>125</v>
      </c>
      <c r="G92" s="161"/>
      <c r="H92" s="161"/>
      <c r="I92" s="164"/>
      <c r="J92" s="165">
        <f>BK92</f>
        <v>0</v>
      </c>
      <c r="K92" s="161"/>
      <c r="L92" s="166"/>
      <c r="M92" s="167"/>
      <c r="N92" s="168"/>
      <c r="O92" s="168"/>
      <c r="P92" s="169">
        <f>P93+P160+P177+P218+P223+P273+P291</f>
        <v>0</v>
      </c>
      <c r="Q92" s="168"/>
      <c r="R92" s="169">
        <f>R93+R160+R177+R218+R223+R273+R291</f>
        <v>7995.057044</v>
      </c>
      <c r="S92" s="168"/>
      <c r="T92" s="170">
        <f>T93+T160+T177+T218+T223+T273+T291</f>
        <v>12.3705</v>
      </c>
      <c r="AR92" s="171" t="s">
        <v>23</v>
      </c>
      <c r="AT92" s="172" t="s">
        <v>76</v>
      </c>
      <c r="AU92" s="172" t="s">
        <v>77</v>
      </c>
      <c r="AY92" s="171" t="s">
        <v>126</v>
      </c>
      <c r="BK92" s="173">
        <f>BK93+BK160+BK177+BK218+BK223+BK273+BK291</f>
        <v>0</v>
      </c>
    </row>
    <row r="93" spans="2:63" s="10" customFormat="1" ht="19.9" customHeight="1">
      <c r="B93" s="160"/>
      <c r="C93" s="161"/>
      <c r="D93" s="174" t="s">
        <v>76</v>
      </c>
      <c r="E93" s="175" t="s">
        <v>23</v>
      </c>
      <c r="F93" s="175" t="s">
        <v>127</v>
      </c>
      <c r="G93" s="161"/>
      <c r="H93" s="161"/>
      <c r="I93" s="164"/>
      <c r="J93" s="176">
        <f>BK93</f>
        <v>0</v>
      </c>
      <c r="K93" s="161"/>
      <c r="L93" s="166"/>
      <c r="M93" s="167"/>
      <c r="N93" s="168"/>
      <c r="O93" s="168"/>
      <c r="P93" s="169">
        <f>SUM(P94:P159)</f>
        <v>0</v>
      </c>
      <c r="Q93" s="168"/>
      <c r="R93" s="169">
        <f>SUM(R94:R159)</f>
        <v>143.50678</v>
      </c>
      <c r="S93" s="168"/>
      <c r="T93" s="170">
        <f>SUM(T94:T159)</f>
        <v>9.4605</v>
      </c>
      <c r="AR93" s="171" t="s">
        <v>23</v>
      </c>
      <c r="AT93" s="172" t="s">
        <v>76</v>
      </c>
      <c r="AU93" s="172" t="s">
        <v>23</v>
      </c>
      <c r="AY93" s="171" t="s">
        <v>126</v>
      </c>
      <c r="BK93" s="173">
        <f>SUM(BK94:BK159)</f>
        <v>0</v>
      </c>
    </row>
    <row r="94" spans="2:65" s="1" customFormat="1" ht="28.9" customHeight="1">
      <c r="B94" s="34"/>
      <c r="C94" s="177" t="s">
        <v>23</v>
      </c>
      <c r="D94" s="177" t="s">
        <v>128</v>
      </c>
      <c r="E94" s="178" t="s">
        <v>129</v>
      </c>
      <c r="F94" s="179" t="s">
        <v>130</v>
      </c>
      <c r="G94" s="180" t="s">
        <v>131</v>
      </c>
      <c r="H94" s="181">
        <v>5421</v>
      </c>
      <c r="I94" s="182"/>
      <c r="J94" s="183">
        <f>ROUND(I94*H94,2)</f>
        <v>0</v>
      </c>
      <c r="K94" s="179" t="s">
        <v>132</v>
      </c>
      <c r="L94" s="54"/>
      <c r="M94" s="184" t="s">
        <v>32</v>
      </c>
      <c r="N94" s="185" t="s">
        <v>48</v>
      </c>
      <c r="O94" s="35"/>
      <c r="P94" s="186">
        <f>O94*H94</f>
        <v>0</v>
      </c>
      <c r="Q94" s="186">
        <v>0</v>
      </c>
      <c r="R94" s="186">
        <f>Q94*H94</f>
        <v>0</v>
      </c>
      <c r="S94" s="186">
        <v>0</v>
      </c>
      <c r="T94" s="187">
        <f>S94*H94</f>
        <v>0</v>
      </c>
      <c r="AR94" s="17" t="s">
        <v>133</v>
      </c>
      <c r="AT94" s="17" t="s">
        <v>128</v>
      </c>
      <c r="AU94" s="17" t="s">
        <v>85</v>
      </c>
      <c r="AY94" s="17" t="s">
        <v>126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7" t="s">
        <v>23</v>
      </c>
      <c r="BK94" s="188">
        <f>ROUND(I94*H94,2)</f>
        <v>0</v>
      </c>
      <c r="BL94" s="17" t="s">
        <v>133</v>
      </c>
      <c r="BM94" s="17" t="s">
        <v>134</v>
      </c>
    </row>
    <row r="95" spans="2:51" s="11" customFormat="1" ht="13.5">
      <c r="B95" s="189"/>
      <c r="C95" s="190"/>
      <c r="D95" s="191" t="s">
        <v>135</v>
      </c>
      <c r="E95" s="192" t="s">
        <v>32</v>
      </c>
      <c r="F95" s="193" t="s">
        <v>136</v>
      </c>
      <c r="G95" s="190"/>
      <c r="H95" s="194">
        <v>5421</v>
      </c>
      <c r="I95" s="195"/>
      <c r="J95" s="190"/>
      <c r="K95" s="190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135</v>
      </c>
      <c r="AU95" s="200" t="s">
        <v>85</v>
      </c>
      <c r="AV95" s="11" t="s">
        <v>85</v>
      </c>
      <c r="AW95" s="11" t="s">
        <v>40</v>
      </c>
      <c r="AX95" s="11" t="s">
        <v>23</v>
      </c>
      <c r="AY95" s="200" t="s">
        <v>126</v>
      </c>
    </row>
    <row r="96" spans="2:65" s="1" customFormat="1" ht="28.9" customHeight="1">
      <c r="B96" s="34"/>
      <c r="C96" s="177" t="s">
        <v>85</v>
      </c>
      <c r="D96" s="177" t="s">
        <v>128</v>
      </c>
      <c r="E96" s="178" t="s">
        <v>137</v>
      </c>
      <c r="F96" s="179" t="s">
        <v>138</v>
      </c>
      <c r="G96" s="180" t="s">
        <v>131</v>
      </c>
      <c r="H96" s="181">
        <v>5421</v>
      </c>
      <c r="I96" s="182"/>
      <c r="J96" s="183">
        <f>ROUND(I96*H96,2)</f>
        <v>0</v>
      </c>
      <c r="K96" s="179" t="s">
        <v>132</v>
      </c>
      <c r="L96" s="54"/>
      <c r="M96" s="184" t="s">
        <v>32</v>
      </c>
      <c r="N96" s="185" t="s">
        <v>48</v>
      </c>
      <c r="O96" s="35"/>
      <c r="P96" s="186">
        <f>O96*H96</f>
        <v>0</v>
      </c>
      <c r="Q96" s="186">
        <v>0.00018</v>
      </c>
      <c r="R96" s="186">
        <f>Q96*H96</f>
        <v>0.9757800000000001</v>
      </c>
      <c r="S96" s="186">
        <v>0</v>
      </c>
      <c r="T96" s="187">
        <f>S96*H96</f>
        <v>0</v>
      </c>
      <c r="AR96" s="17" t="s">
        <v>133</v>
      </c>
      <c r="AT96" s="17" t="s">
        <v>128</v>
      </c>
      <c r="AU96" s="17" t="s">
        <v>85</v>
      </c>
      <c r="AY96" s="17" t="s">
        <v>126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7" t="s">
        <v>23</v>
      </c>
      <c r="BK96" s="188">
        <f>ROUND(I96*H96,2)</f>
        <v>0</v>
      </c>
      <c r="BL96" s="17" t="s">
        <v>133</v>
      </c>
      <c r="BM96" s="17" t="s">
        <v>139</v>
      </c>
    </row>
    <row r="97" spans="2:51" s="11" customFormat="1" ht="13.5">
      <c r="B97" s="189"/>
      <c r="C97" s="190"/>
      <c r="D97" s="191" t="s">
        <v>135</v>
      </c>
      <c r="E97" s="192" t="s">
        <v>32</v>
      </c>
      <c r="F97" s="193" t="s">
        <v>140</v>
      </c>
      <c r="G97" s="190"/>
      <c r="H97" s="194">
        <v>5421</v>
      </c>
      <c r="I97" s="195"/>
      <c r="J97" s="190"/>
      <c r="K97" s="190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135</v>
      </c>
      <c r="AU97" s="200" t="s">
        <v>85</v>
      </c>
      <c r="AV97" s="11" t="s">
        <v>85</v>
      </c>
      <c r="AW97" s="11" t="s">
        <v>40</v>
      </c>
      <c r="AX97" s="11" t="s">
        <v>23</v>
      </c>
      <c r="AY97" s="200" t="s">
        <v>126</v>
      </c>
    </row>
    <row r="98" spans="2:65" s="1" customFormat="1" ht="51.6" customHeight="1">
      <c r="B98" s="34"/>
      <c r="C98" s="177" t="s">
        <v>141</v>
      </c>
      <c r="D98" s="177" t="s">
        <v>128</v>
      </c>
      <c r="E98" s="178" t="s">
        <v>142</v>
      </c>
      <c r="F98" s="179" t="s">
        <v>143</v>
      </c>
      <c r="G98" s="180" t="s">
        <v>131</v>
      </c>
      <c r="H98" s="181">
        <v>10.5</v>
      </c>
      <c r="I98" s="182"/>
      <c r="J98" s="183">
        <f>ROUND(I98*H98,2)</f>
        <v>0</v>
      </c>
      <c r="K98" s="179" t="s">
        <v>132</v>
      </c>
      <c r="L98" s="54"/>
      <c r="M98" s="184" t="s">
        <v>32</v>
      </c>
      <c r="N98" s="185" t="s">
        <v>48</v>
      </c>
      <c r="O98" s="35"/>
      <c r="P98" s="186">
        <f>O98*H98</f>
        <v>0</v>
      </c>
      <c r="Q98" s="186">
        <v>0</v>
      </c>
      <c r="R98" s="186">
        <f>Q98*H98</f>
        <v>0</v>
      </c>
      <c r="S98" s="186">
        <v>0.72</v>
      </c>
      <c r="T98" s="187">
        <f>S98*H98</f>
        <v>7.56</v>
      </c>
      <c r="AR98" s="17" t="s">
        <v>133</v>
      </c>
      <c r="AT98" s="17" t="s">
        <v>128</v>
      </c>
      <c r="AU98" s="17" t="s">
        <v>85</v>
      </c>
      <c r="AY98" s="17" t="s">
        <v>126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7" t="s">
        <v>23</v>
      </c>
      <c r="BK98" s="188">
        <f>ROUND(I98*H98,2)</f>
        <v>0</v>
      </c>
      <c r="BL98" s="17" t="s">
        <v>133</v>
      </c>
      <c r="BM98" s="17" t="s">
        <v>144</v>
      </c>
    </row>
    <row r="99" spans="2:51" s="11" customFormat="1" ht="13.5">
      <c r="B99" s="189"/>
      <c r="C99" s="190"/>
      <c r="D99" s="191" t="s">
        <v>135</v>
      </c>
      <c r="E99" s="192" t="s">
        <v>32</v>
      </c>
      <c r="F99" s="193" t="s">
        <v>145</v>
      </c>
      <c r="G99" s="190"/>
      <c r="H99" s="194">
        <v>10.5</v>
      </c>
      <c r="I99" s="195"/>
      <c r="J99" s="190"/>
      <c r="K99" s="190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135</v>
      </c>
      <c r="AU99" s="200" t="s">
        <v>85</v>
      </c>
      <c r="AV99" s="11" t="s">
        <v>85</v>
      </c>
      <c r="AW99" s="11" t="s">
        <v>40</v>
      </c>
      <c r="AX99" s="11" t="s">
        <v>23</v>
      </c>
      <c r="AY99" s="200" t="s">
        <v>126</v>
      </c>
    </row>
    <row r="100" spans="2:65" s="1" customFormat="1" ht="51.6" customHeight="1">
      <c r="B100" s="34"/>
      <c r="C100" s="177" t="s">
        <v>133</v>
      </c>
      <c r="D100" s="177" t="s">
        <v>128</v>
      </c>
      <c r="E100" s="178" t="s">
        <v>146</v>
      </c>
      <c r="F100" s="179" t="s">
        <v>147</v>
      </c>
      <c r="G100" s="180" t="s">
        <v>131</v>
      </c>
      <c r="H100" s="181">
        <v>10.5</v>
      </c>
      <c r="I100" s="182"/>
      <c r="J100" s="183">
        <f>ROUND(I100*H100,2)</f>
        <v>0</v>
      </c>
      <c r="K100" s="179" t="s">
        <v>132</v>
      </c>
      <c r="L100" s="54"/>
      <c r="M100" s="184" t="s">
        <v>32</v>
      </c>
      <c r="N100" s="185" t="s">
        <v>48</v>
      </c>
      <c r="O100" s="35"/>
      <c r="P100" s="186">
        <f>O100*H100</f>
        <v>0</v>
      </c>
      <c r="Q100" s="186">
        <v>0</v>
      </c>
      <c r="R100" s="186">
        <f>Q100*H100</f>
        <v>0</v>
      </c>
      <c r="S100" s="186">
        <v>0.181</v>
      </c>
      <c r="T100" s="187">
        <f>S100*H100</f>
        <v>1.9004999999999999</v>
      </c>
      <c r="AR100" s="17" t="s">
        <v>133</v>
      </c>
      <c r="AT100" s="17" t="s">
        <v>128</v>
      </c>
      <c r="AU100" s="17" t="s">
        <v>85</v>
      </c>
      <c r="AY100" s="17" t="s">
        <v>126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7" t="s">
        <v>23</v>
      </c>
      <c r="BK100" s="188">
        <f>ROUND(I100*H100,2)</f>
        <v>0</v>
      </c>
      <c r="BL100" s="17" t="s">
        <v>133</v>
      </c>
      <c r="BM100" s="17" t="s">
        <v>148</v>
      </c>
    </row>
    <row r="101" spans="2:51" s="11" customFormat="1" ht="13.5">
      <c r="B101" s="189"/>
      <c r="C101" s="190"/>
      <c r="D101" s="191" t="s">
        <v>135</v>
      </c>
      <c r="E101" s="192" t="s">
        <v>32</v>
      </c>
      <c r="F101" s="193" t="s">
        <v>145</v>
      </c>
      <c r="G101" s="190"/>
      <c r="H101" s="194">
        <v>10.5</v>
      </c>
      <c r="I101" s="195"/>
      <c r="J101" s="190"/>
      <c r="K101" s="190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135</v>
      </c>
      <c r="AU101" s="200" t="s">
        <v>85</v>
      </c>
      <c r="AV101" s="11" t="s">
        <v>85</v>
      </c>
      <c r="AW101" s="11" t="s">
        <v>40</v>
      </c>
      <c r="AX101" s="11" t="s">
        <v>23</v>
      </c>
      <c r="AY101" s="200" t="s">
        <v>126</v>
      </c>
    </row>
    <row r="102" spans="2:65" s="1" customFormat="1" ht="40.15" customHeight="1">
      <c r="B102" s="34"/>
      <c r="C102" s="177" t="s">
        <v>149</v>
      </c>
      <c r="D102" s="177" t="s">
        <v>128</v>
      </c>
      <c r="E102" s="178" t="s">
        <v>150</v>
      </c>
      <c r="F102" s="179" t="s">
        <v>151</v>
      </c>
      <c r="G102" s="180" t="s">
        <v>152</v>
      </c>
      <c r="H102" s="181">
        <v>3715.286</v>
      </c>
      <c r="I102" s="182"/>
      <c r="J102" s="183">
        <f>ROUND(I102*H102,2)</f>
        <v>0</v>
      </c>
      <c r="K102" s="179" t="s">
        <v>132</v>
      </c>
      <c r="L102" s="54"/>
      <c r="M102" s="184" t="s">
        <v>32</v>
      </c>
      <c r="N102" s="185" t="s">
        <v>48</v>
      </c>
      <c r="O102" s="35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AR102" s="17" t="s">
        <v>133</v>
      </c>
      <c r="AT102" s="17" t="s">
        <v>128</v>
      </c>
      <c r="AU102" s="17" t="s">
        <v>85</v>
      </c>
      <c r="AY102" s="17" t="s">
        <v>126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7" t="s">
        <v>23</v>
      </c>
      <c r="BK102" s="188">
        <f>ROUND(I102*H102,2)</f>
        <v>0</v>
      </c>
      <c r="BL102" s="17" t="s">
        <v>133</v>
      </c>
      <c r="BM102" s="17" t="s">
        <v>153</v>
      </c>
    </row>
    <row r="103" spans="2:51" s="12" customFormat="1" ht="13.5">
      <c r="B103" s="201"/>
      <c r="C103" s="202"/>
      <c r="D103" s="203" t="s">
        <v>135</v>
      </c>
      <c r="E103" s="204" t="s">
        <v>32</v>
      </c>
      <c r="F103" s="205" t="s">
        <v>154</v>
      </c>
      <c r="G103" s="202"/>
      <c r="H103" s="206" t="s">
        <v>32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135</v>
      </c>
      <c r="AU103" s="212" t="s">
        <v>85</v>
      </c>
      <c r="AV103" s="12" t="s">
        <v>23</v>
      </c>
      <c r="AW103" s="12" t="s">
        <v>40</v>
      </c>
      <c r="AX103" s="12" t="s">
        <v>77</v>
      </c>
      <c r="AY103" s="212" t="s">
        <v>126</v>
      </c>
    </row>
    <row r="104" spans="2:51" s="11" customFormat="1" ht="13.5">
      <c r="B104" s="189"/>
      <c r="C104" s="190"/>
      <c r="D104" s="203" t="s">
        <v>135</v>
      </c>
      <c r="E104" s="213" t="s">
        <v>32</v>
      </c>
      <c r="F104" s="214" t="s">
        <v>155</v>
      </c>
      <c r="G104" s="190"/>
      <c r="H104" s="215">
        <v>175.5</v>
      </c>
      <c r="I104" s="195"/>
      <c r="J104" s="190"/>
      <c r="K104" s="190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135</v>
      </c>
      <c r="AU104" s="200" t="s">
        <v>85</v>
      </c>
      <c r="AV104" s="11" t="s">
        <v>85</v>
      </c>
      <c r="AW104" s="11" t="s">
        <v>40</v>
      </c>
      <c r="AX104" s="11" t="s">
        <v>77</v>
      </c>
      <c r="AY104" s="200" t="s">
        <v>126</v>
      </c>
    </row>
    <row r="105" spans="2:51" s="12" customFormat="1" ht="13.5">
      <c r="B105" s="201"/>
      <c r="C105" s="202"/>
      <c r="D105" s="203" t="s">
        <v>135</v>
      </c>
      <c r="E105" s="204" t="s">
        <v>32</v>
      </c>
      <c r="F105" s="205" t="s">
        <v>156</v>
      </c>
      <c r="G105" s="202"/>
      <c r="H105" s="206" t="s">
        <v>32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135</v>
      </c>
      <c r="AU105" s="212" t="s">
        <v>85</v>
      </c>
      <c r="AV105" s="12" t="s">
        <v>23</v>
      </c>
      <c r="AW105" s="12" t="s">
        <v>40</v>
      </c>
      <c r="AX105" s="12" t="s">
        <v>77</v>
      </c>
      <c r="AY105" s="212" t="s">
        <v>126</v>
      </c>
    </row>
    <row r="106" spans="2:51" s="11" customFormat="1" ht="13.5">
      <c r="B106" s="189"/>
      <c r="C106" s="190"/>
      <c r="D106" s="203" t="s">
        <v>135</v>
      </c>
      <c r="E106" s="213" t="s">
        <v>32</v>
      </c>
      <c r="F106" s="214" t="s">
        <v>157</v>
      </c>
      <c r="G106" s="190"/>
      <c r="H106" s="215">
        <v>286.5</v>
      </c>
      <c r="I106" s="195"/>
      <c r="J106" s="190"/>
      <c r="K106" s="190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135</v>
      </c>
      <c r="AU106" s="200" t="s">
        <v>85</v>
      </c>
      <c r="AV106" s="11" t="s">
        <v>85</v>
      </c>
      <c r="AW106" s="11" t="s">
        <v>40</v>
      </c>
      <c r="AX106" s="11" t="s">
        <v>77</v>
      </c>
      <c r="AY106" s="200" t="s">
        <v>126</v>
      </c>
    </row>
    <row r="107" spans="2:51" s="11" customFormat="1" ht="13.5">
      <c r="B107" s="189"/>
      <c r="C107" s="190"/>
      <c r="D107" s="203" t="s">
        <v>135</v>
      </c>
      <c r="E107" s="213" t="s">
        <v>32</v>
      </c>
      <c r="F107" s="214" t="s">
        <v>158</v>
      </c>
      <c r="G107" s="190"/>
      <c r="H107" s="215">
        <v>1072.5</v>
      </c>
      <c r="I107" s="195"/>
      <c r="J107" s="190"/>
      <c r="K107" s="190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135</v>
      </c>
      <c r="AU107" s="200" t="s">
        <v>85</v>
      </c>
      <c r="AV107" s="11" t="s">
        <v>85</v>
      </c>
      <c r="AW107" s="11" t="s">
        <v>40</v>
      </c>
      <c r="AX107" s="11" t="s">
        <v>77</v>
      </c>
      <c r="AY107" s="200" t="s">
        <v>126</v>
      </c>
    </row>
    <row r="108" spans="2:51" s="12" customFormat="1" ht="13.5">
      <c r="B108" s="201"/>
      <c r="C108" s="202"/>
      <c r="D108" s="203" t="s">
        <v>135</v>
      </c>
      <c r="E108" s="204" t="s">
        <v>32</v>
      </c>
      <c r="F108" s="205" t="s">
        <v>159</v>
      </c>
      <c r="G108" s="202"/>
      <c r="H108" s="206" t="s">
        <v>32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135</v>
      </c>
      <c r="AU108" s="212" t="s">
        <v>85</v>
      </c>
      <c r="AV108" s="12" t="s">
        <v>23</v>
      </c>
      <c r="AW108" s="12" t="s">
        <v>40</v>
      </c>
      <c r="AX108" s="12" t="s">
        <v>77</v>
      </c>
      <c r="AY108" s="212" t="s">
        <v>126</v>
      </c>
    </row>
    <row r="109" spans="2:51" s="11" customFormat="1" ht="13.5">
      <c r="B109" s="189"/>
      <c r="C109" s="190"/>
      <c r="D109" s="203" t="s">
        <v>135</v>
      </c>
      <c r="E109" s="213" t="s">
        <v>32</v>
      </c>
      <c r="F109" s="214" t="s">
        <v>160</v>
      </c>
      <c r="G109" s="190"/>
      <c r="H109" s="215">
        <v>212.5</v>
      </c>
      <c r="I109" s="195"/>
      <c r="J109" s="190"/>
      <c r="K109" s="190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135</v>
      </c>
      <c r="AU109" s="200" t="s">
        <v>85</v>
      </c>
      <c r="AV109" s="11" t="s">
        <v>85</v>
      </c>
      <c r="AW109" s="11" t="s">
        <v>40</v>
      </c>
      <c r="AX109" s="11" t="s">
        <v>77</v>
      </c>
      <c r="AY109" s="200" t="s">
        <v>126</v>
      </c>
    </row>
    <row r="110" spans="2:51" s="11" customFormat="1" ht="13.5">
      <c r="B110" s="189"/>
      <c r="C110" s="190"/>
      <c r="D110" s="203" t="s">
        <v>135</v>
      </c>
      <c r="E110" s="213" t="s">
        <v>32</v>
      </c>
      <c r="F110" s="214" t="s">
        <v>161</v>
      </c>
      <c r="G110" s="190"/>
      <c r="H110" s="215">
        <v>49.25</v>
      </c>
      <c r="I110" s="195"/>
      <c r="J110" s="190"/>
      <c r="K110" s="190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135</v>
      </c>
      <c r="AU110" s="200" t="s">
        <v>85</v>
      </c>
      <c r="AV110" s="11" t="s">
        <v>85</v>
      </c>
      <c r="AW110" s="11" t="s">
        <v>40</v>
      </c>
      <c r="AX110" s="11" t="s">
        <v>77</v>
      </c>
      <c r="AY110" s="200" t="s">
        <v>126</v>
      </c>
    </row>
    <row r="111" spans="2:51" s="12" customFormat="1" ht="13.5">
      <c r="B111" s="201"/>
      <c r="C111" s="202"/>
      <c r="D111" s="203" t="s">
        <v>135</v>
      </c>
      <c r="E111" s="204" t="s">
        <v>32</v>
      </c>
      <c r="F111" s="205" t="s">
        <v>162</v>
      </c>
      <c r="G111" s="202"/>
      <c r="H111" s="206" t="s">
        <v>32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135</v>
      </c>
      <c r="AU111" s="212" t="s">
        <v>85</v>
      </c>
      <c r="AV111" s="12" t="s">
        <v>23</v>
      </c>
      <c r="AW111" s="12" t="s">
        <v>40</v>
      </c>
      <c r="AX111" s="12" t="s">
        <v>77</v>
      </c>
      <c r="AY111" s="212" t="s">
        <v>126</v>
      </c>
    </row>
    <row r="112" spans="2:51" s="11" customFormat="1" ht="13.5">
      <c r="B112" s="189"/>
      <c r="C112" s="190"/>
      <c r="D112" s="203" t="s">
        <v>135</v>
      </c>
      <c r="E112" s="213" t="s">
        <v>32</v>
      </c>
      <c r="F112" s="214" t="s">
        <v>163</v>
      </c>
      <c r="G112" s="190"/>
      <c r="H112" s="215">
        <v>56.55</v>
      </c>
      <c r="I112" s="195"/>
      <c r="J112" s="190"/>
      <c r="K112" s="190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135</v>
      </c>
      <c r="AU112" s="200" t="s">
        <v>85</v>
      </c>
      <c r="AV112" s="11" t="s">
        <v>85</v>
      </c>
      <c r="AW112" s="11" t="s">
        <v>40</v>
      </c>
      <c r="AX112" s="11" t="s">
        <v>77</v>
      </c>
      <c r="AY112" s="200" t="s">
        <v>126</v>
      </c>
    </row>
    <row r="113" spans="2:51" s="11" customFormat="1" ht="13.5">
      <c r="B113" s="189"/>
      <c r="C113" s="190"/>
      <c r="D113" s="203" t="s">
        <v>135</v>
      </c>
      <c r="E113" s="213" t="s">
        <v>32</v>
      </c>
      <c r="F113" s="214" t="s">
        <v>164</v>
      </c>
      <c r="G113" s="190"/>
      <c r="H113" s="215">
        <v>200.025</v>
      </c>
      <c r="I113" s="195"/>
      <c r="J113" s="190"/>
      <c r="K113" s="190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135</v>
      </c>
      <c r="AU113" s="200" t="s">
        <v>85</v>
      </c>
      <c r="AV113" s="11" t="s">
        <v>85</v>
      </c>
      <c r="AW113" s="11" t="s">
        <v>40</v>
      </c>
      <c r="AX113" s="11" t="s">
        <v>77</v>
      </c>
      <c r="AY113" s="200" t="s">
        <v>126</v>
      </c>
    </row>
    <row r="114" spans="2:51" s="12" customFormat="1" ht="13.5">
      <c r="B114" s="201"/>
      <c r="C114" s="202"/>
      <c r="D114" s="203" t="s">
        <v>135</v>
      </c>
      <c r="E114" s="204" t="s">
        <v>32</v>
      </c>
      <c r="F114" s="205" t="s">
        <v>165</v>
      </c>
      <c r="G114" s="202"/>
      <c r="H114" s="206" t="s">
        <v>32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135</v>
      </c>
      <c r="AU114" s="212" t="s">
        <v>85</v>
      </c>
      <c r="AV114" s="12" t="s">
        <v>23</v>
      </c>
      <c r="AW114" s="12" t="s">
        <v>40</v>
      </c>
      <c r="AX114" s="12" t="s">
        <v>77</v>
      </c>
      <c r="AY114" s="212" t="s">
        <v>126</v>
      </c>
    </row>
    <row r="115" spans="2:51" s="11" customFormat="1" ht="13.5">
      <c r="B115" s="189"/>
      <c r="C115" s="190"/>
      <c r="D115" s="203" t="s">
        <v>135</v>
      </c>
      <c r="E115" s="213" t="s">
        <v>32</v>
      </c>
      <c r="F115" s="214" t="s">
        <v>166</v>
      </c>
      <c r="G115" s="190"/>
      <c r="H115" s="215">
        <v>375.36</v>
      </c>
      <c r="I115" s="195"/>
      <c r="J115" s="190"/>
      <c r="K115" s="190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135</v>
      </c>
      <c r="AU115" s="200" t="s">
        <v>85</v>
      </c>
      <c r="AV115" s="11" t="s">
        <v>85</v>
      </c>
      <c r="AW115" s="11" t="s">
        <v>40</v>
      </c>
      <c r="AX115" s="11" t="s">
        <v>77</v>
      </c>
      <c r="AY115" s="200" t="s">
        <v>126</v>
      </c>
    </row>
    <row r="116" spans="2:51" s="11" customFormat="1" ht="13.5">
      <c r="B116" s="189"/>
      <c r="C116" s="190"/>
      <c r="D116" s="203" t="s">
        <v>135</v>
      </c>
      <c r="E116" s="213" t="s">
        <v>32</v>
      </c>
      <c r="F116" s="214" t="s">
        <v>167</v>
      </c>
      <c r="G116" s="190"/>
      <c r="H116" s="215">
        <v>1272.96</v>
      </c>
      <c r="I116" s="195"/>
      <c r="J116" s="190"/>
      <c r="K116" s="190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135</v>
      </c>
      <c r="AU116" s="200" t="s">
        <v>85</v>
      </c>
      <c r="AV116" s="11" t="s">
        <v>85</v>
      </c>
      <c r="AW116" s="11" t="s">
        <v>40</v>
      </c>
      <c r="AX116" s="11" t="s">
        <v>77</v>
      </c>
      <c r="AY116" s="200" t="s">
        <v>126</v>
      </c>
    </row>
    <row r="117" spans="2:51" s="12" customFormat="1" ht="13.5">
      <c r="B117" s="201"/>
      <c r="C117" s="202"/>
      <c r="D117" s="203" t="s">
        <v>135</v>
      </c>
      <c r="E117" s="204" t="s">
        <v>32</v>
      </c>
      <c r="F117" s="205" t="s">
        <v>168</v>
      </c>
      <c r="G117" s="202"/>
      <c r="H117" s="206" t="s">
        <v>32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135</v>
      </c>
      <c r="AU117" s="212" t="s">
        <v>85</v>
      </c>
      <c r="AV117" s="12" t="s">
        <v>23</v>
      </c>
      <c r="AW117" s="12" t="s">
        <v>40</v>
      </c>
      <c r="AX117" s="12" t="s">
        <v>77</v>
      </c>
      <c r="AY117" s="212" t="s">
        <v>126</v>
      </c>
    </row>
    <row r="118" spans="2:51" s="11" customFormat="1" ht="13.5">
      <c r="B118" s="189"/>
      <c r="C118" s="190"/>
      <c r="D118" s="203" t="s">
        <v>135</v>
      </c>
      <c r="E118" s="213" t="s">
        <v>32</v>
      </c>
      <c r="F118" s="214" t="s">
        <v>169</v>
      </c>
      <c r="G118" s="190"/>
      <c r="H118" s="215">
        <v>4.323</v>
      </c>
      <c r="I118" s="195"/>
      <c r="J118" s="190"/>
      <c r="K118" s="190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135</v>
      </c>
      <c r="AU118" s="200" t="s">
        <v>85</v>
      </c>
      <c r="AV118" s="11" t="s">
        <v>85</v>
      </c>
      <c r="AW118" s="11" t="s">
        <v>40</v>
      </c>
      <c r="AX118" s="11" t="s">
        <v>77</v>
      </c>
      <c r="AY118" s="200" t="s">
        <v>126</v>
      </c>
    </row>
    <row r="119" spans="2:51" s="11" customFormat="1" ht="13.5">
      <c r="B119" s="189"/>
      <c r="C119" s="190"/>
      <c r="D119" s="203" t="s">
        <v>135</v>
      </c>
      <c r="E119" s="213" t="s">
        <v>32</v>
      </c>
      <c r="F119" s="214" t="s">
        <v>170</v>
      </c>
      <c r="G119" s="190"/>
      <c r="H119" s="215">
        <v>9.818</v>
      </c>
      <c r="I119" s="195"/>
      <c r="J119" s="190"/>
      <c r="K119" s="190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135</v>
      </c>
      <c r="AU119" s="200" t="s">
        <v>85</v>
      </c>
      <c r="AV119" s="11" t="s">
        <v>85</v>
      </c>
      <c r="AW119" s="11" t="s">
        <v>40</v>
      </c>
      <c r="AX119" s="11" t="s">
        <v>77</v>
      </c>
      <c r="AY119" s="200" t="s">
        <v>126</v>
      </c>
    </row>
    <row r="120" spans="2:51" s="13" customFormat="1" ht="13.5">
      <c r="B120" s="216"/>
      <c r="C120" s="217"/>
      <c r="D120" s="191" t="s">
        <v>135</v>
      </c>
      <c r="E120" s="218" t="s">
        <v>32</v>
      </c>
      <c r="F120" s="219" t="s">
        <v>171</v>
      </c>
      <c r="G120" s="217"/>
      <c r="H120" s="220">
        <v>3715.286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135</v>
      </c>
      <c r="AU120" s="226" t="s">
        <v>85</v>
      </c>
      <c r="AV120" s="13" t="s">
        <v>133</v>
      </c>
      <c r="AW120" s="13" t="s">
        <v>40</v>
      </c>
      <c r="AX120" s="13" t="s">
        <v>23</v>
      </c>
      <c r="AY120" s="226" t="s">
        <v>126</v>
      </c>
    </row>
    <row r="121" spans="2:65" s="1" customFormat="1" ht="40.15" customHeight="1">
      <c r="B121" s="34"/>
      <c r="C121" s="177" t="s">
        <v>172</v>
      </c>
      <c r="D121" s="177" t="s">
        <v>128</v>
      </c>
      <c r="E121" s="178" t="s">
        <v>173</v>
      </c>
      <c r="F121" s="179" t="s">
        <v>174</v>
      </c>
      <c r="G121" s="180" t="s">
        <v>152</v>
      </c>
      <c r="H121" s="181">
        <v>1114.586</v>
      </c>
      <c r="I121" s="182"/>
      <c r="J121" s="183">
        <f>ROUND(I121*H121,2)</f>
        <v>0</v>
      </c>
      <c r="K121" s="179" t="s">
        <v>132</v>
      </c>
      <c r="L121" s="54"/>
      <c r="M121" s="184" t="s">
        <v>32</v>
      </c>
      <c r="N121" s="185" t="s">
        <v>48</v>
      </c>
      <c r="O121" s="35"/>
      <c r="P121" s="186">
        <f>O121*H121</f>
        <v>0</v>
      </c>
      <c r="Q121" s="186">
        <v>0</v>
      </c>
      <c r="R121" s="186">
        <f>Q121*H121</f>
        <v>0</v>
      </c>
      <c r="S121" s="186">
        <v>0</v>
      </c>
      <c r="T121" s="187">
        <f>S121*H121</f>
        <v>0</v>
      </c>
      <c r="AR121" s="17" t="s">
        <v>133</v>
      </c>
      <c r="AT121" s="17" t="s">
        <v>128</v>
      </c>
      <c r="AU121" s="17" t="s">
        <v>85</v>
      </c>
      <c r="AY121" s="17" t="s">
        <v>126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7" t="s">
        <v>23</v>
      </c>
      <c r="BK121" s="188">
        <f>ROUND(I121*H121,2)</f>
        <v>0</v>
      </c>
      <c r="BL121" s="17" t="s">
        <v>133</v>
      </c>
      <c r="BM121" s="17" t="s">
        <v>175</v>
      </c>
    </row>
    <row r="122" spans="2:51" s="11" customFormat="1" ht="13.5">
      <c r="B122" s="189"/>
      <c r="C122" s="190"/>
      <c r="D122" s="203" t="s">
        <v>135</v>
      </c>
      <c r="E122" s="213" t="s">
        <v>32</v>
      </c>
      <c r="F122" s="214" t="s">
        <v>176</v>
      </c>
      <c r="G122" s="190"/>
      <c r="H122" s="215">
        <v>1114.586</v>
      </c>
      <c r="I122" s="195"/>
      <c r="J122" s="190"/>
      <c r="K122" s="190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135</v>
      </c>
      <c r="AU122" s="200" t="s">
        <v>85</v>
      </c>
      <c r="AV122" s="11" t="s">
        <v>85</v>
      </c>
      <c r="AW122" s="11" t="s">
        <v>40</v>
      </c>
      <c r="AX122" s="11" t="s">
        <v>77</v>
      </c>
      <c r="AY122" s="200" t="s">
        <v>126</v>
      </c>
    </row>
    <row r="123" spans="2:51" s="13" customFormat="1" ht="13.5">
      <c r="B123" s="216"/>
      <c r="C123" s="217"/>
      <c r="D123" s="191" t="s">
        <v>135</v>
      </c>
      <c r="E123" s="218" t="s">
        <v>32</v>
      </c>
      <c r="F123" s="219" t="s">
        <v>171</v>
      </c>
      <c r="G123" s="217"/>
      <c r="H123" s="220">
        <v>1114.586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135</v>
      </c>
      <c r="AU123" s="226" t="s">
        <v>85</v>
      </c>
      <c r="AV123" s="13" t="s">
        <v>133</v>
      </c>
      <c r="AW123" s="13" t="s">
        <v>40</v>
      </c>
      <c r="AX123" s="13" t="s">
        <v>23</v>
      </c>
      <c r="AY123" s="226" t="s">
        <v>126</v>
      </c>
    </row>
    <row r="124" spans="2:65" s="1" customFormat="1" ht="40.15" customHeight="1">
      <c r="B124" s="34"/>
      <c r="C124" s="177" t="s">
        <v>177</v>
      </c>
      <c r="D124" s="177" t="s">
        <v>128</v>
      </c>
      <c r="E124" s="178" t="s">
        <v>178</v>
      </c>
      <c r="F124" s="179" t="s">
        <v>179</v>
      </c>
      <c r="G124" s="180" t="s">
        <v>152</v>
      </c>
      <c r="H124" s="181">
        <v>156.8</v>
      </c>
      <c r="I124" s="182"/>
      <c r="J124" s="183">
        <f>ROUND(I124*H124,2)</f>
        <v>0</v>
      </c>
      <c r="K124" s="179" t="s">
        <v>132</v>
      </c>
      <c r="L124" s="54"/>
      <c r="M124" s="184" t="s">
        <v>32</v>
      </c>
      <c r="N124" s="185" t="s">
        <v>48</v>
      </c>
      <c r="O124" s="35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7" t="s">
        <v>133</v>
      </c>
      <c r="AT124" s="17" t="s">
        <v>128</v>
      </c>
      <c r="AU124" s="17" t="s">
        <v>85</v>
      </c>
      <c r="AY124" s="17" t="s">
        <v>126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7" t="s">
        <v>23</v>
      </c>
      <c r="BK124" s="188">
        <f>ROUND(I124*H124,2)</f>
        <v>0</v>
      </c>
      <c r="BL124" s="17" t="s">
        <v>133</v>
      </c>
      <c r="BM124" s="17" t="s">
        <v>180</v>
      </c>
    </row>
    <row r="125" spans="2:51" s="12" customFormat="1" ht="13.5">
      <c r="B125" s="201"/>
      <c r="C125" s="202"/>
      <c r="D125" s="203" t="s">
        <v>135</v>
      </c>
      <c r="E125" s="204" t="s">
        <v>32</v>
      </c>
      <c r="F125" s="205" t="s">
        <v>181</v>
      </c>
      <c r="G125" s="202"/>
      <c r="H125" s="206" t="s">
        <v>32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135</v>
      </c>
      <c r="AU125" s="212" t="s">
        <v>85</v>
      </c>
      <c r="AV125" s="12" t="s">
        <v>23</v>
      </c>
      <c r="AW125" s="12" t="s">
        <v>40</v>
      </c>
      <c r="AX125" s="12" t="s">
        <v>77</v>
      </c>
      <c r="AY125" s="212" t="s">
        <v>126</v>
      </c>
    </row>
    <row r="126" spans="2:51" s="11" customFormat="1" ht="13.5">
      <c r="B126" s="189"/>
      <c r="C126" s="190"/>
      <c r="D126" s="203" t="s">
        <v>135</v>
      </c>
      <c r="E126" s="213" t="s">
        <v>32</v>
      </c>
      <c r="F126" s="214" t="s">
        <v>182</v>
      </c>
      <c r="G126" s="190"/>
      <c r="H126" s="215">
        <v>65.6</v>
      </c>
      <c r="I126" s="195"/>
      <c r="J126" s="190"/>
      <c r="K126" s="190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135</v>
      </c>
      <c r="AU126" s="200" t="s">
        <v>85</v>
      </c>
      <c r="AV126" s="11" t="s">
        <v>85</v>
      </c>
      <c r="AW126" s="11" t="s">
        <v>40</v>
      </c>
      <c r="AX126" s="11" t="s">
        <v>77</v>
      </c>
      <c r="AY126" s="200" t="s">
        <v>126</v>
      </c>
    </row>
    <row r="127" spans="2:51" s="11" customFormat="1" ht="13.5">
      <c r="B127" s="189"/>
      <c r="C127" s="190"/>
      <c r="D127" s="203" t="s">
        <v>135</v>
      </c>
      <c r="E127" s="213" t="s">
        <v>32</v>
      </c>
      <c r="F127" s="214" t="s">
        <v>183</v>
      </c>
      <c r="G127" s="190"/>
      <c r="H127" s="215">
        <v>91.2</v>
      </c>
      <c r="I127" s="195"/>
      <c r="J127" s="190"/>
      <c r="K127" s="190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135</v>
      </c>
      <c r="AU127" s="200" t="s">
        <v>85</v>
      </c>
      <c r="AV127" s="11" t="s">
        <v>85</v>
      </c>
      <c r="AW127" s="11" t="s">
        <v>40</v>
      </c>
      <c r="AX127" s="11" t="s">
        <v>77</v>
      </c>
      <c r="AY127" s="200" t="s">
        <v>126</v>
      </c>
    </row>
    <row r="128" spans="2:51" s="13" customFormat="1" ht="13.5">
      <c r="B128" s="216"/>
      <c r="C128" s="217"/>
      <c r="D128" s="191" t="s">
        <v>135</v>
      </c>
      <c r="E128" s="218" t="s">
        <v>32</v>
      </c>
      <c r="F128" s="219" t="s">
        <v>171</v>
      </c>
      <c r="G128" s="217"/>
      <c r="H128" s="220">
        <v>156.8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135</v>
      </c>
      <c r="AU128" s="226" t="s">
        <v>85</v>
      </c>
      <c r="AV128" s="13" t="s">
        <v>133</v>
      </c>
      <c r="AW128" s="13" t="s">
        <v>40</v>
      </c>
      <c r="AX128" s="13" t="s">
        <v>23</v>
      </c>
      <c r="AY128" s="226" t="s">
        <v>126</v>
      </c>
    </row>
    <row r="129" spans="2:65" s="1" customFormat="1" ht="40.15" customHeight="1">
      <c r="B129" s="34"/>
      <c r="C129" s="177" t="s">
        <v>184</v>
      </c>
      <c r="D129" s="177" t="s">
        <v>128</v>
      </c>
      <c r="E129" s="178" t="s">
        <v>185</v>
      </c>
      <c r="F129" s="179" t="s">
        <v>186</v>
      </c>
      <c r="G129" s="180" t="s">
        <v>152</v>
      </c>
      <c r="H129" s="181">
        <v>47.04</v>
      </c>
      <c r="I129" s="182"/>
      <c r="J129" s="183">
        <f>ROUND(I129*H129,2)</f>
        <v>0</v>
      </c>
      <c r="K129" s="179" t="s">
        <v>132</v>
      </c>
      <c r="L129" s="54"/>
      <c r="M129" s="184" t="s">
        <v>32</v>
      </c>
      <c r="N129" s="185" t="s">
        <v>48</v>
      </c>
      <c r="O129" s="35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7" t="s">
        <v>133</v>
      </c>
      <c r="AT129" s="17" t="s">
        <v>128</v>
      </c>
      <c r="AU129" s="17" t="s">
        <v>85</v>
      </c>
      <c r="AY129" s="17" t="s">
        <v>126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7" t="s">
        <v>23</v>
      </c>
      <c r="BK129" s="188">
        <f>ROUND(I129*H129,2)</f>
        <v>0</v>
      </c>
      <c r="BL129" s="17" t="s">
        <v>133</v>
      </c>
      <c r="BM129" s="17" t="s">
        <v>187</v>
      </c>
    </row>
    <row r="130" spans="2:51" s="11" customFormat="1" ht="13.5">
      <c r="B130" s="189"/>
      <c r="C130" s="190"/>
      <c r="D130" s="191" t="s">
        <v>135</v>
      </c>
      <c r="E130" s="192" t="s">
        <v>32</v>
      </c>
      <c r="F130" s="193" t="s">
        <v>188</v>
      </c>
      <c r="G130" s="190"/>
      <c r="H130" s="194">
        <v>47.04</v>
      </c>
      <c r="I130" s="195"/>
      <c r="J130" s="190"/>
      <c r="K130" s="190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135</v>
      </c>
      <c r="AU130" s="200" t="s">
        <v>85</v>
      </c>
      <c r="AV130" s="11" t="s">
        <v>85</v>
      </c>
      <c r="AW130" s="11" t="s">
        <v>40</v>
      </c>
      <c r="AX130" s="11" t="s">
        <v>23</v>
      </c>
      <c r="AY130" s="200" t="s">
        <v>126</v>
      </c>
    </row>
    <row r="131" spans="2:65" s="1" customFormat="1" ht="40.15" customHeight="1">
      <c r="B131" s="34"/>
      <c r="C131" s="177" t="s">
        <v>189</v>
      </c>
      <c r="D131" s="177" t="s">
        <v>128</v>
      </c>
      <c r="E131" s="178" t="s">
        <v>190</v>
      </c>
      <c r="F131" s="179" t="s">
        <v>191</v>
      </c>
      <c r="G131" s="180" t="s">
        <v>152</v>
      </c>
      <c r="H131" s="181">
        <v>2695.753</v>
      </c>
      <c r="I131" s="182"/>
      <c r="J131" s="183">
        <f>ROUND(I131*H131,2)</f>
        <v>0</v>
      </c>
      <c r="K131" s="179" t="s">
        <v>132</v>
      </c>
      <c r="L131" s="54"/>
      <c r="M131" s="184" t="s">
        <v>32</v>
      </c>
      <c r="N131" s="185" t="s">
        <v>48</v>
      </c>
      <c r="O131" s="35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7" t="s">
        <v>133</v>
      </c>
      <c r="AT131" s="17" t="s">
        <v>128</v>
      </c>
      <c r="AU131" s="17" t="s">
        <v>85</v>
      </c>
      <c r="AY131" s="17" t="s">
        <v>126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7" t="s">
        <v>23</v>
      </c>
      <c r="BK131" s="188">
        <f>ROUND(I131*H131,2)</f>
        <v>0</v>
      </c>
      <c r="BL131" s="17" t="s">
        <v>133</v>
      </c>
      <c r="BM131" s="17" t="s">
        <v>192</v>
      </c>
    </row>
    <row r="132" spans="2:51" s="12" customFormat="1" ht="13.5">
      <c r="B132" s="201"/>
      <c r="C132" s="202"/>
      <c r="D132" s="203" t="s">
        <v>135</v>
      </c>
      <c r="E132" s="204" t="s">
        <v>32</v>
      </c>
      <c r="F132" s="205" t="s">
        <v>193</v>
      </c>
      <c r="G132" s="202"/>
      <c r="H132" s="206" t="s">
        <v>32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135</v>
      </c>
      <c r="AU132" s="212" t="s">
        <v>85</v>
      </c>
      <c r="AV132" s="12" t="s">
        <v>23</v>
      </c>
      <c r="AW132" s="12" t="s">
        <v>40</v>
      </c>
      <c r="AX132" s="12" t="s">
        <v>77</v>
      </c>
      <c r="AY132" s="212" t="s">
        <v>126</v>
      </c>
    </row>
    <row r="133" spans="2:51" s="11" customFormat="1" ht="13.5">
      <c r="B133" s="189"/>
      <c r="C133" s="190"/>
      <c r="D133" s="191" t="s">
        <v>135</v>
      </c>
      <c r="E133" s="192" t="s">
        <v>32</v>
      </c>
      <c r="F133" s="193" t="s">
        <v>194</v>
      </c>
      <c r="G133" s="190"/>
      <c r="H133" s="194">
        <v>2695.753</v>
      </c>
      <c r="I133" s="195"/>
      <c r="J133" s="190"/>
      <c r="K133" s="190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135</v>
      </c>
      <c r="AU133" s="200" t="s">
        <v>85</v>
      </c>
      <c r="AV133" s="11" t="s">
        <v>85</v>
      </c>
      <c r="AW133" s="11" t="s">
        <v>40</v>
      </c>
      <c r="AX133" s="11" t="s">
        <v>23</v>
      </c>
      <c r="AY133" s="200" t="s">
        <v>126</v>
      </c>
    </row>
    <row r="134" spans="2:65" s="1" customFormat="1" ht="40.15" customHeight="1">
      <c r="B134" s="34"/>
      <c r="C134" s="177" t="s">
        <v>28</v>
      </c>
      <c r="D134" s="177" t="s">
        <v>128</v>
      </c>
      <c r="E134" s="178" t="s">
        <v>195</v>
      </c>
      <c r="F134" s="179" t="s">
        <v>196</v>
      </c>
      <c r="G134" s="180" t="s">
        <v>152</v>
      </c>
      <c r="H134" s="181">
        <v>1176.333</v>
      </c>
      <c r="I134" s="182"/>
      <c r="J134" s="183">
        <f>ROUND(I134*H134,2)</f>
        <v>0</v>
      </c>
      <c r="K134" s="179" t="s">
        <v>132</v>
      </c>
      <c r="L134" s="54"/>
      <c r="M134" s="184" t="s">
        <v>32</v>
      </c>
      <c r="N134" s="185" t="s">
        <v>48</v>
      </c>
      <c r="O134" s="35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7" t="s">
        <v>133</v>
      </c>
      <c r="AT134" s="17" t="s">
        <v>128</v>
      </c>
      <c r="AU134" s="17" t="s">
        <v>85</v>
      </c>
      <c r="AY134" s="17" t="s">
        <v>126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7" t="s">
        <v>23</v>
      </c>
      <c r="BK134" s="188">
        <f>ROUND(I134*H134,2)</f>
        <v>0</v>
      </c>
      <c r="BL134" s="17" t="s">
        <v>133</v>
      </c>
      <c r="BM134" s="17" t="s">
        <v>197</v>
      </c>
    </row>
    <row r="135" spans="2:51" s="11" customFormat="1" ht="13.5">
      <c r="B135" s="189"/>
      <c r="C135" s="190"/>
      <c r="D135" s="191" t="s">
        <v>135</v>
      </c>
      <c r="E135" s="192" t="s">
        <v>32</v>
      </c>
      <c r="F135" s="193" t="s">
        <v>198</v>
      </c>
      <c r="G135" s="190"/>
      <c r="H135" s="194">
        <v>1176.333</v>
      </c>
      <c r="I135" s="195"/>
      <c r="J135" s="190"/>
      <c r="K135" s="190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135</v>
      </c>
      <c r="AU135" s="200" t="s">
        <v>85</v>
      </c>
      <c r="AV135" s="11" t="s">
        <v>85</v>
      </c>
      <c r="AW135" s="11" t="s">
        <v>40</v>
      </c>
      <c r="AX135" s="11" t="s">
        <v>23</v>
      </c>
      <c r="AY135" s="200" t="s">
        <v>126</v>
      </c>
    </row>
    <row r="136" spans="2:65" s="1" customFormat="1" ht="20.45" customHeight="1">
      <c r="B136" s="34"/>
      <c r="C136" s="177" t="s">
        <v>199</v>
      </c>
      <c r="D136" s="177" t="s">
        <v>128</v>
      </c>
      <c r="E136" s="178" t="s">
        <v>200</v>
      </c>
      <c r="F136" s="179" t="s">
        <v>201</v>
      </c>
      <c r="G136" s="180" t="s">
        <v>152</v>
      </c>
      <c r="H136" s="181">
        <v>1176.333</v>
      </c>
      <c r="I136" s="182"/>
      <c r="J136" s="183">
        <f>ROUND(I136*H136,2)</f>
        <v>0</v>
      </c>
      <c r="K136" s="179" t="s">
        <v>132</v>
      </c>
      <c r="L136" s="54"/>
      <c r="M136" s="184" t="s">
        <v>32</v>
      </c>
      <c r="N136" s="185" t="s">
        <v>48</v>
      </c>
      <c r="O136" s="35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7" t="s">
        <v>133</v>
      </c>
      <c r="AT136" s="17" t="s">
        <v>128</v>
      </c>
      <c r="AU136" s="17" t="s">
        <v>85</v>
      </c>
      <c r="AY136" s="17" t="s">
        <v>126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7" t="s">
        <v>23</v>
      </c>
      <c r="BK136" s="188">
        <f>ROUND(I136*H136,2)</f>
        <v>0</v>
      </c>
      <c r="BL136" s="17" t="s">
        <v>133</v>
      </c>
      <c r="BM136" s="17" t="s">
        <v>202</v>
      </c>
    </row>
    <row r="137" spans="2:51" s="11" customFormat="1" ht="13.5">
      <c r="B137" s="189"/>
      <c r="C137" s="190"/>
      <c r="D137" s="191" t="s">
        <v>135</v>
      </c>
      <c r="E137" s="192" t="s">
        <v>32</v>
      </c>
      <c r="F137" s="193" t="s">
        <v>203</v>
      </c>
      <c r="G137" s="190"/>
      <c r="H137" s="194">
        <v>1176.333</v>
      </c>
      <c r="I137" s="195"/>
      <c r="J137" s="190"/>
      <c r="K137" s="190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135</v>
      </c>
      <c r="AU137" s="200" t="s">
        <v>85</v>
      </c>
      <c r="AV137" s="11" t="s">
        <v>85</v>
      </c>
      <c r="AW137" s="11" t="s">
        <v>40</v>
      </c>
      <c r="AX137" s="11" t="s">
        <v>23</v>
      </c>
      <c r="AY137" s="200" t="s">
        <v>126</v>
      </c>
    </row>
    <row r="138" spans="2:65" s="1" customFormat="1" ht="20.45" customHeight="1">
      <c r="B138" s="34"/>
      <c r="C138" s="177" t="s">
        <v>204</v>
      </c>
      <c r="D138" s="177" t="s">
        <v>128</v>
      </c>
      <c r="E138" s="178" t="s">
        <v>205</v>
      </c>
      <c r="F138" s="179" t="s">
        <v>206</v>
      </c>
      <c r="G138" s="180" t="s">
        <v>207</v>
      </c>
      <c r="H138" s="181">
        <v>1882.133</v>
      </c>
      <c r="I138" s="182"/>
      <c r="J138" s="183">
        <f>ROUND(I138*H138,2)</f>
        <v>0</v>
      </c>
      <c r="K138" s="179" t="s">
        <v>132</v>
      </c>
      <c r="L138" s="54"/>
      <c r="M138" s="184" t="s">
        <v>32</v>
      </c>
      <c r="N138" s="185" t="s">
        <v>48</v>
      </c>
      <c r="O138" s="35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7" t="s">
        <v>133</v>
      </c>
      <c r="AT138" s="17" t="s">
        <v>128</v>
      </c>
      <c r="AU138" s="17" t="s">
        <v>85</v>
      </c>
      <c r="AY138" s="17" t="s">
        <v>126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7" t="s">
        <v>23</v>
      </c>
      <c r="BK138" s="188">
        <f>ROUND(I138*H138,2)</f>
        <v>0</v>
      </c>
      <c r="BL138" s="17" t="s">
        <v>133</v>
      </c>
      <c r="BM138" s="17" t="s">
        <v>208</v>
      </c>
    </row>
    <row r="139" spans="2:51" s="11" customFormat="1" ht="13.5">
      <c r="B139" s="189"/>
      <c r="C139" s="190"/>
      <c r="D139" s="191" t="s">
        <v>135</v>
      </c>
      <c r="E139" s="192" t="s">
        <v>32</v>
      </c>
      <c r="F139" s="193" t="s">
        <v>209</v>
      </c>
      <c r="G139" s="190"/>
      <c r="H139" s="194">
        <v>1882.133</v>
      </c>
      <c r="I139" s="195"/>
      <c r="J139" s="190"/>
      <c r="K139" s="190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135</v>
      </c>
      <c r="AU139" s="200" t="s">
        <v>85</v>
      </c>
      <c r="AV139" s="11" t="s">
        <v>85</v>
      </c>
      <c r="AW139" s="11" t="s">
        <v>40</v>
      </c>
      <c r="AX139" s="11" t="s">
        <v>23</v>
      </c>
      <c r="AY139" s="200" t="s">
        <v>126</v>
      </c>
    </row>
    <row r="140" spans="2:65" s="1" customFormat="1" ht="28.9" customHeight="1">
      <c r="B140" s="34"/>
      <c r="C140" s="177" t="s">
        <v>210</v>
      </c>
      <c r="D140" s="177" t="s">
        <v>128</v>
      </c>
      <c r="E140" s="178" t="s">
        <v>211</v>
      </c>
      <c r="F140" s="179" t="s">
        <v>212</v>
      </c>
      <c r="G140" s="180" t="s">
        <v>152</v>
      </c>
      <c r="H140" s="181">
        <v>78.4</v>
      </c>
      <c r="I140" s="182"/>
      <c r="J140" s="183">
        <f>ROUND(I140*H140,2)</f>
        <v>0</v>
      </c>
      <c r="K140" s="179" t="s">
        <v>132</v>
      </c>
      <c r="L140" s="54"/>
      <c r="M140" s="184" t="s">
        <v>32</v>
      </c>
      <c r="N140" s="185" t="s">
        <v>48</v>
      </c>
      <c r="O140" s="35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7" t="s">
        <v>133</v>
      </c>
      <c r="AT140" s="17" t="s">
        <v>128</v>
      </c>
      <c r="AU140" s="17" t="s">
        <v>85</v>
      </c>
      <c r="AY140" s="17" t="s">
        <v>126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7" t="s">
        <v>23</v>
      </c>
      <c r="BK140" s="188">
        <f>ROUND(I140*H140,2)</f>
        <v>0</v>
      </c>
      <c r="BL140" s="17" t="s">
        <v>133</v>
      </c>
      <c r="BM140" s="17" t="s">
        <v>213</v>
      </c>
    </row>
    <row r="141" spans="2:51" s="12" customFormat="1" ht="13.5">
      <c r="B141" s="201"/>
      <c r="C141" s="202"/>
      <c r="D141" s="203" t="s">
        <v>135</v>
      </c>
      <c r="E141" s="204" t="s">
        <v>32</v>
      </c>
      <c r="F141" s="205" t="s">
        <v>214</v>
      </c>
      <c r="G141" s="202"/>
      <c r="H141" s="206" t="s">
        <v>32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135</v>
      </c>
      <c r="AU141" s="212" t="s">
        <v>85</v>
      </c>
      <c r="AV141" s="12" t="s">
        <v>23</v>
      </c>
      <c r="AW141" s="12" t="s">
        <v>40</v>
      </c>
      <c r="AX141" s="12" t="s">
        <v>77</v>
      </c>
      <c r="AY141" s="212" t="s">
        <v>126</v>
      </c>
    </row>
    <row r="142" spans="2:51" s="12" customFormat="1" ht="13.5">
      <c r="B142" s="201"/>
      <c r="C142" s="202"/>
      <c r="D142" s="203" t="s">
        <v>135</v>
      </c>
      <c r="E142" s="204" t="s">
        <v>32</v>
      </c>
      <c r="F142" s="205" t="s">
        <v>215</v>
      </c>
      <c r="G142" s="202"/>
      <c r="H142" s="206" t="s">
        <v>32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135</v>
      </c>
      <c r="AU142" s="212" t="s">
        <v>85</v>
      </c>
      <c r="AV142" s="12" t="s">
        <v>23</v>
      </c>
      <c r="AW142" s="12" t="s">
        <v>40</v>
      </c>
      <c r="AX142" s="12" t="s">
        <v>77</v>
      </c>
      <c r="AY142" s="212" t="s">
        <v>126</v>
      </c>
    </row>
    <row r="143" spans="2:51" s="11" customFormat="1" ht="13.5">
      <c r="B143" s="189"/>
      <c r="C143" s="190"/>
      <c r="D143" s="191" t="s">
        <v>135</v>
      </c>
      <c r="E143" s="192" t="s">
        <v>32</v>
      </c>
      <c r="F143" s="193" t="s">
        <v>216</v>
      </c>
      <c r="G143" s="190"/>
      <c r="H143" s="194">
        <v>78.4</v>
      </c>
      <c r="I143" s="195"/>
      <c r="J143" s="190"/>
      <c r="K143" s="190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135</v>
      </c>
      <c r="AU143" s="200" t="s">
        <v>85</v>
      </c>
      <c r="AV143" s="11" t="s">
        <v>85</v>
      </c>
      <c r="AW143" s="11" t="s">
        <v>40</v>
      </c>
      <c r="AX143" s="11" t="s">
        <v>23</v>
      </c>
      <c r="AY143" s="200" t="s">
        <v>126</v>
      </c>
    </row>
    <row r="144" spans="2:65" s="1" customFormat="1" ht="20.45" customHeight="1">
      <c r="B144" s="34"/>
      <c r="C144" s="227" t="s">
        <v>217</v>
      </c>
      <c r="D144" s="227" t="s">
        <v>218</v>
      </c>
      <c r="E144" s="228" t="s">
        <v>219</v>
      </c>
      <c r="F144" s="229" t="s">
        <v>220</v>
      </c>
      <c r="G144" s="230" t="s">
        <v>207</v>
      </c>
      <c r="H144" s="231">
        <v>142.531</v>
      </c>
      <c r="I144" s="232"/>
      <c r="J144" s="233">
        <f>ROUND(I144*H144,2)</f>
        <v>0</v>
      </c>
      <c r="K144" s="229" t="s">
        <v>132</v>
      </c>
      <c r="L144" s="234"/>
      <c r="M144" s="235" t="s">
        <v>32</v>
      </c>
      <c r="N144" s="236" t="s">
        <v>48</v>
      </c>
      <c r="O144" s="35"/>
      <c r="P144" s="186">
        <f>O144*H144</f>
        <v>0</v>
      </c>
      <c r="Q144" s="186">
        <v>1</v>
      </c>
      <c r="R144" s="186">
        <f>Q144*H144</f>
        <v>142.531</v>
      </c>
      <c r="S144" s="186">
        <v>0</v>
      </c>
      <c r="T144" s="187">
        <f>S144*H144</f>
        <v>0</v>
      </c>
      <c r="AR144" s="17" t="s">
        <v>184</v>
      </c>
      <c r="AT144" s="17" t="s">
        <v>218</v>
      </c>
      <c r="AU144" s="17" t="s">
        <v>85</v>
      </c>
      <c r="AY144" s="17" t="s">
        <v>126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7" t="s">
        <v>23</v>
      </c>
      <c r="BK144" s="188">
        <f>ROUND(I144*H144,2)</f>
        <v>0</v>
      </c>
      <c r="BL144" s="17" t="s">
        <v>133</v>
      </c>
      <c r="BM144" s="17" t="s">
        <v>221</v>
      </c>
    </row>
    <row r="145" spans="2:51" s="11" customFormat="1" ht="13.5">
      <c r="B145" s="189"/>
      <c r="C145" s="190"/>
      <c r="D145" s="191" t="s">
        <v>135</v>
      </c>
      <c r="E145" s="192" t="s">
        <v>32</v>
      </c>
      <c r="F145" s="193" t="s">
        <v>222</v>
      </c>
      <c r="G145" s="190"/>
      <c r="H145" s="194">
        <v>142.531</v>
      </c>
      <c r="I145" s="195"/>
      <c r="J145" s="190"/>
      <c r="K145" s="190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135</v>
      </c>
      <c r="AU145" s="200" t="s">
        <v>85</v>
      </c>
      <c r="AV145" s="11" t="s">
        <v>85</v>
      </c>
      <c r="AW145" s="11" t="s">
        <v>40</v>
      </c>
      <c r="AX145" s="11" t="s">
        <v>23</v>
      </c>
      <c r="AY145" s="200" t="s">
        <v>126</v>
      </c>
    </row>
    <row r="146" spans="2:65" s="1" customFormat="1" ht="28.9" customHeight="1">
      <c r="B146" s="34"/>
      <c r="C146" s="177" t="s">
        <v>8</v>
      </c>
      <c r="D146" s="177" t="s">
        <v>128</v>
      </c>
      <c r="E146" s="178" t="s">
        <v>223</v>
      </c>
      <c r="F146" s="179" t="s">
        <v>224</v>
      </c>
      <c r="G146" s="180" t="s">
        <v>131</v>
      </c>
      <c r="H146" s="181">
        <v>8643.5</v>
      </c>
      <c r="I146" s="182"/>
      <c r="J146" s="183">
        <f>ROUND(I146*H146,2)</f>
        <v>0</v>
      </c>
      <c r="K146" s="179" t="s">
        <v>132</v>
      </c>
      <c r="L146" s="54"/>
      <c r="M146" s="184" t="s">
        <v>32</v>
      </c>
      <c r="N146" s="185" t="s">
        <v>48</v>
      </c>
      <c r="O146" s="35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7" t="s">
        <v>133</v>
      </c>
      <c r="AT146" s="17" t="s">
        <v>128</v>
      </c>
      <c r="AU146" s="17" t="s">
        <v>85</v>
      </c>
      <c r="AY146" s="17" t="s">
        <v>126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7" t="s">
        <v>23</v>
      </c>
      <c r="BK146" s="188">
        <f>ROUND(I146*H146,2)</f>
        <v>0</v>
      </c>
      <c r="BL146" s="17" t="s">
        <v>133</v>
      </c>
      <c r="BM146" s="17" t="s">
        <v>225</v>
      </c>
    </row>
    <row r="147" spans="2:51" s="12" customFormat="1" ht="13.5">
      <c r="B147" s="201"/>
      <c r="C147" s="202"/>
      <c r="D147" s="203" t="s">
        <v>135</v>
      </c>
      <c r="E147" s="204" t="s">
        <v>32</v>
      </c>
      <c r="F147" s="205" t="s">
        <v>154</v>
      </c>
      <c r="G147" s="202"/>
      <c r="H147" s="206" t="s">
        <v>32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135</v>
      </c>
      <c r="AU147" s="212" t="s">
        <v>85</v>
      </c>
      <c r="AV147" s="12" t="s">
        <v>23</v>
      </c>
      <c r="AW147" s="12" t="s">
        <v>40</v>
      </c>
      <c r="AX147" s="12" t="s">
        <v>77</v>
      </c>
      <c r="AY147" s="212" t="s">
        <v>126</v>
      </c>
    </row>
    <row r="148" spans="2:51" s="11" customFormat="1" ht="13.5">
      <c r="B148" s="189"/>
      <c r="C148" s="190"/>
      <c r="D148" s="203" t="s">
        <v>135</v>
      </c>
      <c r="E148" s="213" t="s">
        <v>32</v>
      </c>
      <c r="F148" s="214" t="s">
        <v>226</v>
      </c>
      <c r="G148" s="190"/>
      <c r="H148" s="215">
        <v>450</v>
      </c>
      <c r="I148" s="195"/>
      <c r="J148" s="190"/>
      <c r="K148" s="190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135</v>
      </c>
      <c r="AU148" s="200" t="s">
        <v>85</v>
      </c>
      <c r="AV148" s="11" t="s">
        <v>85</v>
      </c>
      <c r="AW148" s="11" t="s">
        <v>40</v>
      </c>
      <c r="AX148" s="11" t="s">
        <v>77</v>
      </c>
      <c r="AY148" s="200" t="s">
        <v>126</v>
      </c>
    </row>
    <row r="149" spans="2:51" s="12" customFormat="1" ht="13.5">
      <c r="B149" s="201"/>
      <c r="C149" s="202"/>
      <c r="D149" s="203" t="s">
        <v>135</v>
      </c>
      <c r="E149" s="204" t="s">
        <v>32</v>
      </c>
      <c r="F149" s="205" t="s">
        <v>156</v>
      </c>
      <c r="G149" s="202"/>
      <c r="H149" s="206" t="s">
        <v>32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135</v>
      </c>
      <c r="AU149" s="212" t="s">
        <v>85</v>
      </c>
      <c r="AV149" s="12" t="s">
        <v>23</v>
      </c>
      <c r="AW149" s="12" t="s">
        <v>40</v>
      </c>
      <c r="AX149" s="12" t="s">
        <v>77</v>
      </c>
      <c r="AY149" s="212" t="s">
        <v>126</v>
      </c>
    </row>
    <row r="150" spans="2:51" s="11" customFormat="1" ht="13.5">
      <c r="B150" s="189"/>
      <c r="C150" s="190"/>
      <c r="D150" s="203" t="s">
        <v>135</v>
      </c>
      <c r="E150" s="213" t="s">
        <v>32</v>
      </c>
      <c r="F150" s="214" t="s">
        <v>227</v>
      </c>
      <c r="G150" s="190"/>
      <c r="H150" s="215">
        <v>5436</v>
      </c>
      <c r="I150" s="195"/>
      <c r="J150" s="190"/>
      <c r="K150" s="190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135</v>
      </c>
      <c r="AU150" s="200" t="s">
        <v>85</v>
      </c>
      <c r="AV150" s="11" t="s">
        <v>85</v>
      </c>
      <c r="AW150" s="11" t="s">
        <v>40</v>
      </c>
      <c r="AX150" s="11" t="s">
        <v>77</v>
      </c>
      <c r="AY150" s="200" t="s">
        <v>126</v>
      </c>
    </row>
    <row r="151" spans="2:51" s="12" customFormat="1" ht="13.5">
      <c r="B151" s="201"/>
      <c r="C151" s="202"/>
      <c r="D151" s="203" t="s">
        <v>135</v>
      </c>
      <c r="E151" s="204" t="s">
        <v>32</v>
      </c>
      <c r="F151" s="205" t="s">
        <v>159</v>
      </c>
      <c r="G151" s="202"/>
      <c r="H151" s="206" t="s">
        <v>32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135</v>
      </c>
      <c r="AU151" s="212" t="s">
        <v>85</v>
      </c>
      <c r="AV151" s="12" t="s">
        <v>23</v>
      </c>
      <c r="AW151" s="12" t="s">
        <v>40</v>
      </c>
      <c r="AX151" s="12" t="s">
        <v>77</v>
      </c>
      <c r="AY151" s="212" t="s">
        <v>126</v>
      </c>
    </row>
    <row r="152" spans="2:51" s="11" customFormat="1" ht="13.5">
      <c r="B152" s="189"/>
      <c r="C152" s="190"/>
      <c r="D152" s="203" t="s">
        <v>135</v>
      </c>
      <c r="E152" s="213" t="s">
        <v>32</v>
      </c>
      <c r="F152" s="214" t="s">
        <v>228</v>
      </c>
      <c r="G152" s="190"/>
      <c r="H152" s="215">
        <v>1047</v>
      </c>
      <c r="I152" s="195"/>
      <c r="J152" s="190"/>
      <c r="K152" s="190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135</v>
      </c>
      <c r="AU152" s="200" t="s">
        <v>85</v>
      </c>
      <c r="AV152" s="11" t="s">
        <v>85</v>
      </c>
      <c r="AW152" s="11" t="s">
        <v>40</v>
      </c>
      <c r="AX152" s="11" t="s">
        <v>77</v>
      </c>
      <c r="AY152" s="200" t="s">
        <v>126</v>
      </c>
    </row>
    <row r="153" spans="2:51" s="12" customFormat="1" ht="13.5">
      <c r="B153" s="201"/>
      <c r="C153" s="202"/>
      <c r="D153" s="203" t="s">
        <v>135</v>
      </c>
      <c r="E153" s="204" t="s">
        <v>32</v>
      </c>
      <c r="F153" s="205" t="s">
        <v>162</v>
      </c>
      <c r="G153" s="202"/>
      <c r="H153" s="206" t="s">
        <v>32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135</v>
      </c>
      <c r="AU153" s="212" t="s">
        <v>85</v>
      </c>
      <c r="AV153" s="12" t="s">
        <v>23</v>
      </c>
      <c r="AW153" s="12" t="s">
        <v>40</v>
      </c>
      <c r="AX153" s="12" t="s">
        <v>77</v>
      </c>
      <c r="AY153" s="212" t="s">
        <v>126</v>
      </c>
    </row>
    <row r="154" spans="2:51" s="11" customFormat="1" ht="13.5">
      <c r="B154" s="189"/>
      <c r="C154" s="190"/>
      <c r="D154" s="203" t="s">
        <v>135</v>
      </c>
      <c r="E154" s="213" t="s">
        <v>32</v>
      </c>
      <c r="F154" s="214" t="s">
        <v>229</v>
      </c>
      <c r="G154" s="190"/>
      <c r="H154" s="215">
        <v>1710.5</v>
      </c>
      <c r="I154" s="195"/>
      <c r="J154" s="190"/>
      <c r="K154" s="190"/>
      <c r="L154" s="196"/>
      <c r="M154" s="197"/>
      <c r="N154" s="198"/>
      <c r="O154" s="198"/>
      <c r="P154" s="198"/>
      <c r="Q154" s="198"/>
      <c r="R154" s="198"/>
      <c r="S154" s="198"/>
      <c r="T154" s="199"/>
      <c r="AT154" s="200" t="s">
        <v>135</v>
      </c>
      <c r="AU154" s="200" t="s">
        <v>85</v>
      </c>
      <c r="AV154" s="11" t="s">
        <v>85</v>
      </c>
      <c r="AW154" s="11" t="s">
        <v>40</v>
      </c>
      <c r="AX154" s="11" t="s">
        <v>77</v>
      </c>
      <c r="AY154" s="200" t="s">
        <v>126</v>
      </c>
    </row>
    <row r="155" spans="2:51" s="13" customFormat="1" ht="13.5">
      <c r="B155" s="216"/>
      <c r="C155" s="217"/>
      <c r="D155" s="191" t="s">
        <v>135</v>
      </c>
      <c r="E155" s="218" t="s">
        <v>32</v>
      </c>
      <c r="F155" s="219" t="s">
        <v>171</v>
      </c>
      <c r="G155" s="217"/>
      <c r="H155" s="220">
        <v>8643.5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135</v>
      </c>
      <c r="AU155" s="226" t="s">
        <v>85</v>
      </c>
      <c r="AV155" s="13" t="s">
        <v>133</v>
      </c>
      <c r="AW155" s="13" t="s">
        <v>40</v>
      </c>
      <c r="AX155" s="13" t="s">
        <v>23</v>
      </c>
      <c r="AY155" s="226" t="s">
        <v>126</v>
      </c>
    </row>
    <row r="156" spans="2:65" s="1" customFormat="1" ht="28.9" customHeight="1">
      <c r="B156" s="34"/>
      <c r="C156" s="177" t="s">
        <v>230</v>
      </c>
      <c r="D156" s="177" t="s">
        <v>128</v>
      </c>
      <c r="E156" s="178" t="s">
        <v>231</v>
      </c>
      <c r="F156" s="179" t="s">
        <v>232</v>
      </c>
      <c r="G156" s="180" t="s">
        <v>131</v>
      </c>
      <c r="H156" s="181">
        <v>250</v>
      </c>
      <c r="I156" s="182"/>
      <c r="J156" s="183">
        <f>ROUND(I156*H156,2)</f>
        <v>0</v>
      </c>
      <c r="K156" s="179" t="s">
        <v>132</v>
      </c>
      <c r="L156" s="54"/>
      <c r="M156" s="184" t="s">
        <v>32</v>
      </c>
      <c r="N156" s="185" t="s">
        <v>48</v>
      </c>
      <c r="O156" s="35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7" t="s">
        <v>133</v>
      </c>
      <c r="AT156" s="17" t="s">
        <v>128</v>
      </c>
      <c r="AU156" s="17" t="s">
        <v>85</v>
      </c>
      <c r="AY156" s="17" t="s">
        <v>126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7" t="s">
        <v>23</v>
      </c>
      <c r="BK156" s="188">
        <f>ROUND(I156*H156,2)</f>
        <v>0</v>
      </c>
      <c r="BL156" s="17" t="s">
        <v>133</v>
      </c>
      <c r="BM156" s="17" t="s">
        <v>233</v>
      </c>
    </row>
    <row r="157" spans="2:51" s="11" customFormat="1" ht="13.5">
      <c r="B157" s="189"/>
      <c r="C157" s="190"/>
      <c r="D157" s="191" t="s">
        <v>135</v>
      </c>
      <c r="E157" s="192" t="s">
        <v>32</v>
      </c>
      <c r="F157" s="193" t="s">
        <v>234</v>
      </c>
      <c r="G157" s="190"/>
      <c r="H157" s="194">
        <v>250</v>
      </c>
      <c r="I157" s="195"/>
      <c r="J157" s="190"/>
      <c r="K157" s="190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135</v>
      </c>
      <c r="AU157" s="200" t="s">
        <v>85</v>
      </c>
      <c r="AV157" s="11" t="s">
        <v>85</v>
      </c>
      <c r="AW157" s="11" t="s">
        <v>40</v>
      </c>
      <c r="AX157" s="11" t="s">
        <v>23</v>
      </c>
      <c r="AY157" s="200" t="s">
        <v>126</v>
      </c>
    </row>
    <row r="158" spans="2:65" s="1" customFormat="1" ht="28.9" customHeight="1">
      <c r="B158" s="34"/>
      <c r="C158" s="177" t="s">
        <v>235</v>
      </c>
      <c r="D158" s="177" t="s">
        <v>128</v>
      </c>
      <c r="E158" s="178" t="s">
        <v>236</v>
      </c>
      <c r="F158" s="179" t="s">
        <v>237</v>
      </c>
      <c r="G158" s="180" t="s">
        <v>238</v>
      </c>
      <c r="H158" s="181">
        <v>480</v>
      </c>
      <c r="I158" s="182"/>
      <c r="J158" s="183">
        <f>ROUND(I158*H158,2)</f>
        <v>0</v>
      </c>
      <c r="K158" s="179" t="s">
        <v>132</v>
      </c>
      <c r="L158" s="54"/>
      <c r="M158" s="184" t="s">
        <v>32</v>
      </c>
      <c r="N158" s="185" t="s">
        <v>48</v>
      </c>
      <c r="O158" s="35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7" t="s">
        <v>133</v>
      </c>
      <c r="AT158" s="17" t="s">
        <v>128</v>
      </c>
      <c r="AU158" s="17" t="s">
        <v>85</v>
      </c>
      <c r="AY158" s="17" t="s">
        <v>126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7" t="s">
        <v>23</v>
      </c>
      <c r="BK158" s="188">
        <f>ROUND(I158*H158,2)</f>
        <v>0</v>
      </c>
      <c r="BL158" s="17" t="s">
        <v>133</v>
      </c>
      <c r="BM158" s="17" t="s">
        <v>239</v>
      </c>
    </row>
    <row r="159" spans="2:51" s="11" customFormat="1" ht="13.5">
      <c r="B159" s="189"/>
      <c r="C159" s="190"/>
      <c r="D159" s="203" t="s">
        <v>135</v>
      </c>
      <c r="E159" s="213" t="s">
        <v>32</v>
      </c>
      <c r="F159" s="214" t="s">
        <v>240</v>
      </c>
      <c r="G159" s="190"/>
      <c r="H159" s="215">
        <v>480</v>
      </c>
      <c r="I159" s="195"/>
      <c r="J159" s="190"/>
      <c r="K159" s="190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135</v>
      </c>
      <c r="AU159" s="200" t="s">
        <v>85</v>
      </c>
      <c r="AV159" s="11" t="s">
        <v>85</v>
      </c>
      <c r="AW159" s="11" t="s">
        <v>40</v>
      </c>
      <c r="AX159" s="11" t="s">
        <v>23</v>
      </c>
      <c r="AY159" s="200" t="s">
        <v>126</v>
      </c>
    </row>
    <row r="160" spans="2:63" s="10" customFormat="1" ht="29.85" customHeight="1">
      <c r="B160" s="160"/>
      <c r="C160" s="161"/>
      <c r="D160" s="174" t="s">
        <v>76</v>
      </c>
      <c r="E160" s="175" t="s">
        <v>133</v>
      </c>
      <c r="F160" s="175" t="s">
        <v>241</v>
      </c>
      <c r="G160" s="161"/>
      <c r="H160" s="161"/>
      <c r="I160" s="164"/>
      <c r="J160" s="176">
        <f>BK160</f>
        <v>0</v>
      </c>
      <c r="K160" s="161"/>
      <c r="L160" s="166"/>
      <c r="M160" s="167"/>
      <c r="N160" s="168"/>
      <c r="O160" s="168"/>
      <c r="P160" s="169">
        <f>SUM(P161:P176)</f>
        <v>0</v>
      </c>
      <c r="Q160" s="168"/>
      <c r="R160" s="169">
        <f>SUM(R161:R176)</f>
        <v>38.613915999999996</v>
      </c>
      <c r="S160" s="168"/>
      <c r="T160" s="170">
        <f>SUM(T161:T176)</f>
        <v>0</v>
      </c>
      <c r="AR160" s="171" t="s">
        <v>23</v>
      </c>
      <c r="AT160" s="172" t="s">
        <v>76</v>
      </c>
      <c r="AU160" s="172" t="s">
        <v>23</v>
      </c>
      <c r="AY160" s="171" t="s">
        <v>126</v>
      </c>
      <c r="BK160" s="173">
        <f>SUM(BK161:BK176)</f>
        <v>0</v>
      </c>
    </row>
    <row r="161" spans="2:65" s="1" customFormat="1" ht="28.9" customHeight="1">
      <c r="B161" s="34"/>
      <c r="C161" s="177" t="s">
        <v>242</v>
      </c>
      <c r="D161" s="177" t="s">
        <v>128</v>
      </c>
      <c r="E161" s="178" t="s">
        <v>243</v>
      </c>
      <c r="F161" s="179" t="s">
        <v>244</v>
      </c>
      <c r="G161" s="180" t="s">
        <v>131</v>
      </c>
      <c r="H161" s="181">
        <v>109.615</v>
      </c>
      <c r="I161" s="182"/>
      <c r="J161" s="183">
        <f>ROUND(I161*H161,2)</f>
        <v>0</v>
      </c>
      <c r="K161" s="179" t="s">
        <v>132</v>
      </c>
      <c r="L161" s="54"/>
      <c r="M161" s="184" t="s">
        <v>32</v>
      </c>
      <c r="N161" s="185" t="s">
        <v>48</v>
      </c>
      <c r="O161" s="35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7" t="s">
        <v>133</v>
      </c>
      <c r="AT161" s="17" t="s">
        <v>128</v>
      </c>
      <c r="AU161" s="17" t="s">
        <v>85</v>
      </c>
      <c r="AY161" s="17" t="s">
        <v>126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7" t="s">
        <v>23</v>
      </c>
      <c r="BK161" s="188">
        <f>ROUND(I161*H161,2)</f>
        <v>0</v>
      </c>
      <c r="BL161" s="17" t="s">
        <v>133</v>
      </c>
      <c r="BM161" s="17" t="s">
        <v>245</v>
      </c>
    </row>
    <row r="162" spans="2:51" s="12" customFormat="1" ht="13.5">
      <c r="B162" s="201"/>
      <c r="C162" s="202"/>
      <c r="D162" s="203" t="s">
        <v>135</v>
      </c>
      <c r="E162" s="204" t="s">
        <v>32</v>
      </c>
      <c r="F162" s="205" t="s">
        <v>246</v>
      </c>
      <c r="G162" s="202"/>
      <c r="H162" s="206" t="s">
        <v>32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135</v>
      </c>
      <c r="AU162" s="212" t="s">
        <v>85</v>
      </c>
      <c r="AV162" s="12" t="s">
        <v>23</v>
      </c>
      <c r="AW162" s="12" t="s">
        <v>40</v>
      </c>
      <c r="AX162" s="12" t="s">
        <v>77</v>
      </c>
      <c r="AY162" s="212" t="s">
        <v>126</v>
      </c>
    </row>
    <row r="163" spans="2:51" s="11" customFormat="1" ht="13.5">
      <c r="B163" s="189"/>
      <c r="C163" s="190"/>
      <c r="D163" s="203" t="s">
        <v>135</v>
      </c>
      <c r="E163" s="213" t="s">
        <v>32</v>
      </c>
      <c r="F163" s="214" t="s">
        <v>247</v>
      </c>
      <c r="G163" s="190"/>
      <c r="H163" s="215">
        <v>40.4</v>
      </c>
      <c r="I163" s="195"/>
      <c r="J163" s="190"/>
      <c r="K163" s="190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135</v>
      </c>
      <c r="AU163" s="200" t="s">
        <v>85</v>
      </c>
      <c r="AV163" s="11" t="s">
        <v>85</v>
      </c>
      <c r="AW163" s="11" t="s">
        <v>40</v>
      </c>
      <c r="AX163" s="11" t="s">
        <v>77</v>
      </c>
      <c r="AY163" s="200" t="s">
        <v>126</v>
      </c>
    </row>
    <row r="164" spans="2:51" s="12" customFormat="1" ht="13.5">
      <c r="B164" s="201"/>
      <c r="C164" s="202"/>
      <c r="D164" s="203" t="s">
        <v>135</v>
      </c>
      <c r="E164" s="204" t="s">
        <v>32</v>
      </c>
      <c r="F164" s="205" t="s">
        <v>248</v>
      </c>
      <c r="G164" s="202"/>
      <c r="H164" s="206" t="s">
        <v>32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135</v>
      </c>
      <c r="AU164" s="212" t="s">
        <v>85</v>
      </c>
      <c r="AV164" s="12" t="s">
        <v>23</v>
      </c>
      <c r="AW164" s="12" t="s">
        <v>40</v>
      </c>
      <c r="AX164" s="12" t="s">
        <v>77</v>
      </c>
      <c r="AY164" s="212" t="s">
        <v>126</v>
      </c>
    </row>
    <row r="165" spans="2:51" s="11" customFormat="1" ht="13.5">
      <c r="B165" s="189"/>
      <c r="C165" s="190"/>
      <c r="D165" s="203" t="s">
        <v>135</v>
      </c>
      <c r="E165" s="213" t="s">
        <v>32</v>
      </c>
      <c r="F165" s="214" t="s">
        <v>249</v>
      </c>
      <c r="G165" s="190"/>
      <c r="H165" s="215">
        <v>64.415</v>
      </c>
      <c r="I165" s="195"/>
      <c r="J165" s="190"/>
      <c r="K165" s="190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135</v>
      </c>
      <c r="AU165" s="200" t="s">
        <v>85</v>
      </c>
      <c r="AV165" s="11" t="s">
        <v>85</v>
      </c>
      <c r="AW165" s="11" t="s">
        <v>40</v>
      </c>
      <c r="AX165" s="11" t="s">
        <v>77</v>
      </c>
      <c r="AY165" s="200" t="s">
        <v>126</v>
      </c>
    </row>
    <row r="166" spans="2:51" s="12" customFormat="1" ht="13.5">
      <c r="B166" s="201"/>
      <c r="C166" s="202"/>
      <c r="D166" s="203" t="s">
        <v>135</v>
      </c>
      <c r="E166" s="204" t="s">
        <v>32</v>
      </c>
      <c r="F166" s="205" t="s">
        <v>250</v>
      </c>
      <c r="G166" s="202"/>
      <c r="H166" s="206" t="s">
        <v>32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135</v>
      </c>
      <c r="AU166" s="212" t="s">
        <v>85</v>
      </c>
      <c r="AV166" s="12" t="s">
        <v>23</v>
      </c>
      <c r="AW166" s="12" t="s">
        <v>40</v>
      </c>
      <c r="AX166" s="12" t="s">
        <v>77</v>
      </c>
      <c r="AY166" s="212" t="s">
        <v>126</v>
      </c>
    </row>
    <row r="167" spans="2:51" s="11" customFormat="1" ht="13.5">
      <c r="B167" s="189"/>
      <c r="C167" s="190"/>
      <c r="D167" s="203" t="s">
        <v>135</v>
      </c>
      <c r="E167" s="213" t="s">
        <v>32</v>
      </c>
      <c r="F167" s="214" t="s">
        <v>251</v>
      </c>
      <c r="G167" s="190"/>
      <c r="H167" s="215">
        <v>4.8</v>
      </c>
      <c r="I167" s="195"/>
      <c r="J167" s="190"/>
      <c r="K167" s="190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135</v>
      </c>
      <c r="AU167" s="200" t="s">
        <v>85</v>
      </c>
      <c r="AV167" s="11" t="s">
        <v>85</v>
      </c>
      <c r="AW167" s="11" t="s">
        <v>40</v>
      </c>
      <c r="AX167" s="11" t="s">
        <v>77</v>
      </c>
      <c r="AY167" s="200" t="s">
        <v>126</v>
      </c>
    </row>
    <row r="168" spans="2:51" s="13" customFormat="1" ht="13.5">
      <c r="B168" s="216"/>
      <c r="C168" s="217"/>
      <c r="D168" s="191" t="s">
        <v>135</v>
      </c>
      <c r="E168" s="218" t="s">
        <v>32</v>
      </c>
      <c r="F168" s="219" t="s">
        <v>171</v>
      </c>
      <c r="G168" s="217"/>
      <c r="H168" s="220">
        <v>109.615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135</v>
      </c>
      <c r="AU168" s="226" t="s">
        <v>85</v>
      </c>
      <c r="AV168" s="13" t="s">
        <v>133</v>
      </c>
      <c r="AW168" s="13" t="s">
        <v>40</v>
      </c>
      <c r="AX168" s="13" t="s">
        <v>23</v>
      </c>
      <c r="AY168" s="226" t="s">
        <v>126</v>
      </c>
    </row>
    <row r="169" spans="2:65" s="1" customFormat="1" ht="20.45" customHeight="1">
      <c r="B169" s="34"/>
      <c r="C169" s="177" t="s">
        <v>252</v>
      </c>
      <c r="D169" s="177" t="s">
        <v>128</v>
      </c>
      <c r="E169" s="178" t="s">
        <v>253</v>
      </c>
      <c r="F169" s="179" t="s">
        <v>254</v>
      </c>
      <c r="G169" s="180" t="s">
        <v>131</v>
      </c>
      <c r="H169" s="181">
        <v>40.4</v>
      </c>
      <c r="I169" s="182"/>
      <c r="J169" s="183">
        <f>ROUND(I169*H169,2)</f>
        <v>0</v>
      </c>
      <c r="K169" s="179" t="s">
        <v>132</v>
      </c>
      <c r="L169" s="54"/>
      <c r="M169" s="184" t="s">
        <v>32</v>
      </c>
      <c r="N169" s="185" t="s">
        <v>48</v>
      </c>
      <c r="O169" s="35"/>
      <c r="P169" s="186">
        <f>O169*H169</f>
        <v>0</v>
      </c>
      <c r="Q169" s="186">
        <v>0.21252</v>
      </c>
      <c r="R169" s="186">
        <f>Q169*H169</f>
        <v>8.585807999999998</v>
      </c>
      <c r="S169" s="186">
        <v>0</v>
      </c>
      <c r="T169" s="187">
        <f>S169*H169</f>
        <v>0</v>
      </c>
      <c r="AR169" s="17" t="s">
        <v>133</v>
      </c>
      <c r="AT169" s="17" t="s">
        <v>128</v>
      </c>
      <c r="AU169" s="17" t="s">
        <v>85</v>
      </c>
      <c r="AY169" s="17" t="s">
        <v>126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7" t="s">
        <v>23</v>
      </c>
      <c r="BK169" s="188">
        <f>ROUND(I169*H169,2)</f>
        <v>0</v>
      </c>
      <c r="BL169" s="17" t="s">
        <v>133</v>
      </c>
      <c r="BM169" s="17" t="s">
        <v>255</v>
      </c>
    </row>
    <row r="170" spans="2:51" s="12" customFormat="1" ht="13.5">
      <c r="B170" s="201"/>
      <c r="C170" s="202"/>
      <c r="D170" s="203" t="s">
        <v>135</v>
      </c>
      <c r="E170" s="204" t="s">
        <v>32</v>
      </c>
      <c r="F170" s="205" t="s">
        <v>246</v>
      </c>
      <c r="G170" s="202"/>
      <c r="H170" s="206" t="s">
        <v>32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135</v>
      </c>
      <c r="AU170" s="212" t="s">
        <v>85</v>
      </c>
      <c r="AV170" s="12" t="s">
        <v>23</v>
      </c>
      <c r="AW170" s="12" t="s">
        <v>40</v>
      </c>
      <c r="AX170" s="12" t="s">
        <v>77</v>
      </c>
      <c r="AY170" s="212" t="s">
        <v>126</v>
      </c>
    </row>
    <row r="171" spans="2:51" s="11" customFormat="1" ht="13.5">
      <c r="B171" s="189"/>
      <c r="C171" s="190"/>
      <c r="D171" s="191" t="s">
        <v>135</v>
      </c>
      <c r="E171" s="192" t="s">
        <v>32</v>
      </c>
      <c r="F171" s="193" t="s">
        <v>247</v>
      </c>
      <c r="G171" s="190"/>
      <c r="H171" s="194">
        <v>40.4</v>
      </c>
      <c r="I171" s="195"/>
      <c r="J171" s="190"/>
      <c r="K171" s="190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135</v>
      </c>
      <c r="AU171" s="200" t="s">
        <v>85</v>
      </c>
      <c r="AV171" s="11" t="s">
        <v>85</v>
      </c>
      <c r="AW171" s="11" t="s">
        <v>40</v>
      </c>
      <c r="AX171" s="11" t="s">
        <v>23</v>
      </c>
      <c r="AY171" s="200" t="s">
        <v>126</v>
      </c>
    </row>
    <row r="172" spans="2:65" s="1" customFormat="1" ht="28.9" customHeight="1">
      <c r="B172" s="34"/>
      <c r="C172" s="177" t="s">
        <v>256</v>
      </c>
      <c r="D172" s="177" t="s">
        <v>128</v>
      </c>
      <c r="E172" s="178" t="s">
        <v>257</v>
      </c>
      <c r="F172" s="179" t="s">
        <v>258</v>
      </c>
      <c r="G172" s="180" t="s">
        <v>131</v>
      </c>
      <c r="H172" s="181">
        <v>40.4</v>
      </c>
      <c r="I172" s="182"/>
      <c r="J172" s="183">
        <f>ROUND(I172*H172,2)</f>
        <v>0</v>
      </c>
      <c r="K172" s="179" t="s">
        <v>132</v>
      </c>
      <c r="L172" s="54"/>
      <c r="M172" s="184" t="s">
        <v>32</v>
      </c>
      <c r="N172" s="185" t="s">
        <v>48</v>
      </c>
      <c r="O172" s="35"/>
      <c r="P172" s="186">
        <f>O172*H172</f>
        <v>0</v>
      </c>
      <c r="Q172" s="186">
        <v>0.74327</v>
      </c>
      <c r="R172" s="186">
        <f>Q172*H172</f>
        <v>30.028108</v>
      </c>
      <c r="S172" s="186">
        <v>0</v>
      </c>
      <c r="T172" s="187">
        <f>S172*H172</f>
        <v>0</v>
      </c>
      <c r="AR172" s="17" t="s">
        <v>133</v>
      </c>
      <c r="AT172" s="17" t="s">
        <v>128</v>
      </c>
      <c r="AU172" s="17" t="s">
        <v>85</v>
      </c>
      <c r="AY172" s="17" t="s">
        <v>126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7" t="s">
        <v>23</v>
      </c>
      <c r="BK172" s="188">
        <f>ROUND(I172*H172,2)</f>
        <v>0</v>
      </c>
      <c r="BL172" s="17" t="s">
        <v>133</v>
      </c>
      <c r="BM172" s="17" t="s">
        <v>259</v>
      </c>
    </row>
    <row r="173" spans="2:51" s="12" customFormat="1" ht="13.5">
      <c r="B173" s="201"/>
      <c r="C173" s="202"/>
      <c r="D173" s="203" t="s">
        <v>135</v>
      </c>
      <c r="E173" s="204" t="s">
        <v>32</v>
      </c>
      <c r="F173" s="205" t="s">
        <v>260</v>
      </c>
      <c r="G173" s="202"/>
      <c r="H173" s="206" t="s">
        <v>32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135</v>
      </c>
      <c r="AU173" s="212" t="s">
        <v>85</v>
      </c>
      <c r="AV173" s="12" t="s">
        <v>23</v>
      </c>
      <c r="AW173" s="12" t="s">
        <v>40</v>
      </c>
      <c r="AX173" s="12" t="s">
        <v>77</v>
      </c>
      <c r="AY173" s="212" t="s">
        <v>126</v>
      </c>
    </row>
    <row r="174" spans="2:51" s="11" customFormat="1" ht="13.5">
      <c r="B174" s="189"/>
      <c r="C174" s="190"/>
      <c r="D174" s="203" t="s">
        <v>135</v>
      </c>
      <c r="E174" s="213" t="s">
        <v>32</v>
      </c>
      <c r="F174" s="214" t="s">
        <v>261</v>
      </c>
      <c r="G174" s="190"/>
      <c r="H174" s="215">
        <v>3</v>
      </c>
      <c r="I174" s="195"/>
      <c r="J174" s="190"/>
      <c r="K174" s="190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135</v>
      </c>
      <c r="AU174" s="200" t="s">
        <v>85</v>
      </c>
      <c r="AV174" s="11" t="s">
        <v>85</v>
      </c>
      <c r="AW174" s="11" t="s">
        <v>40</v>
      </c>
      <c r="AX174" s="11" t="s">
        <v>77</v>
      </c>
      <c r="AY174" s="200" t="s">
        <v>126</v>
      </c>
    </row>
    <row r="175" spans="2:51" s="11" customFormat="1" ht="13.5">
      <c r="B175" s="189"/>
      <c r="C175" s="190"/>
      <c r="D175" s="203" t="s">
        <v>135</v>
      </c>
      <c r="E175" s="213" t="s">
        <v>32</v>
      </c>
      <c r="F175" s="214" t="s">
        <v>262</v>
      </c>
      <c r="G175" s="190"/>
      <c r="H175" s="215">
        <v>37.4</v>
      </c>
      <c r="I175" s="195"/>
      <c r="J175" s="190"/>
      <c r="K175" s="190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135</v>
      </c>
      <c r="AU175" s="200" t="s">
        <v>85</v>
      </c>
      <c r="AV175" s="11" t="s">
        <v>85</v>
      </c>
      <c r="AW175" s="11" t="s">
        <v>40</v>
      </c>
      <c r="AX175" s="11" t="s">
        <v>77</v>
      </c>
      <c r="AY175" s="200" t="s">
        <v>126</v>
      </c>
    </row>
    <row r="176" spans="2:51" s="13" customFormat="1" ht="13.5">
      <c r="B176" s="216"/>
      <c r="C176" s="217"/>
      <c r="D176" s="203" t="s">
        <v>135</v>
      </c>
      <c r="E176" s="237" t="s">
        <v>32</v>
      </c>
      <c r="F176" s="238" t="s">
        <v>171</v>
      </c>
      <c r="G176" s="217"/>
      <c r="H176" s="239">
        <v>40.4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135</v>
      </c>
      <c r="AU176" s="226" t="s">
        <v>85</v>
      </c>
      <c r="AV176" s="13" t="s">
        <v>133</v>
      </c>
      <c r="AW176" s="13" t="s">
        <v>40</v>
      </c>
      <c r="AX176" s="13" t="s">
        <v>23</v>
      </c>
      <c r="AY176" s="226" t="s">
        <v>126</v>
      </c>
    </row>
    <row r="177" spans="2:63" s="10" customFormat="1" ht="29.85" customHeight="1">
      <c r="B177" s="160"/>
      <c r="C177" s="161"/>
      <c r="D177" s="174" t="s">
        <v>76</v>
      </c>
      <c r="E177" s="175" t="s">
        <v>149</v>
      </c>
      <c r="F177" s="175" t="s">
        <v>263</v>
      </c>
      <c r="G177" s="161"/>
      <c r="H177" s="161"/>
      <c r="I177" s="164"/>
      <c r="J177" s="176">
        <f>BK177</f>
        <v>0</v>
      </c>
      <c r="K177" s="161"/>
      <c r="L177" s="166"/>
      <c r="M177" s="167"/>
      <c r="N177" s="168"/>
      <c r="O177" s="168"/>
      <c r="P177" s="169">
        <f>SUM(P178:P217)</f>
        <v>0</v>
      </c>
      <c r="Q177" s="168"/>
      <c r="R177" s="169">
        <f>SUM(R178:R217)</f>
        <v>7313.177168</v>
      </c>
      <c r="S177" s="168"/>
      <c r="T177" s="170">
        <f>SUM(T178:T217)</f>
        <v>0</v>
      </c>
      <c r="AR177" s="171" t="s">
        <v>23</v>
      </c>
      <c r="AT177" s="172" t="s">
        <v>76</v>
      </c>
      <c r="AU177" s="172" t="s">
        <v>23</v>
      </c>
      <c r="AY177" s="171" t="s">
        <v>126</v>
      </c>
      <c r="BK177" s="173">
        <f>SUM(BK178:BK217)</f>
        <v>0</v>
      </c>
    </row>
    <row r="178" spans="2:65" s="1" customFormat="1" ht="28.9" customHeight="1">
      <c r="B178" s="34"/>
      <c r="C178" s="177" t="s">
        <v>7</v>
      </c>
      <c r="D178" s="177" t="s">
        <v>128</v>
      </c>
      <c r="E178" s="178" t="s">
        <v>264</v>
      </c>
      <c r="F178" s="179" t="s">
        <v>265</v>
      </c>
      <c r="G178" s="180" t="s">
        <v>131</v>
      </c>
      <c r="H178" s="181">
        <v>6948.3</v>
      </c>
      <c r="I178" s="182"/>
      <c r="J178" s="183">
        <f>ROUND(I178*H178,2)</f>
        <v>0</v>
      </c>
      <c r="K178" s="179" t="s">
        <v>132</v>
      </c>
      <c r="L178" s="54"/>
      <c r="M178" s="184" t="s">
        <v>32</v>
      </c>
      <c r="N178" s="185" t="s">
        <v>48</v>
      </c>
      <c r="O178" s="35"/>
      <c r="P178" s="186">
        <f>O178*H178</f>
        <v>0</v>
      </c>
      <c r="Q178" s="186">
        <v>0.573</v>
      </c>
      <c r="R178" s="186">
        <f>Q178*H178</f>
        <v>3981.3759</v>
      </c>
      <c r="S178" s="186">
        <v>0</v>
      </c>
      <c r="T178" s="187">
        <f>S178*H178</f>
        <v>0</v>
      </c>
      <c r="AR178" s="17" t="s">
        <v>133</v>
      </c>
      <c r="AT178" s="17" t="s">
        <v>128</v>
      </c>
      <c r="AU178" s="17" t="s">
        <v>85</v>
      </c>
      <c r="AY178" s="17" t="s">
        <v>126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7" t="s">
        <v>23</v>
      </c>
      <c r="BK178" s="188">
        <f>ROUND(I178*H178,2)</f>
        <v>0</v>
      </c>
      <c r="BL178" s="17" t="s">
        <v>133</v>
      </c>
      <c r="BM178" s="17" t="s">
        <v>266</v>
      </c>
    </row>
    <row r="179" spans="2:51" s="12" customFormat="1" ht="13.5">
      <c r="B179" s="201"/>
      <c r="C179" s="202"/>
      <c r="D179" s="203" t="s">
        <v>135</v>
      </c>
      <c r="E179" s="204" t="s">
        <v>32</v>
      </c>
      <c r="F179" s="205" t="s">
        <v>154</v>
      </c>
      <c r="G179" s="202"/>
      <c r="H179" s="206" t="s">
        <v>32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135</v>
      </c>
      <c r="AU179" s="212" t="s">
        <v>85</v>
      </c>
      <c r="AV179" s="12" t="s">
        <v>23</v>
      </c>
      <c r="AW179" s="12" t="s">
        <v>40</v>
      </c>
      <c r="AX179" s="12" t="s">
        <v>77</v>
      </c>
      <c r="AY179" s="212" t="s">
        <v>126</v>
      </c>
    </row>
    <row r="180" spans="2:51" s="11" customFormat="1" ht="13.5">
      <c r="B180" s="189"/>
      <c r="C180" s="190"/>
      <c r="D180" s="203" t="s">
        <v>135</v>
      </c>
      <c r="E180" s="213" t="s">
        <v>32</v>
      </c>
      <c r="F180" s="214" t="s">
        <v>267</v>
      </c>
      <c r="G180" s="190"/>
      <c r="H180" s="215">
        <v>460.5</v>
      </c>
      <c r="I180" s="195"/>
      <c r="J180" s="190"/>
      <c r="K180" s="190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135</v>
      </c>
      <c r="AU180" s="200" t="s">
        <v>85</v>
      </c>
      <c r="AV180" s="11" t="s">
        <v>85</v>
      </c>
      <c r="AW180" s="11" t="s">
        <v>40</v>
      </c>
      <c r="AX180" s="11" t="s">
        <v>77</v>
      </c>
      <c r="AY180" s="200" t="s">
        <v>126</v>
      </c>
    </row>
    <row r="181" spans="2:51" s="12" customFormat="1" ht="13.5">
      <c r="B181" s="201"/>
      <c r="C181" s="202"/>
      <c r="D181" s="203" t="s">
        <v>135</v>
      </c>
      <c r="E181" s="204" t="s">
        <v>32</v>
      </c>
      <c r="F181" s="205" t="s">
        <v>156</v>
      </c>
      <c r="G181" s="202"/>
      <c r="H181" s="206" t="s">
        <v>32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135</v>
      </c>
      <c r="AU181" s="212" t="s">
        <v>85</v>
      </c>
      <c r="AV181" s="12" t="s">
        <v>23</v>
      </c>
      <c r="AW181" s="12" t="s">
        <v>40</v>
      </c>
      <c r="AX181" s="12" t="s">
        <v>77</v>
      </c>
      <c r="AY181" s="212" t="s">
        <v>126</v>
      </c>
    </row>
    <row r="182" spans="2:51" s="11" customFormat="1" ht="13.5">
      <c r="B182" s="189"/>
      <c r="C182" s="190"/>
      <c r="D182" s="203" t="s">
        <v>135</v>
      </c>
      <c r="E182" s="213" t="s">
        <v>32</v>
      </c>
      <c r="F182" s="214" t="s">
        <v>227</v>
      </c>
      <c r="G182" s="190"/>
      <c r="H182" s="215">
        <v>5436</v>
      </c>
      <c r="I182" s="195"/>
      <c r="J182" s="190"/>
      <c r="K182" s="190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135</v>
      </c>
      <c r="AU182" s="200" t="s">
        <v>85</v>
      </c>
      <c r="AV182" s="11" t="s">
        <v>85</v>
      </c>
      <c r="AW182" s="11" t="s">
        <v>40</v>
      </c>
      <c r="AX182" s="11" t="s">
        <v>77</v>
      </c>
      <c r="AY182" s="200" t="s">
        <v>126</v>
      </c>
    </row>
    <row r="183" spans="2:51" s="12" customFormat="1" ht="13.5">
      <c r="B183" s="201"/>
      <c r="C183" s="202"/>
      <c r="D183" s="203" t="s">
        <v>135</v>
      </c>
      <c r="E183" s="204" t="s">
        <v>32</v>
      </c>
      <c r="F183" s="205" t="s">
        <v>159</v>
      </c>
      <c r="G183" s="202"/>
      <c r="H183" s="206" t="s">
        <v>32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135</v>
      </c>
      <c r="AU183" s="212" t="s">
        <v>85</v>
      </c>
      <c r="AV183" s="12" t="s">
        <v>23</v>
      </c>
      <c r="AW183" s="12" t="s">
        <v>40</v>
      </c>
      <c r="AX183" s="12" t="s">
        <v>77</v>
      </c>
      <c r="AY183" s="212" t="s">
        <v>126</v>
      </c>
    </row>
    <row r="184" spans="2:51" s="11" customFormat="1" ht="13.5">
      <c r="B184" s="189"/>
      <c r="C184" s="190"/>
      <c r="D184" s="203" t="s">
        <v>135</v>
      </c>
      <c r="E184" s="213" t="s">
        <v>32</v>
      </c>
      <c r="F184" s="214" t="s">
        <v>228</v>
      </c>
      <c r="G184" s="190"/>
      <c r="H184" s="215">
        <v>1047</v>
      </c>
      <c r="I184" s="195"/>
      <c r="J184" s="190"/>
      <c r="K184" s="190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135</v>
      </c>
      <c r="AU184" s="200" t="s">
        <v>85</v>
      </c>
      <c r="AV184" s="11" t="s">
        <v>85</v>
      </c>
      <c r="AW184" s="11" t="s">
        <v>40</v>
      </c>
      <c r="AX184" s="11" t="s">
        <v>77</v>
      </c>
      <c r="AY184" s="200" t="s">
        <v>126</v>
      </c>
    </row>
    <row r="185" spans="2:51" s="12" customFormat="1" ht="13.5">
      <c r="B185" s="201"/>
      <c r="C185" s="202"/>
      <c r="D185" s="203" t="s">
        <v>135</v>
      </c>
      <c r="E185" s="204" t="s">
        <v>32</v>
      </c>
      <c r="F185" s="205" t="s">
        <v>268</v>
      </c>
      <c r="G185" s="202"/>
      <c r="H185" s="206" t="s">
        <v>32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135</v>
      </c>
      <c r="AU185" s="212" t="s">
        <v>85</v>
      </c>
      <c r="AV185" s="12" t="s">
        <v>23</v>
      </c>
      <c r="AW185" s="12" t="s">
        <v>40</v>
      </c>
      <c r="AX185" s="12" t="s">
        <v>77</v>
      </c>
      <c r="AY185" s="212" t="s">
        <v>126</v>
      </c>
    </row>
    <row r="186" spans="2:51" s="11" customFormat="1" ht="13.5">
      <c r="B186" s="189"/>
      <c r="C186" s="190"/>
      <c r="D186" s="203" t="s">
        <v>135</v>
      </c>
      <c r="E186" s="213" t="s">
        <v>32</v>
      </c>
      <c r="F186" s="214" t="s">
        <v>251</v>
      </c>
      <c r="G186" s="190"/>
      <c r="H186" s="215">
        <v>4.8</v>
      </c>
      <c r="I186" s="195"/>
      <c r="J186" s="190"/>
      <c r="K186" s="190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135</v>
      </c>
      <c r="AU186" s="200" t="s">
        <v>85</v>
      </c>
      <c r="AV186" s="11" t="s">
        <v>85</v>
      </c>
      <c r="AW186" s="11" t="s">
        <v>40</v>
      </c>
      <c r="AX186" s="11" t="s">
        <v>77</v>
      </c>
      <c r="AY186" s="200" t="s">
        <v>126</v>
      </c>
    </row>
    <row r="187" spans="2:51" s="13" customFormat="1" ht="13.5">
      <c r="B187" s="216"/>
      <c r="C187" s="217"/>
      <c r="D187" s="191" t="s">
        <v>135</v>
      </c>
      <c r="E187" s="218" t="s">
        <v>32</v>
      </c>
      <c r="F187" s="219" t="s">
        <v>171</v>
      </c>
      <c r="G187" s="217"/>
      <c r="H187" s="220">
        <v>6948.3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135</v>
      </c>
      <c r="AU187" s="226" t="s">
        <v>85</v>
      </c>
      <c r="AV187" s="13" t="s">
        <v>133</v>
      </c>
      <c r="AW187" s="13" t="s">
        <v>40</v>
      </c>
      <c r="AX187" s="13" t="s">
        <v>23</v>
      </c>
      <c r="AY187" s="226" t="s">
        <v>126</v>
      </c>
    </row>
    <row r="188" spans="2:65" s="1" customFormat="1" ht="28.9" customHeight="1">
      <c r="B188" s="34"/>
      <c r="C188" s="177" t="s">
        <v>269</v>
      </c>
      <c r="D188" s="177" t="s">
        <v>128</v>
      </c>
      <c r="E188" s="178" t="s">
        <v>270</v>
      </c>
      <c r="F188" s="179" t="s">
        <v>271</v>
      </c>
      <c r="G188" s="180" t="s">
        <v>131</v>
      </c>
      <c r="H188" s="181">
        <v>6483</v>
      </c>
      <c r="I188" s="182"/>
      <c r="J188" s="183">
        <f>ROUND(I188*H188,2)</f>
        <v>0</v>
      </c>
      <c r="K188" s="179" t="s">
        <v>132</v>
      </c>
      <c r="L188" s="54"/>
      <c r="M188" s="184" t="s">
        <v>32</v>
      </c>
      <c r="N188" s="185" t="s">
        <v>48</v>
      </c>
      <c r="O188" s="35"/>
      <c r="P188" s="186">
        <f>O188*H188</f>
        <v>0</v>
      </c>
      <c r="Q188" s="186">
        <v>0.18907</v>
      </c>
      <c r="R188" s="186">
        <f>Q188*H188</f>
        <v>1225.74081</v>
      </c>
      <c r="S188" s="186">
        <v>0</v>
      </c>
      <c r="T188" s="187">
        <f>S188*H188</f>
        <v>0</v>
      </c>
      <c r="AR188" s="17" t="s">
        <v>133</v>
      </c>
      <c r="AT188" s="17" t="s">
        <v>128</v>
      </c>
      <c r="AU188" s="17" t="s">
        <v>85</v>
      </c>
      <c r="AY188" s="17" t="s">
        <v>126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7" t="s">
        <v>23</v>
      </c>
      <c r="BK188" s="188">
        <f>ROUND(I188*H188,2)</f>
        <v>0</v>
      </c>
      <c r="BL188" s="17" t="s">
        <v>133</v>
      </c>
      <c r="BM188" s="17" t="s">
        <v>272</v>
      </c>
    </row>
    <row r="189" spans="2:51" s="12" customFormat="1" ht="13.5">
      <c r="B189" s="201"/>
      <c r="C189" s="202"/>
      <c r="D189" s="203" t="s">
        <v>135</v>
      </c>
      <c r="E189" s="204" t="s">
        <v>32</v>
      </c>
      <c r="F189" s="205" t="s">
        <v>156</v>
      </c>
      <c r="G189" s="202"/>
      <c r="H189" s="206" t="s">
        <v>32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135</v>
      </c>
      <c r="AU189" s="212" t="s">
        <v>85</v>
      </c>
      <c r="AV189" s="12" t="s">
        <v>23</v>
      </c>
      <c r="AW189" s="12" t="s">
        <v>40</v>
      </c>
      <c r="AX189" s="12" t="s">
        <v>77</v>
      </c>
      <c r="AY189" s="212" t="s">
        <v>126</v>
      </c>
    </row>
    <row r="190" spans="2:51" s="11" customFormat="1" ht="13.5">
      <c r="B190" s="189"/>
      <c r="C190" s="190"/>
      <c r="D190" s="203" t="s">
        <v>135</v>
      </c>
      <c r="E190" s="213" t="s">
        <v>32</v>
      </c>
      <c r="F190" s="214" t="s">
        <v>227</v>
      </c>
      <c r="G190" s="190"/>
      <c r="H190" s="215">
        <v>5436</v>
      </c>
      <c r="I190" s="195"/>
      <c r="J190" s="190"/>
      <c r="K190" s="190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135</v>
      </c>
      <c r="AU190" s="200" t="s">
        <v>85</v>
      </c>
      <c r="AV190" s="11" t="s">
        <v>85</v>
      </c>
      <c r="AW190" s="11" t="s">
        <v>40</v>
      </c>
      <c r="AX190" s="11" t="s">
        <v>77</v>
      </c>
      <c r="AY190" s="200" t="s">
        <v>126</v>
      </c>
    </row>
    <row r="191" spans="2:51" s="12" customFormat="1" ht="13.5">
      <c r="B191" s="201"/>
      <c r="C191" s="202"/>
      <c r="D191" s="203" t="s">
        <v>135</v>
      </c>
      <c r="E191" s="204" t="s">
        <v>32</v>
      </c>
      <c r="F191" s="205" t="s">
        <v>159</v>
      </c>
      <c r="G191" s="202"/>
      <c r="H191" s="206" t="s">
        <v>32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135</v>
      </c>
      <c r="AU191" s="212" t="s">
        <v>85</v>
      </c>
      <c r="AV191" s="12" t="s">
        <v>23</v>
      </c>
      <c r="AW191" s="12" t="s">
        <v>40</v>
      </c>
      <c r="AX191" s="12" t="s">
        <v>77</v>
      </c>
      <c r="AY191" s="212" t="s">
        <v>126</v>
      </c>
    </row>
    <row r="192" spans="2:51" s="11" customFormat="1" ht="13.5">
      <c r="B192" s="189"/>
      <c r="C192" s="190"/>
      <c r="D192" s="203" t="s">
        <v>135</v>
      </c>
      <c r="E192" s="213" t="s">
        <v>32</v>
      </c>
      <c r="F192" s="214" t="s">
        <v>228</v>
      </c>
      <c r="G192" s="190"/>
      <c r="H192" s="215">
        <v>1047</v>
      </c>
      <c r="I192" s="195"/>
      <c r="J192" s="190"/>
      <c r="K192" s="190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135</v>
      </c>
      <c r="AU192" s="200" t="s">
        <v>85</v>
      </c>
      <c r="AV192" s="11" t="s">
        <v>85</v>
      </c>
      <c r="AW192" s="11" t="s">
        <v>40</v>
      </c>
      <c r="AX192" s="11" t="s">
        <v>77</v>
      </c>
      <c r="AY192" s="200" t="s">
        <v>126</v>
      </c>
    </row>
    <row r="193" spans="2:51" s="13" customFormat="1" ht="13.5">
      <c r="B193" s="216"/>
      <c r="C193" s="217"/>
      <c r="D193" s="191" t="s">
        <v>135</v>
      </c>
      <c r="E193" s="218" t="s">
        <v>32</v>
      </c>
      <c r="F193" s="219" t="s">
        <v>171</v>
      </c>
      <c r="G193" s="217"/>
      <c r="H193" s="220">
        <v>6483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135</v>
      </c>
      <c r="AU193" s="226" t="s">
        <v>85</v>
      </c>
      <c r="AV193" s="13" t="s">
        <v>133</v>
      </c>
      <c r="AW193" s="13" t="s">
        <v>40</v>
      </c>
      <c r="AX193" s="13" t="s">
        <v>23</v>
      </c>
      <c r="AY193" s="226" t="s">
        <v>126</v>
      </c>
    </row>
    <row r="194" spans="2:65" s="1" customFormat="1" ht="28.9" customHeight="1">
      <c r="B194" s="34"/>
      <c r="C194" s="177" t="s">
        <v>273</v>
      </c>
      <c r="D194" s="177" t="s">
        <v>128</v>
      </c>
      <c r="E194" s="178" t="s">
        <v>274</v>
      </c>
      <c r="F194" s="179" t="s">
        <v>275</v>
      </c>
      <c r="G194" s="180" t="s">
        <v>131</v>
      </c>
      <c r="H194" s="181">
        <v>460.5</v>
      </c>
      <c r="I194" s="182"/>
      <c r="J194" s="183">
        <f>ROUND(I194*H194,2)</f>
        <v>0</v>
      </c>
      <c r="K194" s="179" t="s">
        <v>132</v>
      </c>
      <c r="L194" s="54"/>
      <c r="M194" s="184" t="s">
        <v>32</v>
      </c>
      <c r="N194" s="185" t="s">
        <v>48</v>
      </c>
      <c r="O194" s="35"/>
      <c r="P194" s="186">
        <f>O194*H194</f>
        <v>0</v>
      </c>
      <c r="Q194" s="186">
        <v>0.27994</v>
      </c>
      <c r="R194" s="186">
        <f>Q194*H194</f>
        <v>128.91237</v>
      </c>
      <c r="S194" s="186">
        <v>0</v>
      </c>
      <c r="T194" s="187">
        <f>S194*H194</f>
        <v>0</v>
      </c>
      <c r="AR194" s="17" t="s">
        <v>133</v>
      </c>
      <c r="AT194" s="17" t="s">
        <v>128</v>
      </c>
      <c r="AU194" s="17" t="s">
        <v>85</v>
      </c>
      <c r="AY194" s="17" t="s">
        <v>126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7" t="s">
        <v>23</v>
      </c>
      <c r="BK194" s="188">
        <f>ROUND(I194*H194,2)</f>
        <v>0</v>
      </c>
      <c r="BL194" s="17" t="s">
        <v>133</v>
      </c>
      <c r="BM194" s="17" t="s">
        <v>276</v>
      </c>
    </row>
    <row r="195" spans="2:51" s="12" customFormat="1" ht="13.5">
      <c r="B195" s="201"/>
      <c r="C195" s="202"/>
      <c r="D195" s="203" t="s">
        <v>135</v>
      </c>
      <c r="E195" s="204" t="s">
        <v>32</v>
      </c>
      <c r="F195" s="205" t="s">
        <v>154</v>
      </c>
      <c r="G195" s="202"/>
      <c r="H195" s="206" t="s">
        <v>32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135</v>
      </c>
      <c r="AU195" s="212" t="s">
        <v>85</v>
      </c>
      <c r="AV195" s="12" t="s">
        <v>23</v>
      </c>
      <c r="AW195" s="12" t="s">
        <v>40</v>
      </c>
      <c r="AX195" s="12" t="s">
        <v>77</v>
      </c>
      <c r="AY195" s="212" t="s">
        <v>126</v>
      </c>
    </row>
    <row r="196" spans="2:51" s="11" customFormat="1" ht="13.5">
      <c r="B196" s="189"/>
      <c r="C196" s="190"/>
      <c r="D196" s="191" t="s">
        <v>135</v>
      </c>
      <c r="E196" s="192" t="s">
        <v>32</v>
      </c>
      <c r="F196" s="193" t="s">
        <v>267</v>
      </c>
      <c r="G196" s="190"/>
      <c r="H196" s="194">
        <v>460.5</v>
      </c>
      <c r="I196" s="195"/>
      <c r="J196" s="190"/>
      <c r="K196" s="190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135</v>
      </c>
      <c r="AU196" s="200" t="s">
        <v>85</v>
      </c>
      <c r="AV196" s="11" t="s">
        <v>85</v>
      </c>
      <c r="AW196" s="11" t="s">
        <v>40</v>
      </c>
      <c r="AX196" s="11" t="s">
        <v>23</v>
      </c>
      <c r="AY196" s="200" t="s">
        <v>126</v>
      </c>
    </row>
    <row r="197" spans="2:65" s="1" customFormat="1" ht="40.15" customHeight="1">
      <c r="B197" s="34"/>
      <c r="C197" s="177" t="s">
        <v>277</v>
      </c>
      <c r="D197" s="177" t="s">
        <v>128</v>
      </c>
      <c r="E197" s="178" t="s">
        <v>278</v>
      </c>
      <c r="F197" s="179" t="s">
        <v>279</v>
      </c>
      <c r="G197" s="180" t="s">
        <v>131</v>
      </c>
      <c r="H197" s="181">
        <v>460.5</v>
      </c>
      <c r="I197" s="182"/>
      <c r="J197" s="183">
        <f>ROUND(I197*H197,2)</f>
        <v>0</v>
      </c>
      <c r="K197" s="179" t="s">
        <v>132</v>
      </c>
      <c r="L197" s="54"/>
      <c r="M197" s="184" t="s">
        <v>32</v>
      </c>
      <c r="N197" s="185" t="s">
        <v>48</v>
      </c>
      <c r="O197" s="35"/>
      <c r="P197" s="186">
        <f>O197*H197</f>
        <v>0</v>
      </c>
      <c r="Q197" s="186">
        <v>0.13188</v>
      </c>
      <c r="R197" s="186">
        <f>Q197*H197</f>
        <v>60.73074</v>
      </c>
      <c r="S197" s="186">
        <v>0</v>
      </c>
      <c r="T197" s="187">
        <f>S197*H197</f>
        <v>0</v>
      </c>
      <c r="AR197" s="17" t="s">
        <v>133</v>
      </c>
      <c r="AT197" s="17" t="s">
        <v>128</v>
      </c>
      <c r="AU197" s="17" t="s">
        <v>85</v>
      </c>
      <c r="AY197" s="17" t="s">
        <v>126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7" t="s">
        <v>23</v>
      </c>
      <c r="BK197" s="188">
        <f>ROUND(I197*H197,2)</f>
        <v>0</v>
      </c>
      <c r="BL197" s="17" t="s">
        <v>133</v>
      </c>
      <c r="BM197" s="17" t="s">
        <v>280</v>
      </c>
    </row>
    <row r="198" spans="2:51" s="12" customFormat="1" ht="13.5">
      <c r="B198" s="201"/>
      <c r="C198" s="202"/>
      <c r="D198" s="203" t="s">
        <v>135</v>
      </c>
      <c r="E198" s="204" t="s">
        <v>32</v>
      </c>
      <c r="F198" s="205" t="s">
        <v>154</v>
      </c>
      <c r="G198" s="202"/>
      <c r="H198" s="206" t="s">
        <v>32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135</v>
      </c>
      <c r="AU198" s="212" t="s">
        <v>85</v>
      </c>
      <c r="AV198" s="12" t="s">
        <v>23</v>
      </c>
      <c r="AW198" s="12" t="s">
        <v>40</v>
      </c>
      <c r="AX198" s="12" t="s">
        <v>77</v>
      </c>
      <c r="AY198" s="212" t="s">
        <v>126</v>
      </c>
    </row>
    <row r="199" spans="2:51" s="11" customFormat="1" ht="13.5">
      <c r="B199" s="189"/>
      <c r="C199" s="190"/>
      <c r="D199" s="191" t="s">
        <v>135</v>
      </c>
      <c r="E199" s="192" t="s">
        <v>32</v>
      </c>
      <c r="F199" s="193" t="s">
        <v>267</v>
      </c>
      <c r="G199" s="190"/>
      <c r="H199" s="194">
        <v>460.5</v>
      </c>
      <c r="I199" s="195"/>
      <c r="J199" s="190"/>
      <c r="K199" s="190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135</v>
      </c>
      <c r="AU199" s="200" t="s">
        <v>85</v>
      </c>
      <c r="AV199" s="11" t="s">
        <v>85</v>
      </c>
      <c r="AW199" s="11" t="s">
        <v>40</v>
      </c>
      <c r="AX199" s="11" t="s">
        <v>23</v>
      </c>
      <c r="AY199" s="200" t="s">
        <v>126</v>
      </c>
    </row>
    <row r="200" spans="2:65" s="1" customFormat="1" ht="28.9" customHeight="1">
      <c r="B200" s="34"/>
      <c r="C200" s="177" t="s">
        <v>281</v>
      </c>
      <c r="D200" s="177" t="s">
        <v>128</v>
      </c>
      <c r="E200" s="178" t="s">
        <v>282</v>
      </c>
      <c r="F200" s="179" t="s">
        <v>283</v>
      </c>
      <c r="G200" s="180" t="s">
        <v>131</v>
      </c>
      <c r="H200" s="181">
        <v>1710.5</v>
      </c>
      <c r="I200" s="182"/>
      <c r="J200" s="183">
        <f>ROUND(I200*H200,2)</f>
        <v>0</v>
      </c>
      <c r="K200" s="179" t="s">
        <v>132</v>
      </c>
      <c r="L200" s="54"/>
      <c r="M200" s="184" t="s">
        <v>32</v>
      </c>
      <c r="N200" s="185" t="s">
        <v>48</v>
      </c>
      <c r="O200" s="35"/>
      <c r="P200" s="186">
        <f>O200*H200</f>
        <v>0</v>
      </c>
      <c r="Q200" s="186">
        <v>0.27799</v>
      </c>
      <c r="R200" s="186">
        <f>Q200*H200</f>
        <v>475.50189500000005</v>
      </c>
      <c r="S200" s="186">
        <v>0</v>
      </c>
      <c r="T200" s="187">
        <f>S200*H200</f>
        <v>0</v>
      </c>
      <c r="AR200" s="17" t="s">
        <v>133</v>
      </c>
      <c r="AT200" s="17" t="s">
        <v>128</v>
      </c>
      <c r="AU200" s="17" t="s">
        <v>85</v>
      </c>
      <c r="AY200" s="17" t="s">
        <v>126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7" t="s">
        <v>23</v>
      </c>
      <c r="BK200" s="188">
        <f>ROUND(I200*H200,2)</f>
        <v>0</v>
      </c>
      <c r="BL200" s="17" t="s">
        <v>133</v>
      </c>
      <c r="BM200" s="17" t="s">
        <v>284</v>
      </c>
    </row>
    <row r="201" spans="2:51" s="11" customFormat="1" ht="13.5">
      <c r="B201" s="189"/>
      <c r="C201" s="190"/>
      <c r="D201" s="191" t="s">
        <v>135</v>
      </c>
      <c r="E201" s="192" t="s">
        <v>32</v>
      </c>
      <c r="F201" s="193" t="s">
        <v>285</v>
      </c>
      <c r="G201" s="190"/>
      <c r="H201" s="194">
        <v>1710.5</v>
      </c>
      <c r="I201" s="195"/>
      <c r="J201" s="190"/>
      <c r="K201" s="190"/>
      <c r="L201" s="196"/>
      <c r="M201" s="197"/>
      <c r="N201" s="198"/>
      <c r="O201" s="198"/>
      <c r="P201" s="198"/>
      <c r="Q201" s="198"/>
      <c r="R201" s="198"/>
      <c r="S201" s="198"/>
      <c r="T201" s="199"/>
      <c r="AT201" s="200" t="s">
        <v>135</v>
      </c>
      <c r="AU201" s="200" t="s">
        <v>85</v>
      </c>
      <c r="AV201" s="11" t="s">
        <v>85</v>
      </c>
      <c r="AW201" s="11" t="s">
        <v>40</v>
      </c>
      <c r="AX201" s="11" t="s">
        <v>23</v>
      </c>
      <c r="AY201" s="200" t="s">
        <v>126</v>
      </c>
    </row>
    <row r="202" spans="2:65" s="1" customFormat="1" ht="28.9" customHeight="1">
      <c r="B202" s="34"/>
      <c r="C202" s="177" t="s">
        <v>286</v>
      </c>
      <c r="D202" s="177" t="s">
        <v>128</v>
      </c>
      <c r="E202" s="178" t="s">
        <v>287</v>
      </c>
      <c r="F202" s="179" t="s">
        <v>288</v>
      </c>
      <c r="G202" s="180" t="s">
        <v>131</v>
      </c>
      <c r="H202" s="181">
        <v>6483</v>
      </c>
      <c r="I202" s="182"/>
      <c r="J202" s="183">
        <f>ROUND(I202*H202,2)</f>
        <v>0</v>
      </c>
      <c r="K202" s="179" t="s">
        <v>32</v>
      </c>
      <c r="L202" s="54"/>
      <c r="M202" s="184" t="s">
        <v>32</v>
      </c>
      <c r="N202" s="185" t="s">
        <v>48</v>
      </c>
      <c r="O202" s="35"/>
      <c r="P202" s="186">
        <f>O202*H202</f>
        <v>0</v>
      </c>
      <c r="Q202" s="186">
        <v>0.21033</v>
      </c>
      <c r="R202" s="186">
        <f>Q202*H202</f>
        <v>1363.5693899999999</v>
      </c>
      <c r="S202" s="186">
        <v>0</v>
      </c>
      <c r="T202" s="187">
        <f>S202*H202</f>
        <v>0</v>
      </c>
      <c r="AR202" s="17" t="s">
        <v>133</v>
      </c>
      <c r="AT202" s="17" t="s">
        <v>128</v>
      </c>
      <c r="AU202" s="17" t="s">
        <v>85</v>
      </c>
      <c r="AY202" s="17" t="s">
        <v>126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7" t="s">
        <v>23</v>
      </c>
      <c r="BK202" s="188">
        <f>ROUND(I202*H202,2)</f>
        <v>0</v>
      </c>
      <c r="BL202" s="17" t="s">
        <v>133</v>
      </c>
      <c r="BM202" s="17" t="s">
        <v>289</v>
      </c>
    </row>
    <row r="203" spans="2:51" s="12" customFormat="1" ht="13.5">
      <c r="B203" s="201"/>
      <c r="C203" s="202"/>
      <c r="D203" s="203" t="s">
        <v>135</v>
      </c>
      <c r="E203" s="204" t="s">
        <v>32</v>
      </c>
      <c r="F203" s="205" t="s">
        <v>156</v>
      </c>
      <c r="G203" s="202"/>
      <c r="H203" s="206" t="s">
        <v>32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135</v>
      </c>
      <c r="AU203" s="212" t="s">
        <v>85</v>
      </c>
      <c r="AV203" s="12" t="s">
        <v>23</v>
      </c>
      <c r="AW203" s="12" t="s">
        <v>40</v>
      </c>
      <c r="AX203" s="12" t="s">
        <v>77</v>
      </c>
      <c r="AY203" s="212" t="s">
        <v>126</v>
      </c>
    </row>
    <row r="204" spans="2:51" s="11" customFormat="1" ht="13.5">
      <c r="B204" s="189"/>
      <c r="C204" s="190"/>
      <c r="D204" s="203" t="s">
        <v>135</v>
      </c>
      <c r="E204" s="213" t="s">
        <v>32</v>
      </c>
      <c r="F204" s="214" t="s">
        <v>227</v>
      </c>
      <c r="G204" s="190"/>
      <c r="H204" s="215">
        <v>5436</v>
      </c>
      <c r="I204" s="195"/>
      <c r="J204" s="190"/>
      <c r="K204" s="190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135</v>
      </c>
      <c r="AU204" s="200" t="s">
        <v>85</v>
      </c>
      <c r="AV204" s="11" t="s">
        <v>85</v>
      </c>
      <c r="AW204" s="11" t="s">
        <v>40</v>
      </c>
      <c r="AX204" s="11" t="s">
        <v>77</v>
      </c>
      <c r="AY204" s="200" t="s">
        <v>126</v>
      </c>
    </row>
    <row r="205" spans="2:51" s="12" customFormat="1" ht="13.5">
      <c r="B205" s="201"/>
      <c r="C205" s="202"/>
      <c r="D205" s="203" t="s">
        <v>135</v>
      </c>
      <c r="E205" s="204" t="s">
        <v>32</v>
      </c>
      <c r="F205" s="205" t="s">
        <v>159</v>
      </c>
      <c r="G205" s="202"/>
      <c r="H205" s="206" t="s">
        <v>32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135</v>
      </c>
      <c r="AU205" s="212" t="s">
        <v>85</v>
      </c>
      <c r="AV205" s="12" t="s">
        <v>23</v>
      </c>
      <c r="AW205" s="12" t="s">
        <v>40</v>
      </c>
      <c r="AX205" s="12" t="s">
        <v>77</v>
      </c>
      <c r="AY205" s="212" t="s">
        <v>126</v>
      </c>
    </row>
    <row r="206" spans="2:51" s="11" customFormat="1" ht="13.5">
      <c r="B206" s="189"/>
      <c r="C206" s="190"/>
      <c r="D206" s="203" t="s">
        <v>135</v>
      </c>
      <c r="E206" s="213" t="s">
        <v>32</v>
      </c>
      <c r="F206" s="214" t="s">
        <v>290</v>
      </c>
      <c r="G206" s="190"/>
      <c r="H206" s="215">
        <v>1047</v>
      </c>
      <c r="I206" s="195"/>
      <c r="J206" s="190"/>
      <c r="K206" s="190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135</v>
      </c>
      <c r="AU206" s="200" t="s">
        <v>85</v>
      </c>
      <c r="AV206" s="11" t="s">
        <v>85</v>
      </c>
      <c r="AW206" s="11" t="s">
        <v>40</v>
      </c>
      <c r="AX206" s="11" t="s">
        <v>77</v>
      </c>
      <c r="AY206" s="200" t="s">
        <v>126</v>
      </c>
    </row>
    <row r="207" spans="2:51" s="13" customFormat="1" ht="13.5">
      <c r="B207" s="216"/>
      <c r="C207" s="217"/>
      <c r="D207" s="191" t="s">
        <v>135</v>
      </c>
      <c r="E207" s="218" t="s">
        <v>32</v>
      </c>
      <c r="F207" s="219" t="s">
        <v>171</v>
      </c>
      <c r="G207" s="217"/>
      <c r="H207" s="220">
        <v>6483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135</v>
      </c>
      <c r="AU207" s="226" t="s">
        <v>85</v>
      </c>
      <c r="AV207" s="13" t="s">
        <v>133</v>
      </c>
      <c r="AW207" s="13" t="s">
        <v>40</v>
      </c>
      <c r="AX207" s="13" t="s">
        <v>23</v>
      </c>
      <c r="AY207" s="226" t="s">
        <v>126</v>
      </c>
    </row>
    <row r="208" spans="2:65" s="1" customFormat="1" ht="40.15" customHeight="1">
      <c r="B208" s="34"/>
      <c r="C208" s="177" t="s">
        <v>291</v>
      </c>
      <c r="D208" s="177" t="s">
        <v>128</v>
      </c>
      <c r="E208" s="178" t="s">
        <v>292</v>
      </c>
      <c r="F208" s="179" t="s">
        <v>293</v>
      </c>
      <c r="G208" s="180" t="s">
        <v>131</v>
      </c>
      <c r="H208" s="181">
        <v>460.5</v>
      </c>
      <c r="I208" s="182"/>
      <c r="J208" s="183">
        <f>ROUND(I208*H208,2)</f>
        <v>0</v>
      </c>
      <c r="K208" s="179" t="s">
        <v>132</v>
      </c>
      <c r="L208" s="54"/>
      <c r="M208" s="184" t="s">
        <v>32</v>
      </c>
      <c r="N208" s="185" t="s">
        <v>48</v>
      </c>
      <c r="O208" s="35"/>
      <c r="P208" s="186">
        <f>O208*H208</f>
        <v>0</v>
      </c>
      <c r="Q208" s="186">
        <v>0.10373</v>
      </c>
      <c r="R208" s="186">
        <f>Q208*H208</f>
        <v>47.767665</v>
      </c>
      <c r="S208" s="186">
        <v>0</v>
      </c>
      <c r="T208" s="187">
        <f>S208*H208</f>
        <v>0</v>
      </c>
      <c r="AR208" s="17" t="s">
        <v>133</v>
      </c>
      <c r="AT208" s="17" t="s">
        <v>128</v>
      </c>
      <c r="AU208" s="17" t="s">
        <v>85</v>
      </c>
      <c r="AY208" s="17" t="s">
        <v>126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7" t="s">
        <v>23</v>
      </c>
      <c r="BK208" s="188">
        <f>ROUND(I208*H208,2)</f>
        <v>0</v>
      </c>
      <c r="BL208" s="17" t="s">
        <v>133</v>
      </c>
      <c r="BM208" s="17" t="s">
        <v>294</v>
      </c>
    </row>
    <row r="209" spans="2:51" s="12" customFormat="1" ht="13.5">
      <c r="B209" s="201"/>
      <c r="C209" s="202"/>
      <c r="D209" s="203" t="s">
        <v>135</v>
      </c>
      <c r="E209" s="204" t="s">
        <v>32</v>
      </c>
      <c r="F209" s="205" t="s">
        <v>295</v>
      </c>
      <c r="G209" s="202"/>
      <c r="H209" s="206" t="s">
        <v>32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135</v>
      </c>
      <c r="AU209" s="212" t="s">
        <v>85</v>
      </c>
      <c r="AV209" s="12" t="s">
        <v>23</v>
      </c>
      <c r="AW209" s="12" t="s">
        <v>40</v>
      </c>
      <c r="AX209" s="12" t="s">
        <v>77</v>
      </c>
      <c r="AY209" s="212" t="s">
        <v>126</v>
      </c>
    </row>
    <row r="210" spans="2:51" s="11" customFormat="1" ht="13.5">
      <c r="B210" s="189"/>
      <c r="C210" s="190"/>
      <c r="D210" s="191" t="s">
        <v>135</v>
      </c>
      <c r="E210" s="192" t="s">
        <v>32</v>
      </c>
      <c r="F210" s="193" t="s">
        <v>267</v>
      </c>
      <c r="G210" s="190"/>
      <c r="H210" s="194">
        <v>460.5</v>
      </c>
      <c r="I210" s="195"/>
      <c r="J210" s="190"/>
      <c r="K210" s="190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135</v>
      </c>
      <c r="AU210" s="200" t="s">
        <v>85</v>
      </c>
      <c r="AV210" s="11" t="s">
        <v>85</v>
      </c>
      <c r="AW210" s="11" t="s">
        <v>40</v>
      </c>
      <c r="AX210" s="11" t="s">
        <v>23</v>
      </c>
      <c r="AY210" s="200" t="s">
        <v>126</v>
      </c>
    </row>
    <row r="211" spans="2:65" s="1" customFormat="1" ht="28.9" customHeight="1">
      <c r="B211" s="34"/>
      <c r="C211" s="177" t="s">
        <v>296</v>
      </c>
      <c r="D211" s="177" t="s">
        <v>128</v>
      </c>
      <c r="E211" s="178" t="s">
        <v>297</v>
      </c>
      <c r="F211" s="179" t="s">
        <v>298</v>
      </c>
      <c r="G211" s="180" t="s">
        <v>131</v>
      </c>
      <c r="H211" s="181">
        <v>34.53</v>
      </c>
      <c r="I211" s="182"/>
      <c r="J211" s="183">
        <f>ROUND(I211*H211,2)</f>
        <v>0</v>
      </c>
      <c r="K211" s="179" t="s">
        <v>132</v>
      </c>
      <c r="L211" s="54"/>
      <c r="M211" s="184" t="s">
        <v>32</v>
      </c>
      <c r="N211" s="185" t="s">
        <v>48</v>
      </c>
      <c r="O211" s="35"/>
      <c r="P211" s="186">
        <f>O211*H211</f>
        <v>0</v>
      </c>
      <c r="Q211" s="186">
        <v>0.8566</v>
      </c>
      <c r="R211" s="186">
        <f>Q211*H211</f>
        <v>29.578398000000004</v>
      </c>
      <c r="S211" s="186">
        <v>0</v>
      </c>
      <c r="T211" s="187">
        <f>S211*H211</f>
        <v>0</v>
      </c>
      <c r="AR211" s="17" t="s">
        <v>133</v>
      </c>
      <c r="AT211" s="17" t="s">
        <v>128</v>
      </c>
      <c r="AU211" s="17" t="s">
        <v>85</v>
      </c>
      <c r="AY211" s="17" t="s">
        <v>126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7" t="s">
        <v>23</v>
      </c>
      <c r="BK211" s="188">
        <f>ROUND(I211*H211,2)</f>
        <v>0</v>
      </c>
      <c r="BL211" s="17" t="s">
        <v>133</v>
      </c>
      <c r="BM211" s="17" t="s">
        <v>299</v>
      </c>
    </row>
    <row r="212" spans="2:51" s="12" customFormat="1" ht="13.5">
      <c r="B212" s="201"/>
      <c r="C212" s="202"/>
      <c r="D212" s="203" t="s">
        <v>135</v>
      </c>
      <c r="E212" s="204" t="s">
        <v>32</v>
      </c>
      <c r="F212" s="205" t="s">
        <v>248</v>
      </c>
      <c r="G212" s="202"/>
      <c r="H212" s="206" t="s">
        <v>32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135</v>
      </c>
      <c r="AU212" s="212" t="s">
        <v>85</v>
      </c>
      <c r="AV212" s="12" t="s">
        <v>23</v>
      </c>
      <c r="AW212" s="12" t="s">
        <v>40</v>
      </c>
      <c r="AX212" s="12" t="s">
        <v>77</v>
      </c>
      <c r="AY212" s="212" t="s">
        <v>126</v>
      </c>
    </row>
    <row r="213" spans="2:51" s="11" customFormat="1" ht="13.5">
      <c r="B213" s="189"/>
      <c r="C213" s="190"/>
      <c r="D213" s="203" t="s">
        <v>135</v>
      </c>
      <c r="E213" s="213" t="s">
        <v>32</v>
      </c>
      <c r="F213" s="214" t="s">
        <v>300</v>
      </c>
      <c r="G213" s="190"/>
      <c r="H213" s="215">
        <v>1.65</v>
      </c>
      <c r="I213" s="195"/>
      <c r="J213" s="190"/>
      <c r="K213" s="190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135</v>
      </c>
      <c r="AU213" s="200" t="s">
        <v>85</v>
      </c>
      <c r="AV213" s="11" t="s">
        <v>85</v>
      </c>
      <c r="AW213" s="11" t="s">
        <v>40</v>
      </c>
      <c r="AX213" s="11" t="s">
        <v>77</v>
      </c>
      <c r="AY213" s="200" t="s">
        <v>126</v>
      </c>
    </row>
    <row r="214" spans="2:51" s="11" customFormat="1" ht="13.5">
      <c r="B214" s="189"/>
      <c r="C214" s="190"/>
      <c r="D214" s="203" t="s">
        <v>135</v>
      </c>
      <c r="E214" s="213" t="s">
        <v>32</v>
      </c>
      <c r="F214" s="214" t="s">
        <v>301</v>
      </c>
      <c r="G214" s="190"/>
      <c r="H214" s="215">
        <v>28.08</v>
      </c>
      <c r="I214" s="195"/>
      <c r="J214" s="190"/>
      <c r="K214" s="190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135</v>
      </c>
      <c r="AU214" s="200" t="s">
        <v>85</v>
      </c>
      <c r="AV214" s="11" t="s">
        <v>85</v>
      </c>
      <c r="AW214" s="11" t="s">
        <v>40</v>
      </c>
      <c r="AX214" s="11" t="s">
        <v>77</v>
      </c>
      <c r="AY214" s="200" t="s">
        <v>126</v>
      </c>
    </row>
    <row r="215" spans="2:51" s="12" customFormat="1" ht="13.5">
      <c r="B215" s="201"/>
      <c r="C215" s="202"/>
      <c r="D215" s="203" t="s">
        <v>135</v>
      </c>
      <c r="E215" s="204" t="s">
        <v>32</v>
      </c>
      <c r="F215" s="205" t="s">
        <v>250</v>
      </c>
      <c r="G215" s="202"/>
      <c r="H215" s="206" t="s">
        <v>32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135</v>
      </c>
      <c r="AU215" s="212" t="s">
        <v>85</v>
      </c>
      <c r="AV215" s="12" t="s">
        <v>23</v>
      </c>
      <c r="AW215" s="12" t="s">
        <v>40</v>
      </c>
      <c r="AX215" s="12" t="s">
        <v>77</v>
      </c>
      <c r="AY215" s="212" t="s">
        <v>126</v>
      </c>
    </row>
    <row r="216" spans="2:51" s="11" customFormat="1" ht="13.5">
      <c r="B216" s="189"/>
      <c r="C216" s="190"/>
      <c r="D216" s="203" t="s">
        <v>135</v>
      </c>
      <c r="E216" s="213" t="s">
        <v>32</v>
      </c>
      <c r="F216" s="214" t="s">
        <v>251</v>
      </c>
      <c r="G216" s="190"/>
      <c r="H216" s="215">
        <v>4.8</v>
      </c>
      <c r="I216" s="195"/>
      <c r="J216" s="190"/>
      <c r="K216" s="190"/>
      <c r="L216" s="196"/>
      <c r="M216" s="197"/>
      <c r="N216" s="198"/>
      <c r="O216" s="198"/>
      <c r="P216" s="198"/>
      <c r="Q216" s="198"/>
      <c r="R216" s="198"/>
      <c r="S216" s="198"/>
      <c r="T216" s="199"/>
      <c r="AT216" s="200" t="s">
        <v>135</v>
      </c>
      <c r="AU216" s="200" t="s">
        <v>85</v>
      </c>
      <c r="AV216" s="11" t="s">
        <v>85</v>
      </c>
      <c r="AW216" s="11" t="s">
        <v>40</v>
      </c>
      <c r="AX216" s="11" t="s">
        <v>77</v>
      </c>
      <c r="AY216" s="200" t="s">
        <v>126</v>
      </c>
    </row>
    <row r="217" spans="2:51" s="13" customFormat="1" ht="13.5">
      <c r="B217" s="216"/>
      <c r="C217" s="217"/>
      <c r="D217" s="203" t="s">
        <v>135</v>
      </c>
      <c r="E217" s="237" t="s">
        <v>32</v>
      </c>
      <c r="F217" s="238" t="s">
        <v>171</v>
      </c>
      <c r="G217" s="217"/>
      <c r="H217" s="239">
        <v>34.53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135</v>
      </c>
      <c r="AU217" s="226" t="s">
        <v>85</v>
      </c>
      <c r="AV217" s="13" t="s">
        <v>133</v>
      </c>
      <c r="AW217" s="13" t="s">
        <v>40</v>
      </c>
      <c r="AX217" s="13" t="s">
        <v>23</v>
      </c>
      <c r="AY217" s="226" t="s">
        <v>126</v>
      </c>
    </row>
    <row r="218" spans="2:63" s="10" customFormat="1" ht="29.85" customHeight="1">
      <c r="B218" s="160"/>
      <c r="C218" s="161"/>
      <c r="D218" s="174" t="s">
        <v>76</v>
      </c>
      <c r="E218" s="175" t="s">
        <v>184</v>
      </c>
      <c r="F218" s="175" t="s">
        <v>302</v>
      </c>
      <c r="G218" s="161"/>
      <c r="H218" s="161"/>
      <c r="I218" s="164"/>
      <c r="J218" s="176">
        <f>BK218</f>
        <v>0</v>
      </c>
      <c r="K218" s="161"/>
      <c r="L218" s="166"/>
      <c r="M218" s="167"/>
      <c r="N218" s="168"/>
      <c r="O218" s="168"/>
      <c r="P218" s="169">
        <f>SUM(P219:P222)</f>
        <v>0</v>
      </c>
      <c r="Q218" s="168"/>
      <c r="R218" s="169">
        <f>SUM(R219:R222)</f>
        <v>0</v>
      </c>
      <c r="S218" s="168"/>
      <c r="T218" s="170">
        <f>SUM(T219:T222)</f>
        <v>0</v>
      </c>
      <c r="AR218" s="171" t="s">
        <v>23</v>
      </c>
      <c r="AT218" s="172" t="s">
        <v>76</v>
      </c>
      <c r="AU218" s="172" t="s">
        <v>23</v>
      </c>
      <c r="AY218" s="171" t="s">
        <v>126</v>
      </c>
      <c r="BK218" s="173">
        <f>SUM(BK219:BK222)</f>
        <v>0</v>
      </c>
    </row>
    <row r="219" spans="2:65" s="1" customFormat="1" ht="28.9" customHeight="1">
      <c r="B219" s="34"/>
      <c r="C219" s="177" t="s">
        <v>303</v>
      </c>
      <c r="D219" s="177" t="s">
        <v>128</v>
      </c>
      <c r="E219" s="178" t="s">
        <v>304</v>
      </c>
      <c r="F219" s="179" t="s">
        <v>305</v>
      </c>
      <c r="G219" s="180" t="s">
        <v>238</v>
      </c>
      <c r="H219" s="181">
        <v>1</v>
      </c>
      <c r="I219" s="182"/>
      <c r="J219" s="183">
        <f>ROUND(I219*H219,2)</f>
        <v>0</v>
      </c>
      <c r="K219" s="179" t="s">
        <v>132</v>
      </c>
      <c r="L219" s="54"/>
      <c r="M219" s="184" t="s">
        <v>32</v>
      </c>
      <c r="N219" s="185" t="s">
        <v>48</v>
      </c>
      <c r="O219" s="35"/>
      <c r="P219" s="186">
        <f>O219*H219</f>
        <v>0</v>
      </c>
      <c r="Q219" s="186">
        <v>0</v>
      </c>
      <c r="R219" s="186">
        <f>Q219*H219</f>
        <v>0</v>
      </c>
      <c r="S219" s="186">
        <v>0</v>
      </c>
      <c r="T219" s="187">
        <f>S219*H219</f>
        <v>0</v>
      </c>
      <c r="AR219" s="17" t="s">
        <v>133</v>
      </c>
      <c r="AT219" s="17" t="s">
        <v>128</v>
      </c>
      <c r="AU219" s="17" t="s">
        <v>85</v>
      </c>
      <c r="AY219" s="17" t="s">
        <v>126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17" t="s">
        <v>23</v>
      </c>
      <c r="BK219" s="188">
        <f>ROUND(I219*H219,2)</f>
        <v>0</v>
      </c>
      <c r="BL219" s="17" t="s">
        <v>133</v>
      </c>
      <c r="BM219" s="17" t="s">
        <v>306</v>
      </c>
    </row>
    <row r="220" spans="2:51" s="11" customFormat="1" ht="13.5">
      <c r="B220" s="189"/>
      <c r="C220" s="190"/>
      <c r="D220" s="191" t="s">
        <v>135</v>
      </c>
      <c r="E220" s="192" t="s">
        <v>32</v>
      </c>
      <c r="F220" s="193" t="s">
        <v>23</v>
      </c>
      <c r="G220" s="190"/>
      <c r="H220" s="194">
        <v>1</v>
      </c>
      <c r="I220" s="195"/>
      <c r="J220" s="190"/>
      <c r="K220" s="190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135</v>
      </c>
      <c r="AU220" s="200" t="s">
        <v>85</v>
      </c>
      <c r="AV220" s="11" t="s">
        <v>85</v>
      </c>
      <c r="AW220" s="11" t="s">
        <v>40</v>
      </c>
      <c r="AX220" s="11" t="s">
        <v>23</v>
      </c>
      <c r="AY220" s="200" t="s">
        <v>126</v>
      </c>
    </row>
    <row r="221" spans="2:65" s="1" customFormat="1" ht="28.9" customHeight="1">
      <c r="B221" s="34"/>
      <c r="C221" s="177" t="s">
        <v>307</v>
      </c>
      <c r="D221" s="177" t="s">
        <v>128</v>
      </c>
      <c r="E221" s="178" t="s">
        <v>308</v>
      </c>
      <c r="F221" s="179" t="s">
        <v>309</v>
      </c>
      <c r="G221" s="180" t="s">
        <v>238</v>
      </c>
      <c r="H221" s="181">
        <v>1</v>
      </c>
      <c r="I221" s="182"/>
      <c r="J221" s="183">
        <f>ROUND(I221*H221,2)</f>
        <v>0</v>
      </c>
      <c r="K221" s="179" t="s">
        <v>132</v>
      </c>
      <c r="L221" s="54"/>
      <c r="M221" s="184" t="s">
        <v>32</v>
      </c>
      <c r="N221" s="185" t="s">
        <v>48</v>
      </c>
      <c r="O221" s="35"/>
      <c r="P221" s="186">
        <f>O221*H221</f>
        <v>0</v>
      </c>
      <c r="Q221" s="186">
        <v>0</v>
      </c>
      <c r="R221" s="186">
        <f>Q221*H221</f>
        <v>0</v>
      </c>
      <c r="S221" s="186">
        <v>0</v>
      </c>
      <c r="T221" s="187">
        <f>S221*H221</f>
        <v>0</v>
      </c>
      <c r="AR221" s="17" t="s">
        <v>133</v>
      </c>
      <c r="AT221" s="17" t="s">
        <v>128</v>
      </c>
      <c r="AU221" s="17" t="s">
        <v>85</v>
      </c>
      <c r="AY221" s="17" t="s">
        <v>126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7" t="s">
        <v>23</v>
      </c>
      <c r="BK221" s="188">
        <f>ROUND(I221*H221,2)</f>
        <v>0</v>
      </c>
      <c r="BL221" s="17" t="s">
        <v>133</v>
      </c>
      <c r="BM221" s="17" t="s">
        <v>310</v>
      </c>
    </row>
    <row r="222" spans="2:51" s="11" customFormat="1" ht="13.5">
      <c r="B222" s="189"/>
      <c r="C222" s="190"/>
      <c r="D222" s="203" t="s">
        <v>135</v>
      </c>
      <c r="E222" s="213" t="s">
        <v>32</v>
      </c>
      <c r="F222" s="214" t="s">
        <v>23</v>
      </c>
      <c r="G222" s="190"/>
      <c r="H222" s="215">
        <v>1</v>
      </c>
      <c r="I222" s="195"/>
      <c r="J222" s="190"/>
      <c r="K222" s="190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135</v>
      </c>
      <c r="AU222" s="200" t="s">
        <v>85</v>
      </c>
      <c r="AV222" s="11" t="s">
        <v>85</v>
      </c>
      <c r="AW222" s="11" t="s">
        <v>40</v>
      </c>
      <c r="AX222" s="11" t="s">
        <v>23</v>
      </c>
      <c r="AY222" s="200" t="s">
        <v>126</v>
      </c>
    </row>
    <row r="223" spans="2:63" s="10" customFormat="1" ht="29.85" customHeight="1">
      <c r="B223" s="160"/>
      <c r="C223" s="161"/>
      <c r="D223" s="174" t="s">
        <v>76</v>
      </c>
      <c r="E223" s="175" t="s">
        <v>189</v>
      </c>
      <c r="F223" s="175" t="s">
        <v>311</v>
      </c>
      <c r="G223" s="161"/>
      <c r="H223" s="161"/>
      <c r="I223" s="164"/>
      <c r="J223" s="176">
        <f>BK223</f>
        <v>0</v>
      </c>
      <c r="K223" s="161"/>
      <c r="L223" s="166"/>
      <c r="M223" s="167"/>
      <c r="N223" s="168"/>
      <c r="O223" s="168"/>
      <c r="P223" s="169">
        <f>SUM(P224:P272)</f>
        <v>0</v>
      </c>
      <c r="Q223" s="168"/>
      <c r="R223" s="169">
        <f>SUM(R224:R272)</f>
        <v>499.75918</v>
      </c>
      <c r="S223" s="168"/>
      <c r="T223" s="170">
        <f>SUM(T224:T272)</f>
        <v>2.91</v>
      </c>
      <c r="AR223" s="171" t="s">
        <v>23</v>
      </c>
      <c r="AT223" s="172" t="s">
        <v>76</v>
      </c>
      <c r="AU223" s="172" t="s">
        <v>23</v>
      </c>
      <c r="AY223" s="171" t="s">
        <v>126</v>
      </c>
      <c r="BK223" s="173">
        <f>SUM(BK224:BK272)</f>
        <v>0</v>
      </c>
    </row>
    <row r="224" spans="2:65" s="1" customFormat="1" ht="28.9" customHeight="1">
      <c r="B224" s="34"/>
      <c r="C224" s="177" t="s">
        <v>312</v>
      </c>
      <c r="D224" s="177" t="s">
        <v>128</v>
      </c>
      <c r="E224" s="178" t="s">
        <v>313</v>
      </c>
      <c r="F224" s="179" t="s">
        <v>314</v>
      </c>
      <c r="G224" s="180" t="s">
        <v>238</v>
      </c>
      <c r="H224" s="181">
        <v>2</v>
      </c>
      <c r="I224" s="182"/>
      <c r="J224" s="183">
        <f>ROUND(I224*H224,2)</f>
        <v>0</v>
      </c>
      <c r="K224" s="179" t="s">
        <v>132</v>
      </c>
      <c r="L224" s="54"/>
      <c r="M224" s="184" t="s">
        <v>32</v>
      </c>
      <c r="N224" s="185" t="s">
        <v>48</v>
      </c>
      <c r="O224" s="35"/>
      <c r="P224" s="186">
        <f>O224*H224</f>
        <v>0</v>
      </c>
      <c r="Q224" s="186">
        <v>0</v>
      </c>
      <c r="R224" s="186">
        <f>Q224*H224</f>
        <v>0</v>
      </c>
      <c r="S224" s="186">
        <v>0</v>
      </c>
      <c r="T224" s="187">
        <f>S224*H224</f>
        <v>0</v>
      </c>
      <c r="AR224" s="17" t="s">
        <v>133</v>
      </c>
      <c r="AT224" s="17" t="s">
        <v>128</v>
      </c>
      <c r="AU224" s="17" t="s">
        <v>85</v>
      </c>
      <c r="AY224" s="17" t="s">
        <v>126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7" t="s">
        <v>23</v>
      </c>
      <c r="BK224" s="188">
        <f>ROUND(I224*H224,2)</f>
        <v>0</v>
      </c>
      <c r="BL224" s="17" t="s">
        <v>133</v>
      </c>
      <c r="BM224" s="17" t="s">
        <v>315</v>
      </c>
    </row>
    <row r="225" spans="2:51" s="11" customFormat="1" ht="13.5">
      <c r="B225" s="189"/>
      <c r="C225" s="190"/>
      <c r="D225" s="191" t="s">
        <v>135</v>
      </c>
      <c r="E225" s="192" t="s">
        <v>32</v>
      </c>
      <c r="F225" s="193" t="s">
        <v>85</v>
      </c>
      <c r="G225" s="190"/>
      <c r="H225" s="194">
        <v>2</v>
      </c>
      <c r="I225" s="195"/>
      <c r="J225" s="190"/>
      <c r="K225" s="190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135</v>
      </c>
      <c r="AU225" s="200" t="s">
        <v>85</v>
      </c>
      <c r="AV225" s="11" t="s">
        <v>85</v>
      </c>
      <c r="AW225" s="11" t="s">
        <v>40</v>
      </c>
      <c r="AX225" s="11" t="s">
        <v>23</v>
      </c>
      <c r="AY225" s="200" t="s">
        <v>126</v>
      </c>
    </row>
    <row r="226" spans="2:65" s="1" customFormat="1" ht="20.45" customHeight="1">
      <c r="B226" s="34"/>
      <c r="C226" s="227" t="s">
        <v>316</v>
      </c>
      <c r="D226" s="227" t="s">
        <v>218</v>
      </c>
      <c r="E226" s="228" t="s">
        <v>317</v>
      </c>
      <c r="F226" s="229" t="s">
        <v>318</v>
      </c>
      <c r="G226" s="230" t="s">
        <v>238</v>
      </c>
      <c r="H226" s="231">
        <v>2</v>
      </c>
      <c r="I226" s="232"/>
      <c r="J226" s="233">
        <f>ROUND(I226*H226,2)</f>
        <v>0</v>
      </c>
      <c r="K226" s="229" t="s">
        <v>132</v>
      </c>
      <c r="L226" s="234"/>
      <c r="M226" s="235" t="s">
        <v>32</v>
      </c>
      <c r="N226" s="236" t="s">
        <v>48</v>
      </c>
      <c r="O226" s="35"/>
      <c r="P226" s="186">
        <f>O226*H226</f>
        <v>0</v>
      </c>
      <c r="Q226" s="186">
        <v>0.0022</v>
      </c>
      <c r="R226" s="186">
        <f>Q226*H226</f>
        <v>0.0044</v>
      </c>
      <c r="S226" s="186">
        <v>0</v>
      </c>
      <c r="T226" s="187">
        <f>S226*H226</f>
        <v>0</v>
      </c>
      <c r="AR226" s="17" t="s">
        <v>184</v>
      </c>
      <c r="AT226" s="17" t="s">
        <v>218</v>
      </c>
      <c r="AU226" s="17" t="s">
        <v>85</v>
      </c>
      <c r="AY226" s="17" t="s">
        <v>126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7" t="s">
        <v>23</v>
      </c>
      <c r="BK226" s="188">
        <f>ROUND(I226*H226,2)</f>
        <v>0</v>
      </c>
      <c r="BL226" s="17" t="s">
        <v>133</v>
      </c>
      <c r="BM226" s="17" t="s">
        <v>319</v>
      </c>
    </row>
    <row r="227" spans="2:51" s="11" customFormat="1" ht="13.5">
      <c r="B227" s="189"/>
      <c r="C227" s="190"/>
      <c r="D227" s="191" t="s">
        <v>135</v>
      </c>
      <c r="E227" s="192" t="s">
        <v>32</v>
      </c>
      <c r="F227" s="193" t="s">
        <v>85</v>
      </c>
      <c r="G227" s="190"/>
      <c r="H227" s="194">
        <v>2</v>
      </c>
      <c r="I227" s="195"/>
      <c r="J227" s="190"/>
      <c r="K227" s="190"/>
      <c r="L227" s="196"/>
      <c r="M227" s="197"/>
      <c r="N227" s="198"/>
      <c r="O227" s="198"/>
      <c r="P227" s="198"/>
      <c r="Q227" s="198"/>
      <c r="R227" s="198"/>
      <c r="S227" s="198"/>
      <c r="T227" s="199"/>
      <c r="AT227" s="200" t="s">
        <v>135</v>
      </c>
      <c r="AU227" s="200" t="s">
        <v>85</v>
      </c>
      <c r="AV227" s="11" t="s">
        <v>85</v>
      </c>
      <c r="AW227" s="11" t="s">
        <v>40</v>
      </c>
      <c r="AX227" s="11" t="s">
        <v>23</v>
      </c>
      <c r="AY227" s="200" t="s">
        <v>126</v>
      </c>
    </row>
    <row r="228" spans="2:65" s="1" customFormat="1" ht="28.9" customHeight="1">
      <c r="B228" s="34"/>
      <c r="C228" s="177" t="s">
        <v>320</v>
      </c>
      <c r="D228" s="177" t="s">
        <v>128</v>
      </c>
      <c r="E228" s="178" t="s">
        <v>321</v>
      </c>
      <c r="F228" s="179" t="s">
        <v>322</v>
      </c>
      <c r="G228" s="180" t="s">
        <v>238</v>
      </c>
      <c r="H228" s="181">
        <v>4</v>
      </c>
      <c r="I228" s="182"/>
      <c r="J228" s="183">
        <f>ROUND(I228*H228,2)</f>
        <v>0</v>
      </c>
      <c r="K228" s="179" t="s">
        <v>132</v>
      </c>
      <c r="L228" s="54"/>
      <c r="M228" s="184" t="s">
        <v>32</v>
      </c>
      <c r="N228" s="185" t="s">
        <v>48</v>
      </c>
      <c r="O228" s="35"/>
      <c r="P228" s="186">
        <f>O228*H228</f>
        <v>0</v>
      </c>
      <c r="Q228" s="186">
        <v>0.0007</v>
      </c>
      <c r="R228" s="186">
        <f>Q228*H228</f>
        <v>0.0028</v>
      </c>
      <c r="S228" s="186">
        <v>0</v>
      </c>
      <c r="T228" s="187">
        <f>S228*H228</f>
        <v>0</v>
      </c>
      <c r="AR228" s="17" t="s">
        <v>133</v>
      </c>
      <c r="AT228" s="17" t="s">
        <v>128</v>
      </c>
      <c r="AU228" s="17" t="s">
        <v>85</v>
      </c>
      <c r="AY228" s="17" t="s">
        <v>126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7" t="s">
        <v>23</v>
      </c>
      <c r="BK228" s="188">
        <f>ROUND(I228*H228,2)</f>
        <v>0</v>
      </c>
      <c r="BL228" s="17" t="s">
        <v>133</v>
      </c>
      <c r="BM228" s="17" t="s">
        <v>323</v>
      </c>
    </row>
    <row r="229" spans="2:51" s="11" customFormat="1" ht="13.5">
      <c r="B229" s="189"/>
      <c r="C229" s="190"/>
      <c r="D229" s="191" t="s">
        <v>135</v>
      </c>
      <c r="E229" s="192" t="s">
        <v>32</v>
      </c>
      <c r="F229" s="193" t="s">
        <v>133</v>
      </c>
      <c r="G229" s="190"/>
      <c r="H229" s="194">
        <v>4</v>
      </c>
      <c r="I229" s="195"/>
      <c r="J229" s="190"/>
      <c r="K229" s="190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135</v>
      </c>
      <c r="AU229" s="200" t="s">
        <v>85</v>
      </c>
      <c r="AV229" s="11" t="s">
        <v>85</v>
      </c>
      <c r="AW229" s="11" t="s">
        <v>40</v>
      </c>
      <c r="AX229" s="11" t="s">
        <v>23</v>
      </c>
      <c r="AY229" s="200" t="s">
        <v>126</v>
      </c>
    </row>
    <row r="230" spans="2:65" s="1" customFormat="1" ht="20.45" customHeight="1">
      <c r="B230" s="34"/>
      <c r="C230" s="227" t="s">
        <v>324</v>
      </c>
      <c r="D230" s="227" t="s">
        <v>218</v>
      </c>
      <c r="E230" s="228" t="s">
        <v>325</v>
      </c>
      <c r="F230" s="229" t="s">
        <v>326</v>
      </c>
      <c r="G230" s="230" t="s">
        <v>238</v>
      </c>
      <c r="H230" s="231">
        <v>2</v>
      </c>
      <c r="I230" s="232"/>
      <c r="J230" s="233">
        <f>ROUND(I230*H230,2)</f>
        <v>0</v>
      </c>
      <c r="K230" s="229" t="s">
        <v>132</v>
      </c>
      <c r="L230" s="234"/>
      <c r="M230" s="235" t="s">
        <v>32</v>
      </c>
      <c r="N230" s="236" t="s">
        <v>48</v>
      </c>
      <c r="O230" s="35"/>
      <c r="P230" s="186">
        <f>O230*H230</f>
        <v>0</v>
      </c>
      <c r="Q230" s="186">
        <v>0.0014</v>
      </c>
      <c r="R230" s="186">
        <f>Q230*H230</f>
        <v>0.0028</v>
      </c>
      <c r="S230" s="186">
        <v>0</v>
      </c>
      <c r="T230" s="187">
        <f>S230*H230</f>
        <v>0</v>
      </c>
      <c r="AR230" s="17" t="s">
        <v>184</v>
      </c>
      <c r="AT230" s="17" t="s">
        <v>218</v>
      </c>
      <c r="AU230" s="17" t="s">
        <v>85</v>
      </c>
      <c r="AY230" s="17" t="s">
        <v>126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7" t="s">
        <v>23</v>
      </c>
      <c r="BK230" s="188">
        <f>ROUND(I230*H230,2)</f>
        <v>0</v>
      </c>
      <c r="BL230" s="17" t="s">
        <v>133</v>
      </c>
      <c r="BM230" s="17" t="s">
        <v>327</v>
      </c>
    </row>
    <row r="231" spans="2:51" s="11" customFormat="1" ht="13.5">
      <c r="B231" s="189"/>
      <c r="C231" s="190"/>
      <c r="D231" s="191" t="s">
        <v>135</v>
      </c>
      <c r="E231" s="192" t="s">
        <v>32</v>
      </c>
      <c r="F231" s="193" t="s">
        <v>85</v>
      </c>
      <c r="G231" s="190"/>
      <c r="H231" s="194">
        <v>2</v>
      </c>
      <c r="I231" s="195"/>
      <c r="J231" s="190"/>
      <c r="K231" s="190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135</v>
      </c>
      <c r="AU231" s="200" t="s">
        <v>85</v>
      </c>
      <c r="AV231" s="11" t="s">
        <v>85</v>
      </c>
      <c r="AW231" s="11" t="s">
        <v>40</v>
      </c>
      <c r="AX231" s="11" t="s">
        <v>23</v>
      </c>
      <c r="AY231" s="200" t="s">
        <v>126</v>
      </c>
    </row>
    <row r="232" spans="2:65" s="1" customFormat="1" ht="20.45" customHeight="1">
      <c r="B232" s="34"/>
      <c r="C232" s="227" t="s">
        <v>328</v>
      </c>
      <c r="D232" s="227" t="s">
        <v>218</v>
      </c>
      <c r="E232" s="228" t="s">
        <v>329</v>
      </c>
      <c r="F232" s="229" t="s">
        <v>330</v>
      </c>
      <c r="G232" s="230" t="s">
        <v>238</v>
      </c>
      <c r="H232" s="231">
        <v>2</v>
      </c>
      <c r="I232" s="232"/>
      <c r="J232" s="233">
        <f>ROUND(I232*H232,2)</f>
        <v>0</v>
      </c>
      <c r="K232" s="229" t="s">
        <v>132</v>
      </c>
      <c r="L232" s="234"/>
      <c r="M232" s="235" t="s">
        <v>32</v>
      </c>
      <c r="N232" s="236" t="s">
        <v>48</v>
      </c>
      <c r="O232" s="35"/>
      <c r="P232" s="186">
        <f>O232*H232</f>
        <v>0</v>
      </c>
      <c r="Q232" s="186">
        <v>0.003</v>
      </c>
      <c r="R232" s="186">
        <f>Q232*H232</f>
        <v>0.006</v>
      </c>
      <c r="S232" s="186">
        <v>0</v>
      </c>
      <c r="T232" s="187">
        <f>S232*H232</f>
        <v>0</v>
      </c>
      <c r="AR232" s="17" t="s">
        <v>184</v>
      </c>
      <c r="AT232" s="17" t="s">
        <v>218</v>
      </c>
      <c r="AU232" s="17" t="s">
        <v>85</v>
      </c>
      <c r="AY232" s="17" t="s">
        <v>126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7" t="s">
        <v>23</v>
      </c>
      <c r="BK232" s="188">
        <f>ROUND(I232*H232,2)</f>
        <v>0</v>
      </c>
      <c r="BL232" s="17" t="s">
        <v>133</v>
      </c>
      <c r="BM232" s="17" t="s">
        <v>331</v>
      </c>
    </row>
    <row r="233" spans="2:51" s="11" customFormat="1" ht="13.5">
      <c r="B233" s="189"/>
      <c r="C233" s="190"/>
      <c r="D233" s="191" t="s">
        <v>135</v>
      </c>
      <c r="E233" s="192" t="s">
        <v>32</v>
      </c>
      <c r="F233" s="193" t="s">
        <v>85</v>
      </c>
      <c r="G233" s="190"/>
      <c r="H233" s="194">
        <v>2</v>
      </c>
      <c r="I233" s="195"/>
      <c r="J233" s="190"/>
      <c r="K233" s="190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135</v>
      </c>
      <c r="AU233" s="200" t="s">
        <v>85</v>
      </c>
      <c r="AV233" s="11" t="s">
        <v>85</v>
      </c>
      <c r="AW233" s="11" t="s">
        <v>40</v>
      </c>
      <c r="AX233" s="11" t="s">
        <v>23</v>
      </c>
      <c r="AY233" s="200" t="s">
        <v>126</v>
      </c>
    </row>
    <row r="234" spans="2:65" s="1" customFormat="1" ht="20.45" customHeight="1">
      <c r="B234" s="34"/>
      <c r="C234" s="177" t="s">
        <v>332</v>
      </c>
      <c r="D234" s="177" t="s">
        <v>128</v>
      </c>
      <c r="E234" s="178" t="s">
        <v>333</v>
      </c>
      <c r="F234" s="179" t="s">
        <v>334</v>
      </c>
      <c r="G234" s="180" t="s">
        <v>238</v>
      </c>
      <c r="H234" s="181">
        <v>2</v>
      </c>
      <c r="I234" s="182"/>
      <c r="J234" s="183">
        <f>ROUND(I234*H234,2)</f>
        <v>0</v>
      </c>
      <c r="K234" s="179" t="s">
        <v>132</v>
      </c>
      <c r="L234" s="54"/>
      <c r="M234" s="184" t="s">
        <v>32</v>
      </c>
      <c r="N234" s="185" t="s">
        <v>48</v>
      </c>
      <c r="O234" s="35"/>
      <c r="P234" s="186">
        <f>O234*H234</f>
        <v>0</v>
      </c>
      <c r="Q234" s="186">
        <v>0.10941</v>
      </c>
      <c r="R234" s="186">
        <f>Q234*H234</f>
        <v>0.21882</v>
      </c>
      <c r="S234" s="186">
        <v>0</v>
      </c>
      <c r="T234" s="187">
        <f>S234*H234</f>
        <v>0</v>
      </c>
      <c r="AR234" s="17" t="s">
        <v>133</v>
      </c>
      <c r="AT234" s="17" t="s">
        <v>128</v>
      </c>
      <c r="AU234" s="17" t="s">
        <v>85</v>
      </c>
      <c r="AY234" s="17" t="s">
        <v>126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7" t="s">
        <v>23</v>
      </c>
      <c r="BK234" s="188">
        <f>ROUND(I234*H234,2)</f>
        <v>0</v>
      </c>
      <c r="BL234" s="17" t="s">
        <v>133</v>
      </c>
      <c r="BM234" s="17" t="s">
        <v>335</v>
      </c>
    </row>
    <row r="235" spans="2:51" s="11" customFormat="1" ht="13.5">
      <c r="B235" s="189"/>
      <c r="C235" s="190"/>
      <c r="D235" s="191" t="s">
        <v>135</v>
      </c>
      <c r="E235" s="192" t="s">
        <v>32</v>
      </c>
      <c r="F235" s="193" t="s">
        <v>85</v>
      </c>
      <c r="G235" s="190"/>
      <c r="H235" s="194">
        <v>2</v>
      </c>
      <c r="I235" s="195"/>
      <c r="J235" s="190"/>
      <c r="K235" s="190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135</v>
      </c>
      <c r="AU235" s="200" t="s">
        <v>85</v>
      </c>
      <c r="AV235" s="11" t="s">
        <v>85</v>
      </c>
      <c r="AW235" s="11" t="s">
        <v>40</v>
      </c>
      <c r="AX235" s="11" t="s">
        <v>23</v>
      </c>
      <c r="AY235" s="200" t="s">
        <v>126</v>
      </c>
    </row>
    <row r="236" spans="2:65" s="1" customFormat="1" ht="20.45" customHeight="1">
      <c r="B236" s="34"/>
      <c r="C236" s="227" t="s">
        <v>336</v>
      </c>
      <c r="D236" s="227" t="s">
        <v>218</v>
      </c>
      <c r="E236" s="228" t="s">
        <v>337</v>
      </c>
      <c r="F236" s="229" t="s">
        <v>338</v>
      </c>
      <c r="G236" s="230" t="s">
        <v>238</v>
      </c>
      <c r="H236" s="231">
        <v>2</v>
      </c>
      <c r="I236" s="232"/>
      <c r="J236" s="233">
        <f>ROUND(I236*H236,2)</f>
        <v>0</v>
      </c>
      <c r="K236" s="229" t="s">
        <v>132</v>
      </c>
      <c r="L236" s="234"/>
      <c r="M236" s="235" t="s">
        <v>32</v>
      </c>
      <c r="N236" s="236" t="s">
        <v>48</v>
      </c>
      <c r="O236" s="35"/>
      <c r="P236" s="186">
        <f>O236*H236</f>
        <v>0</v>
      </c>
      <c r="Q236" s="186">
        <v>0.0061</v>
      </c>
      <c r="R236" s="186">
        <f>Q236*H236</f>
        <v>0.0122</v>
      </c>
      <c r="S236" s="186">
        <v>0</v>
      </c>
      <c r="T236" s="187">
        <f>S236*H236</f>
        <v>0</v>
      </c>
      <c r="AR236" s="17" t="s">
        <v>184</v>
      </c>
      <c r="AT236" s="17" t="s">
        <v>218</v>
      </c>
      <c r="AU236" s="17" t="s">
        <v>85</v>
      </c>
      <c r="AY236" s="17" t="s">
        <v>126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7" t="s">
        <v>23</v>
      </c>
      <c r="BK236" s="188">
        <f>ROUND(I236*H236,2)</f>
        <v>0</v>
      </c>
      <c r="BL236" s="17" t="s">
        <v>133</v>
      </c>
      <c r="BM236" s="17" t="s">
        <v>339</v>
      </c>
    </row>
    <row r="237" spans="2:51" s="11" customFormat="1" ht="13.5">
      <c r="B237" s="189"/>
      <c r="C237" s="190"/>
      <c r="D237" s="191" t="s">
        <v>135</v>
      </c>
      <c r="E237" s="192" t="s">
        <v>32</v>
      </c>
      <c r="F237" s="193" t="s">
        <v>85</v>
      </c>
      <c r="G237" s="190"/>
      <c r="H237" s="194">
        <v>2</v>
      </c>
      <c r="I237" s="195"/>
      <c r="J237" s="190"/>
      <c r="K237" s="190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135</v>
      </c>
      <c r="AU237" s="200" t="s">
        <v>85</v>
      </c>
      <c r="AV237" s="11" t="s">
        <v>85</v>
      </c>
      <c r="AW237" s="11" t="s">
        <v>40</v>
      </c>
      <c r="AX237" s="11" t="s">
        <v>23</v>
      </c>
      <c r="AY237" s="200" t="s">
        <v>126</v>
      </c>
    </row>
    <row r="238" spans="2:65" s="1" customFormat="1" ht="40.15" customHeight="1">
      <c r="B238" s="34"/>
      <c r="C238" s="177" t="s">
        <v>340</v>
      </c>
      <c r="D238" s="177" t="s">
        <v>128</v>
      </c>
      <c r="E238" s="178" t="s">
        <v>341</v>
      </c>
      <c r="F238" s="179" t="s">
        <v>342</v>
      </c>
      <c r="G238" s="180" t="s">
        <v>343</v>
      </c>
      <c r="H238" s="181">
        <v>21</v>
      </c>
      <c r="I238" s="182"/>
      <c r="J238" s="183">
        <f>ROUND(I238*H238,2)</f>
        <v>0</v>
      </c>
      <c r="K238" s="179" t="s">
        <v>132</v>
      </c>
      <c r="L238" s="54"/>
      <c r="M238" s="184" t="s">
        <v>32</v>
      </c>
      <c r="N238" s="185" t="s">
        <v>48</v>
      </c>
      <c r="O238" s="35"/>
      <c r="P238" s="186">
        <f>O238*H238</f>
        <v>0</v>
      </c>
      <c r="Q238" s="186">
        <v>0.00034</v>
      </c>
      <c r="R238" s="186">
        <f>Q238*H238</f>
        <v>0.0071400000000000005</v>
      </c>
      <c r="S238" s="186">
        <v>0</v>
      </c>
      <c r="T238" s="187">
        <f>S238*H238</f>
        <v>0</v>
      </c>
      <c r="AR238" s="17" t="s">
        <v>133</v>
      </c>
      <c r="AT238" s="17" t="s">
        <v>128</v>
      </c>
      <c r="AU238" s="17" t="s">
        <v>85</v>
      </c>
      <c r="AY238" s="17" t="s">
        <v>126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7" t="s">
        <v>23</v>
      </c>
      <c r="BK238" s="188">
        <f>ROUND(I238*H238,2)</f>
        <v>0</v>
      </c>
      <c r="BL238" s="17" t="s">
        <v>133</v>
      </c>
      <c r="BM238" s="17" t="s">
        <v>344</v>
      </c>
    </row>
    <row r="239" spans="2:51" s="11" customFormat="1" ht="13.5">
      <c r="B239" s="189"/>
      <c r="C239" s="190"/>
      <c r="D239" s="191" t="s">
        <v>135</v>
      </c>
      <c r="E239" s="192" t="s">
        <v>32</v>
      </c>
      <c r="F239" s="193" t="s">
        <v>7</v>
      </c>
      <c r="G239" s="190"/>
      <c r="H239" s="194">
        <v>21</v>
      </c>
      <c r="I239" s="195"/>
      <c r="J239" s="190"/>
      <c r="K239" s="190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135</v>
      </c>
      <c r="AU239" s="200" t="s">
        <v>85</v>
      </c>
      <c r="AV239" s="11" t="s">
        <v>85</v>
      </c>
      <c r="AW239" s="11" t="s">
        <v>40</v>
      </c>
      <c r="AX239" s="11" t="s">
        <v>23</v>
      </c>
      <c r="AY239" s="200" t="s">
        <v>126</v>
      </c>
    </row>
    <row r="240" spans="2:65" s="1" customFormat="1" ht="28.9" customHeight="1">
      <c r="B240" s="34"/>
      <c r="C240" s="177" t="s">
        <v>345</v>
      </c>
      <c r="D240" s="177" t="s">
        <v>128</v>
      </c>
      <c r="E240" s="178" t="s">
        <v>346</v>
      </c>
      <c r="F240" s="179" t="s">
        <v>347</v>
      </c>
      <c r="G240" s="180" t="s">
        <v>238</v>
      </c>
      <c r="H240" s="181">
        <v>8</v>
      </c>
      <c r="I240" s="182"/>
      <c r="J240" s="183">
        <f>ROUND(I240*H240,2)</f>
        <v>0</v>
      </c>
      <c r="K240" s="179" t="s">
        <v>132</v>
      </c>
      <c r="L240" s="54"/>
      <c r="M240" s="184" t="s">
        <v>32</v>
      </c>
      <c r="N240" s="185" t="s">
        <v>48</v>
      </c>
      <c r="O240" s="35"/>
      <c r="P240" s="186">
        <f>O240*H240</f>
        <v>0</v>
      </c>
      <c r="Q240" s="186">
        <v>7.00566</v>
      </c>
      <c r="R240" s="186">
        <f>Q240*H240</f>
        <v>56.04528</v>
      </c>
      <c r="S240" s="186">
        <v>0</v>
      </c>
      <c r="T240" s="187">
        <f>S240*H240</f>
        <v>0</v>
      </c>
      <c r="AR240" s="17" t="s">
        <v>133</v>
      </c>
      <c r="AT240" s="17" t="s">
        <v>128</v>
      </c>
      <c r="AU240" s="17" t="s">
        <v>85</v>
      </c>
      <c r="AY240" s="17" t="s">
        <v>126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7" t="s">
        <v>23</v>
      </c>
      <c r="BK240" s="188">
        <f>ROUND(I240*H240,2)</f>
        <v>0</v>
      </c>
      <c r="BL240" s="17" t="s">
        <v>133</v>
      </c>
      <c r="BM240" s="17" t="s">
        <v>348</v>
      </c>
    </row>
    <row r="241" spans="2:51" s="12" customFormat="1" ht="13.5">
      <c r="B241" s="201"/>
      <c r="C241" s="202"/>
      <c r="D241" s="203" t="s">
        <v>135</v>
      </c>
      <c r="E241" s="204" t="s">
        <v>32</v>
      </c>
      <c r="F241" s="205" t="s">
        <v>349</v>
      </c>
      <c r="G241" s="202"/>
      <c r="H241" s="206" t="s">
        <v>32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135</v>
      </c>
      <c r="AU241" s="212" t="s">
        <v>85</v>
      </c>
      <c r="AV241" s="12" t="s">
        <v>23</v>
      </c>
      <c r="AW241" s="12" t="s">
        <v>40</v>
      </c>
      <c r="AX241" s="12" t="s">
        <v>77</v>
      </c>
      <c r="AY241" s="212" t="s">
        <v>126</v>
      </c>
    </row>
    <row r="242" spans="2:51" s="11" customFormat="1" ht="13.5">
      <c r="B242" s="189"/>
      <c r="C242" s="190"/>
      <c r="D242" s="191" t="s">
        <v>135</v>
      </c>
      <c r="E242" s="192" t="s">
        <v>32</v>
      </c>
      <c r="F242" s="193" t="s">
        <v>350</v>
      </c>
      <c r="G242" s="190"/>
      <c r="H242" s="194">
        <v>8</v>
      </c>
      <c r="I242" s="195"/>
      <c r="J242" s="190"/>
      <c r="K242" s="190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135</v>
      </c>
      <c r="AU242" s="200" t="s">
        <v>85</v>
      </c>
      <c r="AV242" s="11" t="s">
        <v>85</v>
      </c>
      <c r="AW242" s="11" t="s">
        <v>40</v>
      </c>
      <c r="AX242" s="11" t="s">
        <v>23</v>
      </c>
      <c r="AY242" s="200" t="s">
        <v>126</v>
      </c>
    </row>
    <row r="243" spans="2:65" s="1" customFormat="1" ht="28.9" customHeight="1">
      <c r="B243" s="34"/>
      <c r="C243" s="177" t="s">
        <v>351</v>
      </c>
      <c r="D243" s="177" t="s">
        <v>128</v>
      </c>
      <c r="E243" s="178" t="s">
        <v>352</v>
      </c>
      <c r="F243" s="179" t="s">
        <v>353</v>
      </c>
      <c r="G243" s="180" t="s">
        <v>238</v>
      </c>
      <c r="H243" s="181">
        <v>18</v>
      </c>
      <c r="I243" s="182"/>
      <c r="J243" s="183">
        <f>ROUND(I243*H243,2)</f>
        <v>0</v>
      </c>
      <c r="K243" s="179" t="s">
        <v>132</v>
      </c>
      <c r="L243" s="54"/>
      <c r="M243" s="184" t="s">
        <v>32</v>
      </c>
      <c r="N243" s="185" t="s">
        <v>48</v>
      </c>
      <c r="O243" s="35"/>
      <c r="P243" s="186">
        <f>O243*H243</f>
        <v>0</v>
      </c>
      <c r="Q243" s="186">
        <v>16.75142</v>
      </c>
      <c r="R243" s="186">
        <f>Q243*H243</f>
        <v>301.52556</v>
      </c>
      <c r="S243" s="186">
        <v>0</v>
      </c>
      <c r="T243" s="187">
        <f>S243*H243</f>
        <v>0</v>
      </c>
      <c r="AR243" s="17" t="s">
        <v>133</v>
      </c>
      <c r="AT243" s="17" t="s">
        <v>128</v>
      </c>
      <c r="AU243" s="17" t="s">
        <v>85</v>
      </c>
      <c r="AY243" s="17" t="s">
        <v>126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7" t="s">
        <v>23</v>
      </c>
      <c r="BK243" s="188">
        <f>ROUND(I243*H243,2)</f>
        <v>0</v>
      </c>
      <c r="BL243" s="17" t="s">
        <v>133</v>
      </c>
      <c r="BM243" s="17" t="s">
        <v>354</v>
      </c>
    </row>
    <row r="244" spans="2:51" s="12" customFormat="1" ht="13.5">
      <c r="B244" s="201"/>
      <c r="C244" s="202"/>
      <c r="D244" s="203" t="s">
        <v>135</v>
      </c>
      <c r="E244" s="204" t="s">
        <v>32</v>
      </c>
      <c r="F244" s="205" t="s">
        <v>260</v>
      </c>
      <c r="G244" s="202"/>
      <c r="H244" s="206" t="s">
        <v>32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135</v>
      </c>
      <c r="AU244" s="212" t="s">
        <v>85</v>
      </c>
      <c r="AV244" s="12" t="s">
        <v>23</v>
      </c>
      <c r="AW244" s="12" t="s">
        <v>40</v>
      </c>
      <c r="AX244" s="12" t="s">
        <v>77</v>
      </c>
      <c r="AY244" s="212" t="s">
        <v>126</v>
      </c>
    </row>
    <row r="245" spans="2:51" s="11" customFormat="1" ht="13.5">
      <c r="B245" s="189"/>
      <c r="C245" s="190"/>
      <c r="D245" s="191" t="s">
        <v>135</v>
      </c>
      <c r="E245" s="192" t="s">
        <v>32</v>
      </c>
      <c r="F245" s="193" t="s">
        <v>355</v>
      </c>
      <c r="G245" s="190"/>
      <c r="H245" s="194">
        <v>18</v>
      </c>
      <c r="I245" s="195"/>
      <c r="J245" s="190"/>
      <c r="K245" s="190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135</v>
      </c>
      <c r="AU245" s="200" t="s">
        <v>85</v>
      </c>
      <c r="AV245" s="11" t="s">
        <v>85</v>
      </c>
      <c r="AW245" s="11" t="s">
        <v>40</v>
      </c>
      <c r="AX245" s="11" t="s">
        <v>23</v>
      </c>
      <c r="AY245" s="200" t="s">
        <v>126</v>
      </c>
    </row>
    <row r="246" spans="2:65" s="1" customFormat="1" ht="40.15" customHeight="1">
      <c r="B246" s="34"/>
      <c r="C246" s="177" t="s">
        <v>356</v>
      </c>
      <c r="D246" s="177" t="s">
        <v>128</v>
      </c>
      <c r="E246" s="178" t="s">
        <v>357</v>
      </c>
      <c r="F246" s="179" t="s">
        <v>358</v>
      </c>
      <c r="G246" s="180" t="s">
        <v>343</v>
      </c>
      <c r="H246" s="181">
        <v>31</v>
      </c>
      <c r="I246" s="182"/>
      <c r="J246" s="183">
        <f>ROUND(I246*H246,2)</f>
        <v>0</v>
      </c>
      <c r="K246" s="179" t="s">
        <v>132</v>
      </c>
      <c r="L246" s="54"/>
      <c r="M246" s="184" t="s">
        <v>32</v>
      </c>
      <c r="N246" s="185" t="s">
        <v>48</v>
      </c>
      <c r="O246" s="35"/>
      <c r="P246" s="186">
        <f>O246*H246</f>
        <v>0</v>
      </c>
      <c r="Q246" s="186">
        <v>0.61348</v>
      </c>
      <c r="R246" s="186">
        <f>Q246*H246</f>
        <v>19.01788</v>
      </c>
      <c r="S246" s="186">
        <v>0</v>
      </c>
      <c r="T246" s="187">
        <f>S246*H246</f>
        <v>0</v>
      </c>
      <c r="AR246" s="17" t="s">
        <v>133</v>
      </c>
      <c r="AT246" s="17" t="s">
        <v>128</v>
      </c>
      <c r="AU246" s="17" t="s">
        <v>85</v>
      </c>
      <c r="AY246" s="17" t="s">
        <v>126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7" t="s">
        <v>23</v>
      </c>
      <c r="BK246" s="188">
        <f>ROUND(I246*H246,2)</f>
        <v>0</v>
      </c>
      <c r="BL246" s="17" t="s">
        <v>133</v>
      </c>
      <c r="BM246" s="17" t="s">
        <v>359</v>
      </c>
    </row>
    <row r="247" spans="2:51" s="12" customFormat="1" ht="13.5">
      <c r="B247" s="201"/>
      <c r="C247" s="202"/>
      <c r="D247" s="203" t="s">
        <v>135</v>
      </c>
      <c r="E247" s="204" t="s">
        <v>32</v>
      </c>
      <c r="F247" s="205" t="s">
        <v>349</v>
      </c>
      <c r="G247" s="202"/>
      <c r="H247" s="206" t="s">
        <v>32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135</v>
      </c>
      <c r="AU247" s="212" t="s">
        <v>85</v>
      </c>
      <c r="AV247" s="12" t="s">
        <v>23</v>
      </c>
      <c r="AW247" s="12" t="s">
        <v>40</v>
      </c>
      <c r="AX247" s="12" t="s">
        <v>77</v>
      </c>
      <c r="AY247" s="212" t="s">
        <v>126</v>
      </c>
    </row>
    <row r="248" spans="2:51" s="11" customFormat="1" ht="13.5">
      <c r="B248" s="189"/>
      <c r="C248" s="190"/>
      <c r="D248" s="191" t="s">
        <v>135</v>
      </c>
      <c r="E248" s="192" t="s">
        <v>32</v>
      </c>
      <c r="F248" s="193" t="s">
        <v>360</v>
      </c>
      <c r="G248" s="190"/>
      <c r="H248" s="194">
        <v>31</v>
      </c>
      <c r="I248" s="195"/>
      <c r="J248" s="190"/>
      <c r="K248" s="190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135</v>
      </c>
      <c r="AU248" s="200" t="s">
        <v>85</v>
      </c>
      <c r="AV248" s="11" t="s">
        <v>85</v>
      </c>
      <c r="AW248" s="11" t="s">
        <v>40</v>
      </c>
      <c r="AX248" s="11" t="s">
        <v>23</v>
      </c>
      <c r="AY248" s="200" t="s">
        <v>126</v>
      </c>
    </row>
    <row r="249" spans="2:65" s="1" customFormat="1" ht="20.45" customHeight="1">
      <c r="B249" s="34"/>
      <c r="C249" s="227" t="s">
        <v>361</v>
      </c>
      <c r="D249" s="227" t="s">
        <v>218</v>
      </c>
      <c r="E249" s="228" t="s">
        <v>362</v>
      </c>
      <c r="F249" s="229" t="s">
        <v>363</v>
      </c>
      <c r="G249" s="230" t="s">
        <v>238</v>
      </c>
      <c r="H249" s="231">
        <v>13</v>
      </c>
      <c r="I249" s="232"/>
      <c r="J249" s="233">
        <f>ROUND(I249*H249,2)</f>
        <v>0</v>
      </c>
      <c r="K249" s="229" t="s">
        <v>132</v>
      </c>
      <c r="L249" s="234"/>
      <c r="M249" s="235" t="s">
        <v>32</v>
      </c>
      <c r="N249" s="236" t="s">
        <v>48</v>
      </c>
      <c r="O249" s="35"/>
      <c r="P249" s="186">
        <f>O249*H249</f>
        <v>0</v>
      </c>
      <c r="Q249" s="186">
        <v>0.77</v>
      </c>
      <c r="R249" s="186">
        <f>Q249*H249</f>
        <v>10.01</v>
      </c>
      <c r="S249" s="186">
        <v>0</v>
      </c>
      <c r="T249" s="187">
        <f>S249*H249</f>
        <v>0</v>
      </c>
      <c r="AR249" s="17" t="s">
        <v>184</v>
      </c>
      <c r="AT249" s="17" t="s">
        <v>218</v>
      </c>
      <c r="AU249" s="17" t="s">
        <v>85</v>
      </c>
      <c r="AY249" s="17" t="s">
        <v>126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17" t="s">
        <v>23</v>
      </c>
      <c r="BK249" s="188">
        <f>ROUND(I249*H249,2)</f>
        <v>0</v>
      </c>
      <c r="BL249" s="17" t="s">
        <v>133</v>
      </c>
      <c r="BM249" s="17" t="s">
        <v>364</v>
      </c>
    </row>
    <row r="250" spans="2:51" s="11" customFormat="1" ht="13.5">
      <c r="B250" s="189"/>
      <c r="C250" s="190"/>
      <c r="D250" s="191" t="s">
        <v>135</v>
      </c>
      <c r="E250" s="192" t="s">
        <v>32</v>
      </c>
      <c r="F250" s="193" t="s">
        <v>365</v>
      </c>
      <c r="G250" s="190"/>
      <c r="H250" s="194">
        <v>13</v>
      </c>
      <c r="I250" s="195"/>
      <c r="J250" s="190"/>
      <c r="K250" s="190"/>
      <c r="L250" s="196"/>
      <c r="M250" s="197"/>
      <c r="N250" s="198"/>
      <c r="O250" s="198"/>
      <c r="P250" s="198"/>
      <c r="Q250" s="198"/>
      <c r="R250" s="198"/>
      <c r="S250" s="198"/>
      <c r="T250" s="199"/>
      <c r="AT250" s="200" t="s">
        <v>135</v>
      </c>
      <c r="AU250" s="200" t="s">
        <v>85</v>
      </c>
      <c r="AV250" s="11" t="s">
        <v>85</v>
      </c>
      <c r="AW250" s="11" t="s">
        <v>40</v>
      </c>
      <c r="AX250" s="11" t="s">
        <v>23</v>
      </c>
      <c r="AY250" s="200" t="s">
        <v>126</v>
      </c>
    </row>
    <row r="251" spans="2:65" s="1" customFormat="1" ht="20.45" customHeight="1">
      <c r="B251" s="34"/>
      <c r="C251" s="227" t="s">
        <v>366</v>
      </c>
      <c r="D251" s="227" t="s">
        <v>218</v>
      </c>
      <c r="E251" s="228" t="s">
        <v>367</v>
      </c>
      <c r="F251" s="229" t="s">
        <v>368</v>
      </c>
      <c r="G251" s="230" t="s">
        <v>238</v>
      </c>
      <c r="H251" s="231">
        <v>26</v>
      </c>
      <c r="I251" s="232"/>
      <c r="J251" s="233">
        <f>ROUND(I251*H251,2)</f>
        <v>0</v>
      </c>
      <c r="K251" s="229" t="s">
        <v>32</v>
      </c>
      <c r="L251" s="234"/>
      <c r="M251" s="235" t="s">
        <v>32</v>
      </c>
      <c r="N251" s="236" t="s">
        <v>48</v>
      </c>
      <c r="O251" s="35"/>
      <c r="P251" s="186">
        <f>O251*H251</f>
        <v>0</v>
      </c>
      <c r="Q251" s="186">
        <v>0.031</v>
      </c>
      <c r="R251" s="186">
        <f>Q251*H251</f>
        <v>0.806</v>
      </c>
      <c r="S251" s="186">
        <v>0</v>
      </c>
      <c r="T251" s="187">
        <f>S251*H251</f>
        <v>0</v>
      </c>
      <c r="AR251" s="17" t="s">
        <v>184</v>
      </c>
      <c r="AT251" s="17" t="s">
        <v>218</v>
      </c>
      <c r="AU251" s="17" t="s">
        <v>85</v>
      </c>
      <c r="AY251" s="17" t="s">
        <v>126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7" t="s">
        <v>23</v>
      </c>
      <c r="BK251" s="188">
        <f>ROUND(I251*H251,2)</f>
        <v>0</v>
      </c>
      <c r="BL251" s="17" t="s">
        <v>133</v>
      </c>
      <c r="BM251" s="17" t="s">
        <v>369</v>
      </c>
    </row>
    <row r="252" spans="2:51" s="11" customFormat="1" ht="13.5">
      <c r="B252" s="189"/>
      <c r="C252" s="190"/>
      <c r="D252" s="191" t="s">
        <v>135</v>
      </c>
      <c r="E252" s="192" t="s">
        <v>32</v>
      </c>
      <c r="F252" s="193" t="s">
        <v>370</v>
      </c>
      <c r="G252" s="190"/>
      <c r="H252" s="194">
        <v>26</v>
      </c>
      <c r="I252" s="195"/>
      <c r="J252" s="190"/>
      <c r="K252" s="190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135</v>
      </c>
      <c r="AU252" s="200" t="s">
        <v>85</v>
      </c>
      <c r="AV252" s="11" t="s">
        <v>85</v>
      </c>
      <c r="AW252" s="11" t="s">
        <v>40</v>
      </c>
      <c r="AX252" s="11" t="s">
        <v>23</v>
      </c>
      <c r="AY252" s="200" t="s">
        <v>126</v>
      </c>
    </row>
    <row r="253" spans="2:65" s="1" customFormat="1" ht="40.15" customHeight="1">
      <c r="B253" s="34"/>
      <c r="C253" s="177" t="s">
        <v>371</v>
      </c>
      <c r="D253" s="177" t="s">
        <v>128</v>
      </c>
      <c r="E253" s="178" t="s">
        <v>372</v>
      </c>
      <c r="F253" s="179" t="s">
        <v>373</v>
      </c>
      <c r="G253" s="180" t="s">
        <v>343</v>
      </c>
      <c r="H253" s="181">
        <v>42</v>
      </c>
      <c r="I253" s="182"/>
      <c r="J253" s="183">
        <f>ROUND(I253*H253,2)</f>
        <v>0</v>
      </c>
      <c r="K253" s="179" t="s">
        <v>132</v>
      </c>
      <c r="L253" s="54"/>
      <c r="M253" s="184" t="s">
        <v>32</v>
      </c>
      <c r="N253" s="185" t="s">
        <v>48</v>
      </c>
      <c r="O253" s="35"/>
      <c r="P253" s="186">
        <f>O253*H253</f>
        <v>0</v>
      </c>
      <c r="Q253" s="186">
        <v>0.88535</v>
      </c>
      <c r="R253" s="186">
        <f>Q253*H253</f>
        <v>37.1847</v>
      </c>
      <c r="S253" s="186">
        <v>0</v>
      </c>
      <c r="T253" s="187">
        <f>S253*H253</f>
        <v>0</v>
      </c>
      <c r="AR253" s="17" t="s">
        <v>133</v>
      </c>
      <c r="AT253" s="17" t="s">
        <v>128</v>
      </c>
      <c r="AU253" s="17" t="s">
        <v>85</v>
      </c>
      <c r="AY253" s="17" t="s">
        <v>126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7" t="s">
        <v>23</v>
      </c>
      <c r="BK253" s="188">
        <f>ROUND(I253*H253,2)</f>
        <v>0</v>
      </c>
      <c r="BL253" s="17" t="s">
        <v>133</v>
      </c>
      <c r="BM253" s="17" t="s">
        <v>374</v>
      </c>
    </row>
    <row r="254" spans="2:51" s="12" customFormat="1" ht="13.5">
      <c r="B254" s="201"/>
      <c r="C254" s="202"/>
      <c r="D254" s="203" t="s">
        <v>135</v>
      </c>
      <c r="E254" s="204" t="s">
        <v>32</v>
      </c>
      <c r="F254" s="205" t="s">
        <v>375</v>
      </c>
      <c r="G254" s="202"/>
      <c r="H254" s="206" t="s">
        <v>32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135</v>
      </c>
      <c r="AU254" s="212" t="s">
        <v>85</v>
      </c>
      <c r="AV254" s="12" t="s">
        <v>23</v>
      </c>
      <c r="AW254" s="12" t="s">
        <v>40</v>
      </c>
      <c r="AX254" s="12" t="s">
        <v>77</v>
      </c>
      <c r="AY254" s="212" t="s">
        <v>126</v>
      </c>
    </row>
    <row r="255" spans="2:51" s="11" customFormat="1" ht="13.5">
      <c r="B255" s="189"/>
      <c r="C255" s="190"/>
      <c r="D255" s="191" t="s">
        <v>135</v>
      </c>
      <c r="E255" s="192" t="s">
        <v>32</v>
      </c>
      <c r="F255" s="193" t="s">
        <v>376</v>
      </c>
      <c r="G255" s="190"/>
      <c r="H255" s="194">
        <v>42</v>
      </c>
      <c r="I255" s="195"/>
      <c r="J255" s="190"/>
      <c r="K255" s="190"/>
      <c r="L255" s="196"/>
      <c r="M255" s="197"/>
      <c r="N255" s="198"/>
      <c r="O255" s="198"/>
      <c r="P255" s="198"/>
      <c r="Q255" s="198"/>
      <c r="R255" s="198"/>
      <c r="S255" s="198"/>
      <c r="T255" s="199"/>
      <c r="AT255" s="200" t="s">
        <v>135</v>
      </c>
      <c r="AU255" s="200" t="s">
        <v>85</v>
      </c>
      <c r="AV255" s="11" t="s">
        <v>85</v>
      </c>
      <c r="AW255" s="11" t="s">
        <v>40</v>
      </c>
      <c r="AX255" s="11" t="s">
        <v>23</v>
      </c>
      <c r="AY255" s="200" t="s">
        <v>126</v>
      </c>
    </row>
    <row r="256" spans="2:65" s="1" customFormat="1" ht="20.45" customHeight="1">
      <c r="B256" s="34"/>
      <c r="C256" s="227" t="s">
        <v>377</v>
      </c>
      <c r="D256" s="227" t="s">
        <v>218</v>
      </c>
      <c r="E256" s="228" t="s">
        <v>378</v>
      </c>
      <c r="F256" s="229" t="s">
        <v>379</v>
      </c>
      <c r="G256" s="230" t="s">
        <v>238</v>
      </c>
      <c r="H256" s="231">
        <v>17</v>
      </c>
      <c r="I256" s="232"/>
      <c r="J256" s="233">
        <f>ROUND(I256*H256,2)</f>
        <v>0</v>
      </c>
      <c r="K256" s="229" t="s">
        <v>132</v>
      </c>
      <c r="L256" s="234"/>
      <c r="M256" s="235" t="s">
        <v>32</v>
      </c>
      <c r="N256" s="236" t="s">
        <v>48</v>
      </c>
      <c r="O256" s="35"/>
      <c r="P256" s="186">
        <f>O256*H256</f>
        <v>0</v>
      </c>
      <c r="Q256" s="186">
        <v>1.46</v>
      </c>
      <c r="R256" s="186">
        <f>Q256*H256</f>
        <v>24.82</v>
      </c>
      <c r="S256" s="186">
        <v>0</v>
      </c>
      <c r="T256" s="187">
        <f>S256*H256</f>
        <v>0</v>
      </c>
      <c r="AR256" s="17" t="s">
        <v>184</v>
      </c>
      <c r="AT256" s="17" t="s">
        <v>218</v>
      </c>
      <c r="AU256" s="17" t="s">
        <v>85</v>
      </c>
      <c r="AY256" s="17" t="s">
        <v>126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7" t="s">
        <v>23</v>
      </c>
      <c r="BK256" s="188">
        <f>ROUND(I256*H256,2)</f>
        <v>0</v>
      </c>
      <c r="BL256" s="17" t="s">
        <v>133</v>
      </c>
      <c r="BM256" s="17" t="s">
        <v>380</v>
      </c>
    </row>
    <row r="257" spans="2:51" s="11" customFormat="1" ht="13.5">
      <c r="B257" s="189"/>
      <c r="C257" s="190"/>
      <c r="D257" s="191" t="s">
        <v>135</v>
      </c>
      <c r="E257" s="192" t="s">
        <v>32</v>
      </c>
      <c r="F257" s="193" t="s">
        <v>381</v>
      </c>
      <c r="G257" s="190"/>
      <c r="H257" s="194">
        <v>17</v>
      </c>
      <c r="I257" s="195"/>
      <c r="J257" s="190"/>
      <c r="K257" s="190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135</v>
      </c>
      <c r="AU257" s="200" t="s">
        <v>85</v>
      </c>
      <c r="AV257" s="11" t="s">
        <v>85</v>
      </c>
      <c r="AW257" s="11" t="s">
        <v>40</v>
      </c>
      <c r="AX257" s="11" t="s">
        <v>23</v>
      </c>
      <c r="AY257" s="200" t="s">
        <v>126</v>
      </c>
    </row>
    <row r="258" spans="2:65" s="1" customFormat="1" ht="20.45" customHeight="1">
      <c r="B258" s="34"/>
      <c r="C258" s="227" t="s">
        <v>382</v>
      </c>
      <c r="D258" s="227" t="s">
        <v>218</v>
      </c>
      <c r="E258" s="228" t="s">
        <v>383</v>
      </c>
      <c r="F258" s="229" t="s">
        <v>384</v>
      </c>
      <c r="G258" s="230" t="s">
        <v>238</v>
      </c>
      <c r="H258" s="231">
        <v>34</v>
      </c>
      <c r="I258" s="232"/>
      <c r="J258" s="233">
        <f>ROUND(I258*H258,2)</f>
        <v>0</v>
      </c>
      <c r="K258" s="229" t="s">
        <v>132</v>
      </c>
      <c r="L258" s="234"/>
      <c r="M258" s="235" t="s">
        <v>32</v>
      </c>
      <c r="N258" s="236" t="s">
        <v>48</v>
      </c>
      <c r="O258" s="35"/>
      <c r="P258" s="186">
        <f>O258*H258</f>
        <v>0</v>
      </c>
      <c r="Q258" s="186">
        <v>0.045</v>
      </c>
      <c r="R258" s="186">
        <f>Q258*H258</f>
        <v>1.53</v>
      </c>
      <c r="S258" s="186">
        <v>0</v>
      </c>
      <c r="T258" s="187">
        <f>S258*H258</f>
        <v>0</v>
      </c>
      <c r="AR258" s="17" t="s">
        <v>184</v>
      </c>
      <c r="AT258" s="17" t="s">
        <v>218</v>
      </c>
      <c r="AU258" s="17" t="s">
        <v>85</v>
      </c>
      <c r="AY258" s="17" t="s">
        <v>126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7" t="s">
        <v>23</v>
      </c>
      <c r="BK258" s="188">
        <f>ROUND(I258*H258,2)</f>
        <v>0</v>
      </c>
      <c r="BL258" s="17" t="s">
        <v>133</v>
      </c>
      <c r="BM258" s="17" t="s">
        <v>385</v>
      </c>
    </row>
    <row r="259" spans="2:51" s="11" customFormat="1" ht="13.5">
      <c r="B259" s="189"/>
      <c r="C259" s="190"/>
      <c r="D259" s="191" t="s">
        <v>135</v>
      </c>
      <c r="E259" s="192" t="s">
        <v>32</v>
      </c>
      <c r="F259" s="193" t="s">
        <v>386</v>
      </c>
      <c r="G259" s="190"/>
      <c r="H259" s="194">
        <v>34</v>
      </c>
      <c r="I259" s="195"/>
      <c r="J259" s="190"/>
      <c r="K259" s="190"/>
      <c r="L259" s="196"/>
      <c r="M259" s="197"/>
      <c r="N259" s="198"/>
      <c r="O259" s="198"/>
      <c r="P259" s="198"/>
      <c r="Q259" s="198"/>
      <c r="R259" s="198"/>
      <c r="S259" s="198"/>
      <c r="T259" s="199"/>
      <c r="AT259" s="200" t="s">
        <v>135</v>
      </c>
      <c r="AU259" s="200" t="s">
        <v>85</v>
      </c>
      <c r="AV259" s="11" t="s">
        <v>85</v>
      </c>
      <c r="AW259" s="11" t="s">
        <v>40</v>
      </c>
      <c r="AX259" s="11" t="s">
        <v>23</v>
      </c>
      <c r="AY259" s="200" t="s">
        <v>126</v>
      </c>
    </row>
    <row r="260" spans="2:65" s="1" customFormat="1" ht="40.15" customHeight="1">
      <c r="B260" s="34"/>
      <c r="C260" s="177" t="s">
        <v>387</v>
      </c>
      <c r="D260" s="177" t="s">
        <v>128</v>
      </c>
      <c r="E260" s="178" t="s">
        <v>388</v>
      </c>
      <c r="F260" s="179" t="s">
        <v>389</v>
      </c>
      <c r="G260" s="180" t="s">
        <v>343</v>
      </c>
      <c r="H260" s="181">
        <v>20</v>
      </c>
      <c r="I260" s="182"/>
      <c r="J260" s="183">
        <f>ROUND(I260*H260,2)</f>
        <v>0</v>
      </c>
      <c r="K260" s="179" t="s">
        <v>132</v>
      </c>
      <c r="L260" s="54"/>
      <c r="M260" s="184" t="s">
        <v>32</v>
      </c>
      <c r="N260" s="185" t="s">
        <v>48</v>
      </c>
      <c r="O260" s="35"/>
      <c r="P260" s="186">
        <f>O260*H260</f>
        <v>0</v>
      </c>
      <c r="Q260" s="186">
        <v>1.36828</v>
      </c>
      <c r="R260" s="186">
        <f>Q260*H260</f>
        <v>27.3656</v>
      </c>
      <c r="S260" s="186">
        <v>0</v>
      </c>
      <c r="T260" s="187">
        <f>S260*H260</f>
        <v>0</v>
      </c>
      <c r="AR260" s="17" t="s">
        <v>133</v>
      </c>
      <c r="AT260" s="17" t="s">
        <v>128</v>
      </c>
      <c r="AU260" s="17" t="s">
        <v>85</v>
      </c>
      <c r="AY260" s="17" t="s">
        <v>126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7" t="s">
        <v>23</v>
      </c>
      <c r="BK260" s="188">
        <f>ROUND(I260*H260,2)</f>
        <v>0</v>
      </c>
      <c r="BL260" s="17" t="s">
        <v>133</v>
      </c>
      <c r="BM260" s="17" t="s">
        <v>390</v>
      </c>
    </row>
    <row r="261" spans="2:51" s="12" customFormat="1" ht="13.5">
      <c r="B261" s="201"/>
      <c r="C261" s="202"/>
      <c r="D261" s="203" t="s">
        <v>135</v>
      </c>
      <c r="E261" s="204" t="s">
        <v>32</v>
      </c>
      <c r="F261" s="205" t="s">
        <v>391</v>
      </c>
      <c r="G261" s="202"/>
      <c r="H261" s="206" t="s">
        <v>32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135</v>
      </c>
      <c r="AU261" s="212" t="s">
        <v>85</v>
      </c>
      <c r="AV261" s="12" t="s">
        <v>23</v>
      </c>
      <c r="AW261" s="12" t="s">
        <v>40</v>
      </c>
      <c r="AX261" s="12" t="s">
        <v>77</v>
      </c>
      <c r="AY261" s="212" t="s">
        <v>126</v>
      </c>
    </row>
    <row r="262" spans="2:51" s="11" customFormat="1" ht="13.5">
      <c r="B262" s="189"/>
      <c r="C262" s="190"/>
      <c r="D262" s="191" t="s">
        <v>135</v>
      </c>
      <c r="E262" s="192" t="s">
        <v>32</v>
      </c>
      <c r="F262" s="193" t="s">
        <v>256</v>
      </c>
      <c r="G262" s="190"/>
      <c r="H262" s="194">
        <v>20</v>
      </c>
      <c r="I262" s="195"/>
      <c r="J262" s="190"/>
      <c r="K262" s="190"/>
      <c r="L262" s="196"/>
      <c r="M262" s="197"/>
      <c r="N262" s="198"/>
      <c r="O262" s="198"/>
      <c r="P262" s="198"/>
      <c r="Q262" s="198"/>
      <c r="R262" s="198"/>
      <c r="S262" s="198"/>
      <c r="T262" s="199"/>
      <c r="AT262" s="200" t="s">
        <v>135</v>
      </c>
      <c r="AU262" s="200" t="s">
        <v>85</v>
      </c>
      <c r="AV262" s="11" t="s">
        <v>85</v>
      </c>
      <c r="AW262" s="11" t="s">
        <v>40</v>
      </c>
      <c r="AX262" s="11" t="s">
        <v>23</v>
      </c>
      <c r="AY262" s="200" t="s">
        <v>126</v>
      </c>
    </row>
    <row r="263" spans="2:65" s="1" customFormat="1" ht="20.45" customHeight="1">
      <c r="B263" s="34"/>
      <c r="C263" s="227" t="s">
        <v>392</v>
      </c>
      <c r="D263" s="227" t="s">
        <v>218</v>
      </c>
      <c r="E263" s="228" t="s">
        <v>393</v>
      </c>
      <c r="F263" s="229" t="s">
        <v>394</v>
      </c>
      <c r="G263" s="230" t="s">
        <v>238</v>
      </c>
      <c r="H263" s="231">
        <v>8</v>
      </c>
      <c r="I263" s="232"/>
      <c r="J263" s="233">
        <f>ROUND(I263*H263,2)</f>
        <v>0</v>
      </c>
      <c r="K263" s="229" t="s">
        <v>132</v>
      </c>
      <c r="L263" s="234"/>
      <c r="M263" s="235" t="s">
        <v>32</v>
      </c>
      <c r="N263" s="236" t="s">
        <v>48</v>
      </c>
      <c r="O263" s="35"/>
      <c r="P263" s="186">
        <f>O263*H263</f>
        <v>0</v>
      </c>
      <c r="Q263" s="186">
        <v>2.56</v>
      </c>
      <c r="R263" s="186">
        <f>Q263*H263</f>
        <v>20.48</v>
      </c>
      <c r="S263" s="186">
        <v>0</v>
      </c>
      <c r="T263" s="187">
        <f>S263*H263</f>
        <v>0</v>
      </c>
      <c r="AR263" s="17" t="s">
        <v>184</v>
      </c>
      <c r="AT263" s="17" t="s">
        <v>218</v>
      </c>
      <c r="AU263" s="17" t="s">
        <v>85</v>
      </c>
      <c r="AY263" s="17" t="s">
        <v>126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7" t="s">
        <v>23</v>
      </c>
      <c r="BK263" s="188">
        <f>ROUND(I263*H263,2)</f>
        <v>0</v>
      </c>
      <c r="BL263" s="17" t="s">
        <v>133</v>
      </c>
      <c r="BM263" s="17" t="s">
        <v>395</v>
      </c>
    </row>
    <row r="264" spans="2:51" s="11" customFormat="1" ht="13.5">
      <c r="B264" s="189"/>
      <c r="C264" s="190"/>
      <c r="D264" s="191" t="s">
        <v>135</v>
      </c>
      <c r="E264" s="192" t="s">
        <v>32</v>
      </c>
      <c r="F264" s="193" t="s">
        <v>184</v>
      </c>
      <c r="G264" s="190"/>
      <c r="H264" s="194">
        <v>8</v>
      </c>
      <c r="I264" s="195"/>
      <c r="J264" s="190"/>
      <c r="K264" s="190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135</v>
      </c>
      <c r="AU264" s="200" t="s">
        <v>85</v>
      </c>
      <c r="AV264" s="11" t="s">
        <v>85</v>
      </c>
      <c r="AW264" s="11" t="s">
        <v>40</v>
      </c>
      <c r="AX264" s="11" t="s">
        <v>23</v>
      </c>
      <c r="AY264" s="200" t="s">
        <v>126</v>
      </c>
    </row>
    <row r="265" spans="2:65" s="1" customFormat="1" ht="20.45" customHeight="1">
      <c r="B265" s="34"/>
      <c r="C265" s="227" t="s">
        <v>396</v>
      </c>
      <c r="D265" s="227" t="s">
        <v>218</v>
      </c>
      <c r="E265" s="228" t="s">
        <v>397</v>
      </c>
      <c r="F265" s="229" t="s">
        <v>398</v>
      </c>
      <c r="G265" s="230" t="s">
        <v>238</v>
      </c>
      <c r="H265" s="231">
        <v>16</v>
      </c>
      <c r="I265" s="232"/>
      <c r="J265" s="233">
        <f>ROUND(I265*H265,2)</f>
        <v>0</v>
      </c>
      <c r="K265" s="229" t="s">
        <v>132</v>
      </c>
      <c r="L265" s="234"/>
      <c r="M265" s="235" t="s">
        <v>32</v>
      </c>
      <c r="N265" s="236" t="s">
        <v>48</v>
      </c>
      <c r="O265" s="35"/>
      <c r="P265" s="186">
        <f>O265*H265</f>
        <v>0</v>
      </c>
      <c r="Q265" s="186">
        <v>0.045</v>
      </c>
      <c r="R265" s="186">
        <f>Q265*H265</f>
        <v>0.72</v>
      </c>
      <c r="S265" s="186">
        <v>0</v>
      </c>
      <c r="T265" s="187">
        <f>S265*H265</f>
        <v>0</v>
      </c>
      <c r="AR265" s="17" t="s">
        <v>184</v>
      </c>
      <c r="AT265" s="17" t="s">
        <v>218</v>
      </c>
      <c r="AU265" s="17" t="s">
        <v>85</v>
      </c>
      <c r="AY265" s="17" t="s">
        <v>126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7" t="s">
        <v>23</v>
      </c>
      <c r="BK265" s="188">
        <f>ROUND(I265*H265,2)</f>
        <v>0</v>
      </c>
      <c r="BL265" s="17" t="s">
        <v>133</v>
      </c>
      <c r="BM265" s="17" t="s">
        <v>399</v>
      </c>
    </row>
    <row r="266" spans="2:51" s="11" customFormat="1" ht="13.5">
      <c r="B266" s="189"/>
      <c r="C266" s="190"/>
      <c r="D266" s="191" t="s">
        <v>135</v>
      </c>
      <c r="E266" s="192" t="s">
        <v>32</v>
      </c>
      <c r="F266" s="193" t="s">
        <v>400</v>
      </c>
      <c r="G266" s="190"/>
      <c r="H266" s="194">
        <v>16</v>
      </c>
      <c r="I266" s="195"/>
      <c r="J266" s="190"/>
      <c r="K266" s="190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135</v>
      </c>
      <c r="AU266" s="200" t="s">
        <v>85</v>
      </c>
      <c r="AV266" s="11" t="s">
        <v>85</v>
      </c>
      <c r="AW266" s="11" t="s">
        <v>40</v>
      </c>
      <c r="AX266" s="11" t="s">
        <v>23</v>
      </c>
      <c r="AY266" s="200" t="s">
        <v>126</v>
      </c>
    </row>
    <row r="267" spans="2:65" s="1" customFormat="1" ht="28.9" customHeight="1">
      <c r="B267" s="34"/>
      <c r="C267" s="177" t="s">
        <v>401</v>
      </c>
      <c r="D267" s="177" t="s">
        <v>128</v>
      </c>
      <c r="E267" s="178" t="s">
        <v>402</v>
      </c>
      <c r="F267" s="179" t="s">
        <v>403</v>
      </c>
      <c r="G267" s="180" t="s">
        <v>343</v>
      </c>
      <c r="H267" s="181">
        <v>21</v>
      </c>
      <c r="I267" s="182"/>
      <c r="J267" s="183">
        <f>ROUND(I267*H267,2)</f>
        <v>0</v>
      </c>
      <c r="K267" s="179" t="s">
        <v>132</v>
      </c>
      <c r="L267" s="54"/>
      <c r="M267" s="184" t="s">
        <v>32</v>
      </c>
      <c r="N267" s="185" t="s">
        <v>48</v>
      </c>
      <c r="O267" s="35"/>
      <c r="P267" s="186">
        <f>O267*H267</f>
        <v>0</v>
      </c>
      <c r="Q267" s="186">
        <v>0</v>
      </c>
      <c r="R267" s="186">
        <f>Q267*H267</f>
        <v>0</v>
      </c>
      <c r="S267" s="186">
        <v>0</v>
      </c>
      <c r="T267" s="187">
        <f>S267*H267</f>
        <v>0</v>
      </c>
      <c r="AR267" s="17" t="s">
        <v>133</v>
      </c>
      <c r="AT267" s="17" t="s">
        <v>128</v>
      </c>
      <c r="AU267" s="17" t="s">
        <v>85</v>
      </c>
      <c r="AY267" s="17" t="s">
        <v>126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7" t="s">
        <v>23</v>
      </c>
      <c r="BK267" s="188">
        <f>ROUND(I267*H267,2)</f>
        <v>0</v>
      </c>
      <c r="BL267" s="17" t="s">
        <v>133</v>
      </c>
      <c r="BM267" s="17" t="s">
        <v>404</v>
      </c>
    </row>
    <row r="268" spans="2:51" s="11" customFormat="1" ht="13.5">
      <c r="B268" s="189"/>
      <c r="C268" s="190"/>
      <c r="D268" s="191" t="s">
        <v>135</v>
      </c>
      <c r="E268" s="192" t="s">
        <v>32</v>
      </c>
      <c r="F268" s="193" t="s">
        <v>7</v>
      </c>
      <c r="G268" s="190"/>
      <c r="H268" s="194">
        <v>21</v>
      </c>
      <c r="I268" s="195"/>
      <c r="J268" s="190"/>
      <c r="K268" s="190"/>
      <c r="L268" s="196"/>
      <c r="M268" s="197"/>
      <c r="N268" s="198"/>
      <c r="O268" s="198"/>
      <c r="P268" s="198"/>
      <c r="Q268" s="198"/>
      <c r="R268" s="198"/>
      <c r="S268" s="198"/>
      <c r="T268" s="199"/>
      <c r="AT268" s="200" t="s">
        <v>135</v>
      </c>
      <c r="AU268" s="200" t="s">
        <v>85</v>
      </c>
      <c r="AV268" s="11" t="s">
        <v>85</v>
      </c>
      <c r="AW268" s="11" t="s">
        <v>40</v>
      </c>
      <c r="AX268" s="11" t="s">
        <v>23</v>
      </c>
      <c r="AY268" s="200" t="s">
        <v>126</v>
      </c>
    </row>
    <row r="269" spans="2:65" s="1" customFormat="1" ht="28.9" customHeight="1">
      <c r="B269" s="34"/>
      <c r="C269" s="177" t="s">
        <v>405</v>
      </c>
      <c r="D269" s="177" t="s">
        <v>128</v>
      </c>
      <c r="E269" s="178" t="s">
        <v>406</v>
      </c>
      <c r="F269" s="179" t="s">
        <v>407</v>
      </c>
      <c r="G269" s="180" t="s">
        <v>343</v>
      </c>
      <c r="H269" s="181">
        <v>21</v>
      </c>
      <c r="I269" s="182"/>
      <c r="J269" s="183">
        <f>ROUND(I269*H269,2)</f>
        <v>0</v>
      </c>
      <c r="K269" s="179" t="s">
        <v>132</v>
      </c>
      <c r="L269" s="54"/>
      <c r="M269" s="184" t="s">
        <v>32</v>
      </c>
      <c r="N269" s="185" t="s">
        <v>48</v>
      </c>
      <c r="O269" s="35"/>
      <c r="P269" s="186">
        <f>O269*H269</f>
        <v>0</v>
      </c>
      <c r="Q269" s="186">
        <v>0</v>
      </c>
      <c r="R269" s="186">
        <f>Q269*H269</f>
        <v>0</v>
      </c>
      <c r="S269" s="186">
        <v>0</v>
      </c>
      <c r="T269" s="187">
        <f>S269*H269</f>
        <v>0</v>
      </c>
      <c r="AR269" s="17" t="s">
        <v>133</v>
      </c>
      <c r="AT269" s="17" t="s">
        <v>128</v>
      </c>
      <c r="AU269" s="17" t="s">
        <v>85</v>
      </c>
      <c r="AY269" s="17" t="s">
        <v>126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7" t="s">
        <v>23</v>
      </c>
      <c r="BK269" s="188">
        <f>ROUND(I269*H269,2)</f>
        <v>0</v>
      </c>
      <c r="BL269" s="17" t="s">
        <v>133</v>
      </c>
      <c r="BM269" s="17" t="s">
        <v>408</v>
      </c>
    </row>
    <row r="270" spans="2:51" s="11" customFormat="1" ht="13.5">
      <c r="B270" s="189"/>
      <c r="C270" s="190"/>
      <c r="D270" s="191" t="s">
        <v>135</v>
      </c>
      <c r="E270" s="192" t="s">
        <v>32</v>
      </c>
      <c r="F270" s="193" t="s">
        <v>7</v>
      </c>
      <c r="G270" s="190"/>
      <c r="H270" s="194">
        <v>21</v>
      </c>
      <c r="I270" s="195"/>
      <c r="J270" s="190"/>
      <c r="K270" s="190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135</v>
      </c>
      <c r="AU270" s="200" t="s">
        <v>85</v>
      </c>
      <c r="AV270" s="11" t="s">
        <v>85</v>
      </c>
      <c r="AW270" s="11" t="s">
        <v>40</v>
      </c>
      <c r="AX270" s="11" t="s">
        <v>23</v>
      </c>
      <c r="AY270" s="200" t="s">
        <v>126</v>
      </c>
    </row>
    <row r="271" spans="2:65" s="1" customFormat="1" ht="63" customHeight="1">
      <c r="B271" s="34"/>
      <c r="C271" s="177" t="s">
        <v>409</v>
      </c>
      <c r="D271" s="177" t="s">
        <v>128</v>
      </c>
      <c r="E271" s="178" t="s">
        <v>410</v>
      </c>
      <c r="F271" s="179" t="s">
        <v>411</v>
      </c>
      <c r="G271" s="180" t="s">
        <v>343</v>
      </c>
      <c r="H271" s="181">
        <v>30</v>
      </c>
      <c r="I271" s="182"/>
      <c r="J271" s="183">
        <f>ROUND(I271*H271,2)</f>
        <v>0</v>
      </c>
      <c r="K271" s="179" t="s">
        <v>132</v>
      </c>
      <c r="L271" s="54"/>
      <c r="M271" s="184" t="s">
        <v>32</v>
      </c>
      <c r="N271" s="185" t="s">
        <v>48</v>
      </c>
      <c r="O271" s="35"/>
      <c r="P271" s="186">
        <f>O271*H271</f>
        <v>0</v>
      </c>
      <c r="Q271" s="186">
        <v>0</v>
      </c>
      <c r="R271" s="186">
        <f>Q271*H271</f>
        <v>0</v>
      </c>
      <c r="S271" s="186">
        <v>0.097</v>
      </c>
      <c r="T271" s="187">
        <f>S271*H271</f>
        <v>2.91</v>
      </c>
      <c r="AR271" s="17" t="s">
        <v>133</v>
      </c>
      <c r="AT271" s="17" t="s">
        <v>128</v>
      </c>
      <c r="AU271" s="17" t="s">
        <v>85</v>
      </c>
      <c r="AY271" s="17" t="s">
        <v>126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7" t="s">
        <v>23</v>
      </c>
      <c r="BK271" s="188">
        <f>ROUND(I271*H271,2)</f>
        <v>0</v>
      </c>
      <c r="BL271" s="17" t="s">
        <v>133</v>
      </c>
      <c r="BM271" s="17" t="s">
        <v>412</v>
      </c>
    </row>
    <row r="272" spans="2:51" s="11" customFormat="1" ht="13.5">
      <c r="B272" s="189"/>
      <c r="C272" s="190"/>
      <c r="D272" s="203" t="s">
        <v>135</v>
      </c>
      <c r="E272" s="213" t="s">
        <v>32</v>
      </c>
      <c r="F272" s="214" t="s">
        <v>413</v>
      </c>
      <c r="G272" s="190"/>
      <c r="H272" s="215">
        <v>30</v>
      </c>
      <c r="I272" s="195"/>
      <c r="J272" s="190"/>
      <c r="K272" s="190"/>
      <c r="L272" s="196"/>
      <c r="M272" s="197"/>
      <c r="N272" s="198"/>
      <c r="O272" s="198"/>
      <c r="P272" s="198"/>
      <c r="Q272" s="198"/>
      <c r="R272" s="198"/>
      <c r="S272" s="198"/>
      <c r="T272" s="199"/>
      <c r="AT272" s="200" t="s">
        <v>135</v>
      </c>
      <c r="AU272" s="200" t="s">
        <v>85</v>
      </c>
      <c r="AV272" s="11" t="s">
        <v>85</v>
      </c>
      <c r="AW272" s="11" t="s">
        <v>40</v>
      </c>
      <c r="AX272" s="11" t="s">
        <v>23</v>
      </c>
      <c r="AY272" s="200" t="s">
        <v>126</v>
      </c>
    </row>
    <row r="273" spans="2:63" s="10" customFormat="1" ht="29.85" customHeight="1">
      <c r="B273" s="160"/>
      <c r="C273" s="161"/>
      <c r="D273" s="174" t="s">
        <v>76</v>
      </c>
      <c r="E273" s="175" t="s">
        <v>414</v>
      </c>
      <c r="F273" s="175" t="s">
        <v>415</v>
      </c>
      <c r="G273" s="161"/>
      <c r="H273" s="161"/>
      <c r="I273" s="164"/>
      <c r="J273" s="176">
        <f>BK273</f>
        <v>0</v>
      </c>
      <c r="K273" s="161"/>
      <c r="L273" s="166"/>
      <c r="M273" s="167"/>
      <c r="N273" s="168"/>
      <c r="O273" s="168"/>
      <c r="P273" s="169">
        <f>SUM(P274:P290)</f>
        <v>0</v>
      </c>
      <c r="Q273" s="168"/>
      <c r="R273" s="169">
        <f>SUM(R274:R290)</f>
        <v>0</v>
      </c>
      <c r="S273" s="168"/>
      <c r="T273" s="170">
        <f>SUM(T274:T290)</f>
        <v>0</v>
      </c>
      <c r="AR273" s="171" t="s">
        <v>23</v>
      </c>
      <c r="AT273" s="172" t="s">
        <v>76</v>
      </c>
      <c r="AU273" s="172" t="s">
        <v>23</v>
      </c>
      <c r="AY273" s="171" t="s">
        <v>126</v>
      </c>
      <c r="BK273" s="173">
        <f>SUM(BK274:BK290)</f>
        <v>0</v>
      </c>
    </row>
    <row r="274" spans="2:65" s="1" customFormat="1" ht="28.9" customHeight="1">
      <c r="B274" s="34"/>
      <c r="C274" s="177" t="s">
        <v>416</v>
      </c>
      <c r="D274" s="177" t="s">
        <v>128</v>
      </c>
      <c r="E274" s="178" t="s">
        <v>417</v>
      </c>
      <c r="F274" s="179" t="s">
        <v>418</v>
      </c>
      <c r="G274" s="180" t="s">
        <v>207</v>
      </c>
      <c r="H274" s="181">
        <v>7.56</v>
      </c>
      <c r="I274" s="182"/>
      <c r="J274" s="183">
        <f>ROUND(I274*H274,2)</f>
        <v>0</v>
      </c>
      <c r="K274" s="179" t="s">
        <v>132</v>
      </c>
      <c r="L274" s="54"/>
      <c r="M274" s="184" t="s">
        <v>32</v>
      </c>
      <c r="N274" s="185" t="s">
        <v>48</v>
      </c>
      <c r="O274" s="35"/>
      <c r="P274" s="186">
        <f>O274*H274</f>
        <v>0</v>
      </c>
      <c r="Q274" s="186">
        <v>0</v>
      </c>
      <c r="R274" s="186">
        <f>Q274*H274</f>
        <v>0</v>
      </c>
      <c r="S274" s="186">
        <v>0</v>
      </c>
      <c r="T274" s="187">
        <f>S274*H274</f>
        <v>0</v>
      </c>
      <c r="AR274" s="17" t="s">
        <v>133</v>
      </c>
      <c r="AT274" s="17" t="s">
        <v>128</v>
      </c>
      <c r="AU274" s="17" t="s">
        <v>85</v>
      </c>
      <c r="AY274" s="17" t="s">
        <v>126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7" t="s">
        <v>23</v>
      </c>
      <c r="BK274" s="188">
        <f>ROUND(I274*H274,2)</f>
        <v>0</v>
      </c>
      <c r="BL274" s="17" t="s">
        <v>133</v>
      </c>
      <c r="BM274" s="17" t="s">
        <v>419</v>
      </c>
    </row>
    <row r="275" spans="2:51" s="12" customFormat="1" ht="13.5">
      <c r="B275" s="201"/>
      <c r="C275" s="202"/>
      <c r="D275" s="203" t="s">
        <v>135</v>
      </c>
      <c r="E275" s="204" t="s">
        <v>32</v>
      </c>
      <c r="F275" s="205" t="s">
        <v>420</v>
      </c>
      <c r="G275" s="202"/>
      <c r="H275" s="206" t="s">
        <v>32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135</v>
      </c>
      <c r="AU275" s="212" t="s">
        <v>85</v>
      </c>
      <c r="AV275" s="12" t="s">
        <v>23</v>
      </c>
      <c r="AW275" s="12" t="s">
        <v>40</v>
      </c>
      <c r="AX275" s="12" t="s">
        <v>77</v>
      </c>
      <c r="AY275" s="212" t="s">
        <v>126</v>
      </c>
    </row>
    <row r="276" spans="2:51" s="11" customFormat="1" ht="13.5">
      <c r="B276" s="189"/>
      <c r="C276" s="190"/>
      <c r="D276" s="203" t="s">
        <v>135</v>
      </c>
      <c r="E276" s="213" t="s">
        <v>32</v>
      </c>
      <c r="F276" s="214" t="s">
        <v>421</v>
      </c>
      <c r="G276" s="190"/>
      <c r="H276" s="215">
        <v>7.56</v>
      </c>
      <c r="I276" s="195"/>
      <c r="J276" s="190"/>
      <c r="K276" s="190"/>
      <c r="L276" s="196"/>
      <c r="M276" s="197"/>
      <c r="N276" s="198"/>
      <c r="O276" s="198"/>
      <c r="P276" s="198"/>
      <c r="Q276" s="198"/>
      <c r="R276" s="198"/>
      <c r="S276" s="198"/>
      <c r="T276" s="199"/>
      <c r="AT276" s="200" t="s">
        <v>135</v>
      </c>
      <c r="AU276" s="200" t="s">
        <v>85</v>
      </c>
      <c r="AV276" s="11" t="s">
        <v>85</v>
      </c>
      <c r="AW276" s="11" t="s">
        <v>40</v>
      </c>
      <c r="AX276" s="11" t="s">
        <v>77</v>
      </c>
      <c r="AY276" s="200" t="s">
        <v>126</v>
      </c>
    </row>
    <row r="277" spans="2:51" s="13" customFormat="1" ht="13.5">
      <c r="B277" s="216"/>
      <c r="C277" s="217"/>
      <c r="D277" s="191" t="s">
        <v>135</v>
      </c>
      <c r="E277" s="218" t="s">
        <v>32</v>
      </c>
      <c r="F277" s="219" t="s">
        <v>171</v>
      </c>
      <c r="G277" s="217"/>
      <c r="H277" s="220">
        <v>7.56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135</v>
      </c>
      <c r="AU277" s="226" t="s">
        <v>85</v>
      </c>
      <c r="AV277" s="13" t="s">
        <v>133</v>
      </c>
      <c r="AW277" s="13" t="s">
        <v>40</v>
      </c>
      <c r="AX277" s="13" t="s">
        <v>23</v>
      </c>
      <c r="AY277" s="226" t="s">
        <v>126</v>
      </c>
    </row>
    <row r="278" spans="2:65" s="1" customFormat="1" ht="28.9" customHeight="1">
      <c r="B278" s="34"/>
      <c r="C278" s="177" t="s">
        <v>422</v>
      </c>
      <c r="D278" s="177" t="s">
        <v>128</v>
      </c>
      <c r="E278" s="178" t="s">
        <v>423</v>
      </c>
      <c r="F278" s="179" t="s">
        <v>424</v>
      </c>
      <c r="G278" s="180" t="s">
        <v>207</v>
      </c>
      <c r="H278" s="181">
        <v>68.04</v>
      </c>
      <c r="I278" s="182"/>
      <c r="J278" s="183">
        <f>ROUND(I278*H278,2)</f>
        <v>0</v>
      </c>
      <c r="K278" s="179" t="s">
        <v>132</v>
      </c>
      <c r="L278" s="54"/>
      <c r="M278" s="184" t="s">
        <v>32</v>
      </c>
      <c r="N278" s="185" t="s">
        <v>48</v>
      </c>
      <c r="O278" s="35"/>
      <c r="P278" s="186">
        <f>O278*H278</f>
        <v>0</v>
      </c>
      <c r="Q278" s="186">
        <v>0</v>
      </c>
      <c r="R278" s="186">
        <f>Q278*H278</f>
        <v>0</v>
      </c>
      <c r="S278" s="186">
        <v>0</v>
      </c>
      <c r="T278" s="187">
        <f>S278*H278</f>
        <v>0</v>
      </c>
      <c r="AR278" s="17" t="s">
        <v>133</v>
      </c>
      <c r="AT278" s="17" t="s">
        <v>128</v>
      </c>
      <c r="AU278" s="17" t="s">
        <v>85</v>
      </c>
      <c r="AY278" s="17" t="s">
        <v>126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7" t="s">
        <v>23</v>
      </c>
      <c r="BK278" s="188">
        <f>ROUND(I278*H278,2)</f>
        <v>0</v>
      </c>
      <c r="BL278" s="17" t="s">
        <v>133</v>
      </c>
      <c r="BM278" s="17" t="s">
        <v>425</v>
      </c>
    </row>
    <row r="279" spans="2:51" s="12" customFormat="1" ht="13.5">
      <c r="B279" s="201"/>
      <c r="C279" s="202"/>
      <c r="D279" s="203" t="s">
        <v>135</v>
      </c>
      <c r="E279" s="204" t="s">
        <v>32</v>
      </c>
      <c r="F279" s="205" t="s">
        <v>426</v>
      </c>
      <c r="G279" s="202"/>
      <c r="H279" s="206" t="s">
        <v>32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135</v>
      </c>
      <c r="AU279" s="212" t="s">
        <v>85</v>
      </c>
      <c r="AV279" s="12" t="s">
        <v>23</v>
      </c>
      <c r="AW279" s="12" t="s">
        <v>40</v>
      </c>
      <c r="AX279" s="12" t="s">
        <v>77</v>
      </c>
      <c r="AY279" s="212" t="s">
        <v>126</v>
      </c>
    </row>
    <row r="280" spans="2:51" s="11" customFormat="1" ht="13.5">
      <c r="B280" s="189"/>
      <c r="C280" s="190"/>
      <c r="D280" s="191" t="s">
        <v>135</v>
      </c>
      <c r="E280" s="192" t="s">
        <v>32</v>
      </c>
      <c r="F280" s="193" t="s">
        <v>427</v>
      </c>
      <c r="G280" s="190"/>
      <c r="H280" s="194">
        <v>68.04</v>
      </c>
      <c r="I280" s="195"/>
      <c r="J280" s="190"/>
      <c r="K280" s="190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135</v>
      </c>
      <c r="AU280" s="200" t="s">
        <v>85</v>
      </c>
      <c r="AV280" s="11" t="s">
        <v>85</v>
      </c>
      <c r="AW280" s="11" t="s">
        <v>40</v>
      </c>
      <c r="AX280" s="11" t="s">
        <v>23</v>
      </c>
      <c r="AY280" s="200" t="s">
        <v>126</v>
      </c>
    </row>
    <row r="281" spans="2:65" s="1" customFormat="1" ht="28.9" customHeight="1">
      <c r="B281" s="34"/>
      <c r="C281" s="177" t="s">
        <v>428</v>
      </c>
      <c r="D281" s="177" t="s">
        <v>128</v>
      </c>
      <c r="E281" s="178" t="s">
        <v>429</v>
      </c>
      <c r="F281" s="179" t="s">
        <v>430</v>
      </c>
      <c r="G281" s="180" t="s">
        <v>207</v>
      </c>
      <c r="H281" s="181">
        <v>1.901</v>
      </c>
      <c r="I281" s="182"/>
      <c r="J281" s="183">
        <f>ROUND(I281*H281,2)</f>
        <v>0</v>
      </c>
      <c r="K281" s="179" t="s">
        <v>132</v>
      </c>
      <c r="L281" s="54"/>
      <c r="M281" s="184" t="s">
        <v>32</v>
      </c>
      <c r="N281" s="185" t="s">
        <v>48</v>
      </c>
      <c r="O281" s="35"/>
      <c r="P281" s="186">
        <f>O281*H281</f>
        <v>0</v>
      </c>
      <c r="Q281" s="186">
        <v>0</v>
      </c>
      <c r="R281" s="186">
        <f>Q281*H281</f>
        <v>0</v>
      </c>
      <c r="S281" s="186">
        <v>0</v>
      </c>
      <c r="T281" s="187">
        <f>S281*H281</f>
        <v>0</v>
      </c>
      <c r="AR281" s="17" t="s">
        <v>133</v>
      </c>
      <c r="AT281" s="17" t="s">
        <v>128</v>
      </c>
      <c r="AU281" s="17" t="s">
        <v>85</v>
      </c>
      <c r="AY281" s="17" t="s">
        <v>126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7" t="s">
        <v>23</v>
      </c>
      <c r="BK281" s="188">
        <f>ROUND(I281*H281,2)</f>
        <v>0</v>
      </c>
      <c r="BL281" s="17" t="s">
        <v>133</v>
      </c>
      <c r="BM281" s="17" t="s">
        <v>431</v>
      </c>
    </row>
    <row r="282" spans="2:51" s="12" customFormat="1" ht="13.5">
      <c r="B282" s="201"/>
      <c r="C282" s="202"/>
      <c r="D282" s="203" t="s">
        <v>135</v>
      </c>
      <c r="E282" s="204" t="s">
        <v>32</v>
      </c>
      <c r="F282" s="205" t="s">
        <v>432</v>
      </c>
      <c r="G282" s="202"/>
      <c r="H282" s="206" t="s">
        <v>32</v>
      </c>
      <c r="I282" s="207"/>
      <c r="J282" s="202"/>
      <c r="K282" s="202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135</v>
      </c>
      <c r="AU282" s="212" t="s">
        <v>85</v>
      </c>
      <c r="AV282" s="12" t="s">
        <v>23</v>
      </c>
      <c r="AW282" s="12" t="s">
        <v>40</v>
      </c>
      <c r="AX282" s="12" t="s">
        <v>77</v>
      </c>
      <c r="AY282" s="212" t="s">
        <v>126</v>
      </c>
    </row>
    <row r="283" spans="2:51" s="11" customFormat="1" ht="13.5">
      <c r="B283" s="189"/>
      <c r="C283" s="190"/>
      <c r="D283" s="191" t="s">
        <v>135</v>
      </c>
      <c r="E283" s="192" t="s">
        <v>32</v>
      </c>
      <c r="F283" s="193" t="s">
        <v>433</v>
      </c>
      <c r="G283" s="190"/>
      <c r="H283" s="194">
        <v>1.901</v>
      </c>
      <c r="I283" s="195"/>
      <c r="J283" s="190"/>
      <c r="K283" s="190"/>
      <c r="L283" s="196"/>
      <c r="M283" s="197"/>
      <c r="N283" s="198"/>
      <c r="O283" s="198"/>
      <c r="P283" s="198"/>
      <c r="Q283" s="198"/>
      <c r="R283" s="198"/>
      <c r="S283" s="198"/>
      <c r="T283" s="199"/>
      <c r="AT283" s="200" t="s">
        <v>135</v>
      </c>
      <c r="AU283" s="200" t="s">
        <v>85</v>
      </c>
      <c r="AV283" s="11" t="s">
        <v>85</v>
      </c>
      <c r="AW283" s="11" t="s">
        <v>40</v>
      </c>
      <c r="AX283" s="11" t="s">
        <v>23</v>
      </c>
      <c r="AY283" s="200" t="s">
        <v>126</v>
      </c>
    </row>
    <row r="284" spans="2:65" s="1" customFormat="1" ht="28.9" customHeight="1">
      <c r="B284" s="34"/>
      <c r="C284" s="177" t="s">
        <v>434</v>
      </c>
      <c r="D284" s="177" t="s">
        <v>128</v>
      </c>
      <c r="E284" s="178" t="s">
        <v>435</v>
      </c>
      <c r="F284" s="179" t="s">
        <v>424</v>
      </c>
      <c r="G284" s="180" t="s">
        <v>207</v>
      </c>
      <c r="H284" s="181">
        <v>17.109</v>
      </c>
      <c r="I284" s="182"/>
      <c r="J284" s="183">
        <f>ROUND(I284*H284,2)</f>
        <v>0</v>
      </c>
      <c r="K284" s="179" t="s">
        <v>132</v>
      </c>
      <c r="L284" s="54"/>
      <c r="M284" s="184" t="s">
        <v>32</v>
      </c>
      <c r="N284" s="185" t="s">
        <v>48</v>
      </c>
      <c r="O284" s="35"/>
      <c r="P284" s="186">
        <f>O284*H284</f>
        <v>0</v>
      </c>
      <c r="Q284" s="186">
        <v>0</v>
      </c>
      <c r="R284" s="186">
        <f>Q284*H284</f>
        <v>0</v>
      </c>
      <c r="S284" s="186">
        <v>0</v>
      </c>
      <c r="T284" s="187">
        <f>S284*H284</f>
        <v>0</v>
      </c>
      <c r="AR284" s="17" t="s">
        <v>133</v>
      </c>
      <c r="AT284" s="17" t="s">
        <v>128</v>
      </c>
      <c r="AU284" s="17" t="s">
        <v>85</v>
      </c>
      <c r="AY284" s="17" t="s">
        <v>126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7" t="s">
        <v>23</v>
      </c>
      <c r="BK284" s="188">
        <f>ROUND(I284*H284,2)</f>
        <v>0</v>
      </c>
      <c r="BL284" s="17" t="s">
        <v>133</v>
      </c>
      <c r="BM284" s="17" t="s">
        <v>436</v>
      </c>
    </row>
    <row r="285" spans="2:51" s="12" customFormat="1" ht="13.5">
      <c r="B285" s="201"/>
      <c r="C285" s="202"/>
      <c r="D285" s="203" t="s">
        <v>135</v>
      </c>
      <c r="E285" s="204" t="s">
        <v>32</v>
      </c>
      <c r="F285" s="205" t="s">
        <v>437</v>
      </c>
      <c r="G285" s="202"/>
      <c r="H285" s="206" t="s">
        <v>32</v>
      </c>
      <c r="I285" s="207"/>
      <c r="J285" s="202"/>
      <c r="K285" s="202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135</v>
      </c>
      <c r="AU285" s="212" t="s">
        <v>85</v>
      </c>
      <c r="AV285" s="12" t="s">
        <v>23</v>
      </c>
      <c r="AW285" s="12" t="s">
        <v>40</v>
      </c>
      <c r="AX285" s="12" t="s">
        <v>77</v>
      </c>
      <c r="AY285" s="212" t="s">
        <v>126</v>
      </c>
    </row>
    <row r="286" spans="2:51" s="11" customFormat="1" ht="13.5">
      <c r="B286" s="189"/>
      <c r="C286" s="190"/>
      <c r="D286" s="191" t="s">
        <v>135</v>
      </c>
      <c r="E286" s="192" t="s">
        <v>32</v>
      </c>
      <c r="F286" s="193" t="s">
        <v>438</v>
      </c>
      <c r="G286" s="190"/>
      <c r="H286" s="194">
        <v>17.109</v>
      </c>
      <c r="I286" s="195"/>
      <c r="J286" s="190"/>
      <c r="K286" s="190"/>
      <c r="L286" s="196"/>
      <c r="M286" s="197"/>
      <c r="N286" s="198"/>
      <c r="O286" s="198"/>
      <c r="P286" s="198"/>
      <c r="Q286" s="198"/>
      <c r="R286" s="198"/>
      <c r="S286" s="198"/>
      <c r="T286" s="199"/>
      <c r="AT286" s="200" t="s">
        <v>135</v>
      </c>
      <c r="AU286" s="200" t="s">
        <v>85</v>
      </c>
      <c r="AV286" s="11" t="s">
        <v>85</v>
      </c>
      <c r="AW286" s="11" t="s">
        <v>40</v>
      </c>
      <c r="AX286" s="11" t="s">
        <v>23</v>
      </c>
      <c r="AY286" s="200" t="s">
        <v>126</v>
      </c>
    </row>
    <row r="287" spans="2:65" s="1" customFormat="1" ht="28.9" customHeight="1">
      <c r="B287" s="34"/>
      <c r="C287" s="177" t="s">
        <v>439</v>
      </c>
      <c r="D287" s="177" t="s">
        <v>128</v>
      </c>
      <c r="E287" s="178" t="s">
        <v>440</v>
      </c>
      <c r="F287" s="179" t="s">
        <v>441</v>
      </c>
      <c r="G287" s="180" t="s">
        <v>207</v>
      </c>
      <c r="H287" s="181">
        <v>1.901</v>
      </c>
      <c r="I287" s="182"/>
      <c r="J287" s="183">
        <f>ROUND(I287*H287,2)</f>
        <v>0</v>
      </c>
      <c r="K287" s="179" t="s">
        <v>32</v>
      </c>
      <c r="L287" s="54"/>
      <c r="M287" s="184" t="s">
        <v>32</v>
      </c>
      <c r="N287" s="185" t="s">
        <v>48</v>
      </c>
      <c r="O287" s="35"/>
      <c r="P287" s="186">
        <f>O287*H287</f>
        <v>0</v>
      </c>
      <c r="Q287" s="186">
        <v>0</v>
      </c>
      <c r="R287" s="186">
        <f>Q287*H287</f>
        <v>0</v>
      </c>
      <c r="S287" s="186">
        <v>0</v>
      </c>
      <c r="T287" s="187">
        <f>S287*H287</f>
        <v>0</v>
      </c>
      <c r="AR287" s="17" t="s">
        <v>133</v>
      </c>
      <c r="AT287" s="17" t="s">
        <v>128</v>
      </c>
      <c r="AU287" s="17" t="s">
        <v>85</v>
      </c>
      <c r="AY287" s="17" t="s">
        <v>126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7" t="s">
        <v>23</v>
      </c>
      <c r="BK287" s="188">
        <f>ROUND(I287*H287,2)</f>
        <v>0</v>
      </c>
      <c r="BL287" s="17" t="s">
        <v>133</v>
      </c>
      <c r="BM287" s="17" t="s">
        <v>442</v>
      </c>
    </row>
    <row r="288" spans="2:51" s="11" customFormat="1" ht="13.5">
      <c r="B288" s="189"/>
      <c r="C288" s="190"/>
      <c r="D288" s="191" t="s">
        <v>135</v>
      </c>
      <c r="E288" s="192" t="s">
        <v>32</v>
      </c>
      <c r="F288" s="193" t="s">
        <v>433</v>
      </c>
      <c r="G288" s="190"/>
      <c r="H288" s="194">
        <v>1.901</v>
      </c>
      <c r="I288" s="195"/>
      <c r="J288" s="190"/>
      <c r="K288" s="190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135</v>
      </c>
      <c r="AU288" s="200" t="s">
        <v>85</v>
      </c>
      <c r="AV288" s="11" t="s">
        <v>85</v>
      </c>
      <c r="AW288" s="11" t="s">
        <v>40</v>
      </c>
      <c r="AX288" s="11" t="s">
        <v>23</v>
      </c>
      <c r="AY288" s="200" t="s">
        <v>126</v>
      </c>
    </row>
    <row r="289" spans="2:65" s="1" customFormat="1" ht="20.45" customHeight="1">
      <c r="B289" s="34"/>
      <c r="C289" s="177" t="s">
        <v>443</v>
      </c>
      <c r="D289" s="177" t="s">
        <v>128</v>
      </c>
      <c r="E289" s="178" t="s">
        <v>444</v>
      </c>
      <c r="F289" s="179" t="s">
        <v>445</v>
      </c>
      <c r="G289" s="180" t="s">
        <v>207</v>
      </c>
      <c r="H289" s="181">
        <v>7.56</v>
      </c>
      <c r="I289" s="182"/>
      <c r="J289" s="183">
        <f>ROUND(I289*H289,2)</f>
        <v>0</v>
      </c>
      <c r="K289" s="179" t="s">
        <v>32</v>
      </c>
      <c r="L289" s="54"/>
      <c r="M289" s="184" t="s">
        <v>32</v>
      </c>
      <c r="N289" s="185" t="s">
        <v>48</v>
      </c>
      <c r="O289" s="35"/>
      <c r="P289" s="186">
        <f>O289*H289</f>
        <v>0</v>
      </c>
      <c r="Q289" s="186">
        <v>0</v>
      </c>
      <c r="R289" s="186">
        <f>Q289*H289</f>
        <v>0</v>
      </c>
      <c r="S289" s="186">
        <v>0</v>
      </c>
      <c r="T289" s="187">
        <f>S289*H289</f>
        <v>0</v>
      </c>
      <c r="AR289" s="17" t="s">
        <v>133</v>
      </c>
      <c r="AT289" s="17" t="s">
        <v>128</v>
      </c>
      <c r="AU289" s="17" t="s">
        <v>85</v>
      </c>
      <c r="AY289" s="17" t="s">
        <v>126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7" t="s">
        <v>23</v>
      </c>
      <c r="BK289" s="188">
        <f>ROUND(I289*H289,2)</f>
        <v>0</v>
      </c>
      <c r="BL289" s="17" t="s">
        <v>133</v>
      </c>
      <c r="BM289" s="17" t="s">
        <v>446</v>
      </c>
    </row>
    <row r="290" spans="2:51" s="11" customFormat="1" ht="13.5">
      <c r="B290" s="189"/>
      <c r="C290" s="190"/>
      <c r="D290" s="203" t="s">
        <v>135</v>
      </c>
      <c r="E290" s="213" t="s">
        <v>32</v>
      </c>
      <c r="F290" s="214" t="s">
        <v>421</v>
      </c>
      <c r="G290" s="190"/>
      <c r="H290" s="215">
        <v>7.56</v>
      </c>
      <c r="I290" s="195"/>
      <c r="J290" s="190"/>
      <c r="K290" s="190"/>
      <c r="L290" s="196"/>
      <c r="M290" s="197"/>
      <c r="N290" s="198"/>
      <c r="O290" s="198"/>
      <c r="P290" s="198"/>
      <c r="Q290" s="198"/>
      <c r="R290" s="198"/>
      <c r="S290" s="198"/>
      <c r="T290" s="199"/>
      <c r="AT290" s="200" t="s">
        <v>135</v>
      </c>
      <c r="AU290" s="200" t="s">
        <v>85</v>
      </c>
      <c r="AV290" s="11" t="s">
        <v>85</v>
      </c>
      <c r="AW290" s="11" t="s">
        <v>40</v>
      </c>
      <c r="AX290" s="11" t="s">
        <v>23</v>
      </c>
      <c r="AY290" s="200" t="s">
        <v>126</v>
      </c>
    </row>
    <row r="291" spans="2:63" s="10" customFormat="1" ht="29.85" customHeight="1">
      <c r="B291" s="160"/>
      <c r="C291" s="161"/>
      <c r="D291" s="174" t="s">
        <v>76</v>
      </c>
      <c r="E291" s="175" t="s">
        <v>447</v>
      </c>
      <c r="F291" s="175" t="s">
        <v>448</v>
      </c>
      <c r="G291" s="161"/>
      <c r="H291" s="161"/>
      <c r="I291" s="164"/>
      <c r="J291" s="176">
        <f>BK291</f>
        <v>0</v>
      </c>
      <c r="K291" s="161"/>
      <c r="L291" s="166"/>
      <c r="M291" s="167"/>
      <c r="N291" s="168"/>
      <c r="O291" s="168"/>
      <c r="P291" s="169">
        <f>P292</f>
        <v>0</v>
      </c>
      <c r="Q291" s="168"/>
      <c r="R291" s="169">
        <f>R292</f>
        <v>0</v>
      </c>
      <c r="S291" s="168"/>
      <c r="T291" s="170">
        <f>T292</f>
        <v>0</v>
      </c>
      <c r="AR291" s="171" t="s">
        <v>23</v>
      </c>
      <c r="AT291" s="172" t="s">
        <v>76</v>
      </c>
      <c r="AU291" s="172" t="s">
        <v>23</v>
      </c>
      <c r="AY291" s="171" t="s">
        <v>126</v>
      </c>
      <c r="BK291" s="173">
        <f>BK292</f>
        <v>0</v>
      </c>
    </row>
    <row r="292" spans="2:65" s="1" customFormat="1" ht="40.15" customHeight="1">
      <c r="B292" s="34"/>
      <c r="C292" s="177" t="s">
        <v>449</v>
      </c>
      <c r="D292" s="177" t="s">
        <v>128</v>
      </c>
      <c r="E292" s="178" t="s">
        <v>450</v>
      </c>
      <c r="F292" s="179" t="s">
        <v>451</v>
      </c>
      <c r="G292" s="180" t="s">
        <v>207</v>
      </c>
      <c r="H292" s="181">
        <v>7995.057</v>
      </c>
      <c r="I292" s="182"/>
      <c r="J292" s="183">
        <f>ROUND(I292*H292,2)</f>
        <v>0</v>
      </c>
      <c r="K292" s="179" t="s">
        <v>132</v>
      </c>
      <c r="L292" s="54"/>
      <c r="M292" s="184" t="s">
        <v>32</v>
      </c>
      <c r="N292" s="185" t="s">
        <v>48</v>
      </c>
      <c r="O292" s="35"/>
      <c r="P292" s="186">
        <f>O292*H292</f>
        <v>0</v>
      </c>
      <c r="Q292" s="186">
        <v>0</v>
      </c>
      <c r="R292" s="186">
        <f>Q292*H292</f>
        <v>0</v>
      </c>
      <c r="S292" s="186">
        <v>0</v>
      </c>
      <c r="T292" s="187">
        <f>S292*H292</f>
        <v>0</v>
      </c>
      <c r="AR292" s="17" t="s">
        <v>133</v>
      </c>
      <c r="AT292" s="17" t="s">
        <v>128</v>
      </c>
      <c r="AU292" s="17" t="s">
        <v>85</v>
      </c>
      <c r="AY292" s="17" t="s">
        <v>126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7" t="s">
        <v>23</v>
      </c>
      <c r="BK292" s="188">
        <f>ROUND(I292*H292,2)</f>
        <v>0</v>
      </c>
      <c r="BL292" s="17" t="s">
        <v>133</v>
      </c>
      <c r="BM292" s="17" t="s">
        <v>452</v>
      </c>
    </row>
    <row r="293" spans="2:63" s="10" customFormat="1" ht="37.35" customHeight="1">
      <c r="B293" s="160"/>
      <c r="C293" s="161"/>
      <c r="D293" s="162" t="s">
        <v>76</v>
      </c>
      <c r="E293" s="163" t="s">
        <v>453</v>
      </c>
      <c r="F293" s="163" t="s">
        <v>454</v>
      </c>
      <c r="G293" s="161"/>
      <c r="H293" s="161"/>
      <c r="I293" s="164"/>
      <c r="J293" s="165">
        <f>BK293</f>
        <v>0</v>
      </c>
      <c r="K293" s="161"/>
      <c r="L293" s="166"/>
      <c r="M293" s="167"/>
      <c r="N293" s="168"/>
      <c r="O293" s="168"/>
      <c r="P293" s="169">
        <f>P294</f>
        <v>0</v>
      </c>
      <c r="Q293" s="168"/>
      <c r="R293" s="169">
        <f>R294</f>
        <v>0.0001</v>
      </c>
      <c r="S293" s="168"/>
      <c r="T293" s="170">
        <f>T294</f>
        <v>0</v>
      </c>
      <c r="AR293" s="171" t="s">
        <v>85</v>
      </c>
      <c r="AT293" s="172" t="s">
        <v>76</v>
      </c>
      <c r="AU293" s="172" t="s">
        <v>77</v>
      </c>
      <c r="AY293" s="171" t="s">
        <v>126</v>
      </c>
      <c r="BK293" s="173">
        <f>BK294</f>
        <v>0</v>
      </c>
    </row>
    <row r="294" spans="2:63" s="10" customFormat="1" ht="19.9" customHeight="1">
      <c r="B294" s="160"/>
      <c r="C294" s="161"/>
      <c r="D294" s="174" t="s">
        <v>76</v>
      </c>
      <c r="E294" s="175" t="s">
        <v>455</v>
      </c>
      <c r="F294" s="175" t="s">
        <v>456</v>
      </c>
      <c r="G294" s="161"/>
      <c r="H294" s="161"/>
      <c r="I294" s="164"/>
      <c r="J294" s="176">
        <f>BK294</f>
        <v>0</v>
      </c>
      <c r="K294" s="161"/>
      <c r="L294" s="166"/>
      <c r="M294" s="167"/>
      <c r="N294" s="168"/>
      <c r="O294" s="168"/>
      <c r="P294" s="169">
        <f>SUM(P295:P296)</f>
        <v>0</v>
      </c>
      <c r="Q294" s="168"/>
      <c r="R294" s="169">
        <f>SUM(R295:R296)</f>
        <v>0.0001</v>
      </c>
      <c r="S294" s="168"/>
      <c r="T294" s="170">
        <f>SUM(T295:T296)</f>
        <v>0</v>
      </c>
      <c r="AR294" s="171" t="s">
        <v>85</v>
      </c>
      <c r="AT294" s="172" t="s">
        <v>76</v>
      </c>
      <c r="AU294" s="172" t="s">
        <v>23</v>
      </c>
      <c r="AY294" s="171" t="s">
        <v>126</v>
      </c>
      <c r="BK294" s="173">
        <f>SUM(BK295:BK296)</f>
        <v>0</v>
      </c>
    </row>
    <row r="295" spans="2:65" s="1" customFormat="1" ht="28.9" customHeight="1">
      <c r="B295" s="34"/>
      <c r="C295" s="177" t="s">
        <v>457</v>
      </c>
      <c r="D295" s="177" t="s">
        <v>128</v>
      </c>
      <c r="E295" s="178" t="s">
        <v>458</v>
      </c>
      <c r="F295" s="179" t="s">
        <v>459</v>
      </c>
      <c r="G295" s="180" t="s">
        <v>460</v>
      </c>
      <c r="H295" s="181">
        <v>2</v>
      </c>
      <c r="I295" s="182"/>
      <c r="J295" s="183">
        <f>ROUND(I295*H295,2)</f>
        <v>0</v>
      </c>
      <c r="K295" s="179" t="s">
        <v>32</v>
      </c>
      <c r="L295" s="54"/>
      <c r="M295" s="184" t="s">
        <v>32</v>
      </c>
      <c r="N295" s="185" t="s">
        <v>48</v>
      </c>
      <c r="O295" s="35"/>
      <c r="P295" s="186">
        <f>O295*H295</f>
        <v>0</v>
      </c>
      <c r="Q295" s="186">
        <v>5E-05</v>
      </c>
      <c r="R295" s="186">
        <f>Q295*H295</f>
        <v>0.0001</v>
      </c>
      <c r="S295" s="186">
        <v>0</v>
      </c>
      <c r="T295" s="187">
        <f>S295*H295</f>
        <v>0</v>
      </c>
      <c r="AR295" s="17" t="s">
        <v>230</v>
      </c>
      <c r="AT295" s="17" t="s">
        <v>128</v>
      </c>
      <c r="AU295" s="17" t="s">
        <v>85</v>
      </c>
      <c r="AY295" s="17" t="s">
        <v>126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7" t="s">
        <v>23</v>
      </c>
      <c r="BK295" s="188">
        <f>ROUND(I295*H295,2)</f>
        <v>0</v>
      </c>
      <c r="BL295" s="17" t="s">
        <v>230</v>
      </c>
      <c r="BM295" s="17" t="s">
        <v>461</v>
      </c>
    </row>
    <row r="296" spans="2:51" s="11" customFormat="1" ht="13.5">
      <c r="B296" s="189"/>
      <c r="C296" s="190"/>
      <c r="D296" s="203" t="s">
        <v>135</v>
      </c>
      <c r="E296" s="213" t="s">
        <v>32</v>
      </c>
      <c r="F296" s="214" t="s">
        <v>85</v>
      </c>
      <c r="G296" s="190"/>
      <c r="H296" s="215">
        <v>2</v>
      </c>
      <c r="I296" s="195"/>
      <c r="J296" s="190"/>
      <c r="K296" s="190"/>
      <c r="L296" s="196"/>
      <c r="M296" s="197"/>
      <c r="N296" s="198"/>
      <c r="O296" s="198"/>
      <c r="P296" s="198"/>
      <c r="Q296" s="198"/>
      <c r="R296" s="198"/>
      <c r="S296" s="198"/>
      <c r="T296" s="199"/>
      <c r="AT296" s="200" t="s">
        <v>135</v>
      </c>
      <c r="AU296" s="200" t="s">
        <v>85</v>
      </c>
      <c r="AV296" s="11" t="s">
        <v>85</v>
      </c>
      <c r="AW296" s="11" t="s">
        <v>40</v>
      </c>
      <c r="AX296" s="11" t="s">
        <v>23</v>
      </c>
      <c r="AY296" s="200" t="s">
        <v>126</v>
      </c>
    </row>
    <row r="297" spans="2:63" s="10" customFormat="1" ht="37.35" customHeight="1">
      <c r="B297" s="160"/>
      <c r="C297" s="161"/>
      <c r="D297" s="162" t="s">
        <v>76</v>
      </c>
      <c r="E297" s="163" t="s">
        <v>462</v>
      </c>
      <c r="F297" s="163" t="s">
        <v>463</v>
      </c>
      <c r="G297" s="161"/>
      <c r="H297" s="161"/>
      <c r="I297" s="164"/>
      <c r="J297" s="165">
        <f>BK297</f>
        <v>0</v>
      </c>
      <c r="K297" s="161"/>
      <c r="L297" s="166"/>
      <c r="M297" s="167"/>
      <c r="N297" s="168"/>
      <c r="O297" s="168"/>
      <c r="P297" s="169">
        <f>P298+P305+P310+P315</f>
        <v>0</v>
      </c>
      <c r="Q297" s="168"/>
      <c r="R297" s="169">
        <f>R298+R305+R310+R315</f>
        <v>0</v>
      </c>
      <c r="S297" s="168"/>
      <c r="T297" s="170">
        <f>T298+T305+T310+T315</f>
        <v>0</v>
      </c>
      <c r="AR297" s="171" t="s">
        <v>149</v>
      </c>
      <c r="AT297" s="172" t="s">
        <v>76</v>
      </c>
      <c r="AU297" s="172" t="s">
        <v>77</v>
      </c>
      <c r="AY297" s="171" t="s">
        <v>126</v>
      </c>
      <c r="BK297" s="173">
        <f>BK298+BK305+BK310+BK315</f>
        <v>0</v>
      </c>
    </row>
    <row r="298" spans="2:63" s="10" customFormat="1" ht="19.9" customHeight="1">
      <c r="B298" s="160"/>
      <c r="C298" s="161"/>
      <c r="D298" s="174" t="s">
        <v>76</v>
      </c>
      <c r="E298" s="175" t="s">
        <v>464</v>
      </c>
      <c r="F298" s="175" t="s">
        <v>465</v>
      </c>
      <c r="G298" s="161"/>
      <c r="H298" s="161"/>
      <c r="I298" s="164"/>
      <c r="J298" s="176">
        <f>BK298</f>
        <v>0</v>
      </c>
      <c r="K298" s="161"/>
      <c r="L298" s="166"/>
      <c r="M298" s="167"/>
      <c r="N298" s="168"/>
      <c r="O298" s="168"/>
      <c r="P298" s="169">
        <f>SUM(P299:P304)</f>
        <v>0</v>
      </c>
      <c r="Q298" s="168"/>
      <c r="R298" s="169">
        <f>SUM(R299:R304)</f>
        <v>0</v>
      </c>
      <c r="S298" s="168"/>
      <c r="T298" s="170">
        <f>SUM(T299:T304)</f>
        <v>0</v>
      </c>
      <c r="AR298" s="171" t="s">
        <v>149</v>
      </c>
      <c r="AT298" s="172" t="s">
        <v>76</v>
      </c>
      <c r="AU298" s="172" t="s">
        <v>23</v>
      </c>
      <c r="AY298" s="171" t="s">
        <v>126</v>
      </c>
      <c r="BK298" s="173">
        <f>SUM(BK299:BK304)</f>
        <v>0</v>
      </c>
    </row>
    <row r="299" spans="2:65" s="1" customFormat="1" ht="20.45" customHeight="1">
      <c r="B299" s="34"/>
      <c r="C299" s="177" t="s">
        <v>466</v>
      </c>
      <c r="D299" s="177" t="s">
        <v>128</v>
      </c>
      <c r="E299" s="178" t="s">
        <v>467</v>
      </c>
      <c r="F299" s="179" t="s">
        <v>468</v>
      </c>
      <c r="G299" s="180" t="s">
        <v>469</v>
      </c>
      <c r="H299" s="181">
        <v>1</v>
      </c>
      <c r="I299" s="182"/>
      <c r="J299" s="183">
        <f>ROUND(I299*H299,2)</f>
        <v>0</v>
      </c>
      <c r="K299" s="179" t="s">
        <v>132</v>
      </c>
      <c r="L299" s="54"/>
      <c r="M299" s="184" t="s">
        <v>32</v>
      </c>
      <c r="N299" s="185" t="s">
        <v>48</v>
      </c>
      <c r="O299" s="35"/>
      <c r="P299" s="186">
        <f>O299*H299</f>
        <v>0</v>
      </c>
      <c r="Q299" s="186">
        <v>0</v>
      </c>
      <c r="R299" s="186">
        <f>Q299*H299</f>
        <v>0</v>
      </c>
      <c r="S299" s="186">
        <v>0</v>
      </c>
      <c r="T299" s="187">
        <f>S299*H299</f>
        <v>0</v>
      </c>
      <c r="AR299" s="17" t="s">
        <v>470</v>
      </c>
      <c r="AT299" s="17" t="s">
        <v>128</v>
      </c>
      <c r="AU299" s="17" t="s">
        <v>85</v>
      </c>
      <c r="AY299" s="17" t="s">
        <v>126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7" t="s">
        <v>23</v>
      </c>
      <c r="BK299" s="188">
        <f>ROUND(I299*H299,2)</f>
        <v>0</v>
      </c>
      <c r="BL299" s="17" t="s">
        <v>470</v>
      </c>
      <c r="BM299" s="17" t="s">
        <v>471</v>
      </c>
    </row>
    <row r="300" spans="2:51" s="11" customFormat="1" ht="13.5">
      <c r="B300" s="189"/>
      <c r="C300" s="190"/>
      <c r="D300" s="191" t="s">
        <v>135</v>
      </c>
      <c r="E300" s="192" t="s">
        <v>32</v>
      </c>
      <c r="F300" s="193" t="s">
        <v>23</v>
      </c>
      <c r="G300" s="190"/>
      <c r="H300" s="194">
        <v>1</v>
      </c>
      <c r="I300" s="195"/>
      <c r="J300" s="190"/>
      <c r="K300" s="190"/>
      <c r="L300" s="196"/>
      <c r="M300" s="197"/>
      <c r="N300" s="198"/>
      <c r="O300" s="198"/>
      <c r="P300" s="198"/>
      <c r="Q300" s="198"/>
      <c r="R300" s="198"/>
      <c r="S300" s="198"/>
      <c r="T300" s="199"/>
      <c r="AT300" s="200" t="s">
        <v>135</v>
      </c>
      <c r="AU300" s="200" t="s">
        <v>85</v>
      </c>
      <c r="AV300" s="11" t="s">
        <v>85</v>
      </c>
      <c r="AW300" s="11" t="s">
        <v>40</v>
      </c>
      <c r="AX300" s="11" t="s">
        <v>23</v>
      </c>
      <c r="AY300" s="200" t="s">
        <v>126</v>
      </c>
    </row>
    <row r="301" spans="2:65" s="1" customFormat="1" ht="20.45" customHeight="1">
      <c r="B301" s="34"/>
      <c r="C301" s="177" t="s">
        <v>472</v>
      </c>
      <c r="D301" s="177" t="s">
        <v>128</v>
      </c>
      <c r="E301" s="178" t="s">
        <v>473</v>
      </c>
      <c r="F301" s="179" t="s">
        <v>474</v>
      </c>
      <c r="G301" s="180" t="s">
        <v>469</v>
      </c>
      <c r="H301" s="181">
        <v>1</v>
      </c>
      <c r="I301" s="182"/>
      <c r="J301" s="183">
        <f>ROUND(I301*H301,2)</f>
        <v>0</v>
      </c>
      <c r="K301" s="179" t="s">
        <v>132</v>
      </c>
      <c r="L301" s="54"/>
      <c r="M301" s="184" t="s">
        <v>32</v>
      </c>
      <c r="N301" s="185" t="s">
        <v>48</v>
      </c>
      <c r="O301" s="35"/>
      <c r="P301" s="186">
        <f>O301*H301</f>
        <v>0</v>
      </c>
      <c r="Q301" s="186">
        <v>0</v>
      </c>
      <c r="R301" s="186">
        <f>Q301*H301</f>
        <v>0</v>
      </c>
      <c r="S301" s="186">
        <v>0</v>
      </c>
      <c r="T301" s="187">
        <f>S301*H301</f>
        <v>0</v>
      </c>
      <c r="AR301" s="17" t="s">
        <v>470</v>
      </c>
      <c r="AT301" s="17" t="s">
        <v>128</v>
      </c>
      <c r="AU301" s="17" t="s">
        <v>85</v>
      </c>
      <c r="AY301" s="17" t="s">
        <v>126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7" t="s">
        <v>23</v>
      </c>
      <c r="BK301" s="188">
        <f>ROUND(I301*H301,2)</f>
        <v>0</v>
      </c>
      <c r="BL301" s="17" t="s">
        <v>470</v>
      </c>
      <c r="BM301" s="17" t="s">
        <v>475</v>
      </c>
    </row>
    <row r="302" spans="2:51" s="11" customFormat="1" ht="13.5">
      <c r="B302" s="189"/>
      <c r="C302" s="190"/>
      <c r="D302" s="191" t="s">
        <v>135</v>
      </c>
      <c r="E302" s="192" t="s">
        <v>32</v>
      </c>
      <c r="F302" s="193" t="s">
        <v>23</v>
      </c>
      <c r="G302" s="190"/>
      <c r="H302" s="194">
        <v>1</v>
      </c>
      <c r="I302" s="195"/>
      <c r="J302" s="190"/>
      <c r="K302" s="190"/>
      <c r="L302" s="196"/>
      <c r="M302" s="197"/>
      <c r="N302" s="198"/>
      <c r="O302" s="198"/>
      <c r="P302" s="198"/>
      <c r="Q302" s="198"/>
      <c r="R302" s="198"/>
      <c r="S302" s="198"/>
      <c r="T302" s="199"/>
      <c r="AT302" s="200" t="s">
        <v>135</v>
      </c>
      <c r="AU302" s="200" t="s">
        <v>85</v>
      </c>
      <c r="AV302" s="11" t="s">
        <v>85</v>
      </c>
      <c r="AW302" s="11" t="s">
        <v>40</v>
      </c>
      <c r="AX302" s="11" t="s">
        <v>23</v>
      </c>
      <c r="AY302" s="200" t="s">
        <v>126</v>
      </c>
    </row>
    <row r="303" spans="2:65" s="1" customFormat="1" ht="20.45" customHeight="1">
      <c r="B303" s="34"/>
      <c r="C303" s="177" t="s">
        <v>476</v>
      </c>
      <c r="D303" s="177" t="s">
        <v>128</v>
      </c>
      <c r="E303" s="178" t="s">
        <v>477</v>
      </c>
      <c r="F303" s="179" t="s">
        <v>478</v>
      </c>
      <c r="G303" s="180" t="s">
        <v>469</v>
      </c>
      <c r="H303" s="181">
        <v>1</v>
      </c>
      <c r="I303" s="182"/>
      <c r="J303" s="183">
        <f>ROUND(I303*H303,2)</f>
        <v>0</v>
      </c>
      <c r="K303" s="179" t="s">
        <v>132</v>
      </c>
      <c r="L303" s="54"/>
      <c r="M303" s="184" t="s">
        <v>32</v>
      </c>
      <c r="N303" s="185" t="s">
        <v>48</v>
      </c>
      <c r="O303" s="35"/>
      <c r="P303" s="186">
        <f>O303*H303</f>
        <v>0</v>
      </c>
      <c r="Q303" s="186">
        <v>0</v>
      </c>
      <c r="R303" s="186">
        <f>Q303*H303</f>
        <v>0</v>
      </c>
      <c r="S303" s="186">
        <v>0</v>
      </c>
      <c r="T303" s="187">
        <f>S303*H303</f>
        <v>0</v>
      </c>
      <c r="AR303" s="17" t="s">
        <v>470</v>
      </c>
      <c r="AT303" s="17" t="s">
        <v>128</v>
      </c>
      <c r="AU303" s="17" t="s">
        <v>85</v>
      </c>
      <c r="AY303" s="17" t="s">
        <v>126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7" t="s">
        <v>23</v>
      </c>
      <c r="BK303" s="188">
        <f>ROUND(I303*H303,2)</f>
        <v>0</v>
      </c>
      <c r="BL303" s="17" t="s">
        <v>470</v>
      </c>
      <c r="BM303" s="17" t="s">
        <v>479</v>
      </c>
    </row>
    <row r="304" spans="2:51" s="11" customFormat="1" ht="13.5">
      <c r="B304" s="189"/>
      <c r="C304" s="190"/>
      <c r="D304" s="203" t="s">
        <v>135</v>
      </c>
      <c r="E304" s="213" t="s">
        <v>32</v>
      </c>
      <c r="F304" s="214" t="s">
        <v>23</v>
      </c>
      <c r="G304" s="190"/>
      <c r="H304" s="215">
        <v>1</v>
      </c>
      <c r="I304" s="195"/>
      <c r="J304" s="190"/>
      <c r="K304" s="190"/>
      <c r="L304" s="196"/>
      <c r="M304" s="197"/>
      <c r="N304" s="198"/>
      <c r="O304" s="198"/>
      <c r="P304" s="198"/>
      <c r="Q304" s="198"/>
      <c r="R304" s="198"/>
      <c r="S304" s="198"/>
      <c r="T304" s="199"/>
      <c r="AT304" s="200" t="s">
        <v>135</v>
      </c>
      <c r="AU304" s="200" t="s">
        <v>85</v>
      </c>
      <c r="AV304" s="11" t="s">
        <v>85</v>
      </c>
      <c r="AW304" s="11" t="s">
        <v>40</v>
      </c>
      <c r="AX304" s="11" t="s">
        <v>23</v>
      </c>
      <c r="AY304" s="200" t="s">
        <v>126</v>
      </c>
    </row>
    <row r="305" spans="2:63" s="10" customFormat="1" ht="29.85" customHeight="1">
      <c r="B305" s="160"/>
      <c r="C305" s="161"/>
      <c r="D305" s="174" t="s">
        <v>76</v>
      </c>
      <c r="E305" s="175" t="s">
        <v>480</v>
      </c>
      <c r="F305" s="175" t="s">
        <v>481</v>
      </c>
      <c r="G305" s="161"/>
      <c r="H305" s="161"/>
      <c r="I305" s="164"/>
      <c r="J305" s="176">
        <f>BK305</f>
        <v>0</v>
      </c>
      <c r="K305" s="161"/>
      <c r="L305" s="166"/>
      <c r="M305" s="167"/>
      <c r="N305" s="168"/>
      <c r="O305" s="168"/>
      <c r="P305" s="169">
        <f>SUM(P306:P309)</f>
        <v>0</v>
      </c>
      <c r="Q305" s="168"/>
      <c r="R305" s="169">
        <f>SUM(R306:R309)</f>
        <v>0</v>
      </c>
      <c r="S305" s="168"/>
      <c r="T305" s="170">
        <f>SUM(T306:T309)</f>
        <v>0</v>
      </c>
      <c r="AR305" s="171" t="s">
        <v>149</v>
      </c>
      <c r="AT305" s="172" t="s">
        <v>76</v>
      </c>
      <c r="AU305" s="172" t="s">
        <v>23</v>
      </c>
      <c r="AY305" s="171" t="s">
        <v>126</v>
      </c>
      <c r="BK305" s="173">
        <f>SUM(BK306:BK309)</f>
        <v>0</v>
      </c>
    </row>
    <row r="306" spans="2:65" s="1" customFormat="1" ht="20.45" customHeight="1">
      <c r="B306" s="34"/>
      <c r="C306" s="177" t="s">
        <v>482</v>
      </c>
      <c r="D306" s="177" t="s">
        <v>128</v>
      </c>
      <c r="E306" s="178" t="s">
        <v>483</v>
      </c>
      <c r="F306" s="179" t="s">
        <v>481</v>
      </c>
      <c r="G306" s="180" t="s">
        <v>469</v>
      </c>
      <c r="H306" s="181">
        <v>1</v>
      </c>
      <c r="I306" s="182"/>
      <c r="J306" s="183">
        <f>ROUND(I306*H306,2)</f>
        <v>0</v>
      </c>
      <c r="K306" s="179" t="s">
        <v>132</v>
      </c>
      <c r="L306" s="54"/>
      <c r="M306" s="184" t="s">
        <v>32</v>
      </c>
      <c r="N306" s="185" t="s">
        <v>48</v>
      </c>
      <c r="O306" s="35"/>
      <c r="P306" s="186">
        <f>O306*H306</f>
        <v>0</v>
      </c>
      <c r="Q306" s="186">
        <v>0</v>
      </c>
      <c r="R306" s="186">
        <f>Q306*H306</f>
        <v>0</v>
      </c>
      <c r="S306" s="186">
        <v>0</v>
      </c>
      <c r="T306" s="187">
        <f>S306*H306</f>
        <v>0</v>
      </c>
      <c r="AR306" s="17" t="s">
        <v>470</v>
      </c>
      <c r="AT306" s="17" t="s">
        <v>128</v>
      </c>
      <c r="AU306" s="17" t="s">
        <v>85</v>
      </c>
      <c r="AY306" s="17" t="s">
        <v>126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7" t="s">
        <v>23</v>
      </c>
      <c r="BK306" s="188">
        <f>ROUND(I306*H306,2)</f>
        <v>0</v>
      </c>
      <c r="BL306" s="17" t="s">
        <v>470</v>
      </c>
      <c r="BM306" s="17" t="s">
        <v>484</v>
      </c>
    </row>
    <row r="307" spans="2:51" s="11" customFormat="1" ht="13.5">
      <c r="B307" s="189"/>
      <c r="C307" s="190"/>
      <c r="D307" s="191" t="s">
        <v>135</v>
      </c>
      <c r="E307" s="192" t="s">
        <v>32</v>
      </c>
      <c r="F307" s="193" t="s">
        <v>23</v>
      </c>
      <c r="G307" s="190"/>
      <c r="H307" s="194">
        <v>1</v>
      </c>
      <c r="I307" s="195"/>
      <c r="J307" s="190"/>
      <c r="K307" s="190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135</v>
      </c>
      <c r="AU307" s="200" t="s">
        <v>85</v>
      </c>
      <c r="AV307" s="11" t="s">
        <v>85</v>
      </c>
      <c r="AW307" s="11" t="s">
        <v>40</v>
      </c>
      <c r="AX307" s="11" t="s">
        <v>23</v>
      </c>
      <c r="AY307" s="200" t="s">
        <v>126</v>
      </c>
    </row>
    <row r="308" spans="2:65" s="1" customFormat="1" ht="20.45" customHeight="1">
      <c r="B308" s="34"/>
      <c r="C308" s="177" t="s">
        <v>485</v>
      </c>
      <c r="D308" s="177" t="s">
        <v>128</v>
      </c>
      <c r="E308" s="178" t="s">
        <v>486</v>
      </c>
      <c r="F308" s="179" t="s">
        <v>487</v>
      </c>
      <c r="G308" s="180" t="s">
        <v>469</v>
      </c>
      <c r="H308" s="181">
        <v>1</v>
      </c>
      <c r="I308" s="182"/>
      <c r="J308" s="183">
        <f>ROUND(I308*H308,2)</f>
        <v>0</v>
      </c>
      <c r="K308" s="179" t="s">
        <v>132</v>
      </c>
      <c r="L308" s="54"/>
      <c r="M308" s="184" t="s">
        <v>32</v>
      </c>
      <c r="N308" s="185" t="s">
        <v>48</v>
      </c>
      <c r="O308" s="35"/>
      <c r="P308" s="186">
        <f>O308*H308</f>
        <v>0</v>
      </c>
      <c r="Q308" s="186">
        <v>0</v>
      </c>
      <c r="R308" s="186">
        <f>Q308*H308</f>
        <v>0</v>
      </c>
      <c r="S308" s="186">
        <v>0</v>
      </c>
      <c r="T308" s="187">
        <f>S308*H308</f>
        <v>0</v>
      </c>
      <c r="AR308" s="17" t="s">
        <v>470</v>
      </c>
      <c r="AT308" s="17" t="s">
        <v>128</v>
      </c>
      <c r="AU308" s="17" t="s">
        <v>85</v>
      </c>
      <c r="AY308" s="17" t="s">
        <v>126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7" t="s">
        <v>23</v>
      </c>
      <c r="BK308" s="188">
        <f>ROUND(I308*H308,2)</f>
        <v>0</v>
      </c>
      <c r="BL308" s="17" t="s">
        <v>470</v>
      </c>
      <c r="BM308" s="17" t="s">
        <v>488</v>
      </c>
    </row>
    <row r="309" spans="2:51" s="11" customFormat="1" ht="13.5">
      <c r="B309" s="189"/>
      <c r="C309" s="190"/>
      <c r="D309" s="203" t="s">
        <v>135</v>
      </c>
      <c r="E309" s="213" t="s">
        <v>32</v>
      </c>
      <c r="F309" s="214" t="s">
        <v>23</v>
      </c>
      <c r="G309" s="190"/>
      <c r="H309" s="215">
        <v>1</v>
      </c>
      <c r="I309" s="195"/>
      <c r="J309" s="190"/>
      <c r="K309" s="190"/>
      <c r="L309" s="196"/>
      <c r="M309" s="197"/>
      <c r="N309" s="198"/>
      <c r="O309" s="198"/>
      <c r="P309" s="198"/>
      <c r="Q309" s="198"/>
      <c r="R309" s="198"/>
      <c r="S309" s="198"/>
      <c r="T309" s="199"/>
      <c r="AT309" s="200" t="s">
        <v>135</v>
      </c>
      <c r="AU309" s="200" t="s">
        <v>85</v>
      </c>
      <c r="AV309" s="11" t="s">
        <v>85</v>
      </c>
      <c r="AW309" s="11" t="s">
        <v>40</v>
      </c>
      <c r="AX309" s="11" t="s">
        <v>23</v>
      </c>
      <c r="AY309" s="200" t="s">
        <v>126</v>
      </c>
    </row>
    <row r="310" spans="2:63" s="10" customFormat="1" ht="29.85" customHeight="1">
      <c r="B310" s="160"/>
      <c r="C310" s="161"/>
      <c r="D310" s="174" t="s">
        <v>76</v>
      </c>
      <c r="E310" s="175" t="s">
        <v>489</v>
      </c>
      <c r="F310" s="175" t="s">
        <v>490</v>
      </c>
      <c r="G310" s="161"/>
      <c r="H310" s="161"/>
      <c r="I310" s="164"/>
      <c r="J310" s="176">
        <f>BK310</f>
        <v>0</v>
      </c>
      <c r="K310" s="161"/>
      <c r="L310" s="166"/>
      <c r="M310" s="167"/>
      <c r="N310" s="168"/>
      <c r="O310" s="168"/>
      <c r="P310" s="169">
        <f>SUM(P311:P314)</f>
        <v>0</v>
      </c>
      <c r="Q310" s="168"/>
      <c r="R310" s="169">
        <f>SUM(R311:R314)</f>
        <v>0</v>
      </c>
      <c r="S310" s="168"/>
      <c r="T310" s="170">
        <f>SUM(T311:T314)</f>
        <v>0</v>
      </c>
      <c r="AR310" s="171" t="s">
        <v>149</v>
      </c>
      <c r="AT310" s="172" t="s">
        <v>76</v>
      </c>
      <c r="AU310" s="172" t="s">
        <v>23</v>
      </c>
      <c r="AY310" s="171" t="s">
        <v>126</v>
      </c>
      <c r="BK310" s="173">
        <f>SUM(BK311:BK314)</f>
        <v>0</v>
      </c>
    </row>
    <row r="311" spans="2:65" s="1" customFormat="1" ht="20.45" customHeight="1">
      <c r="B311" s="34"/>
      <c r="C311" s="177" t="s">
        <v>491</v>
      </c>
      <c r="D311" s="177" t="s">
        <v>128</v>
      </c>
      <c r="E311" s="178" t="s">
        <v>492</v>
      </c>
      <c r="F311" s="179" t="s">
        <v>493</v>
      </c>
      <c r="G311" s="180" t="s">
        <v>469</v>
      </c>
      <c r="H311" s="181">
        <v>15</v>
      </c>
      <c r="I311" s="182"/>
      <c r="J311" s="183">
        <f>ROUND(I311*H311,2)</f>
        <v>0</v>
      </c>
      <c r="K311" s="179" t="s">
        <v>132</v>
      </c>
      <c r="L311" s="54"/>
      <c r="M311" s="184" t="s">
        <v>32</v>
      </c>
      <c r="N311" s="185" t="s">
        <v>48</v>
      </c>
      <c r="O311" s="35"/>
      <c r="P311" s="186">
        <f>O311*H311</f>
        <v>0</v>
      </c>
      <c r="Q311" s="186">
        <v>0</v>
      </c>
      <c r="R311" s="186">
        <f>Q311*H311</f>
        <v>0</v>
      </c>
      <c r="S311" s="186">
        <v>0</v>
      </c>
      <c r="T311" s="187">
        <f>S311*H311</f>
        <v>0</v>
      </c>
      <c r="AR311" s="17" t="s">
        <v>470</v>
      </c>
      <c r="AT311" s="17" t="s">
        <v>128</v>
      </c>
      <c r="AU311" s="17" t="s">
        <v>85</v>
      </c>
      <c r="AY311" s="17" t="s">
        <v>126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7" t="s">
        <v>23</v>
      </c>
      <c r="BK311" s="188">
        <f>ROUND(I311*H311,2)</f>
        <v>0</v>
      </c>
      <c r="BL311" s="17" t="s">
        <v>470</v>
      </c>
      <c r="BM311" s="17" t="s">
        <v>494</v>
      </c>
    </row>
    <row r="312" spans="2:51" s="11" customFormat="1" ht="13.5">
      <c r="B312" s="189"/>
      <c r="C312" s="190"/>
      <c r="D312" s="191" t="s">
        <v>135</v>
      </c>
      <c r="E312" s="192" t="s">
        <v>32</v>
      </c>
      <c r="F312" s="193" t="s">
        <v>495</v>
      </c>
      <c r="G312" s="190"/>
      <c r="H312" s="194">
        <v>15</v>
      </c>
      <c r="I312" s="195"/>
      <c r="J312" s="190"/>
      <c r="K312" s="190"/>
      <c r="L312" s="196"/>
      <c r="M312" s="197"/>
      <c r="N312" s="198"/>
      <c r="O312" s="198"/>
      <c r="P312" s="198"/>
      <c r="Q312" s="198"/>
      <c r="R312" s="198"/>
      <c r="S312" s="198"/>
      <c r="T312" s="199"/>
      <c r="AT312" s="200" t="s">
        <v>135</v>
      </c>
      <c r="AU312" s="200" t="s">
        <v>85</v>
      </c>
      <c r="AV312" s="11" t="s">
        <v>85</v>
      </c>
      <c r="AW312" s="11" t="s">
        <v>40</v>
      </c>
      <c r="AX312" s="11" t="s">
        <v>23</v>
      </c>
      <c r="AY312" s="200" t="s">
        <v>126</v>
      </c>
    </row>
    <row r="313" spans="2:65" s="1" customFormat="1" ht="20.45" customHeight="1">
      <c r="B313" s="34"/>
      <c r="C313" s="177" t="s">
        <v>496</v>
      </c>
      <c r="D313" s="177" t="s">
        <v>128</v>
      </c>
      <c r="E313" s="178" t="s">
        <v>497</v>
      </c>
      <c r="F313" s="179" t="s">
        <v>498</v>
      </c>
      <c r="G313" s="180" t="s">
        <v>469</v>
      </c>
      <c r="H313" s="181">
        <v>3</v>
      </c>
      <c r="I313" s="182"/>
      <c r="J313" s="183">
        <f>ROUND(I313*H313,2)</f>
        <v>0</v>
      </c>
      <c r="K313" s="179" t="s">
        <v>132</v>
      </c>
      <c r="L313" s="54"/>
      <c r="M313" s="184" t="s">
        <v>32</v>
      </c>
      <c r="N313" s="185" t="s">
        <v>48</v>
      </c>
      <c r="O313" s="35"/>
      <c r="P313" s="186">
        <f>O313*H313</f>
        <v>0</v>
      </c>
      <c r="Q313" s="186">
        <v>0</v>
      </c>
      <c r="R313" s="186">
        <f>Q313*H313</f>
        <v>0</v>
      </c>
      <c r="S313" s="186">
        <v>0</v>
      </c>
      <c r="T313" s="187">
        <f>S313*H313</f>
        <v>0</v>
      </c>
      <c r="AR313" s="17" t="s">
        <v>470</v>
      </c>
      <c r="AT313" s="17" t="s">
        <v>128</v>
      </c>
      <c r="AU313" s="17" t="s">
        <v>85</v>
      </c>
      <c r="AY313" s="17" t="s">
        <v>126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7" t="s">
        <v>23</v>
      </c>
      <c r="BK313" s="188">
        <f>ROUND(I313*H313,2)</f>
        <v>0</v>
      </c>
      <c r="BL313" s="17" t="s">
        <v>470</v>
      </c>
      <c r="BM313" s="17" t="s">
        <v>499</v>
      </c>
    </row>
    <row r="314" spans="2:51" s="11" customFormat="1" ht="13.5">
      <c r="B314" s="189"/>
      <c r="C314" s="190"/>
      <c r="D314" s="203" t="s">
        <v>135</v>
      </c>
      <c r="E314" s="213" t="s">
        <v>32</v>
      </c>
      <c r="F314" s="214" t="s">
        <v>141</v>
      </c>
      <c r="G314" s="190"/>
      <c r="H314" s="215">
        <v>3</v>
      </c>
      <c r="I314" s="195"/>
      <c r="J314" s="190"/>
      <c r="K314" s="190"/>
      <c r="L314" s="196"/>
      <c r="M314" s="197"/>
      <c r="N314" s="198"/>
      <c r="O314" s="198"/>
      <c r="P314" s="198"/>
      <c r="Q314" s="198"/>
      <c r="R314" s="198"/>
      <c r="S314" s="198"/>
      <c r="T314" s="199"/>
      <c r="AT314" s="200" t="s">
        <v>135</v>
      </c>
      <c r="AU314" s="200" t="s">
        <v>85</v>
      </c>
      <c r="AV314" s="11" t="s">
        <v>85</v>
      </c>
      <c r="AW314" s="11" t="s">
        <v>40</v>
      </c>
      <c r="AX314" s="11" t="s">
        <v>23</v>
      </c>
      <c r="AY314" s="200" t="s">
        <v>126</v>
      </c>
    </row>
    <row r="315" spans="2:63" s="10" customFormat="1" ht="29.85" customHeight="1">
      <c r="B315" s="160"/>
      <c r="C315" s="161"/>
      <c r="D315" s="174" t="s">
        <v>76</v>
      </c>
      <c r="E315" s="175" t="s">
        <v>500</v>
      </c>
      <c r="F315" s="175" t="s">
        <v>501</v>
      </c>
      <c r="G315" s="161"/>
      <c r="H315" s="161"/>
      <c r="I315" s="164"/>
      <c r="J315" s="176">
        <f>BK315</f>
        <v>0</v>
      </c>
      <c r="K315" s="161"/>
      <c r="L315" s="166"/>
      <c r="M315" s="167"/>
      <c r="N315" s="168"/>
      <c r="O315" s="168"/>
      <c r="P315" s="169">
        <f>SUM(P316:P317)</f>
        <v>0</v>
      </c>
      <c r="Q315" s="168"/>
      <c r="R315" s="169">
        <f>SUM(R316:R317)</f>
        <v>0</v>
      </c>
      <c r="S315" s="168"/>
      <c r="T315" s="170">
        <f>SUM(T316:T317)</f>
        <v>0</v>
      </c>
      <c r="AR315" s="171" t="s">
        <v>149</v>
      </c>
      <c r="AT315" s="172" t="s">
        <v>76</v>
      </c>
      <c r="AU315" s="172" t="s">
        <v>23</v>
      </c>
      <c r="AY315" s="171" t="s">
        <v>126</v>
      </c>
      <c r="BK315" s="173">
        <f>SUM(BK316:BK317)</f>
        <v>0</v>
      </c>
    </row>
    <row r="316" spans="2:65" s="1" customFormat="1" ht="20.45" customHeight="1">
      <c r="B316" s="34"/>
      <c r="C316" s="177" t="s">
        <v>502</v>
      </c>
      <c r="D316" s="177" t="s">
        <v>128</v>
      </c>
      <c r="E316" s="178" t="s">
        <v>503</v>
      </c>
      <c r="F316" s="179" t="s">
        <v>504</v>
      </c>
      <c r="G316" s="180" t="s">
        <v>469</v>
      </c>
      <c r="H316" s="181">
        <v>1</v>
      </c>
      <c r="I316" s="182"/>
      <c r="J316" s="183">
        <f>ROUND(I316*H316,2)</f>
        <v>0</v>
      </c>
      <c r="K316" s="179" t="s">
        <v>132</v>
      </c>
      <c r="L316" s="54"/>
      <c r="M316" s="184" t="s">
        <v>32</v>
      </c>
      <c r="N316" s="185" t="s">
        <v>48</v>
      </c>
      <c r="O316" s="35"/>
      <c r="P316" s="186">
        <f>O316*H316</f>
        <v>0</v>
      </c>
      <c r="Q316" s="186">
        <v>0</v>
      </c>
      <c r="R316" s="186">
        <f>Q316*H316</f>
        <v>0</v>
      </c>
      <c r="S316" s="186">
        <v>0</v>
      </c>
      <c r="T316" s="187">
        <f>S316*H316</f>
        <v>0</v>
      </c>
      <c r="AR316" s="17" t="s">
        <v>470</v>
      </c>
      <c r="AT316" s="17" t="s">
        <v>128</v>
      </c>
      <c r="AU316" s="17" t="s">
        <v>85</v>
      </c>
      <c r="AY316" s="17" t="s">
        <v>126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7" t="s">
        <v>23</v>
      </c>
      <c r="BK316" s="188">
        <f>ROUND(I316*H316,2)</f>
        <v>0</v>
      </c>
      <c r="BL316" s="17" t="s">
        <v>470</v>
      </c>
      <c r="BM316" s="17" t="s">
        <v>505</v>
      </c>
    </row>
    <row r="317" spans="2:51" s="11" customFormat="1" ht="13.5">
      <c r="B317" s="189"/>
      <c r="C317" s="190"/>
      <c r="D317" s="203" t="s">
        <v>135</v>
      </c>
      <c r="E317" s="213" t="s">
        <v>32</v>
      </c>
      <c r="F317" s="214" t="s">
        <v>23</v>
      </c>
      <c r="G317" s="190"/>
      <c r="H317" s="215">
        <v>1</v>
      </c>
      <c r="I317" s="195"/>
      <c r="J317" s="190"/>
      <c r="K317" s="190"/>
      <c r="L317" s="196"/>
      <c r="M317" s="240"/>
      <c r="N317" s="241"/>
      <c r="O317" s="241"/>
      <c r="P317" s="241"/>
      <c r="Q317" s="241"/>
      <c r="R317" s="241"/>
      <c r="S317" s="241"/>
      <c r="T317" s="242"/>
      <c r="AT317" s="200" t="s">
        <v>135</v>
      </c>
      <c r="AU317" s="200" t="s">
        <v>85</v>
      </c>
      <c r="AV317" s="11" t="s">
        <v>85</v>
      </c>
      <c r="AW317" s="11" t="s">
        <v>40</v>
      </c>
      <c r="AX317" s="11" t="s">
        <v>23</v>
      </c>
      <c r="AY317" s="200" t="s">
        <v>126</v>
      </c>
    </row>
    <row r="318" spans="2:12" s="1" customFormat="1" ht="6.95" customHeight="1">
      <c r="B318" s="49"/>
      <c r="C318" s="50"/>
      <c r="D318" s="50"/>
      <c r="E318" s="50"/>
      <c r="F318" s="50"/>
      <c r="G318" s="50"/>
      <c r="H318" s="50"/>
      <c r="I318" s="123"/>
      <c r="J318" s="50"/>
      <c r="K318" s="50"/>
      <c r="L318" s="54"/>
    </row>
  </sheetData>
  <sheetProtection password="CC35" sheet="1" objects="1" scenarios="1" formatColumns="0" formatRows="0" sort="0" autoFilter="0"/>
  <autoFilter ref="C90:K90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  <col min="12" max="256" width="9.16015625" style="252" customWidth="1"/>
    <col min="257" max="257" width="8.33203125" style="252" customWidth="1"/>
    <col min="258" max="258" width="1.66796875" style="252" customWidth="1"/>
    <col min="259" max="260" width="5" style="252" customWidth="1"/>
    <col min="261" max="261" width="11.66015625" style="252" customWidth="1"/>
    <col min="262" max="262" width="9.16015625" style="252" customWidth="1"/>
    <col min="263" max="263" width="5" style="252" customWidth="1"/>
    <col min="264" max="264" width="77.83203125" style="252" customWidth="1"/>
    <col min="265" max="266" width="20" style="252" customWidth="1"/>
    <col min="267" max="267" width="1.66796875" style="252" customWidth="1"/>
    <col min="268" max="512" width="9.16015625" style="252" customWidth="1"/>
    <col min="513" max="513" width="8.33203125" style="252" customWidth="1"/>
    <col min="514" max="514" width="1.66796875" style="252" customWidth="1"/>
    <col min="515" max="516" width="5" style="252" customWidth="1"/>
    <col min="517" max="517" width="11.66015625" style="252" customWidth="1"/>
    <col min="518" max="518" width="9.16015625" style="252" customWidth="1"/>
    <col min="519" max="519" width="5" style="252" customWidth="1"/>
    <col min="520" max="520" width="77.83203125" style="252" customWidth="1"/>
    <col min="521" max="522" width="20" style="252" customWidth="1"/>
    <col min="523" max="523" width="1.66796875" style="252" customWidth="1"/>
    <col min="524" max="768" width="9.16015625" style="252" customWidth="1"/>
    <col min="769" max="769" width="8.33203125" style="252" customWidth="1"/>
    <col min="770" max="770" width="1.66796875" style="252" customWidth="1"/>
    <col min="771" max="772" width="5" style="252" customWidth="1"/>
    <col min="773" max="773" width="11.66015625" style="252" customWidth="1"/>
    <col min="774" max="774" width="9.16015625" style="252" customWidth="1"/>
    <col min="775" max="775" width="5" style="252" customWidth="1"/>
    <col min="776" max="776" width="77.83203125" style="252" customWidth="1"/>
    <col min="777" max="778" width="20" style="252" customWidth="1"/>
    <col min="779" max="779" width="1.66796875" style="252" customWidth="1"/>
    <col min="780" max="1024" width="9.16015625" style="252" customWidth="1"/>
    <col min="1025" max="1025" width="8.33203125" style="252" customWidth="1"/>
    <col min="1026" max="1026" width="1.66796875" style="252" customWidth="1"/>
    <col min="1027" max="1028" width="5" style="252" customWidth="1"/>
    <col min="1029" max="1029" width="11.66015625" style="252" customWidth="1"/>
    <col min="1030" max="1030" width="9.16015625" style="252" customWidth="1"/>
    <col min="1031" max="1031" width="5" style="252" customWidth="1"/>
    <col min="1032" max="1032" width="77.83203125" style="252" customWidth="1"/>
    <col min="1033" max="1034" width="20" style="252" customWidth="1"/>
    <col min="1035" max="1035" width="1.66796875" style="252" customWidth="1"/>
    <col min="1036" max="1280" width="9.16015625" style="252" customWidth="1"/>
    <col min="1281" max="1281" width="8.33203125" style="252" customWidth="1"/>
    <col min="1282" max="1282" width="1.66796875" style="252" customWidth="1"/>
    <col min="1283" max="1284" width="5" style="252" customWidth="1"/>
    <col min="1285" max="1285" width="11.66015625" style="252" customWidth="1"/>
    <col min="1286" max="1286" width="9.16015625" style="252" customWidth="1"/>
    <col min="1287" max="1287" width="5" style="252" customWidth="1"/>
    <col min="1288" max="1288" width="77.83203125" style="252" customWidth="1"/>
    <col min="1289" max="1290" width="20" style="252" customWidth="1"/>
    <col min="1291" max="1291" width="1.66796875" style="252" customWidth="1"/>
    <col min="1292" max="1536" width="9.16015625" style="252" customWidth="1"/>
    <col min="1537" max="1537" width="8.33203125" style="252" customWidth="1"/>
    <col min="1538" max="1538" width="1.66796875" style="252" customWidth="1"/>
    <col min="1539" max="1540" width="5" style="252" customWidth="1"/>
    <col min="1541" max="1541" width="11.66015625" style="252" customWidth="1"/>
    <col min="1542" max="1542" width="9.16015625" style="252" customWidth="1"/>
    <col min="1543" max="1543" width="5" style="252" customWidth="1"/>
    <col min="1544" max="1544" width="77.83203125" style="252" customWidth="1"/>
    <col min="1545" max="1546" width="20" style="252" customWidth="1"/>
    <col min="1547" max="1547" width="1.66796875" style="252" customWidth="1"/>
    <col min="1548" max="1792" width="9.16015625" style="252" customWidth="1"/>
    <col min="1793" max="1793" width="8.33203125" style="252" customWidth="1"/>
    <col min="1794" max="1794" width="1.66796875" style="252" customWidth="1"/>
    <col min="1795" max="1796" width="5" style="252" customWidth="1"/>
    <col min="1797" max="1797" width="11.66015625" style="252" customWidth="1"/>
    <col min="1798" max="1798" width="9.16015625" style="252" customWidth="1"/>
    <col min="1799" max="1799" width="5" style="252" customWidth="1"/>
    <col min="1800" max="1800" width="77.83203125" style="252" customWidth="1"/>
    <col min="1801" max="1802" width="20" style="252" customWidth="1"/>
    <col min="1803" max="1803" width="1.66796875" style="252" customWidth="1"/>
    <col min="1804" max="2048" width="9.16015625" style="252" customWidth="1"/>
    <col min="2049" max="2049" width="8.33203125" style="252" customWidth="1"/>
    <col min="2050" max="2050" width="1.66796875" style="252" customWidth="1"/>
    <col min="2051" max="2052" width="5" style="252" customWidth="1"/>
    <col min="2053" max="2053" width="11.66015625" style="252" customWidth="1"/>
    <col min="2054" max="2054" width="9.16015625" style="252" customWidth="1"/>
    <col min="2055" max="2055" width="5" style="252" customWidth="1"/>
    <col min="2056" max="2056" width="77.83203125" style="252" customWidth="1"/>
    <col min="2057" max="2058" width="20" style="252" customWidth="1"/>
    <col min="2059" max="2059" width="1.66796875" style="252" customWidth="1"/>
    <col min="2060" max="2304" width="9.16015625" style="252" customWidth="1"/>
    <col min="2305" max="2305" width="8.33203125" style="252" customWidth="1"/>
    <col min="2306" max="2306" width="1.66796875" style="252" customWidth="1"/>
    <col min="2307" max="2308" width="5" style="252" customWidth="1"/>
    <col min="2309" max="2309" width="11.66015625" style="252" customWidth="1"/>
    <col min="2310" max="2310" width="9.16015625" style="252" customWidth="1"/>
    <col min="2311" max="2311" width="5" style="252" customWidth="1"/>
    <col min="2312" max="2312" width="77.83203125" style="252" customWidth="1"/>
    <col min="2313" max="2314" width="20" style="252" customWidth="1"/>
    <col min="2315" max="2315" width="1.66796875" style="252" customWidth="1"/>
    <col min="2316" max="2560" width="9.16015625" style="252" customWidth="1"/>
    <col min="2561" max="2561" width="8.33203125" style="252" customWidth="1"/>
    <col min="2562" max="2562" width="1.66796875" style="252" customWidth="1"/>
    <col min="2563" max="2564" width="5" style="252" customWidth="1"/>
    <col min="2565" max="2565" width="11.66015625" style="252" customWidth="1"/>
    <col min="2566" max="2566" width="9.16015625" style="252" customWidth="1"/>
    <col min="2567" max="2567" width="5" style="252" customWidth="1"/>
    <col min="2568" max="2568" width="77.83203125" style="252" customWidth="1"/>
    <col min="2569" max="2570" width="20" style="252" customWidth="1"/>
    <col min="2571" max="2571" width="1.66796875" style="252" customWidth="1"/>
    <col min="2572" max="2816" width="9.16015625" style="252" customWidth="1"/>
    <col min="2817" max="2817" width="8.33203125" style="252" customWidth="1"/>
    <col min="2818" max="2818" width="1.66796875" style="252" customWidth="1"/>
    <col min="2819" max="2820" width="5" style="252" customWidth="1"/>
    <col min="2821" max="2821" width="11.66015625" style="252" customWidth="1"/>
    <col min="2822" max="2822" width="9.16015625" style="252" customWidth="1"/>
    <col min="2823" max="2823" width="5" style="252" customWidth="1"/>
    <col min="2824" max="2824" width="77.83203125" style="252" customWidth="1"/>
    <col min="2825" max="2826" width="20" style="252" customWidth="1"/>
    <col min="2827" max="2827" width="1.66796875" style="252" customWidth="1"/>
    <col min="2828" max="3072" width="9.16015625" style="252" customWidth="1"/>
    <col min="3073" max="3073" width="8.33203125" style="252" customWidth="1"/>
    <col min="3074" max="3074" width="1.66796875" style="252" customWidth="1"/>
    <col min="3075" max="3076" width="5" style="252" customWidth="1"/>
    <col min="3077" max="3077" width="11.66015625" style="252" customWidth="1"/>
    <col min="3078" max="3078" width="9.16015625" style="252" customWidth="1"/>
    <col min="3079" max="3079" width="5" style="252" customWidth="1"/>
    <col min="3080" max="3080" width="77.83203125" style="252" customWidth="1"/>
    <col min="3081" max="3082" width="20" style="252" customWidth="1"/>
    <col min="3083" max="3083" width="1.66796875" style="252" customWidth="1"/>
    <col min="3084" max="3328" width="9.16015625" style="252" customWidth="1"/>
    <col min="3329" max="3329" width="8.33203125" style="252" customWidth="1"/>
    <col min="3330" max="3330" width="1.66796875" style="252" customWidth="1"/>
    <col min="3331" max="3332" width="5" style="252" customWidth="1"/>
    <col min="3333" max="3333" width="11.66015625" style="252" customWidth="1"/>
    <col min="3334" max="3334" width="9.16015625" style="252" customWidth="1"/>
    <col min="3335" max="3335" width="5" style="252" customWidth="1"/>
    <col min="3336" max="3336" width="77.83203125" style="252" customWidth="1"/>
    <col min="3337" max="3338" width="20" style="252" customWidth="1"/>
    <col min="3339" max="3339" width="1.66796875" style="252" customWidth="1"/>
    <col min="3340" max="3584" width="9.16015625" style="252" customWidth="1"/>
    <col min="3585" max="3585" width="8.33203125" style="252" customWidth="1"/>
    <col min="3586" max="3586" width="1.66796875" style="252" customWidth="1"/>
    <col min="3587" max="3588" width="5" style="252" customWidth="1"/>
    <col min="3589" max="3589" width="11.66015625" style="252" customWidth="1"/>
    <col min="3590" max="3590" width="9.16015625" style="252" customWidth="1"/>
    <col min="3591" max="3591" width="5" style="252" customWidth="1"/>
    <col min="3592" max="3592" width="77.83203125" style="252" customWidth="1"/>
    <col min="3593" max="3594" width="20" style="252" customWidth="1"/>
    <col min="3595" max="3595" width="1.66796875" style="252" customWidth="1"/>
    <col min="3596" max="3840" width="9.16015625" style="252" customWidth="1"/>
    <col min="3841" max="3841" width="8.33203125" style="252" customWidth="1"/>
    <col min="3842" max="3842" width="1.66796875" style="252" customWidth="1"/>
    <col min="3843" max="3844" width="5" style="252" customWidth="1"/>
    <col min="3845" max="3845" width="11.66015625" style="252" customWidth="1"/>
    <col min="3846" max="3846" width="9.16015625" style="252" customWidth="1"/>
    <col min="3847" max="3847" width="5" style="252" customWidth="1"/>
    <col min="3848" max="3848" width="77.83203125" style="252" customWidth="1"/>
    <col min="3849" max="3850" width="20" style="252" customWidth="1"/>
    <col min="3851" max="3851" width="1.66796875" style="252" customWidth="1"/>
    <col min="3852" max="4096" width="9.16015625" style="252" customWidth="1"/>
    <col min="4097" max="4097" width="8.33203125" style="252" customWidth="1"/>
    <col min="4098" max="4098" width="1.66796875" style="252" customWidth="1"/>
    <col min="4099" max="4100" width="5" style="252" customWidth="1"/>
    <col min="4101" max="4101" width="11.66015625" style="252" customWidth="1"/>
    <col min="4102" max="4102" width="9.16015625" style="252" customWidth="1"/>
    <col min="4103" max="4103" width="5" style="252" customWidth="1"/>
    <col min="4104" max="4104" width="77.83203125" style="252" customWidth="1"/>
    <col min="4105" max="4106" width="20" style="252" customWidth="1"/>
    <col min="4107" max="4107" width="1.66796875" style="252" customWidth="1"/>
    <col min="4108" max="4352" width="9.16015625" style="252" customWidth="1"/>
    <col min="4353" max="4353" width="8.33203125" style="252" customWidth="1"/>
    <col min="4354" max="4354" width="1.66796875" style="252" customWidth="1"/>
    <col min="4355" max="4356" width="5" style="252" customWidth="1"/>
    <col min="4357" max="4357" width="11.66015625" style="252" customWidth="1"/>
    <col min="4358" max="4358" width="9.16015625" style="252" customWidth="1"/>
    <col min="4359" max="4359" width="5" style="252" customWidth="1"/>
    <col min="4360" max="4360" width="77.83203125" style="252" customWidth="1"/>
    <col min="4361" max="4362" width="20" style="252" customWidth="1"/>
    <col min="4363" max="4363" width="1.66796875" style="252" customWidth="1"/>
    <col min="4364" max="4608" width="9.16015625" style="252" customWidth="1"/>
    <col min="4609" max="4609" width="8.33203125" style="252" customWidth="1"/>
    <col min="4610" max="4610" width="1.66796875" style="252" customWidth="1"/>
    <col min="4611" max="4612" width="5" style="252" customWidth="1"/>
    <col min="4613" max="4613" width="11.66015625" style="252" customWidth="1"/>
    <col min="4614" max="4614" width="9.16015625" style="252" customWidth="1"/>
    <col min="4615" max="4615" width="5" style="252" customWidth="1"/>
    <col min="4616" max="4616" width="77.83203125" style="252" customWidth="1"/>
    <col min="4617" max="4618" width="20" style="252" customWidth="1"/>
    <col min="4619" max="4619" width="1.66796875" style="252" customWidth="1"/>
    <col min="4620" max="4864" width="9.16015625" style="252" customWidth="1"/>
    <col min="4865" max="4865" width="8.33203125" style="252" customWidth="1"/>
    <col min="4866" max="4866" width="1.66796875" style="252" customWidth="1"/>
    <col min="4867" max="4868" width="5" style="252" customWidth="1"/>
    <col min="4869" max="4869" width="11.66015625" style="252" customWidth="1"/>
    <col min="4870" max="4870" width="9.16015625" style="252" customWidth="1"/>
    <col min="4871" max="4871" width="5" style="252" customWidth="1"/>
    <col min="4872" max="4872" width="77.83203125" style="252" customWidth="1"/>
    <col min="4873" max="4874" width="20" style="252" customWidth="1"/>
    <col min="4875" max="4875" width="1.66796875" style="252" customWidth="1"/>
    <col min="4876" max="5120" width="9.16015625" style="252" customWidth="1"/>
    <col min="5121" max="5121" width="8.33203125" style="252" customWidth="1"/>
    <col min="5122" max="5122" width="1.66796875" style="252" customWidth="1"/>
    <col min="5123" max="5124" width="5" style="252" customWidth="1"/>
    <col min="5125" max="5125" width="11.66015625" style="252" customWidth="1"/>
    <col min="5126" max="5126" width="9.16015625" style="252" customWidth="1"/>
    <col min="5127" max="5127" width="5" style="252" customWidth="1"/>
    <col min="5128" max="5128" width="77.83203125" style="252" customWidth="1"/>
    <col min="5129" max="5130" width="20" style="252" customWidth="1"/>
    <col min="5131" max="5131" width="1.66796875" style="252" customWidth="1"/>
    <col min="5132" max="5376" width="9.16015625" style="252" customWidth="1"/>
    <col min="5377" max="5377" width="8.33203125" style="252" customWidth="1"/>
    <col min="5378" max="5378" width="1.66796875" style="252" customWidth="1"/>
    <col min="5379" max="5380" width="5" style="252" customWidth="1"/>
    <col min="5381" max="5381" width="11.66015625" style="252" customWidth="1"/>
    <col min="5382" max="5382" width="9.16015625" style="252" customWidth="1"/>
    <col min="5383" max="5383" width="5" style="252" customWidth="1"/>
    <col min="5384" max="5384" width="77.83203125" style="252" customWidth="1"/>
    <col min="5385" max="5386" width="20" style="252" customWidth="1"/>
    <col min="5387" max="5387" width="1.66796875" style="252" customWidth="1"/>
    <col min="5388" max="5632" width="9.16015625" style="252" customWidth="1"/>
    <col min="5633" max="5633" width="8.33203125" style="252" customWidth="1"/>
    <col min="5634" max="5634" width="1.66796875" style="252" customWidth="1"/>
    <col min="5635" max="5636" width="5" style="252" customWidth="1"/>
    <col min="5637" max="5637" width="11.66015625" style="252" customWidth="1"/>
    <col min="5638" max="5638" width="9.16015625" style="252" customWidth="1"/>
    <col min="5639" max="5639" width="5" style="252" customWidth="1"/>
    <col min="5640" max="5640" width="77.83203125" style="252" customWidth="1"/>
    <col min="5641" max="5642" width="20" style="252" customWidth="1"/>
    <col min="5643" max="5643" width="1.66796875" style="252" customWidth="1"/>
    <col min="5644" max="5888" width="9.16015625" style="252" customWidth="1"/>
    <col min="5889" max="5889" width="8.33203125" style="252" customWidth="1"/>
    <col min="5890" max="5890" width="1.66796875" style="252" customWidth="1"/>
    <col min="5891" max="5892" width="5" style="252" customWidth="1"/>
    <col min="5893" max="5893" width="11.66015625" style="252" customWidth="1"/>
    <col min="5894" max="5894" width="9.16015625" style="252" customWidth="1"/>
    <col min="5895" max="5895" width="5" style="252" customWidth="1"/>
    <col min="5896" max="5896" width="77.83203125" style="252" customWidth="1"/>
    <col min="5897" max="5898" width="20" style="252" customWidth="1"/>
    <col min="5899" max="5899" width="1.66796875" style="252" customWidth="1"/>
    <col min="5900" max="6144" width="9.16015625" style="252" customWidth="1"/>
    <col min="6145" max="6145" width="8.33203125" style="252" customWidth="1"/>
    <col min="6146" max="6146" width="1.66796875" style="252" customWidth="1"/>
    <col min="6147" max="6148" width="5" style="252" customWidth="1"/>
    <col min="6149" max="6149" width="11.66015625" style="252" customWidth="1"/>
    <col min="6150" max="6150" width="9.16015625" style="252" customWidth="1"/>
    <col min="6151" max="6151" width="5" style="252" customWidth="1"/>
    <col min="6152" max="6152" width="77.83203125" style="252" customWidth="1"/>
    <col min="6153" max="6154" width="20" style="252" customWidth="1"/>
    <col min="6155" max="6155" width="1.66796875" style="252" customWidth="1"/>
    <col min="6156" max="6400" width="9.16015625" style="252" customWidth="1"/>
    <col min="6401" max="6401" width="8.33203125" style="252" customWidth="1"/>
    <col min="6402" max="6402" width="1.66796875" style="252" customWidth="1"/>
    <col min="6403" max="6404" width="5" style="252" customWidth="1"/>
    <col min="6405" max="6405" width="11.66015625" style="252" customWidth="1"/>
    <col min="6406" max="6406" width="9.16015625" style="252" customWidth="1"/>
    <col min="6407" max="6407" width="5" style="252" customWidth="1"/>
    <col min="6408" max="6408" width="77.83203125" style="252" customWidth="1"/>
    <col min="6409" max="6410" width="20" style="252" customWidth="1"/>
    <col min="6411" max="6411" width="1.66796875" style="252" customWidth="1"/>
    <col min="6412" max="6656" width="9.16015625" style="252" customWidth="1"/>
    <col min="6657" max="6657" width="8.33203125" style="252" customWidth="1"/>
    <col min="6658" max="6658" width="1.66796875" style="252" customWidth="1"/>
    <col min="6659" max="6660" width="5" style="252" customWidth="1"/>
    <col min="6661" max="6661" width="11.66015625" style="252" customWidth="1"/>
    <col min="6662" max="6662" width="9.16015625" style="252" customWidth="1"/>
    <col min="6663" max="6663" width="5" style="252" customWidth="1"/>
    <col min="6664" max="6664" width="77.83203125" style="252" customWidth="1"/>
    <col min="6665" max="6666" width="20" style="252" customWidth="1"/>
    <col min="6667" max="6667" width="1.66796875" style="252" customWidth="1"/>
    <col min="6668" max="6912" width="9.16015625" style="252" customWidth="1"/>
    <col min="6913" max="6913" width="8.33203125" style="252" customWidth="1"/>
    <col min="6914" max="6914" width="1.66796875" style="252" customWidth="1"/>
    <col min="6915" max="6916" width="5" style="252" customWidth="1"/>
    <col min="6917" max="6917" width="11.66015625" style="252" customWidth="1"/>
    <col min="6918" max="6918" width="9.16015625" style="252" customWidth="1"/>
    <col min="6919" max="6919" width="5" style="252" customWidth="1"/>
    <col min="6920" max="6920" width="77.83203125" style="252" customWidth="1"/>
    <col min="6921" max="6922" width="20" style="252" customWidth="1"/>
    <col min="6923" max="6923" width="1.66796875" style="252" customWidth="1"/>
    <col min="6924" max="7168" width="9.16015625" style="252" customWidth="1"/>
    <col min="7169" max="7169" width="8.33203125" style="252" customWidth="1"/>
    <col min="7170" max="7170" width="1.66796875" style="252" customWidth="1"/>
    <col min="7171" max="7172" width="5" style="252" customWidth="1"/>
    <col min="7173" max="7173" width="11.66015625" style="252" customWidth="1"/>
    <col min="7174" max="7174" width="9.16015625" style="252" customWidth="1"/>
    <col min="7175" max="7175" width="5" style="252" customWidth="1"/>
    <col min="7176" max="7176" width="77.83203125" style="252" customWidth="1"/>
    <col min="7177" max="7178" width="20" style="252" customWidth="1"/>
    <col min="7179" max="7179" width="1.66796875" style="252" customWidth="1"/>
    <col min="7180" max="7424" width="9.16015625" style="252" customWidth="1"/>
    <col min="7425" max="7425" width="8.33203125" style="252" customWidth="1"/>
    <col min="7426" max="7426" width="1.66796875" style="252" customWidth="1"/>
    <col min="7427" max="7428" width="5" style="252" customWidth="1"/>
    <col min="7429" max="7429" width="11.66015625" style="252" customWidth="1"/>
    <col min="7430" max="7430" width="9.16015625" style="252" customWidth="1"/>
    <col min="7431" max="7431" width="5" style="252" customWidth="1"/>
    <col min="7432" max="7432" width="77.83203125" style="252" customWidth="1"/>
    <col min="7433" max="7434" width="20" style="252" customWidth="1"/>
    <col min="7435" max="7435" width="1.66796875" style="252" customWidth="1"/>
    <col min="7436" max="7680" width="9.16015625" style="252" customWidth="1"/>
    <col min="7681" max="7681" width="8.33203125" style="252" customWidth="1"/>
    <col min="7682" max="7682" width="1.66796875" style="252" customWidth="1"/>
    <col min="7683" max="7684" width="5" style="252" customWidth="1"/>
    <col min="7685" max="7685" width="11.66015625" style="252" customWidth="1"/>
    <col min="7686" max="7686" width="9.16015625" style="252" customWidth="1"/>
    <col min="7687" max="7687" width="5" style="252" customWidth="1"/>
    <col min="7688" max="7688" width="77.83203125" style="252" customWidth="1"/>
    <col min="7689" max="7690" width="20" style="252" customWidth="1"/>
    <col min="7691" max="7691" width="1.66796875" style="252" customWidth="1"/>
    <col min="7692" max="7936" width="9.16015625" style="252" customWidth="1"/>
    <col min="7937" max="7937" width="8.33203125" style="252" customWidth="1"/>
    <col min="7938" max="7938" width="1.66796875" style="252" customWidth="1"/>
    <col min="7939" max="7940" width="5" style="252" customWidth="1"/>
    <col min="7941" max="7941" width="11.66015625" style="252" customWidth="1"/>
    <col min="7942" max="7942" width="9.16015625" style="252" customWidth="1"/>
    <col min="7943" max="7943" width="5" style="252" customWidth="1"/>
    <col min="7944" max="7944" width="77.83203125" style="252" customWidth="1"/>
    <col min="7945" max="7946" width="20" style="252" customWidth="1"/>
    <col min="7947" max="7947" width="1.66796875" style="252" customWidth="1"/>
    <col min="7948" max="8192" width="9.16015625" style="252" customWidth="1"/>
    <col min="8193" max="8193" width="8.33203125" style="252" customWidth="1"/>
    <col min="8194" max="8194" width="1.66796875" style="252" customWidth="1"/>
    <col min="8195" max="8196" width="5" style="252" customWidth="1"/>
    <col min="8197" max="8197" width="11.66015625" style="252" customWidth="1"/>
    <col min="8198" max="8198" width="9.16015625" style="252" customWidth="1"/>
    <col min="8199" max="8199" width="5" style="252" customWidth="1"/>
    <col min="8200" max="8200" width="77.83203125" style="252" customWidth="1"/>
    <col min="8201" max="8202" width="20" style="252" customWidth="1"/>
    <col min="8203" max="8203" width="1.66796875" style="252" customWidth="1"/>
    <col min="8204" max="8448" width="9.16015625" style="252" customWidth="1"/>
    <col min="8449" max="8449" width="8.33203125" style="252" customWidth="1"/>
    <col min="8450" max="8450" width="1.66796875" style="252" customWidth="1"/>
    <col min="8451" max="8452" width="5" style="252" customWidth="1"/>
    <col min="8453" max="8453" width="11.66015625" style="252" customWidth="1"/>
    <col min="8454" max="8454" width="9.16015625" style="252" customWidth="1"/>
    <col min="8455" max="8455" width="5" style="252" customWidth="1"/>
    <col min="8456" max="8456" width="77.83203125" style="252" customWidth="1"/>
    <col min="8457" max="8458" width="20" style="252" customWidth="1"/>
    <col min="8459" max="8459" width="1.66796875" style="252" customWidth="1"/>
    <col min="8460" max="8704" width="9.16015625" style="252" customWidth="1"/>
    <col min="8705" max="8705" width="8.33203125" style="252" customWidth="1"/>
    <col min="8706" max="8706" width="1.66796875" style="252" customWidth="1"/>
    <col min="8707" max="8708" width="5" style="252" customWidth="1"/>
    <col min="8709" max="8709" width="11.66015625" style="252" customWidth="1"/>
    <col min="8710" max="8710" width="9.16015625" style="252" customWidth="1"/>
    <col min="8711" max="8711" width="5" style="252" customWidth="1"/>
    <col min="8712" max="8712" width="77.83203125" style="252" customWidth="1"/>
    <col min="8713" max="8714" width="20" style="252" customWidth="1"/>
    <col min="8715" max="8715" width="1.66796875" style="252" customWidth="1"/>
    <col min="8716" max="8960" width="9.16015625" style="252" customWidth="1"/>
    <col min="8961" max="8961" width="8.33203125" style="252" customWidth="1"/>
    <col min="8962" max="8962" width="1.66796875" style="252" customWidth="1"/>
    <col min="8963" max="8964" width="5" style="252" customWidth="1"/>
    <col min="8965" max="8965" width="11.66015625" style="252" customWidth="1"/>
    <col min="8966" max="8966" width="9.16015625" style="252" customWidth="1"/>
    <col min="8967" max="8967" width="5" style="252" customWidth="1"/>
    <col min="8968" max="8968" width="77.83203125" style="252" customWidth="1"/>
    <col min="8969" max="8970" width="20" style="252" customWidth="1"/>
    <col min="8971" max="8971" width="1.66796875" style="252" customWidth="1"/>
    <col min="8972" max="9216" width="9.16015625" style="252" customWidth="1"/>
    <col min="9217" max="9217" width="8.33203125" style="252" customWidth="1"/>
    <col min="9218" max="9218" width="1.66796875" style="252" customWidth="1"/>
    <col min="9219" max="9220" width="5" style="252" customWidth="1"/>
    <col min="9221" max="9221" width="11.66015625" style="252" customWidth="1"/>
    <col min="9222" max="9222" width="9.16015625" style="252" customWidth="1"/>
    <col min="9223" max="9223" width="5" style="252" customWidth="1"/>
    <col min="9224" max="9224" width="77.83203125" style="252" customWidth="1"/>
    <col min="9225" max="9226" width="20" style="252" customWidth="1"/>
    <col min="9227" max="9227" width="1.66796875" style="252" customWidth="1"/>
    <col min="9228" max="9472" width="9.16015625" style="252" customWidth="1"/>
    <col min="9473" max="9473" width="8.33203125" style="252" customWidth="1"/>
    <col min="9474" max="9474" width="1.66796875" style="252" customWidth="1"/>
    <col min="9475" max="9476" width="5" style="252" customWidth="1"/>
    <col min="9477" max="9477" width="11.66015625" style="252" customWidth="1"/>
    <col min="9478" max="9478" width="9.16015625" style="252" customWidth="1"/>
    <col min="9479" max="9479" width="5" style="252" customWidth="1"/>
    <col min="9480" max="9480" width="77.83203125" style="252" customWidth="1"/>
    <col min="9481" max="9482" width="20" style="252" customWidth="1"/>
    <col min="9483" max="9483" width="1.66796875" style="252" customWidth="1"/>
    <col min="9484" max="9728" width="9.16015625" style="252" customWidth="1"/>
    <col min="9729" max="9729" width="8.33203125" style="252" customWidth="1"/>
    <col min="9730" max="9730" width="1.66796875" style="252" customWidth="1"/>
    <col min="9731" max="9732" width="5" style="252" customWidth="1"/>
    <col min="9733" max="9733" width="11.66015625" style="252" customWidth="1"/>
    <col min="9734" max="9734" width="9.16015625" style="252" customWidth="1"/>
    <col min="9735" max="9735" width="5" style="252" customWidth="1"/>
    <col min="9736" max="9736" width="77.83203125" style="252" customWidth="1"/>
    <col min="9737" max="9738" width="20" style="252" customWidth="1"/>
    <col min="9739" max="9739" width="1.66796875" style="252" customWidth="1"/>
    <col min="9740" max="9984" width="9.16015625" style="252" customWidth="1"/>
    <col min="9985" max="9985" width="8.33203125" style="252" customWidth="1"/>
    <col min="9986" max="9986" width="1.66796875" style="252" customWidth="1"/>
    <col min="9987" max="9988" width="5" style="252" customWidth="1"/>
    <col min="9989" max="9989" width="11.66015625" style="252" customWidth="1"/>
    <col min="9990" max="9990" width="9.16015625" style="252" customWidth="1"/>
    <col min="9991" max="9991" width="5" style="252" customWidth="1"/>
    <col min="9992" max="9992" width="77.83203125" style="252" customWidth="1"/>
    <col min="9993" max="9994" width="20" style="252" customWidth="1"/>
    <col min="9995" max="9995" width="1.66796875" style="252" customWidth="1"/>
    <col min="9996" max="10240" width="9.16015625" style="252" customWidth="1"/>
    <col min="10241" max="10241" width="8.33203125" style="252" customWidth="1"/>
    <col min="10242" max="10242" width="1.66796875" style="252" customWidth="1"/>
    <col min="10243" max="10244" width="5" style="252" customWidth="1"/>
    <col min="10245" max="10245" width="11.66015625" style="252" customWidth="1"/>
    <col min="10246" max="10246" width="9.16015625" style="252" customWidth="1"/>
    <col min="10247" max="10247" width="5" style="252" customWidth="1"/>
    <col min="10248" max="10248" width="77.83203125" style="252" customWidth="1"/>
    <col min="10249" max="10250" width="20" style="252" customWidth="1"/>
    <col min="10251" max="10251" width="1.66796875" style="252" customWidth="1"/>
    <col min="10252" max="10496" width="9.16015625" style="252" customWidth="1"/>
    <col min="10497" max="10497" width="8.33203125" style="252" customWidth="1"/>
    <col min="10498" max="10498" width="1.66796875" style="252" customWidth="1"/>
    <col min="10499" max="10500" width="5" style="252" customWidth="1"/>
    <col min="10501" max="10501" width="11.66015625" style="252" customWidth="1"/>
    <col min="10502" max="10502" width="9.16015625" style="252" customWidth="1"/>
    <col min="10503" max="10503" width="5" style="252" customWidth="1"/>
    <col min="10504" max="10504" width="77.83203125" style="252" customWidth="1"/>
    <col min="10505" max="10506" width="20" style="252" customWidth="1"/>
    <col min="10507" max="10507" width="1.66796875" style="252" customWidth="1"/>
    <col min="10508" max="10752" width="9.16015625" style="252" customWidth="1"/>
    <col min="10753" max="10753" width="8.33203125" style="252" customWidth="1"/>
    <col min="10754" max="10754" width="1.66796875" style="252" customWidth="1"/>
    <col min="10755" max="10756" width="5" style="252" customWidth="1"/>
    <col min="10757" max="10757" width="11.66015625" style="252" customWidth="1"/>
    <col min="10758" max="10758" width="9.16015625" style="252" customWidth="1"/>
    <col min="10759" max="10759" width="5" style="252" customWidth="1"/>
    <col min="10760" max="10760" width="77.83203125" style="252" customWidth="1"/>
    <col min="10761" max="10762" width="20" style="252" customWidth="1"/>
    <col min="10763" max="10763" width="1.66796875" style="252" customWidth="1"/>
    <col min="10764" max="11008" width="9.16015625" style="252" customWidth="1"/>
    <col min="11009" max="11009" width="8.33203125" style="252" customWidth="1"/>
    <col min="11010" max="11010" width="1.66796875" style="252" customWidth="1"/>
    <col min="11011" max="11012" width="5" style="252" customWidth="1"/>
    <col min="11013" max="11013" width="11.66015625" style="252" customWidth="1"/>
    <col min="11014" max="11014" width="9.16015625" style="252" customWidth="1"/>
    <col min="11015" max="11015" width="5" style="252" customWidth="1"/>
    <col min="11016" max="11016" width="77.83203125" style="252" customWidth="1"/>
    <col min="11017" max="11018" width="20" style="252" customWidth="1"/>
    <col min="11019" max="11019" width="1.66796875" style="252" customWidth="1"/>
    <col min="11020" max="11264" width="9.16015625" style="252" customWidth="1"/>
    <col min="11265" max="11265" width="8.33203125" style="252" customWidth="1"/>
    <col min="11266" max="11266" width="1.66796875" style="252" customWidth="1"/>
    <col min="11267" max="11268" width="5" style="252" customWidth="1"/>
    <col min="11269" max="11269" width="11.66015625" style="252" customWidth="1"/>
    <col min="11270" max="11270" width="9.16015625" style="252" customWidth="1"/>
    <col min="11271" max="11271" width="5" style="252" customWidth="1"/>
    <col min="11272" max="11272" width="77.83203125" style="252" customWidth="1"/>
    <col min="11273" max="11274" width="20" style="252" customWidth="1"/>
    <col min="11275" max="11275" width="1.66796875" style="252" customWidth="1"/>
    <col min="11276" max="11520" width="9.16015625" style="252" customWidth="1"/>
    <col min="11521" max="11521" width="8.33203125" style="252" customWidth="1"/>
    <col min="11522" max="11522" width="1.66796875" style="252" customWidth="1"/>
    <col min="11523" max="11524" width="5" style="252" customWidth="1"/>
    <col min="11525" max="11525" width="11.66015625" style="252" customWidth="1"/>
    <col min="11526" max="11526" width="9.16015625" style="252" customWidth="1"/>
    <col min="11527" max="11527" width="5" style="252" customWidth="1"/>
    <col min="11528" max="11528" width="77.83203125" style="252" customWidth="1"/>
    <col min="11529" max="11530" width="20" style="252" customWidth="1"/>
    <col min="11531" max="11531" width="1.66796875" style="252" customWidth="1"/>
    <col min="11532" max="11776" width="9.16015625" style="252" customWidth="1"/>
    <col min="11777" max="11777" width="8.33203125" style="252" customWidth="1"/>
    <col min="11778" max="11778" width="1.66796875" style="252" customWidth="1"/>
    <col min="11779" max="11780" width="5" style="252" customWidth="1"/>
    <col min="11781" max="11781" width="11.66015625" style="252" customWidth="1"/>
    <col min="11782" max="11782" width="9.16015625" style="252" customWidth="1"/>
    <col min="11783" max="11783" width="5" style="252" customWidth="1"/>
    <col min="11784" max="11784" width="77.83203125" style="252" customWidth="1"/>
    <col min="11785" max="11786" width="20" style="252" customWidth="1"/>
    <col min="11787" max="11787" width="1.66796875" style="252" customWidth="1"/>
    <col min="11788" max="12032" width="9.16015625" style="252" customWidth="1"/>
    <col min="12033" max="12033" width="8.33203125" style="252" customWidth="1"/>
    <col min="12034" max="12034" width="1.66796875" style="252" customWidth="1"/>
    <col min="12035" max="12036" width="5" style="252" customWidth="1"/>
    <col min="12037" max="12037" width="11.66015625" style="252" customWidth="1"/>
    <col min="12038" max="12038" width="9.16015625" style="252" customWidth="1"/>
    <col min="12039" max="12039" width="5" style="252" customWidth="1"/>
    <col min="12040" max="12040" width="77.83203125" style="252" customWidth="1"/>
    <col min="12041" max="12042" width="20" style="252" customWidth="1"/>
    <col min="12043" max="12043" width="1.66796875" style="252" customWidth="1"/>
    <col min="12044" max="12288" width="9.16015625" style="252" customWidth="1"/>
    <col min="12289" max="12289" width="8.33203125" style="252" customWidth="1"/>
    <col min="12290" max="12290" width="1.66796875" style="252" customWidth="1"/>
    <col min="12291" max="12292" width="5" style="252" customWidth="1"/>
    <col min="12293" max="12293" width="11.66015625" style="252" customWidth="1"/>
    <col min="12294" max="12294" width="9.16015625" style="252" customWidth="1"/>
    <col min="12295" max="12295" width="5" style="252" customWidth="1"/>
    <col min="12296" max="12296" width="77.83203125" style="252" customWidth="1"/>
    <col min="12297" max="12298" width="20" style="252" customWidth="1"/>
    <col min="12299" max="12299" width="1.66796875" style="252" customWidth="1"/>
    <col min="12300" max="12544" width="9.16015625" style="252" customWidth="1"/>
    <col min="12545" max="12545" width="8.33203125" style="252" customWidth="1"/>
    <col min="12546" max="12546" width="1.66796875" style="252" customWidth="1"/>
    <col min="12547" max="12548" width="5" style="252" customWidth="1"/>
    <col min="12549" max="12549" width="11.66015625" style="252" customWidth="1"/>
    <col min="12550" max="12550" width="9.16015625" style="252" customWidth="1"/>
    <col min="12551" max="12551" width="5" style="252" customWidth="1"/>
    <col min="12552" max="12552" width="77.83203125" style="252" customWidth="1"/>
    <col min="12553" max="12554" width="20" style="252" customWidth="1"/>
    <col min="12555" max="12555" width="1.66796875" style="252" customWidth="1"/>
    <col min="12556" max="12800" width="9.16015625" style="252" customWidth="1"/>
    <col min="12801" max="12801" width="8.33203125" style="252" customWidth="1"/>
    <col min="12802" max="12802" width="1.66796875" style="252" customWidth="1"/>
    <col min="12803" max="12804" width="5" style="252" customWidth="1"/>
    <col min="12805" max="12805" width="11.66015625" style="252" customWidth="1"/>
    <col min="12806" max="12806" width="9.16015625" style="252" customWidth="1"/>
    <col min="12807" max="12807" width="5" style="252" customWidth="1"/>
    <col min="12808" max="12808" width="77.83203125" style="252" customWidth="1"/>
    <col min="12809" max="12810" width="20" style="252" customWidth="1"/>
    <col min="12811" max="12811" width="1.66796875" style="252" customWidth="1"/>
    <col min="12812" max="13056" width="9.16015625" style="252" customWidth="1"/>
    <col min="13057" max="13057" width="8.33203125" style="252" customWidth="1"/>
    <col min="13058" max="13058" width="1.66796875" style="252" customWidth="1"/>
    <col min="13059" max="13060" width="5" style="252" customWidth="1"/>
    <col min="13061" max="13061" width="11.66015625" style="252" customWidth="1"/>
    <col min="13062" max="13062" width="9.16015625" style="252" customWidth="1"/>
    <col min="13063" max="13063" width="5" style="252" customWidth="1"/>
    <col min="13064" max="13064" width="77.83203125" style="252" customWidth="1"/>
    <col min="13065" max="13066" width="20" style="252" customWidth="1"/>
    <col min="13067" max="13067" width="1.66796875" style="252" customWidth="1"/>
    <col min="13068" max="13312" width="9.16015625" style="252" customWidth="1"/>
    <col min="13313" max="13313" width="8.33203125" style="252" customWidth="1"/>
    <col min="13314" max="13314" width="1.66796875" style="252" customWidth="1"/>
    <col min="13315" max="13316" width="5" style="252" customWidth="1"/>
    <col min="13317" max="13317" width="11.66015625" style="252" customWidth="1"/>
    <col min="13318" max="13318" width="9.16015625" style="252" customWidth="1"/>
    <col min="13319" max="13319" width="5" style="252" customWidth="1"/>
    <col min="13320" max="13320" width="77.83203125" style="252" customWidth="1"/>
    <col min="13321" max="13322" width="20" style="252" customWidth="1"/>
    <col min="13323" max="13323" width="1.66796875" style="252" customWidth="1"/>
    <col min="13324" max="13568" width="9.16015625" style="252" customWidth="1"/>
    <col min="13569" max="13569" width="8.33203125" style="252" customWidth="1"/>
    <col min="13570" max="13570" width="1.66796875" style="252" customWidth="1"/>
    <col min="13571" max="13572" width="5" style="252" customWidth="1"/>
    <col min="13573" max="13573" width="11.66015625" style="252" customWidth="1"/>
    <col min="13574" max="13574" width="9.16015625" style="252" customWidth="1"/>
    <col min="13575" max="13575" width="5" style="252" customWidth="1"/>
    <col min="13576" max="13576" width="77.83203125" style="252" customWidth="1"/>
    <col min="13577" max="13578" width="20" style="252" customWidth="1"/>
    <col min="13579" max="13579" width="1.66796875" style="252" customWidth="1"/>
    <col min="13580" max="13824" width="9.16015625" style="252" customWidth="1"/>
    <col min="13825" max="13825" width="8.33203125" style="252" customWidth="1"/>
    <col min="13826" max="13826" width="1.66796875" style="252" customWidth="1"/>
    <col min="13827" max="13828" width="5" style="252" customWidth="1"/>
    <col min="13829" max="13829" width="11.66015625" style="252" customWidth="1"/>
    <col min="13830" max="13830" width="9.16015625" style="252" customWidth="1"/>
    <col min="13831" max="13831" width="5" style="252" customWidth="1"/>
    <col min="13832" max="13832" width="77.83203125" style="252" customWidth="1"/>
    <col min="13833" max="13834" width="20" style="252" customWidth="1"/>
    <col min="13835" max="13835" width="1.66796875" style="252" customWidth="1"/>
    <col min="13836" max="14080" width="9.16015625" style="252" customWidth="1"/>
    <col min="14081" max="14081" width="8.33203125" style="252" customWidth="1"/>
    <col min="14082" max="14082" width="1.66796875" style="252" customWidth="1"/>
    <col min="14083" max="14084" width="5" style="252" customWidth="1"/>
    <col min="14085" max="14085" width="11.66015625" style="252" customWidth="1"/>
    <col min="14086" max="14086" width="9.16015625" style="252" customWidth="1"/>
    <col min="14087" max="14087" width="5" style="252" customWidth="1"/>
    <col min="14088" max="14088" width="77.83203125" style="252" customWidth="1"/>
    <col min="14089" max="14090" width="20" style="252" customWidth="1"/>
    <col min="14091" max="14091" width="1.66796875" style="252" customWidth="1"/>
    <col min="14092" max="14336" width="9.16015625" style="252" customWidth="1"/>
    <col min="14337" max="14337" width="8.33203125" style="252" customWidth="1"/>
    <col min="14338" max="14338" width="1.66796875" style="252" customWidth="1"/>
    <col min="14339" max="14340" width="5" style="252" customWidth="1"/>
    <col min="14341" max="14341" width="11.66015625" style="252" customWidth="1"/>
    <col min="14342" max="14342" width="9.16015625" style="252" customWidth="1"/>
    <col min="14343" max="14343" width="5" style="252" customWidth="1"/>
    <col min="14344" max="14344" width="77.83203125" style="252" customWidth="1"/>
    <col min="14345" max="14346" width="20" style="252" customWidth="1"/>
    <col min="14347" max="14347" width="1.66796875" style="252" customWidth="1"/>
    <col min="14348" max="14592" width="9.16015625" style="252" customWidth="1"/>
    <col min="14593" max="14593" width="8.33203125" style="252" customWidth="1"/>
    <col min="14594" max="14594" width="1.66796875" style="252" customWidth="1"/>
    <col min="14595" max="14596" width="5" style="252" customWidth="1"/>
    <col min="14597" max="14597" width="11.66015625" style="252" customWidth="1"/>
    <col min="14598" max="14598" width="9.16015625" style="252" customWidth="1"/>
    <col min="14599" max="14599" width="5" style="252" customWidth="1"/>
    <col min="14600" max="14600" width="77.83203125" style="252" customWidth="1"/>
    <col min="14601" max="14602" width="20" style="252" customWidth="1"/>
    <col min="14603" max="14603" width="1.66796875" style="252" customWidth="1"/>
    <col min="14604" max="14848" width="9.16015625" style="252" customWidth="1"/>
    <col min="14849" max="14849" width="8.33203125" style="252" customWidth="1"/>
    <col min="14850" max="14850" width="1.66796875" style="252" customWidth="1"/>
    <col min="14851" max="14852" width="5" style="252" customWidth="1"/>
    <col min="14853" max="14853" width="11.66015625" style="252" customWidth="1"/>
    <col min="14854" max="14854" width="9.16015625" style="252" customWidth="1"/>
    <col min="14855" max="14855" width="5" style="252" customWidth="1"/>
    <col min="14856" max="14856" width="77.83203125" style="252" customWidth="1"/>
    <col min="14857" max="14858" width="20" style="252" customWidth="1"/>
    <col min="14859" max="14859" width="1.66796875" style="252" customWidth="1"/>
    <col min="14860" max="15104" width="9.16015625" style="252" customWidth="1"/>
    <col min="15105" max="15105" width="8.33203125" style="252" customWidth="1"/>
    <col min="15106" max="15106" width="1.66796875" style="252" customWidth="1"/>
    <col min="15107" max="15108" width="5" style="252" customWidth="1"/>
    <col min="15109" max="15109" width="11.66015625" style="252" customWidth="1"/>
    <col min="15110" max="15110" width="9.16015625" style="252" customWidth="1"/>
    <col min="15111" max="15111" width="5" style="252" customWidth="1"/>
    <col min="15112" max="15112" width="77.83203125" style="252" customWidth="1"/>
    <col min="15113" max="15114" width="20" style="252" customWidth="1"/>
    <col min="15115" max="15115" width="1.66796875" style="252" customWidth="1"/>
    <col min="15116" max="15360" width="9.16015625" style="252" customWidth="1"/>
    <col min="15361" max="15361" width="8.33203125" style="252" customWidth="1"/>
    <col min="15362" max="15362" width="1.66796875" style="252" customWidth="1"/>
    <col min="15363" max="15364" width="5" style="252" customWidth="1"/>
    <col min="15365" max="15365" width="11.66015625" style="252" customWidth="1"/>
    <col min="15366" max="15366" width="9.16015625" style="252" customWidth="1"/>
    <col min="15367" max="15367" width="5" style="252" customWidth="1"/>
    <col min="15368" max="15368" width="77.83203125" style="252" customWidth="1"/>
    <col min="15369" max="15370" width="20" style="252" customWidth="1"/>
    <col min="15371" max="15371" width="1.66796875" style="252" customWidth="1"/>
    <col min="15372" max="15616" width="9.16015625" style="252" customWidth="1"/>
    <col min="15617" max="15617" width="8.33203125" style="252" customWidth="1"/>
    <col min="15618" max="15618" width="1.66796875" style="252" customWidth="1"/>
    <col min="15619" max="15620" width="5" style="252" customWidth="1"/>
    <col min="15621" max="15621" width="11.66015625" style="252" customWidth="1"/>
    <col min="15622" max="15622" width="9.16015625" style="252" customWidth="1"/>
    <col min="15623" max="15623" width="5" style="252" customWidth="1"/>
    <col min="15624" max="15624" width="77.83203125" style="252" customWidth="1"/>
    <col min="15625" max="15626" width="20" style="252" customWidth="1"/>
    <col min="15627" max="15627" width="1.66796875" style="252" customWidth="1"/>
    <col min="15628" max="15872" width="9.16015625" style="252" customWidth="1"/>
    <col min="15873" max="15873" width="8.33203125" style="252" customWidth="1"/>
    <col min="15874" max="15874" width="1.66796875" style="252" customWidth="1"/>
    <col min="15875" max="15876" width="5" style="252" customWidth="1"/>
    <col min="15877" max="15877" width="11.66015625" style="252" customWidth="1"/>
    <col min="15878" max="15878" width="9.16015625" style="252" customWidth="1"/>
    <col min="15879" max="15879" width="5" style="252" customWidth="1"/>
    <col min="15880" max="15880" width="77.83203125" style="252" customWidth="1"/>
    <col min="15881" max="15882" width="20" style="252" customWidth="1"/>
    <col min="15883" max="15883" width="1.66796875" style="252" customWidth="1"/>
    <col min="15884" max="16128" width="9.16015625" style="252" customWidth="1"/>
    <col min="16129" max="16129" width="8.33203125" style="252" customWidth="1"/>
    <col min="16130" max="16130" width="1.66796875" style="252" customWidth="1"/>
    <col min="16131" max="16132" width="5" style="252" customWidth="1"/>
    <col min="16133" max="16133" width="11.66015625" style="252" customWidth="1"/>
    <col min="16134" max="16134" width="9.16015625" style="252" customWidth="1"/>
    <col min="16135" max="16135" width="5" style="252" customWidth="1"/>
    <col min="16136" max="16136" width="77.83203125" style="252" customWidth="1"/>
    <col min="16137" max="16138" width="20" style="252" customWidth="1"/>
    <col min="16139" max="16139" width="1.66796875" style="252" customWidth="1"/>
    <col min="16140" max="16384" width="9.1601562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258" customFormat="1" ht="45" customHeight="1">
      <c r="B3" s="256"/>
      <c r="C3" s="376" t="s">
        <v>513</v>
      </c>
      <c r="D3" s="376"/>
      <c r="E3" s="376"/>
      <c r="F3" s="376"/>
      <c r="G3" s="376"/>
      <c r="H3" s="376"/>
      <c r="I3" s="376"/>
      <c r="J3" s="376"/>
      <c r="K3" s="257"/>
    </row>
    <row r="4" spans="2:11" ht="25.5" customHeight="1">
      <c r="B4" s="259"/>
      <c r="C4" s="377" t="s">
        <v>514</v>
      </c>
      <c r="D4" s="377"/>
      <c r="E4" s="377"/>
      <c r="F4" s="377"/>
      <c r="G4" s="377"/>
      <c r="H4" s="377"/>
      <c r="I4" s="377"/>
      <c r="J4" s="377"/>
      <c r="K4" s="260"/>
    </row>
    <row r="5" spans="2:1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9"/>
      <c r="C6" s="375" t="s">
        <v>515</v>
      </c>
      <c r="D6" s="375"/>
      <c r="E6" s="375"/>
      <c r="F6" s="375"/>
      <c r="G6" s="375"/>
      <c r="H6" s="375"/>
      <c r="I6" s="375"/>
      <c r="J6" s="375"/>
      <c r="K6" s="260"/>
    </row>
    <row r="7" spans="2:11" ht="15" customHeight="1">
      <c r="B7" s="262"/>
      <c r="C7" s="375" t="s">
        <v>516</v>
      </c>
      <c r="D7" s="375"/>
      <c r="E7" s="375"/>
      <c r="F7" s="375"/>
      <c r="G7" s="375"/>
      <c r="H7" s="375"/>
      <c r="I7" s="375"/>
      <c r="J7" s="375"/>
      <c r="K7" s="260"/>
    </row>
    <row r="8" spans="2:11" ht="12.75" customHeight="1">
      <c r="B8" s="262"/>
      <c r="C8" s="263"/>
      <c r="D8" s="263"/>
      <c r="E8" s="263"/>
      <c r="F8" s="263"/>
      <c r="G8" s="263"/>
      <c r="H8" s="263"/>
      <c r="I8" s="263"/>
      <c r="J8" s="263"/>
      <c r="K8" s="260"/>
    </row>
    <row r="9" spans="2:11" ht="15" customHeight="1">
      <c r="B9" s="262"/>
      <c r="C9" s="375" t="s">
        <v>517</v>
      </c>
      <c r="D9" s="375"/>
      <c r="E9" s="375"/>
      <c r="F9" s="375"/>
      <c r="G9" s="375"/>
      <c r="H9" s="375"/>
      <c r="I9" s="375"/>
      <c r="J9" s="375"/>
      <c r="K9" s="260"/>
    </row>
    <row r="10" spans="2:11" ht="15" customHeight="1">
      <c r="B10" s="262"/>
      <c r="C10" s="263"/>
      <c r="D10" s="375" t="s">
        <v>518</v>
      </c>
      <c r="E10" s="375"/>
      <c r="F10" s="375"/>
      <c r="G10" s="375"/>
      <c r="H10" s="375"/>
      <c r="I10" s="375"/>
      <c r="J10" s="375"/>
      <c r="K10" s="260"/>
    </row>
    <row r="11" spans="2:11" ht="15" customHeight="1">
      <c r="B11" s="262"/>
      <c r="C11" s="264"/>
      <c r="D11" s="375" t="s">
        <v>519</v>
      </c>
      <c r="E11" s="375"/>
      <c r="F11" s="375"/>
      <c r="G11" s="375"/>
      <c r="H11" s="375"/>
      <c r="I11" s="375"/>
      <c r="J11" s="375"/>
      <c r="K11" s="260"/>
    </row>
    <row r="12" spans="2:11" ht="12.75" customHeight="1">
      <c r="B12" s="262"/>
      <c r="C12" s="264"/>
      <c r="D12" s="264"/>
      <c r="E12" s="264"/>
      <c r="F12" s="264"/>
      <c r="G12" s="264"/>
      <c r="H12" s="264"/>
      <c r="I12" s="264"/>
      <c r="J12" s="264"/>
      <c r="K12" s="260"/>
    </row>
    <row r="13" spans="2:11" ht="15" customHeight="1">
      <c r="B13" s="262"/>
      <c r="C13" s="264"/>
      <c r="D13" s="375" t="s">
        <v>520</v>
      </c>
      <c r="E13" s="375"/>
      <c r="F13" s="375"/>
      <c r="G13" s="375"/>
      <c r="H13" s="375"/>
      <c r="I13" s="375"/>
      <c r="J13" s="375"/>
      <c r="K13" s="260"/>
    </row>
    <row r="14" spans="2:11" ht="15" customHeight="1">
      <c r="B14" s="262"/>
      <c r="C14" s="264"/>
      <c r="D14" s="375" t="s">
        <v>521</v>
      </c>
      <c r="E14" s="375"/>
      <c r="F14" s="375"/>
      <c r="G14" s="375"/>
      <c r="H14" s="375"/>
      <c r="I14" s="375"/>
      <c r="J14" s="375"/>
      <c r="K14" s="260"/>
    </row>
    <row r="15" spans="2:11" ht="15" customHeight="1">
      <c r="B15" s="262"/>
      <c r="C15" s="264"/>
      <c r="D15" s="375" t="s">
        <v>522</v>
      </c>
      <c r="E15" s="375"/>
      <c r="F15" s="375"/>
      <c r="G15" s="375"/>
      <c r="H15" s="375"/>
      <c r="I15" s="375"/>
      <c r="J15" s="375"/>
      <c r="K15" s="260"/>
    </row>
    <row r="16" spans="2:11" ht="15" customHeight="1">
      <c r="B16" s="262"/>
      <c r="C16" s="264"/>
      <c r="D16" s="264"/>
      <c r="E16" s="265" t="s">
        <v>83</v>
      </c>
      <c r="F16" s="375" t="s">
        <v>523</v>
      </c>
      <c r="G16" s="375"/>
      <c r="H16" s="375"/>
      <c r="I16" s="375"/>
      <c r="J16" s="375"/>
      <c r="K16" s="260"/>
    </row>
    <row r="17" spans="2:11" ht="15" customHeight="1">
      <c r="B17" s="262"/>
      <c r="C17" s="264"/>
      <c r="D17" s="264"/>
      <c r="E17" s="265" t="s">
        <v>524</v>
      </c>
      <c r="F17" s="375" t="s">
        <v>525</v>
      </c>
      <c r="G17" s="375"/>
      <c r="H17" s="375"/>
      <c r="I17" s="375"/>
      <c r="J17" s="375"/>
      <c r="K17" s="260"/>
    </row>
    <row r="18" spans="2:11" ht="15" customHeight="1">
      <c r="B18" s="262"/>
      <c r="C18" s="264"/>
      <c r="D18" s="264"/>
      <c r="E18" s="265" t="s">
        <v>526</v>
      </c>
      <c r="F18" s="375" t="s">
        <v>527</v>
      </c>
      <c r="G18" s="375"/>
      <c r="H18" s="375"/>
      <c r="I18" s="375"/>
      <c r="J18" s="375"/>
      <c r="K18" s="260"/>
    </row>
    <row r="19" spans="2:11" ht="15" customHeight="1">
      <c r="B19" s="262"/>
      <c r="C19" s="264"/>
      <c r="D19" s="264"/>
      <c r="E19" s="265" t="s">
        <v>528</v>
      </c>
      <c r="F19" s="375" t="s">
        <v>529</v>
      </c>
      <c r="G19" s="375"/>
      <c r="H19" s="375"/>
      <c r="I19" s="375"/>
      <c r="J19" s="375"/>
      <c r="K19" s="260"/>
    </row>
    <row r="20" spans="2:11" ht="15" customHeight="1">
      <c r="B20" s="262"/>
      <c r="C20" s="264"/>
      <c r="D20" s="264"/>
      <c r="E20" s="265" t="s">
        <v>530</v>
      </c>
      <c r="F20" s="375" t="s">
        <v>531</v>
      </c>
      <c r="G20" s="375"/>
      <c r="H20" s="375"/>
      <c r="I20" s="375"/>
      <c r="J20" s="375"/>
      <c r="K20" s="260"/>
    </row>
    <row r="21" spans="2:11" ht="15" customHeight="1">
      <c r="B21" s="262"/>
      <c r="C21" s="264"/>
      <c r="D21" s="264"/>
      <c r="E21" s="265" t="s">
        <v>532</v>
      </c>
      <c r="F21" s="375" t="s">
        <v>533</v>
      </c>
      <c r="G21" s="375"/>
      <c r="H21" s="375"/>
      <c r="I21" s="375"/>
      <c r="J21" s="375"/>
      <c r="K21" s="260"/>
    </row>
    <row r="22" spans="2:11" ht="12.75" customHeight="1">
      <c r="B22" s="262"/>
      <c r="C22" s="264"/>
      <c r="D22" s="264"/>
      <c r="E22" s="264"/>
      <c r="F22" s="264"/>
      <c r="G22" s="264"/>
      <c r="H22" s="264"/>
      <c r="I22" s="264"/>
      <c r="J22" s="264"/>
      <c r="K22" s="260"/>
    </row>
    <row r="23" spans="2:11" ht="15" customHeight="1">
      <c r="B23" s="262"/>
      <c r="C23" s="375" t="s">
        <v>534</v>
      </c>
      <c r="D23" s="375"/>
      <c r="E23" s="375"/>
      <c r="F23" s="375"/>
      <c r="G23" s="375"/>
      <c r="H23" s="375"/>
      <c r="I23" s="375"/>
      <c r="J23" s="375"/>
      <c r="K23" s="260"/>
    </row>
    <row r="24" spans="2:11" ht="15" customHeight="1">
      <c r="B24" s="262"/>
      <c r="C24" s="375" t="s">
        <v>535</v>
      </c>
      <c r="D24" s="375"/>
      <c r="E24" s="375"/>
      <c r="F24" s="375"/>
      <c r="G24" s="375"/>
      <c r="H24" s="375"/>
      <c r="I24" s="375"/>
      <c r="J24" s="375"/>
      <c r="K24" s="260"/>
    </row>
    <row r="25" spans="2:11" ht="15" customHeight="1">
      <c r="B25" s="262"/>
      <c r="C25" s="263"/>
      <c r="D25" s="375" t="s">
        <v>536</v>
      </c>
      <c r="E25" s="375"/>
      <c r="F25" s="375"/>
      <c r="G25" s="375"/>
      <c r="H25" s="375"/>
      <c r="I25" s="375"/>
      <c r="J25" s="375"/>
      <c r="K25" s="260"/>
    </row>
    <row r="26" spans="2:11" ht="15" customHeight="1">
      <c r="B26" s="262"/>
      <c r="C26" s="264"/>
      <c r="D26" s="375" t="s">
        <v>537</v>
      </c>
      <c r="E26" s="375"/>
      <c r="F26" s="375"/>
      <c r="G26" s="375"/>
      <c r="H26" s="375"/>
      <c r="I26" s="375"/>
      <c r="J26" s="375"/>
      <c r="K26" s="260"/>
    </row>
    <row r="27" spans="2:11" ht="12.75" customHeight="1">
      <c r="B27" s="262"/>
      <c r="C27" s="264"/>
      <c r="D27" s="264"/>
      <c r="E27" s="264"/>
      <c r="F27" s="264"/>
      <c r="G27" s="264"/>
      <c r="H27" s="264"/>
      <c r="I27" s="264"/>
      <c r="J27" s="264"/>
      <c r="K27" s="260"/>
    </row>
    <row r="28" spans="2:11" ht="15" customHeight="1">
      <c r="B28" s="262"/>
      <c r="C28" s="264"/>
      <c r="D28" s="375" t="s">
        <v>538</v>
      </c>
      <c r="E28" s="375"/>
      <c r="F28" s="375"/>
      <c r="G28" s="375"/>
      <c r="H28" s="375"/>
      <c r="I28" s="375"/>
      <c r="J28" s="375"/>
      <c r="K28" s="260"/>
    </row>
    <row r="29" spans="2:11" ht="15" customHeight="1">
      <c r="B29" s="262"/>
      <c r="C29" s="264"/>
      <c r="D29" s="375" t="s">
        <v>539</v>
      </c>
      <c r="E29" s="375"/>
      <c r="F29" s="375"/>
      <c r="G29" s="375"/>
      <c r="H29" s="375"/>
      <c r="I29" s="375"/>
      <c r="J29" s="375"/>
      <c r="K29" s="260"/>
    </row>
    <row r="30" spans="2:11" ht="12.75" customHeight="1">
      <c r="B30" s="262"/>
      <c r="C30" s="264"/>
      <c r="D30" s="264"/>
      <c r="E30" s="264"/>
      <c r="F30" s="264"/>
      <c r="G30" s="264"/>
      <c r="H30" s="264"/>
      <c r="I30" s="264"/>
      <c r="J30" s="264"/>
      <c r="K30" s="260"/>
    </row>
    <row r="31" spans="2:11" ht="15" customHeight="1">
      <c r="B31" s="262"/>
      <c r="C31" s="264"/>
      <c r="D31" s="375" t="s">
        <v>540</v>
      </c>
      <c r="E31" s="375"/>
      <c r="F31" s="375"/>
      <c r="G31" s="375"/>
      <c r="H31" s="375"/>
      <c r="I31" s="375"/>
      <c r="J31" s="375"/>
      <c r="K31" s="260"/>
    </row>
    <row r="32" spans="2:11" ht="15" customHeight="1">
      <c r="B32" s="262"/>
      <c r="C32" s="264"/>
      <c r="D32" s="375" t="s">
        <v>541</v>
      </c>
      <c r="E32" s="375"/>
      <c r="F32" s="375"/>
      <c r="G32" s="375"/>
      <c r="H32" s="375"/>
      <c r="I32" s="375"/>
      <c r="J32" s="375"/>
      <c r="K32" s="260"/>
    </row>
    <row r="33" spans="2:11" ht="15" customHeight="1">
      <c r="B33" s="262"/>
      <c r="C33" s="264"/>
      <c r="D33" s="375" t="s">
        <v>542</v>
      </c>
      <c r="E33" s="375"/>
      <c r="F33" s="375"/>
      <c r="G33" s="375"/>
      <c r="H33" s="375"/>
      <c r="I33" s="375"/>
      <c r="J33" s="375"/>
      <c r="K33" s="260"/>
    </row>
    <row r="34" spans="2:11" ht="15" customHeight="1">
      <c r="B34" s="262"/>
      <c r="C34" s="264"/>
      <c r="D34" s="263"/>
      <c r="E34" s="266" t="s">
        <v>111</v>
      </c>
      <c r="F34" s="263"/>
      <c r="G34" s="375" t="s">
        <v>543</v>
      </c>
      <c r="H34" s="375"/>
      <c r="I34" s="375"/>
      <c r="J34" s="375"/>
      <c r="K34" s="260"/>
    </row>
    <row r="35" spans="2:11" ht="30.75" customHeight="1">
      <c r="B35" s="262"/>
      <c r="C35" s="264"/>
      <c r="D35" s="263"/>
      <c r="E35" s="266" t="s">
        <v>544</v>
      </c>
      <c r="F35" s="263"/>
      <c r="G35" s="375" t="s">
        <v>545</v>
      </c>
      <c r="H35" s="375"/>
      <c r="I35" s="375"/>
      <c r="J35" s="375"/>
      <c r="K35" s="260"/>
    </row>
    <row r="36" spans="2:11" ht="15" customHeight="1">
      <c r="B36" s="262"/>
      <c r="C36" s="264"/>
      <c r="D36" s="263"/>
      <c r="E36" s="266" t="s">
        <v>58</v>
      </c>
      <c r="F36" s="263"/>
      <c r="G36" s="375" t="s">
        <v>546</v>
      </c>
      <c r="H36" s="375"/>
      <c r="I36" s="375"/>
      <c r="J36" s="375"/>
      <c r="K36" s="260"/>
    </row>
    <row r="37" spans="2:11" ht="15" customHeight="1">
      <c r="B37" s="262"/>
      <c r="C37" s="264"/>
      <c r="D37" s="263"/>
      <c r="E37" s="266" t="s">
        <v>112</v>
      </c>
      <c r="F37" s="263"/>
      <c r="G37" s="375" t="s">
        <v>547</v>
      </c>
      <c r="H37" s="375"/>
      <c r="I37" s="375"/>
      <c r="J37" s="375"/>
      <c r="K37" s="260"/>
    </row>
    <row r="38" spans="2:11" ht="15" customHeight="1">
      <c r="B38" s="262"/>
      <c r="C38" s="264"/>
      <c r="D38" s="263"/>
      <c r="E38" s="266" t="s">
        <v>113</v>
      </c>
      <c r="F38" s="263"/>
      <c r="G38" s="375" t="s">
        <v>548</v>
      </c>
      <c r="H38" s="375"/>
      <c r="I38" s="375"/>
      <c r="J38" s="375"/>
      <c r="K38" s="260"/>
    </row>
    <row r="39" spans="2:11" ht="15" customHeight="1">
      <c r="B39" s="262"/>
      <c r="C39" s="264"/>
      <c r="D39" s="263"/>
      <c r="E39" s="266" t="s">
        <v>114</v>
      </c>
      <c r="F39" s="263"/>
      <c r="G39" s="375" t="s">
        <v>549</v>
      </c>
      <c r="H39" s="375"/>
      <c r="I39" s="375"/>
      <c r="J39" s="375"/>
      <c r="K39" s="260"/>
    </row>
    <row r="40" spans="2:11" ht="15" customHeight="1">
      <c r="B40" s="262"/>
      <c r="C40" s="264"/>
      <c r="D40" s="263"/>
      <c r="E40" s="266" t="s">
        <v>550</v>
      </c>
      <c r="F40" s="263"/>
      <c r="G40" s="375" t="s">
        <v>551</v>
      </c>
      <c r="H40" s="375"/>
      <c r="I40" s="375"/>
      <c r="J40" s="375"/>
      <c r="K40" s="260"/>
    </row>
    <row r="41" spans="2:11" ht="15" customHeight="1">
      <c r="B41" s="262"/>
      <c r="C41" s="264"/>
      <c r="D41" s="263"/>
      <c r="E41" s="266"/>
      <c r="F41" s="263"/>
      <c r="G41" s="375" t="s">
        <v>552</v>
      </c>
      <c r="H41" s="375"/>
      <c r="I41" s="375"/>
      <c r="J41" s="375"/>
      <c r="K41" s="260"/>
    </row>
    <row r="42" spans="2:11" ht="15" customHeight="1">
      <c r="B42" s="262"/>
      <c r="C42" s="264"/>
      <c r="D42" s="263"/>
      <c r="E42" s="266" t="s">
        <v>553</v>
      </c>
      <c r="F42" s="263"/>
      <c r="G42" s="375" t="s">
        <v>554</v>
      </c>
      <c r="H42" s="375"/>
      <c r="I42" s="375"/>
      <c r="J42" s="375"/>
      <c r="K42" s="260"/>
    </row>
    <row r="43" spans="2:11" ht="15" customHeight="1">
      <c r="B43" s="262"/>
      <c r="C43" s="264"/>
      <c r="D43" s="263"/>
      <c r="E43" s="266" t="s">
        <v>116</v>
      </c>
      <c r="F43" s="263"/>
      <c r="G43" s="375" t="s">
        <v>555</v>
      </c>
      <c r="H43" s="375"/>
      <c r="I43" s="375"/>
      <c r="J43" s="375"/>
      <c r="K43" s="260"/>
    </row>
    <row r="44" spans="2:11" ht="12.75" customHeight="1">
      <c r="B44" s="262"/>
      <c r="C44" s="264"/>
      <c r="D44" s="263"/>
      <c r="E44" s="263"/>
      <c r="F44" s="263"/>
      <c r="G44" s="263"/>
      <c r="H44" s="263"/>
      <c r="I44" s="263"/>
      <c r="J44" s="263"/>
      <c r="K44" s="260"/>
    </row>
    <row r="45" spans="2:11" ht="15" customHeight="1">
      <c r="B45" s="262"/>
      <c r="C45" s="264"/>
      <c r="D45" s="375" t="s">
        <v>556</v>
      </c>
      <c r="E45" s="375"/>
      <c r="F45" s="375"/>
      <c r="G45" s="375"/>
      <c r="H45" s="375"/>
      <c r="I45" s="375"/>
      <c r="J45" s="375"/>
      <c r="K45" s="260"/>
    </row>
    <row r="46" spans="2:11" ht="15" customHeight="1">
      <c r="B46" s="262"/>
      <c r="C46" s="264"/>
      <c r="D46" s="264"/>
      <c r="E46" s="375" t="s">
        <v>557</v>
      </c>
      <c r="F46" s="375"/>
      <c r="G46" s="375"/>
      <c r="H46" s="375"/>
      <c r="I46" s="375"/>
      <c r="J46" s="375"/>
      <c r="K46" s="260"/>
    </row>
    <row r="47" spans="2:11" ht="15" customHeight="1">
      <c r="B47" s="262"/>
      <c r="C47" s="264"/>
      <c r="D47" s="264"/>
      <c r="E47" s="375" t="s">
        <v>558</v>
      </c>
      <c r="F47" s="375"/>
      <c r="G47" s="375"/>
      <c r="H47" s="375"/>
      <c r="I47" s="375"/>
      <c r="J47" s="375"/>
      <c r="K47" s="260"/>
    </row>
    <row r="48" spans="2:11" ht="15" customHeight="1">
      <c r="B48" s="262"/>
      <c r="C48" s="264"/>
      <c r="D48" s="264"/>
      <c r="E48" s="375" t="s">
        <v>559</v>
      </c>
      <c r="F48" s="375"/>
      <c r="G48" s="375"/>
      <c r="H48" s="375"/>
      <c r="I48" s="375"/>
      <c r="J48" s="375"/>
      <c r="K48" s="260"/>
    </row>
    <row r="49" spans="2:11" ht="15" customHeight="1">
      <c r="B49" s="262"/>
      <c r="C49" s="264"/>
      <c r="D49" s="375" t="s">
        <v>560</v>
      </c>
      <c r="E49" s="375"/>
      <c r="F49" s="375"/>
      <c r="G49" s="375"/>
      <c r="H49" s="375"/>
      <c r="I49" s="375"/>
      <c r="J49" s="375"/>
      <c r="K49" s="260"/>
    </row>
    <row r="50" spans="2:11" ht="25.5" customHeight="1">
      <c r="B50" s="259"/>
      <c r="C50" s="377" t="s">
        <v>561</v>
      </c>
      <c r="D50" s="377"/>
      <c r="E50" s="377"/>
      <c r="F50" s="377"/>
      <c r="G50" s="377"/>
      <c r="H50" s="377"/>
      <c r="I50" s="377"/>
      <c r="J50" s="377"/>
      <c r="K50" s="260"/>
    </row>
    <row r="51" spans="2:11" ht="5.25" customHeight="1">
      <c r="B51" s="259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9"/>
      <c r="C52" s="375" t="s">
        <v>562</v>
      </c>
      <c r="D52" s="375"/>
      <c r="E52" s="375"/>
      <c r="F52" s="375"/>
      <c r="G52" s="375"/>
      <c r="H52" s="375"/>
      <c r="I52" s="375"/>
      <c r="J52" s="375"/>
      <c r="K52" s="260"/>
    </row>
    <row r="53" spans="2:11" ht="15" customHeight="1">
      <c r="B53" s="259"/>
      <c r="C53" s="375" t="s">
        <v>563</v>
      </c>
      <c r="D53" s="375"/>
      <c r="E53" s="375"/>
      <c r="F53" s="375"/>
      <c r="G53" s="375"/>
      <c r="H53" s="375"/>
      <c r="I53" s="375"/>
      <c r="J53" s="375"/>
      <c r="K53" s="260"/>
    </row>
    <row r="54" spans="2:11" ht="12.75" customHeight="1">
      <c r="B54" s="259"/>
      <c r="C54" s="263"/>
      <c r="D54" s="263"/>
      <c r="E54" s="263"/>
      <c r="F54" s="263"/>
      <c r="G54" s="263"/>
      <c r="H54" s="263"/>
      <c r="I54" s="263"/>
      <c r="J54" s="263"/>
      <c r="K54" s="260"/>
    </row>
    <row r="55" spans="2:11" ht="15" customHeight="1">
      <c r="B55" s="259"/>
      <c r="C55" s="375" t="s">
        <v>564</v>
      </c>
      <c r="D55" s="375"/>
      <c r="E55" s="375"/>
      <c r="F55" s="375"/>
      <c r="G55" s="375"/>
      <c r="H55" s="375"/>
      <c r="I55" s="375"/>
      <c r="J55" s="375"/>
      <c r="K55" s="260"/>
    </row>
    <row r="56" spans="2:11" ht="15" customHeight="1">
      <c r="B56" s="259"/>
      <c r="C56" s="264"/>
      <c r="D56" s="375" t="s">
        <v>565</v>
      </c>
      <c r="E56" s="375"/>
      <c r="F56" s="375"/>
      <c r="G56" s="375"/>
      <c r="H56" s="375"/>
      <c r="I56" s="375"/>
      <c r="J56" s="375"/>
      <c r="K56" s="260"/>
    </row>
    <row r="57" spans="2:11" ht="15" customHeight="1">
      <c r="B57" s="259"/>
      <c r="C57" s="264"/>
      <c r="D57" s="375" t="s">
        <v>566</v>
      </c>
      <c r="E57" s="375"/>
      <c r="F57" s="375"/>
      <c r="G57" s="375"/>
      <c r="H57" s="375"/>
      <c r="I57" s="375"/>
      <c r="J57" s="375"/>
      <c r="K57" s="260"/>
    </row>
    <row r="58" spans="2:11" ht="15" customHeight="1">
      <c r="B58" s="259"/>
      <c r="C58" s="264"/>
      <c r="D58" s="375" t="s">
        <v>567</v>
      </c>
      <c r="E58" s="375"/>
      <c r="F58" s="375"/>
      <c r="G58" s="375"/>
      <c r="H58" s="375"/>
      <c r="I58" s="375"/>
      <c r="J58" s="375"/>
      <c r="K58" s="260"/>
    </row>
    <row r="59" spans="2:11" ht="15" customHeight="1">
      <c r="B59" s="259"/>
      <c r="C59" s="264"/>
      <c r="D59" s="375" t="s">
        <v>568</v>
      </c>
      <c r="E59" s="375"/>
      <c r="F59" s="375"/>
      <c r="G59" s="375"/>
      <c r="H59" s="375"/>
      <c r="I59" s="375"/>
      <c r="J59" s="375"/>
      <c r="K59" s="260"/>
    </row>
    <row r="60" spans="2:11" ht="15" customHeight="1">
      <c r="B60" s="259"/>
      <c r="C60" s="264"/>
      <c r="D60" s="379" t="s">
        <v>569</v>
      </c>
      <c r="E60" s="379"/>
      <c r="F60" s="379"/>
      <c r="G60" s="379"/>
      <c r="H60" s="379"/>
      <c r="I60" s="379"/>
      <c r="J60" s="379"/>
      <c r="K60" s="260"/>
    </row>
    <row r="61" spans="2:11" ht="15" customHeight="1">
      <c r="B61" s="259"/>
      <c r="C61" s="264"/>
      <c r="D61" s="375" t="s">
        <v>570</v>
      </c>
      <c r="E61" s="375"/>
      <c r="F61" s="375"/>
      <c r="G61" s="375"/>
      <c r="H61" s="375"/>
      <c r="I61" s="375"/>
      <c r="J61" s="375"/>
      <c r="K61" s="260"/>
    </row>
    <row r="62" spans="2:11" ht="12.75" customHeight="1">
      <c r="B62" s="259"/>
      <c r="C62" s="264"/>
      <c r="D62" s="264"/>
      <c r="E62" s="267"/>
      <c r="F62" s="264"/>
      <c r="G62" s="264"/>
      <c r="H62" s="264"/>
      <c r="I62" s="264"/>
      <c r="J62" s="264"/>
      <c r="K62" s="260"/>
    </row>
    <row r="63" spans="2:11" ht="15" customHeight="1">
      <c r="B63" s="259"/>
      <c r="C63" s="264"/>
      <c r="D63" s="375" t="s">
        <v>571</v>
      </c>
      <c r="E63" s="375"/>
      <c r="F63" s="375"/>
      <c r="G63" s="375"/>
      <c r="H63" s="375"/>
      <c r="I63" s="375"/>
      <c r="J63" s="375"/>
      <c r="K63" s="260"/>
    </row>
    <row r="64" spans="2:11" ht="15" customHeight="1">
      <c r="B64" s="259"/>
      <c r="C64" s="264"/>
      <c r="D64" s="379" t="s">
        <v>572</v>
      </c>
      <c r="E64" s="379"/>
      <c r="F64" s="379"/>
      <c r="G64" s="379"/>
      <c r="H64" s="379"/>
      <c r="I64" s="379"/>
      <c r="J64" s="379"/>
      <c r="K64" s="260"/>
    </row>
    <row r="65" spans="2:11" ht="15" customHeight="1">
      <c r="B65" s="259"/>
      <c r="C65" s="264"/>
      <c r="D65" s="375" t="s">
        <v>573</v>
      </c>
      <c r="E65" s="375"/>
      <c r="F65" s="375"/>
      <c r="G65" s="375"/>
      <c r="H65" s="375"/>
      <c r="I65" s="375"/>
      <c r="J65" s="375"/>
      <c r="K65" s="260"/>
    </row>
    <row r="66" spans="2:11" ht="15" customHeight="1">
      <c r="B66" s="259"/>
      <c r="C66" s="264"/>
      <c r="D66" s="375" t="s">
        <v>574</v>
      </c>
      <c r="E66" s="375"/>
      <c r="F66" s="375"/>
      <c r="G66" s="375"/>
      <c r="H66" s="375"/>
      <c r="I66" s="375"/>
      <c r="J66" s="375"/>
      <c r="K66" s="260"/>
    </row>
    <row r="67" spans="2:11" ht="15" customHeight="1">
      <c r="B67" s="259"/>
      <c r="C67" s="264"/>
      <c r="D67" s="375" t="s">
        <v>575</v>
      </c>
      <c r="E67" s="375"/>
      <c r="F67" s="375"/>
      <c r="G67" s="375"/>
      <c r="H67" s="375"/>
      <c r="I67" s="375"/>
      <c r="J67" s="375"/>
      <c r="K67" s="260"/>
    </row>
    <row r="68" spans="2:11" ht="15" customHeight="1">
      <c r="B68" s="259"/>
      <c r="C68" s="264"/>
      <c r="D68" s="375" t="s">
        <v>576</v>
      </c>
      <c r="E68" s="375"/>
      <c r="F68" s="375"/>
      <c r="G68" s="375"/>
      <c r="H68" s="375"/>
      <c r="I68" s="375"/>
      <c r="J68" s="375"/>
      <c r="K68" s="260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378" t="s">
        <v>512</v>
      </c>
      <c r="D73" s="378"/>
      <c r="E73" s="378"/>
      <c r="F73" s="378"/>
      <c r="G73" s="378"/>
      <c r="H73" s="378"/>
      <c r="I73" s="378"/>
      <c r="J73" s="378"/>
      <c r="K73" s="277"/>
    </row>
    <row r="74" spans="2:11" ht="17.25" customHeight="1">
      <c r="B74" s="276"/>
      <c r="C74" s="278" t="s">
        <v>577</v>
      </c>
      <c r="D74" s="278"/>
      <c r="E74" s="278"/>
      <c r="F74" s="278" t="s">
        <v>578</v>
      </c>
      <c r="G74" s="279"/>
      <c r="H74" s="278" t="s">
        <v>112</v>
      </c>
      <c r="I74" s="278" t="s">
        <v>62</v>
      </c>
      <c r="J74" s="278" t="s">
        <v>579</v>
      </c>
      <c r="K74" s="277"/>
    </row>
    <row r="75" spans="2:11" ht="17.25" customHeight="1">
      <c r="B75" s="276"/>
      <c r="C75" s="280" t="s">
        <v>580</v>
      </c>
      <c r="D75" s="280"/>
      <c r="E75" s="280"/>
      <c r="F75" s="281" t="s">
        <v>581</v>
      </c>
      <c r="G75" s="282"/>
      <c r="H75" s="280"/>
      <c r="I75" s="280"/>
      <c r="J75" s="280" t="s">
        <v>582</v>
      </c>
      <c r="K75" s="277"/>
    </row>
    <row r="76" spans="2:11" ht="5.25" customHeight="1">
      <c r="B76" s="276"/>
      <c r="C76" s="283"/>
      <c r="D76" s="283"/>
      <c r="E76" s="283"/>
      <c r="F76" s="283"/>
      <c r="G76" s="284"/>
      <c r="H76" s="283"/>
      <c r="I76" s="283"/>
      <c r="J76" s="283"/>
      <c r="K76" s="277"/>
    </row>
    <row r="77" spans="2:11" ht="15" customHeight="1">
      <c r="B77" s="276"/>
      <c r="C77" s="266" t="s">
        <v>58</v>
      </c>
      <c r="D77" s="283"/>
      <c r="E77" s="283"/>
      <c r="F77" s="285" t="s">
        <v>583</v>
      </c>
      <c r="G77" s="284"/>
      <c r="H77" s="266" t="s">
        <v>584</v>
      </c>
      <c r="I77" s="266" t="s">
        <v>585</v>
      </c>
      <c r="J77" s="266">
        <v>20</v>
      </c>
      <c r="K77" s="277"/>
    </row>
    <row r="78" spans="2:11" ht="15" customHeight="1">
      <c r="B78" s="276"/>
      <c r="C78" s="266" t="s">
        <v>586</v>
      </c>
      <c r="D78" s="266"/>
      <c r="E78" s="266"/>
      <c r="F78" s="285" t="s">
        <v>583</v>
      </c>
      <c r="G78" s="284"/>
      <c r="H78" s="266" t="s">
        <v>587</v>
      </c>
      <c r="I78" s="266" t="s">
        <v>585</v>
      </c>
      <c r="J78" s="266">
        <v>120</v>
      </c>
      <c r="K78" s="277"/>
    </row>
    <row r="79" spans="2:11" ht="15" customHeight="1">
      <c r="B79" s="286"/>
      <c r="C79" s="266" t="s">
        <v>588</v>
      </c>
      <c r="D79" s="266"/>
      <c r="E79" s="266"/>
      <c r="F79" s="285" t="s">
        <v>589</v>
      </c>
      <c r="G79" s="284"/>
      <c r="H79" s="266" t="s">
        <v>590</v>
      </c>
      <c r="I79" s="266" t="s">
        <v>585</v>
      </c>
      <c r="J79" s="266">
        <v>50</v>
      </c>
      <c r="K79" s="277"/>
    </row>
    <row r="80" spans="2:11" ht="15" customHeight="1">
      <c r="B80" s="286"/>
      <c r="C80" s="266" t="s">
        <v>591</v>
      </c>
      <c r="D80" s="266"/>
      <c r="E80" s="266"/>
      <c r="F80" s="285" t="s">
        <v>583</v>
      </c>
      <c r="G80" s="284"/>
      <c r="H80" s="266" t="s">
        <v>592</v>
      </c>
      <c r="I80" s="266" t="s">
        <v>593</v>
      </c>
      <c r="J80" s="266"/>
      <c r="K80" s="277"/>
    </row>
    <row r="81" spans="2:11" ht="15" customHeight="1">
      <c r="B81" s="286"/>
      <c r="C81" s="287" t="s">
        <v>594</v>
      </c>
      <c r="D81" s="287"/>
      <c r="E81" s="287"/>
      <c r="F81" s="288" t="s">
        <v>589</v>
      </c>
      <c r="G81" s="287"/>
      <c r="H81" s="287" t="s">
        <v>595</v>
      </c>
      <c r="I81" s="287" t="s">
        <v>585</v>
      </c>
      <c r="J81" s="287">
        <v>15</v>
      </c>
      <c r="K81" s="277"/>
    </row>
    <row r="82" spans="2:11" ht="15" customHeight="1">
      <c r="B82" s="286"/>
      <c r="C82" s="287" t="s">
        <v>596</v>
      </c>
      <c r="D82" s="287"/>
      <c r="E82" s="287"/>
      <c r="F82" s="288" t="s">
        <v>589</v>
      </c>
      <c r="G82" s="287"/>
      <c r="H82" s="287" t="s">
        <v>597</v>
      </c>
      <c r="I82" s="287" t="s">
        <v>585</v>
      </c>
      <c r="J82" s="287">
        <v>15</v>
      </c>
      <c r="K82" s="277"/>
    </row>
    <row r="83" spans="2:11" ht="15" customHeight="1">
      <c r="B83" s="286"/>
      <c r="C83" s="287" t="s">
        <v>598</v>
      </c>
      <c r="D83" s="287"/>
      <c r="E83" s="287"/>
      <c r="F83" s="288" t="s">
        <v>589</v>
      </c>
      <c r="G83" s="287"/>
      <c r="H83" s="287" t="s">
        <v>599</v>
      </c>
      <c r="I83" s="287" t="s">
        <v>585</v>
      </c>
      <c r="J83" s="287">
        <v>20</v>
      </c>
      <c r="K83" s="277"/>
    </row>
    <row r="84" spans="2:11" ht="15" customHeight="1">
      <c r="B84" s="286"/>
      <c r="C84" s="287" t="s">
        <v>600</v>
      </c>
      <c r="D84" s="287"/>
      <c r="E84" s="287"/>
      <c r="F84" s="288" t="s">
        <v>589</v>
      </c>
      <c r="G84" s="287"/>
      <c r="H84" s="287" t="s">
        <v>601</v>
      </c>
      <c r="I84" s="287" t="s">
        <v>585</v>
      </c>
      <c r="J84" s="287">
        <v>20</v>
      </c>
      <c r="K84" s="277"/>
    </row>
    <row r="85" spans="2:11" ht="15" customHeight="1">
      <c r="B85" s="286"/>
      <c r="C85" s="266" t="s">
        <v>602</v>
      </c>
      <c r="D85" s="266"/>
      <c r="E85" s="266"/>
      <c r="F85" s="285" t="s">
        <v>589</v>
      </c>
      <c r="G85" s="284"/>
      <c r="H85" s="266" t="s">
        <v>603</v>
      </c>
      <c r="I85" s="266" t="s">
        <v>585</v>
      </c>
      <c r="J85" s="266">
        <v>50</v>
      </c>
      <c r="K85" s="277"/>
    </row>
    <row r="86" spans="2:11" ht="15" customHeight="1">
      <c r="B86" s="286"/>
      <c r="C86" s="266" t="s">
        <v>604</v>
      </c>
      <c r="D86" s="266"/>
      <c r="E86" s="266"/>
      <c r="F86" s="285" t="s">
        <v>589</v>
      </c>
      <c r="G86" s="284"/>
      <c r="H86" s="266" t="s">
        <v>605</v>
      </c>
      <c r="I86" s="266" t="s">
        <v>585</v>
      </c>
      <c r="J86" s="266">
        <v>20</v>
      </c>
      <c r="K86" s="277"/>
    </row>
    <row r="87" spans="2:11" ht="15" customHeight="1">
      <c r="B87" s="286"/>
      <c r="C87" s="266" t="s">
        <v>606</v>
      </c>
      <c r="D87" s="266"/>
      <c r="E87" s="266"/>
      <c r="F87" s="285" t="s">
        <v>589</v>
      </c>
      <c r="G87" s="284"/>
      <c r="H87" s="266" t="s">
        <v>607</v>
      </c>
      <c r="I87" s="266" t="s">
        <v>585</v>
      </c>
      <c r="J87" s="266">
        <v>20</v>
      </c>
      <c r="K87" s="277"/>
    </row>
    <row r="88" spans="2:11" ht="15" customHeight="1">
      <c r="B88" s="286"/>
      <c r="C88" s="266" t="s">
        <v>608</v>
      </c>
      <c r="D88" s="266"/>
      <c r="E88" s="266"/>
      <c r="F88" s="285" t="s">
        <v>589</v>
      </c>
      <c r="G88" s="284"/>
      <c r="H88" s="266" t="s">
        <v>609</v>
      </c>
      <c r="I88" s="266" t="s">
        <v>585</v>
      </c>
      <c r="J88" s="266">
        <v>50</v>
      </c>
      <c r="K88" s="277"/>
    </row>
    <row r="89" spans="2:11" ht="15" customHeight="1">
      <c r="B89" s="286"/>
      <c r="C89" s="266" t="s">
        <v>610</v>
      </c>
      <c r="D89" s="266"/>
      <c r="E89" s="266"/>
      <c r="F89" s="285" t="s">
        <v>589</v>
      </c>
      <c r="G89" s="284"/>
      <c r="H89" s="266" t="s">
        <v>610</v>
      </c>
      <c r="I89" s="266" t="s">
        <v>585</v>
      </c>
      <c r="J89" s="266">
        <v>50</v>
      </c>
      <c r="K89" s="277"/>
    </row>
    <row r="90" spans="2:11" ht="15" customHeight="1">
      <c r="B90" s="286"/>
      <c r="C90" s="266" t="s">
        <v>117</v>
      </c>
      <c r="D90" s="266"/>
      <c r="E90" s="266"/>
      <c r="F90" s="285" t="s">
        <v>589</v>
      </c>
      <c r="G90" s="284"/>
      <c r="H90" s="266" t="s">
        <v>611</v>
      </c>
      <c r="I90" s="266" t="s">
        <v>585</v>
      </c>
      <c r="J90" s="266">
        <v>255</v>
      </c>
      <c r="K90" s="277"/>
    </row>
    <row r="91" spans="2:11" ht="15" customHeight="1">
      <c r="B91" s="286"/>
      <c r="C91" s="266" t="s">
        <v>612</v>
      </c>
      <c r="D91" s="266"/>
      <c r="E91" s="266"/>
      <c r="F91" s="285" t="s">
        <v>583</v>
      </c>
      <c r="G91" s="284"/>
      <c r="H91" s="266" t="s">
        <v>613</v>
      </c>
      <c r="I91" s="266" t="s">
        <v>614</v>
      </c>
      <c r="J91" s="266"/>
      <c r="K91" s="277"/>
    </row>
    <row r="92" spans="2:11" ht="15" customHeight="1">
      <c r="B92" s="286"/>
      <c r="C92" s="266" t="s">
        <v>615</v>
      </c>
      <c r="D92" s="266"/>
      <c r="E92" s="266"/>
      <c r="F92" s="285" t="s">
        <v>583</v>
      </c>
      <c r="G92" s="284"/>
      <c r="H92" s="266" t="s">
        <v>616</v>
      </c>
      <c r="I92" s="266" t="s">
        <v>617</v>
      </c>
      <c r="J92" s="266"/>
      <c r="K92" s="277"/>
    </row>
    <row r="93" spans="2:11" ht="15" customHeight="1">
      <c r="B93" s="286"/>
      <c r="C93" s="266" t="s">
        <v>618</v>
      </c>
      <c r="D93" s="266"/>
      <c r="E93" s="266"/>
      <c r="F93" s="285" t="s">
        <v>583</v>
      </c>
      <c r="G93" s="284"/>
      <c r="H93" s="266" t="s">
        <v>618</v>
      </c>
      <c r="I93" s="266" t="s">
        <v>617</v>
      </c>
      <c r="J93" s="266"/>
      <c r="K93" s="277"/>
    </row>
    <row r="94" spans="2:11" ht="15" customHeight="1">
      <c r="B94" s="286"/>
      <c r="C94" s="266" t="s">
        <v>43</v>
      </c>
      <c r="D94" s="266"/>
      <c r="E94" s="266"/>
      <c r="F94" s="285" t="s">
        <v>583</v>
      </c>
      <c r="G94" s="284"/>
      <c r="H94" s="266" t="s">
        <v>619</v>
      </c>
      <c r="I94" s="266" t="s">
        <v>617</v>
      </c>
      <c r="J94" s="266"/>
      <c r="K94" s="277"/>
    </row>
    <row r="95" spans="2:11" ht="15" customHeight="1">
      <c r="B95" s="286"/>
      <c r="C95" s="266" t="s">
        <v>53</v>
      </c>
      <c r="D95" s="266"/>
      <c r="E95" s="266"/>
      <c r="F95" s="285" t="s">
        <v>583</v>
      </c>
      <c r="G95" s="284"/>
      <c r="H95" s="266" t="s">
        <v>620</v>
      </c>
      <c r="I95" s="266" t="s">
        <v>617</v>
      </c>
      <c r="J95" s="266"/>
      <c r="K95" s="277"/>
    </row>
    <row r="96" spans="2:11" ht="15" customHeight="1">
      <c r="B96" s="289"/>
      <c r="C96" s="290"/>
      <c r="D96" s="290"/>
      <c r="E96" s="290"/>
      <c r="F96" s="290"/>
      <c r="G96" s="290"/>
      <c r="H96" s="290"/>
      <c r="I96" s="290"/>
      <c r="J96" s="290"/>
      <c r="K96" s="291"/>
    </row>
    <row r="97" spans="2:11" ht="18.75" customHeight="1">
      <c r="B97" s="292"/>
      <c r="C97" s="293"/>
      <c r="D97" s="293"/>
      <c r="E97" s="293"/>
      <c r="F97" s="293"/>
      <c r="G97" s="293"/>
      <c r="H97" s="293"/>
      <c r="I97" s="293"/>
      <c r="J97" s="293"/>
      <c r="K97" s="292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378" t="s">
        <v>621</v>
      </c>
      <c r="D100" s="378"/>
      <c r="E100" s="378"/>
      <c r="F100" s="378"/>
      <c r="G100" s="378"/>
      <c r="H100" s="378"/>
      <c r="I100" s="378"/>
      <c r="J100" s="378"/>
      <c r="K100" s="277"/>
    </row>
    <row r="101" spans="2:11" ht="17.25" customHeight="1">
      <c r="B101" s="276"/>
      <c r="C101" s="278" t="s">
        <v>577</v>
      </c>
      <c r="D101" s="278"/>
      <c r="E101" s="278"/>
      <c r="F101" s="278" t="s">
        <v>578</v>
      </c>
      <c r="G101" s="279"/>
      <c r="H101" s="278" t="s">
        <v>112</v>
      </c>
      <c r="I101" s="278" t="s">
        <v>62</v>
      </c>
      <c r="J101" s="278" t="s">
        <v>579</v>
      </c>
      <c r="K101" s="277"/>
    </row>
    <row r="102" spans="2:11" ht="17.25" customHeight="1">
      <c r="B102" s="276"/>
      <c r="C102" s="280" t="s">
        <v>580</v>
      </c>
      <c r="D102" s="280"/>
      <c r="E102" s="280"/>
      <c r="F102" s="281" t="s">
        <v>581</v>
      </c>
      <c r="G102" s="282"/>
      <c r="H102" s="280"/>
      <c r="I102" s="280"/>
      <c r="J102" s="280" t="s">
        <v>582</v>
      </c>
      <c r="K102" s="277"/>
    </row>
    <row r="103" spans="2:11" ht="5.25" customHeight="1">
      <c r="B103" s="276"/>
      <c r="C103" s="278"/>
      <c r="D103" s="278"/>
      <c r="E103" s="278"/>
      <c r="F103" s="278"/>
      <c r="G103" s="294"/>
      <c r="H103" s="278"/>
      <c r="I103" s="278"/>
      <c r="J103" s="278"/>
      <c r="K103" s="277"/>
    </row>
    <row r="104" spans="2:11" ht="15" customHeight="1">
      <c r="B104" s="276"/>
      <c r="C104" s="266" t="s">
        <v>58</v>
      </c>
      <c r="D104" s="283"/>
      <c r="E104" s="283"/>
      <c r="F104" s="285" t="s">
        <v>583</v>
      </c>
      <c r="G104" s="294"/>
      <c r="H104" s="266" t="s">
        <v>622</v>
      </c>
      <c r="I104" s="266" t="s">
        <v>585</v>
      </c>
      <c r="J104" s="266">
        <v>20</v>
      </c>
      <c r="K104" s="277"/>
    </row>
    <row r="105" spans="2:11" ht="15" customHeight="1">
      <c r="B105" s="276"/>
      <c r="C105" s="266" t="s">
        <v>586</v>
      </c>
      <c r="D105" s="266"/>
      <c r="E105" s="266"/>
      <c r="F105" s="285" t="s">
        <v>583</v>
      </c>
      <c r="G105" s="266"/>
      <c r="H105" s="266" t="s">
        <v>622</v>
      </c>
      <c r="I105" s="266" t="s">
        <v>585</v>
      </c>
      <c r="J105" s="266">
        <v>120</v>
      </c>
      <c r="K105" s="277"/>
    </row>
    <row r="106" spans="2:11" ht="15" customHeight="1">
      <c r="B106" s="286"/>
      <c r="C106" s="266" t="s">
        <v>588</v>
      </c>
      <c r="D106" s="266"/>
      <c r="E106" s="266"/>
      <c r="F106" s="285" t="s">
        <v>589</v>
      </c>
      <c r="G106" s="266"/>
      <c r="H106" s="266" t="s">
        <v>622</v>
      </c>
      <c r="I106" s="266" t="s">
        <v>585</v>
      </c>
      <c r="J106" s="266">
        <v>50</v>
      </c>
      <c r="K106" s="277"/>
    </row>
    <row r="107" spans="2:11" ht="15" customHeight="1">
      <c r="B107" s="286"/>
      <c r="C107" s="266" t="s">
        <v>591</v>
      </c>
      <c r="D107" s="266"/>
      <c r="E107" s="266"/>
      <c r="F107" s="285" t="s">
        <v>583</v>
      </c>
      <c r="G107" s="266"/>
      <c r="H107" s="266" t="s">
        <v>622</v>
      </c>
      <c r="I107" s="266" t="s">
        <v>593</v>
      </c>
      <c r="J107" s="266"/>
      <c r="K107" s="277"/>
    </row>
    <row r="108" spans="2:11" ht="15" customHeight="1">
      <c r="B108" s="286"/>
      <c r="C108" s="266" t="s">
        <v>602</v>
      </c>
      <c r="D108" s="266"/>
      <c r="E108" s="266"/>
      <c r="F108" s="285" t="s">
        <v>589</v>
      </c>
      <c r="G108" s="266"/>
      <c r="H108" s="266" t="s">
        <v>622</v>
      </c>
      <c r="I108" s="266" t="s">
        <v>585</v>
      </c>
      <c r="J108" s="266">
        <v>50</v>
      </c>
      <c r="K108" s="277"/>
    </row>
    <row r="109" spans="2:11" ht="15" customHeight="1">
      <c r="B109" s="286"/>
      <c r="C109" s="266" t="s">
        <v>610</v>
      </c>
      <c r="D109" s="266"/>
      <c r="E109" s="266"/>
      <c r="F109" s="285" t="s">
        <v>589</v>
      </c>
      <c r="G109" s="266"/>
      <c r="H109" s="266" t="s">
        <v>622</v>
      </c>
      <c r="I109" s="266" t="s">
        <v>585</v>
      </c>
      <c r="J109" s="266">
        <v>50</v>
      </c>
      <c r="K109" s="277"/>
    </row>
    <row r="110" spans="2:11" ht="15" customHeight="1">
      <c r="B110" s="286"/>
      <c r="C110" s="266" t="s">
        <v>608</v>
      </c>
      <c r="D110" s="266"/>
      <c r="E110" s="266"/>
      <c r="F110" s="285" t="s">
        <v>589</v>
      </c>
      <c r="G110" s="266"/>
      <c r="H110" s="266" t="s">
        <v>622</v>
      </c>
      <c r="I110" s="266" t="s">
        <v>585</v>
      </c>
      <c r="J110" s="266">
        <v>50</v>
      </c>
      <c r="K110" s="277"/>
    </row>
    <row r="111" spans="2:11" ht="15" customHeight="1">
      <c r="B111" s="286"/>
      <c r="C111" s="266" t="s">
        <v>58</v>
      </c>
      <c r="D111" s="266"/>
      <c r="E111" s="266"/>
      <c r="F111" s="285" t="s">
        <v>583</v>
      </c>
      <c r="G111" s="266"/>
      <c r="H111" s="266" t="s">
        <v>623</v>
      </c>
      <c r="I111" s="266" t="s">
        <v>585</v>
      </c>
      <c r="J111" s="266">
        <v>20</v>
      </c>
      <c r="K111" s="277"/>
    </row>
    <row r="112" spans="2:11" ht="15" customHeight="1">
      <c r="B112" s="286"/>
      <c r="C112" s="266" t="s">
        <v>624</v>
      </c>
      <c r="D112" s="266"/>
      <c r="E112" s="266"/>
      <c r="F112" s="285" t="s">
        <v>583</v>
      </c>
      <c r="G112" s="266"/>
      <c r="H112" s="266" t="s">
        <v>625</v>
      </c>
      <c r="I112" s="266" t="s">
        <v>585</v>
      </c>
      <c r="J112" s="266">
        <v>120</v>
      </c>
      <c r="K112" s="277"/>
    </row>
    <row r="113" spans="2:11" ht="15" customHeight="1">
      <c r="B113" s="286"/>
      <c r="C113" s="266" t="s">
        <v>43</v>
      </c>
      <c r="D113" s="266"/>
      <c r="E113" s="266"/>
      <c r="F113" s="285" t="s">
        <v>583</v>
      </c>
      <c r="G113" s="266"/>
      <c r="H113" s="266" t="s">
        <v>626</v>
      </c>
      <c r="I113" s="266" t="s">
        <v>617</v>
      </c>
      <c r="J113" s="266"/>
      <c r="K113" s="277"/>
    </row>
    <row r="114" spans="2:11" ht="15" customHeight="1">
      <c r="B114" s="286"/>
      <c r="C114" s="266" t="s">
        <v>53</v>
      </c>
      <c r="D114" s="266"/>
      <c r="E114" s="266"/>
      <c r="F114" s="285" t="s">
        <v>583</v>
      </c>
      <c r="G114" s="266"/>
      <c r="H114" s="266" t="s">
        <v>627</v>
      </c>
      <c r="I114" s="266" t="s">
        <v>617</v>
      </c>
      <c r="J114" s="266"/>
      <c r="K114" s="277"/>
    </row>
    <row r="115" spans="2:11" ht="15" customHeight="1">
      <c r="B115" s="286"/>
      <c r="C115" s="266" t="s">
        <v>62</v>
      </c>
      <c r="D115" s="266"/>
      <c r="E115" s="266"/>
      <c r="F115" s="285" t="s">
        <v>583</v>
      </c>
      <c r="G115" s="266"/>
      <c r="H115" s="266" t="s">
        <v>628</v>
      </c>
      <c r="I115" s="266" t="s">
        <v>629</v>
      </c>
      <c r="J115" s="266"/>
      <c r="K115" s="277"/>
    </row>
    <row r="116" spans="2:11" ht="15" customHeight="1">
      <c r="B116" s="289"/>
      <c r="C116" s="295"/>
      <c r="D116" s="295"/>
      <c r="E116" s="295"/>
      <c r="F116" s="295"/>
      <c r="G116" s="295"/>
      <c r="H116" s="295"/>
      <c r="I116" s="295"/>
      <c r="J116" s="295"/>
      <c r="K116" s="291"/>
    </row>
    <row r="117" spans="2:11" ht="18.75" customHeight="1">
      <c r="B117" s="296"/>
      <c r="C117" s="263"/>
      <c r="D117" s="263"/>
      <c r="E117" s="263"/>
      <c r="F117" s="297"/>
      <c r="G117" s="263"/>
      <c r="H117" s="263"/>
      <c r="I117" s="263"/>
      <c r="J117" s="263"/>
      <c r="K117" s="296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8"/>
      <c r="C119" s="299"/>
      <c r="D119" s="299"/>
      <c r="E119" s="299"/>
      <c r="F119" s="299"/>
      <c r="G119" s="299"/>
      <c r="H119" s="299"/>
      <c r="I119" s="299"/>
      <c r="J119" s="299"/>
      <c r="K119" s="300"/>
    </row>
    <row r="120" spans="2:11" ht="45" customHeight="1">
      <c r="B120" s="301"/>
      <c r="C120" s="376" t="s">
        <v>630</v>
      </c>
      <c r="D120" s="376"/>
      <c r="E120" s="376"/>
      <c r="F120" s="376"/>
      <c r="G120" s="376"/>
      <c r="H120" s="376"/>
      <c r="I120" s="376"/>
      <c r="J120" s="376"/>
      <c r="K120" s="302"/>
    </row>
    <row r="121" spans="2:11" ht="17.25" customHeight="1">
      <c r="B121" s="303"/>
      <c r="C121" s="278" t="s">
        <v>577</v>
      </c>
      <c r="D121" s="278"/>
      <c r="E121" s="278"/>
      <c r="F121" s="278" t="s">
        <v>578</v>
      </c>
      <c r="G121" s="279"/>
      <c r="H121" s="278" t="s">
        <v>112</v>
      </c>
      <c r="I121" s="278" t="s">
        <v>62</v>
      </c>
      <c r="J121" s="278" t="s">
        <v>579</v>
      </c>
      <c r="K121" s="304"/>
    </row>
    <row r="122" spans="2:11" ht="17.25" customHeight="1">
      <c r="B122" s="303"/>
      <c r="C122" s="280" t="s">
        <v>580</v>
      </c>
      <c r="D122" s="280"/>
      <c r="E122" s="280"/>
      <c r="F122" s="281" t="s">
        <v>581</v>
      </c>
      <c r="G122" s="282"/>
      <c r="H122" s="280"/>
      <c r="I122" s="280"/>
      <c r="J122" s="280" t="s">
        <v>582</v>
      </c>
      <c r="K122" s="304"/>
    </row>
    <row r="123" spans="2:11" ht="5.25" customHeight="1">
      <c r="B123" s="305"/>
      <c r="C123" s="283"/>
      <c r="D123" s="283"/>
      <c r="E123" s="283"/>
      <c r="F123" s="283"/>
      <c r="G123" s="266"/>
      <c r="H123" s="283"/>
      <c r="I123" s="283"/>
      <c r="J123" s="283"/>
      <c r="K123" s="306"/>
    </row>
    <row r="124" spans="2:11" ht="15" customHeight="1">
      <c r="B124" s="305"/>
      <c r="C124" s="266" t="s">
        <v>586</v>
      </c>
      <c r="D124" s="283"/>
      <c r="E124" s="283"/>
      <c r="F124" s="285" t="s">
        <v>583</v>
      </c>
      <c r="G124" s="266"/>
      <c r="H124" s="266" t="s">
        <v>622</v>
      </c>
      <c r="I124" s="266" t="s">
        <v>585</v>
      </c>
      <c r="J124" s="266">
        <v>120</v>
      </c>
      <c r="K124" s="307"/>
    </row>
    <row r="125" spans="2:11" ht="15" customHeight="1">
      <c r="B125" s="305"/>
      <c r="C125" s="266" t="s">
        <v>631</v>
      </c>
      <c r="D125" s="266"/>
      <c r="E125" s="266"/>
      <c r="F125" s="285" t="s">
        <v>583</v>
      </c>
      <c r="G125" s="266"/>
      <c r="H125" s="266" t="s">
        <v>632</v>
      </c>
      <c r="I125" s="266" t="s">
        <v>585</v>
      </c>
      <c r="J125" s="266" t="s">
        <v>633</v>
      </c>
      <c r="K125" s="307"/>
    </row>
    <row r="126" spans="2:11" ht="15" customHeight="1">
      <c r="B126" s="305"/>
      <c r="C126" s="266" t="s">
        <v>532</v>
      </c>
      <c r="D126" s="266"/>
      <c r="E126" s="266"/>
      <c r="F126" s="285" t="s">
        <v>583</v>
      </c>
      <c r="G126" s="266"/>
      <c r="H126" s="266" t="s">
        <v>634</v>
      </c>
      <c r="I126" s="266" t="s">
        <v>585</v>
      </c>
      <c r="J126" s="266" t="s">
        <v>633</v>
      </c>
      <c r="K126" s="307"/>
    </row>
    <row r="127" spans="2:11" ht="15" customHeight="1">
      <c r="B127" s="305"/>
      <c r="C127" s="266" t="s">
        <v>594</v>
      </c>
      <c r="D127" s="266"/>
      <c r="E127" s="266"/>
      <c r="F127" s="285" t="s">
        <v>589</v>
      </c>
      <c r="G127" s="266"/>
      <c r="H127" s="266" t="s">
        <v>595</v>
      </c>
      <c r="I127" s="266" t="s">
        <v>585</v>
      </c>
      <c r="J127" s="266">
        <v>15</v>
      </c>
      <c r="K127" s="307"/>
    </row>
    <row r="128" spans="2:11" ht="15" customHeight="1">
      <c r="B128" s="305"/>
      <c r="C128" s="287" t="s">
        <v>596</v>
      </c>
      <c r="D128" s="287"/>
      <c r="E128" s="287"/>
      <c r="F128" s="288" t="s">
        <v>589</v>
      </c>
      <c r="G128" s="287"/>
      <c r="H128" s="287" t="s">
        <v>597</v>
      </c>
      <c r="I128" s="287" t="s">
        <v>585</v>
      </c>
      <c r="J128" s="287">
        <v>15</v>
      </c>
      <c r="K128" s="307"/>
    </row>
    <row r="129" spans="2:11" ht="15" customHeight="1">
      <c r="B129" s="305"/>
      <c r="C129" s="287" t="s">
        <v>598</v>
      </c>
      <c r="D129" s="287"/>
      <c r="E129" s="287"/>
      <c r="F129" s="288" t="s">
        <v>589</v>
      </c>
      <c r="G129" s="287"/>
      <c r="H129" s="287" t="s">
        <v>599</v>
      </c>
      <c r="I129" s="287" t="s">
        <v>585</v>
      </c>
      <c r="J129" s="287">
        <v>20</v>
      </c>
      <c r="K129" s="307"/>
    </row>
    <row r="130" spans="2:11" ht="15" customHeight="1">
      <c r="B130" s="305"/>
      <c r="C130" s="287" t="s">
        <v>600</v>
      </c>
      <c r="D130" s="287"/>
      <c r="E130" s="287"/>
      <c r="F130" s="288" t="s">
        <v>589</v>
      </c>
      <c r="G130" s="287"/>
      <c r="H130" s="287" t="s">
        <v>601</v>
      </c>
      <c r="I130" s="287" t="s">
        <v>585</v>
      </c>
      <c r="J130" s="287">
        <v>20</v>
      </c>
      <c r="K130" s="307"/>
    </row>
    <row r="131" spans="2:11" ht="15" customHeight="1">
      <c r="B131" s="305"/>
      <c r="C131" s="266" t="s">
        <v>588</v>
      </c>
      <c r="D131" s="266"/>
      <c r="E131" s="266"/>
      <c r="F131" s="285" t="s">
        <v>589</v>
      </c>
      <c r="G131" s="266"/>
      <c r="H131" s="266" t="s">
        <v>622</v>
      </c>
      <c r="I131" s="266" t="s">
        <v>585</v>
      </c>
      <c r="J131" s="266">
        <v>50</v>
      </c>
      <c r="K131" s="307"/>
    </row>
    <row r="132" spans="2:11" ht="15" customHeight="1">
      <c r="B132" s="305"/>
      <c r="C132" s="266" t="s">
        <v>602</v>
      </c>
      <c r="D132" s="266"/>
      <c r="E132" s="266"/>
      <c r="F132" s="285" t="s">
        <v>589</v>
      </c>
      <c r="G132" s="266"/>
      <c r="H132" s="266" t="s">
        <v>622</v>
      </c>
      <c r="I132" s="266" t="s">
        <v>585</v>
      </c>
      <c r="J132" s="266">
        <v>50</v>
      </c>
      <c r="K132" s="307"/>
    </row>
    <row r="133" spans="2:11" ht="15" customHeight="1">
      <c r="B133" s="305"/>
      <c r="C133" s="266" t="s">
        <v>608</v>
      </c>
      <c r="D133" s="266"/>
      <c r="E133" s="266"/>
      <c r="F133" s="285" t="s">
        <v>589</v>
      </c>
      <c r="G133" s="266"/>
      <c r="H133" s="266" t="s">
        <v>622</v>
      </c>
      <c r="I133" s="266" t="s">
        <v>585</v>
      </c>
      <c r="J133" s="266">
        <v>50</v>
      </c>
      <c r="K133" s="307"/>
    </row>
    <row r="134" spans="2:11" ht="15" customHeight="1">
      <c r="B134" s="305"/>
      <c r="C134" s="266" t="s">
        <v>610</v>
      </c>
      <c r="D134" s="266"/>
      <c r="E134" s="266"/>
      <c r="F134" s="285" t="s">
        <v>589</v>
      </c>
      <c r="G134" s="266"/>
      <c r="H134" s="266" t="s">
        <v>622</v>
      </c>
      <c r="I134" s="266" t="s">
        <v>585</v>
      </c>
      <c r="J134" s="266">
        <v>50</v>
      </c>
      <c r="K134" s="307"/>
    </row>
    <row r="135" spans="2:11" ht="15" customHeight="1">
      <c r="B135" s="305"/>
      <c r="C135" s="266" t="s">
        <v>117</v>
      </c>
      <c r="D135" s="266"/>
      <c r="E135" s="266"/>
      <c r="F135" s="285" t="s">
        <v>589</v>
      </c>
      <c r="G135" s="266"/>
      <c r="H135" s="266" t="s">
        <v>635</v>
      </c>
      <c r="I135" s="266" t="s">
        <v>585</v>
      </c>
      <c r="J135" s="266">
        <v>255</v>
      </c>
      <c r="K135" s="307"/>
    </row>
    <row r="136" spans="2:11" ht="15" customHeight="1">
      <c r="B136" s="305"/>
      <c r="C136" s="266" t="s">
        <v>612</v>
      </c>
      <c r="D136" s="266"/>
      <c r="E136" s="266"/>
      <c r="F136" s="285" t="s">
        <v>583</v>
      </c>
      <c r="G136" s="266"/>
      <c r="H136" s="266" t="s">
        <v>636</v>
      </c>
      <c r="I136" s="266" t="s">
        <v>614</v>
      </c>
      <c r="J136" s="266"/>
      <c r="K136" s="307"/>
    </row>
    <row r="137" spans="2:11" ht="15" customHeight="1">
      <c r="B137" s="305"/>
      <c r="C137" s="266" t="s">
        <v>615</v>
      </c>
      <c r="D137" s="266"/>
      <c r="E137" s="266"/>
      <c r="F137" s="285" t="s">
        <v>583</v>
      </c>
      <c r="G137" s="266"/>
      <c r="H137" s="266" t="s">
        <v>637</v>
      </c>
      <c r="I137" s="266" t="s">
        <v>617</v>
      </c>
      <c r="J137" s="266"/>
      <c r="K137" s="307"/>
    </row>
    <row r="138" spans="2:11" ht="15" customHeight="1">
      <c r="B138" s="305"/>
      <c r="C138" s="266" t="s">
        <v>618</v>
      </c>
      <c r="D138" s="266"/>
      <c r="E138" s="266"/>
      <c r="F138" s="285" t="s">
        <v>583</v>
      </c>
      <c r="G138" s="266"/>
      <c r="H138" s="266" t="s">
        <v>618</v>
      </c>
      <c r="I138" s="266" t="s">
        <v>617</v>
      </c>
      <c r="J138" s="266"/>
      <c r="K138" s="307"/>
    </row>
    <row r="139" spans="2:11" ht="15" customHeight="1">
      <c r="B139" s="305"/>
      <c r="C139" s="266" t="s">
        <v>43</v>
      </c>
      <c r="D139" s="266"/>
      <c r="E139" s="266"/>
      <c r="F139" s="285" t="s">
        <v>583</v>
      </c>
      <c r="G139" s="266"/>
      <c r="H139" s="266" t="s">
        <v>638</v>
      </c>
      <c r="I139" s="266" t="s">
        <v>617</v>
      </c>
      <c r="J139" s="266"/>
      <c r="K139" s="307"/>
    </row>
    <row r="140" spans="2:11" ht="15" customHeight="1">
      <c r="B140" s="305"/>
      <c r="C140" s="266" t="s">
        <v>639</v>
      </c>
      <c r="D140" s="266"/>
      <c r="E140" s="266"/>
      <c r="F140" s="285" t="s">
        <v>583</v>
      </c>
      <c r="G140" s="266"/>
      <c r="H140" s="266" t="s">
        <v>640</v>
      </c>
      <c r="I140" s="266" t="s">
        <v>617</v>
      </c>
      <c r="J140" s="266"/>
      <c r="K140" s="307"/>
    </row>
    <row r="141" spans="2:11" ht="15" customHeight="1">
      <c r="B141" s="308"/>
      <c r="C141" s="309"/>
      <c r="D141" s="309"/>
      <c r="E141" s="309"/>
      <c r="F141" s="309"/>
      <c r="G141" s="309"/>
      <c r="H141" s="309"/>
      <c r="I141" s="309"/>
      <c r="J141" s="309"/>
      <c r="K141" s="310"/>
    </row>
    <row r="142" spans="2:11" ht="18.75" customHeight="1">
      <c r="B142" s="263"/>
      <c r="C142" s="263"/>
      <c r="D142" s="263"/>
      <c r="E142" s="263"/>
      <c r="F142" s="297"/>
      <c r="G142" s="263"/>
      <c r="H142" s="263"/>
      <c r="I142" s="263"/>
      <c r="J142" s="263"/>
      <c r="K142" s="263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378" t="s">
        <v>641</v>
      </c>
      <c r="D145" s="378"/>
      <c r="E145" s="378"/>
      <c r="F145" s="378"/>
      <c r="G145" s="378"/>
      <c r="H145" s="378"/>
      <c r="I145" s="378"/>
      <c r="J145" s="378"/>
      <c r="K145" s="277"/>
    </row>
    <row r="146" spans="2:11" ht="17.25" customHeight="1">
      <c r="B146" s="276"/>
      <c r="C146" s="278" t="s">
        <v>577</v>
      </c>
      <c r="D146" s="278"/>
      <c r="E146" s="278"/>
      <c r="F146" s="278" t="s">
        <v>578</v>
      </c>
      <c r="G146" s="279"/>
      <c r="H146" s="278" t="s">
        <v>112</v>
      </c>
      <c r="I146" s="278" t="s">
        <v>62</v>
      </c>
      <c r="J146" s="278" t="s">
        <v>579</v>
      </c>
      <c r="K146" s="277"/>
    </row>
    <row r="147" spans="2:11" ht="17.25" customHeight="1">
      <c r="B147" s="276"/>
      <c r="C147" s="280" t="s">
        <v>580</v>
      </c>
      <c r="D147" s="280"/>
      <c r="E147" s="280"/>
      <c r="F147" s="281" t="s">
        <v>581</v>
      </c>
      <c r="G147" s="282"/>
      <c r="H147" s="280"/>
      <c r="I147" s="280"/>
      <c r="J147" s="280" t="s">
        <v>582</v>
      </c>
      <c r="K147" s="277"/>
    </row>
    <row r="148" spans="2:11" ht="5.25" customHeight="1">
      <c r="B148" s="286"/>
      <c r="C148" s="283"/>
      <c r="D148" s="283"/>
      <c r="E148" s="283"/>
      <c r="F148" s="283"/>
      <c r="G148" s="284"/>
      <c r="H148" s="283"/>
      <c r="I148" s="283"/>
      <c r="J148" s="283"/>
      <c r="K148" s="307"/>
    </row>
    <row r="149" spans="2:11" ht="15" customHeight="1">
      <c r="B149" s="286"/>
      <c r="C149" s="311" t="s">
        <v>586</v>
      </c>
      <c r="D149" s="266"/>
      <c r="E149" s="266"/>
      <c r="F149" s="312" t="s">
        <v>583</v>
      </c>
      <c r="G149" s="266"/>
      <c r="H149" s="311" t="s">
        <v>622</v>
      </c>
      <c r="I149" s="311" t="s">
        <v>585</v>
      </c>
      <c r="J149" s="311">
        <v>120</v>
      </c>
      <c r="K149" s="307"/>
    </row>
    <row r="150" spans="2:11" ht="15" customHeight="1">
      <c r="B150" s="286"/>
      <c r="C150" s="311" t="s">
        <v>631</v>
      </c>
      <c r="D150" s="266"/>
      <c r="E150" s="266"/>
      <c r="F150" s="312" t="s">
        <v>583</v>
      </c>
      <c r="G150" s="266"/>
      <c r="H150" s="311" t="s">
        <v>642</v>
      </c>
      <c r="I150" s="311" t="s">
        <v>585</v>
      </c>
      <c r="J150" s="311" t="s">
        <v>633</v>
      </c>
      <c r="K150" s="307"/>
    </row>
    <row r="151" spans="2:11" ht="15" customHeight="1">
      <c r="B151" s="286"/>
      <c r="C151" s="311" t="s">
        <v>532</v>
      </c>
      <c r="D151" s="266"/>
      <c r="E151" s="266"/>
      <c r="F151" s="312" t="s">
        <v>583</v>
      </c>
      <c r="G151" s="266"/>
      <c r="H151" s="311" t="s">
        <v>643</v>
      </c>
      <c r="I151" s="311" t="s">
        <v>585</v>
      </c>
      <c r="J151" s="311" t="s">
        <v>633</v>
      </c>
      <c r="K151" s="307"/>
    </row>
    <row r="152" spans="2:11" ht="15" customHeight="1">
      <c r="B152" s="286"/>
      <c r="C152" s="311" t="s">
        <v>588</v>
      </c>
      <c r="D152" s="266"/>
      <c r="E152" s="266"/>
      <c r="F152" s="312" t="s">
        <v>589</v>
      </c>
      <c r="G152" s="266"/>
      <c r="H152" s="311" t="s">
        <v>622</v>
      </c>
      <c r="I152" s="311" t="s">
        <v>585</v>
      </c>
      <c r="J152" s="311">
        <v>50</v>
      </c>
      <c r="K152" s="307"/>
    </row>
    <row r="153" spans="2:11" ht="15" customHeight="1">
      <c r="B153" s="286"/>
      <c r="C153" s="311" t="s">
        <v>591</v>
      </c>
      <c r="D153" s="266"/>
      <c r="E153" s="266"/>
      <c r="F153" s="312" t="s">
        <v>583</v>
      </c>
      <c r="G153" s="266"/>
      <c r="H153" s="311" t="s">
        <v>622</v>
      </c>
      <c r="I153" s="311" t="s">
        <v>593</v>
      </c>
      <c r="J153" s="311"/>
      <c r="K153" s="307"/>
    </row>
    <row r="154" spans="2:11" ht="15" customHeight="1">
      <c r="B154" s="286"/>
      <c r="C154" s="311" t="s">
        <v>602</v>
      </c>
      <c r="D154" s="266"/>
      <c r="E154" s="266"/>
      <c r="F154" s="312" t="s">
        <v>589</v>
      </c>
      <c r="G154" s="266"/>
      <c r="H154" s="311" t="s">
        <v>622</v>
      </c>
      <c r="I154" s="311" t="s">
        <v>585</v>
      </c>
      <c r="J154" s="311">
        <v>50</v>
      </c>
      <c r="K154" s="307"/>
    </row>
    <row r="155" spans="2:11" ht="15" customHeight="1">
      <c r="B155" s="286"/>
      <c r="C155" s="311" t="s">
        <v>610</v>
      </c>
      <c r="D155" s="266"/>
      <c r="E155" s="266"/>
      <c r="F155" s="312" t="s">
        <v>589</v>
      </c>
      <c r="G155" s="266"/>
      <c r="H155" s="311" t="s">
        <v>622</v>
      </c>
      <c r="I155" s="311" t="s">
        <v>585</v>
      </c>
      <c r="J155" s="311">
        <v>50</v>
      </c>
      <c r="K155" s="307"/>
    </row>
    <row r="156" spans="2:11" ht="15" customHeight="1">
      <c r="B156" s="286"/>
      <c r="C156" s="311" t="s">
        <v>608</v>
      </c>
      <c r="D156" s="266"/>
      <c r="E156" s="266"/>
      <c r="F156" s="312" t="s">
        <v>589</v>
      </c>
      <c r="G156" s="266"/>
      <c r="H156" s="311" t="s">
        <v>622</v>
      </c>
      <c r="I156" s="311" t="s">
        <v>585</v>
      </c>
      <c r="J156" s="311">
        <v>50</v>
      </c>
      <c r="K156" s="307"/>
    </row>
    <row r="157" spans="2:11" ht="15" customHeight="1">
      <c r="B157" s="286"/>
      <c r="C157" s="311" t="s">
        <v>91</v>
      </c>
      <c r="D157" s="266"/>
      <c r="E157" s="266"/>
      <c r="F157" s="312" t="s">
        <v>583</v>
      </c>
      <c r="G157" s="266"/>
      <c r="H157" s="311" t="s">
        <v>644</v>
      </c>
      <c r="I157" s="311" t="s">
        <v>585</v>
      </c>
      <c r="J157" s="311" t="s">
        <v>645</v>
      </c>
      <c r="K157" s="307"/>
    </row>
    <row r="158" spans="2:11" ht="15" customHeight="1">
      <c r="B158" s="286"/>
      <c r="C158" s="311" t="s">
        <v>646</v>
      </c>
      <c r="D158" s="266"/>
      <c r="E158" s="266"/>
      <c r="F158" s="312" t="s">
        <v>583</v>
      </c>
      <c r="G158" s="266"/>
      <c r="H158" s="311" t="s">
        <v>647</v>
      </c>
      <c r="I158" s="311" t="s">
        <v>617</v>
      </c>
      <c r="J158" s="311"/>
      <c r="K158" s="307"/>
    </row>
    <row r="159" spans="2:11" ht="15" customHeight="1">
      <c r="B159" s="313"/>
      <c r="C159" s="295"/>
      <c r="D159" s="295"/>
      <c r="E159" s="295"/>
      <c r="F159" s="295"/>
      <c r="G159" s="295"/>
      <c r="H159" s="295"/>
      <c r="I159" s="295"/>
      <c r="J159" s="295"/>
      <c r="K159" s="314"/>
    </row>
    <row r="160" spans="2:11" ht="18.75" customHeight="1">
      <c r="B160" s="263"/>
      <c r="C160" s="266"/>
      <c r="D160" s="266"/>
      <c r="E160" s="266"/>
      <c r="F160" s="285"/>
      <c r="G160" s="266"/>
      <c r="H160" s="266"/>
      <c r="I160" s="266"/>
      <c r="J160" s="266"/>
      <c r="K160" s="263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376" t="s">
        <v>648</v>
      </c>
      <c r="D163" s="376"/>
      <c r="E163" s="376"/>
      <c r="F163" s="376"/>
      <c r="G163" s="376"/>
      <c r="H163" s="376"/>
      <c r="I163" s="376"/>
      <c r="J163" s="376"/>
      <c r="K163" s="257"/>
    </row>
    <row r="164" spans="2:11" ht="17.25" customHeight="1">
      <c r="B164" s="256"/>
      <c r="C164" s="278" t="s">
        <v>577</v>
      </c>
      <c r="D164" s="278"/>
      <c r="E164" s="278"/>
      <c r="F164" s="278" t="s">
        <v>578</v>
      </c>
      <c r="G164" s="315"/>
      <c r="H164" s="316" t="s">
        <v>112</v>
      </c>
      <c r="I164" s="316" t="s">
        <v>62</v>
      </c>
      <c r="J164" s="278" t="s">
        <v>579</v>
      </c>
      <c r="K164" s="257"/>
    </row>
    <row r="165" spans="2:11" ht="17.25" customHeight="1">
      <c r="B165" s="259"/>
      <c r="C165" s="280" t="s">
        <v>580</v>
      </c>
      <c r="D165" s="280"/>
      <c r="E165" s="280"/>
      <c r="F165" s="281" t="s">
        <v>581</v>
      </c>
      <c r="G165" s="317"/>
      <c r="H165" s="318"/>
      <c r="I165" s="318"/>
      <c r="J165" s="280" t="s">
        <v>582</v>
      </c>
      <c r="K165" s="260"/>
    </row>
    <row r="166" spans="2:11" ht="5.25" customHeight="1">
      <c r="B166" s="286"/>
      <c r="C166" s="283"/>
      <c r="D166" s="283"/>
      <c r="E166" s="283"/>
      <c r="F166" s="283"/>
      <c r="G166" s="284"/>
      <c r="H166" s="283"/>
      <c r="I166" s="283"/>
      <c r="J166" s="283"/>
      <c r="K166" s="307"/>
    </row>
    <row r="167" spans="2:11" ht="15" customHeight="1">
      <c r="B167" s="286"/>
      <c r="C167" s="266" t="s">
        <v>586</v>
      </c>
      <c r="D167" s="266"/>
      <c r="E167" s="266"/>
      <c r="F167" s="285" t="s">
        <v>583</v>
      </c>
      <c r="G167" s="266"/>
      <c r="H167" s="266" t="s">
        <v>622</v>
      </c>
      <c r="I167" s="266" t="s">
        <v>585</v>
      </c>
      <c r="J167" s="266">
        <v>120</v>
      </c>
      <c r="K167" s="307"/>
    </row>
    <row r="168" spans="2:11" ht="15" customHeight="1">
      <c r="B168" s="286"/>
      <c r="C168" s="266" t="s">
        <v>631</v>
      </c>
      <c r="D168" s="266"/>
      <c r="E168" s="266"/>
      <c r="F168" s="285" t="s">
        <v>583</v>
      </c>
      <c r="G168" s="266"/>
      <c r="H168" s="266" t="s">
        <v>632</v>
      </c>
      <c r="I168" s="266" t="s">
        <v>585</v>
      </c>
      <c r="J168" s="266" t="s">
        <v>633</v>
      </c>
      <c r="K168" s="307"/>
    </row>
    <row r="169" spans="2:11" ht="15" customHeight="1">
      <c r="B169" s="286"/>
      <c r="C169" s="266" t="s">
        <v>532</v>
      </c>
      <c r="D169" s="266"/>
      <c r="E169" s="266"/>
      <c r="F169" s="285" t="s">
        <v>583</v>
      </c>
      <c r="G169" s="266"/>
      <c r="H169" s="266" t="s">
        <v>649</v>
      </c>
      <c r="I169" s="266" t="s">
        <v>585</v>
      </c>
      <c r="J169" s="266" t="s">
        <v>633</v>
      </c>
      <c r="K169" s="307"/>
    </row>
    <row r="170" spans="2:11" ht="15" customHeight="1">
      <c r="B170" s="286"/>
      <c r="C170" s="266" t="s">
        <v>588</v>
      </c>
      <c r="D170" s="266"/>
      <c r="E170" s="266"/>
      <c r="F170" s="285" t="s">
        <v>589</v>
      </c>
      <c r="G170" s="266"/>
      <c r="H170" s="266" t="s">
        <v>649</v>
      </c>
      <c r="I170" s="266" t="s">
        <v>585</v>
      </c>
      <c r="J170" s="266">
        <v>50</v>
      </c>
      <c r="K170" s="307"/>
    </row>
    <row r="171" spans="2:11" ht="15" customHeight="1">
      <c r="B171" s="286"/>
      <c r="C171" s="266" t="s">
        <v>591</v>
      </c>
      <c r="D171" s="266"/>
      <c r="E171" s="266"/>
      <c r="F171" s="285" t="s">
        <v>583</v>
      </c>
      <c r="G171" s="266"/>
      <c r="H171" s="266" t="s">
        <v>649</v>
      </c>
      <c r="I171" s="266" t="s">
        <v>593</v>
      </c>
      <c r="J171" s="266"/>
      <c r="K171" s="307"/>
    </row>
    <row r="172" spans="2:11" ht="15" customHeight="1">
      <c r="B172" s="286"/>
      <c r="C172" s="266" t="s">
        <v>602</v>
      </c>
      <c r="D172" s="266"/>
      <c r="E172" s="266"/>
      <c r="F172" s="285" t="s">
        <v>589</v>
      </c>
      <c r="G172" s="266"/>
      <c r="H172" s="266" t="s">
        <v>649</v>
      </c>
      <c r="I172" s="266" t="s">
        <v>585</v>
      </c>
      <c r="J172" s="266">
        <v>50</v>
      </c>
      <c r="K172" s="307"/>
    </row>
    <row r="173" spans="2:11" ht="15" customHeight="1">
      <c r="B173" s="286"/>
      <c r="C173" s="266" t="s">
        <v>610</v>
      </c>
      <c r="D173" s="266"/>
      <c r="E173" s="266"/>
      <c r="F173" s="285" t="s">
        <v>589</v>
      </c>
      <c r="G173" s="266"/>
      <c r="H173" s="266" t="s">
        <v>649</v>
      </c>
      <c r="I173" s="266" t="s">
        <v>585</v>
      </c>
      <c r="J173" s="266">
        <v>50</v>
      </c>
      <c r="K173" s="307"/>
    </row>
    <row r="174" spans="2:11" ht="15" customHeight="1">
      <c r="B174" s="286"/>
      <c r="C174" s="266" t="s">
        <v>608</v>
      </c>
      <c r="D174" s="266"/>
      <c r="E174" s="266"/>
      <c r="F174" s="285" t="s">
        <v>589</v>
      </c>
      <c r="G174" s="266"/>
      <c r="H174" s="266" t="s">
        <v>649</v>
      </c>
      <c r="I174" s="266" t="s">
        <v>585</v>
      </c>
      <c r="J174" s="266">
        <v>50</v>
      </c>
      <c r="K174" s="307"/>
    </row>
    <row r="175" spans="2:11" ht="15" customHeight="1">
      <c r="B175" s="286"/>
      <c r="C175" s="266" t="s">
        <v>111</v>
      </c>
      <c r="D175" s="266"/>
      <c r="E175" s="266"/>
      <c r="F175" s="285" t="s">
        <v>583</v>
      </c>
      <c r="G175" s="266"/>
      <c r="H175" s="266" t="s">
        <v>650</v>
      </c>
      <c r="I175" s="266" t="s">
        <v>651</v>
      </c>
      <c r="J175" s="266"/>
      <c r="K175" s="307"/>
    </row>
    <row r="176" spans="2:11" ht="15" customHeight="1">
      <c r="B176" s="286"/>
      <c r="C176" s="266" t="s">
        <v>62</v>
      </c>
      <c r="D176" s="266"/>
      <c r="E176" s="266"/>
      <c r="F176" s="285" t="s">
        <v>583</v>
      </c>
      <c r="G176" s="266"/>
      <c r="H176" s="266" t="s">
        <v>652</v>
      </c>
      <c r="I176" s="266" t="s">
        <v>653</v>
      </c>
      <c r="J176" s="266">
        <v>1</v>
      </c>
      <c r="K176" s="307"/>
    </row>
    <row r="177" spans="2:11" ht="15" customHeight="1">
      <c r="B177" s="286"/>
      <c r="C177" s="266" t="s">
        <v>58</v>
      </c>
      <c r="D177" s="266"/>
      <c r="E177" s="266"/>
      <c r="F177" s="285" t="s">
        <v>583</v>
      </c>
      <c r="G177" s="266"/>
      <c r="H177" s="266" t="s">
        <v>654</v>
      </c>
      <c r="I177" s="266" t="s">
        <v>585</v>
      </c>
      <c r="J177" s="266">
        <v>20</v>
      </c>
      <c r="K177" s="307"/>
    </row>
    <row r="178" spans="2:11" ht="15" customHeight="1">
      <c r="B178" s="286"/>
      <c r="C178" s="266" t="s">
        <v>112</v>
      </c>
      <c r="D178" s="266"/>
      <c r="E178" s="266"/>
      <c r="F178" s="285" t="s">
        <v>583</v>
      </c>
      <c r="G178" s="266"/>
      <c r="H178" s="266" t="s">
        <v>655</v>
      </c>
      <c r="I178" s="266" t="s">
        <v>585</v>
      </c>
      <c r="J178" s="266">
        <v>255</v>
      </c>
      <c r="K178" s="307"/>
    </row>
    <row r="179" spans="2:11" ht="15" customHeight="1">
      <c r="B179" s="286"/>
      <c r="C179" s="266" t="s">
        <v>113</v>
      </c>
      <c r="D179" s="266"/>
      <c r="E179" s="266"/>
      <c r="F179" s="285" t="s">
        <v>583</v>
      </c>
      <c r="G179" s="266"/>
      <c r="H179" s="266" t="s">
        <v>548</v>
      </c>
      <c r="I179" s="266" t="s">
        <v>585</v>
      </c>
      <c r="J179" s="266">
        <v>10</v>
      </c>
      <c r="K179" s="307"/>
    </row>
    <row r="180" spans="2:11" ht="15" customHeight="1">
      <c r="B180" s="286"/>
      <c r="C180" s="266" t="s">
        <v>114</v>
      </c>
      <c r="D180" s="266"/>
      <c r="E180" s="266"/>
      <c r="F180" s="285" t="s">
        <v>583</v>
      </c>
      <c r="G180" s="266"/>
      <c r="H180" s="266" t="s">
        <v>656</v>
      </c>
      <c r="I180" s="266" t="s">
        <v>617</v>
      </c>
      <c r="J180" s="266"/>
      <c r="K180" s="307"/>
    </row>
    <row r="181" spans="2:11" ht="15" customHeight="1">
      <c r="B181" s="286"/>
      <c r="C181" s="266" t="s">
        <v>657</v>
      </c>
      <c r="D181" s="266"/>
      <c r="E181" s="266"/>
      <c r="F181" s="285" t="s">
        <v>583</v>
      </c>
      <c r="G181" s="266"/>
      <c r="H181" s="266" t="s">
        <v>658</v>
      </c>
      <c r="I181" s="266" t="s">
        <v>617</v>
      </c>
      <c r="J181" s="266"/>
      <c r="K181" s="307"/>
    </row>
    <row r="182" spans="2:11" ht="15" customHeight="1">
      <c r="B182" s="286"/>
      <c r="C182" s="266" t="s">
        <v>646</v>
      </c>
      <c r="D182" s="266"/>
      <c r="E182" s="266"/>
      <c r="F182" s="285" t="s">
        <v>583</v>
      </c>
      <c r="G182" s="266"/>
      <c r="H182" s="266" t="s">
        <v>659</v>
      </c>
      <c r="I182" s="266" t="s">
        <v>617</v>
      </c>
      <c r="J182" s="266"/>
      <c r="K182" s="307"/>
    </row>
    <row r="183" spans="2:11" ht="15" customHeight="1">
      <c r="B183" s="286"/>
      <c r="C183" s="266" t="s">
        <v>116</v>
      </c>
      <c r="D183" s="266"/>
      <c r="E183" s="266"/>
      <c r="F183" s="285" t="s">
        <v>589</v>
      </c>
      <c r="G183" s="266"/>
      <c r="H183" s="266" t="s">
        <v>660</v>
      </c>
      <c r="I183" s="266" t="s">
        <v>585</v>
      </c>
      <c r="J183" s="266">
        <v>50</v>
      </c>
      <c r="K183" s="307"/>
    </row>
    <row r="184" spans="2:11" ht="15" customHeight="1">
      <c r="B184" s="286"/>
      <c r="C184" s="266" t="s">
        <v>661</v>
      </c>
      <c r="D184" s="266"/>
      <c r="E184" s="266"/>
      <c r="F184" s="285" t="s">
        <v>589</v>
      </c>
      <c r="G184" s="266"/>
      <c r="H184" s="266" t="s">
        <v>662</v>
      </c>
      <c r="I184" s="266" t="s">
        <v>663</v>
      </c>
      <c r="J184" s="266"/>
      <c r="K184" s="307"/>
    </row>
    <row r="185" spans="2:11" ht="15" customHeight="1">
      <c r="B185" s="286"/>
      <c r="C185" s="266" t="s">
        <v>664</v>
      </c>
      <c r="D185" s="266"/>
      <c r="E185" s="266"/>
      <c r="F185" s="285" t="s">
        <v>589</v>
      </c>
      <c r="G185" s="266"/>
      <c r="H185" s="266" t="s">
        <v>665</v>
      </c>
      <c r="I185" s="266" t="s">
        <v>663</v>
      </c>
      <c r="J185" s="266"/>
      <c r="K185" s="307"/>
    </row>
    <row r="186" spans="2:11" ht="15" customHeight="1">
      <c r="B186" s="286"/>
      <c r="C186" s="266" t="s">
        <v>666</v>
      </c>
      <c r="D186" s="266"/>
      <c r="E186" s="266"/>
      <c r="F186" s="285" t="s">
        <v>589</v>
      </c>
      <c r="G186" s="266"/>
      <c r="H186" s="266" t="s">
        <v>667</v>
      </c>
      <c r="I186" s="266" t="s">
        <v>663</v>
      </c>
      <c r="J186" s="266"/>
      <c r="K186" s="307"/>
    </row>
    <row r="187" spans="2:11" ht="15" customHeight="1">
      <c r="B187" s="286"/>
      <c r="C187" s="319" t="s">
        <v>668</v>
      </c>
      <c r="D187" s="266"/>
      <c r="E187" s="266"/>
      <c r="F187" s="285" t="s">
        <v>589</v>
      </c>
      <c r="G187" s="266"/>
      <c r="H187" s="266" t="s">
        <v>669</v>
      </c>
      <c r="I187" s="266" t="s">
        <v>670</v>
      </c>
      <c r="J187" s="320" t="s">
        <v>671</v>
      </c>
      <c r="K187" s="307"/>
    </row>
    <row r="188" spans="2:11" ht="15" customHeight="1">
      <c r="B188" s="286"/>
      <c r="C188" s="271" t="s">
        <v>47</v>
      </c>
      <c r="D188" s="266"/>
      <c r="E188" s="266"/>
      <c r="F188" s="285" t="s">
        <v>583</v>
      </c>
      <c r="G188" s="266"/>
      <c r="H188" s="263" t="s">
        <v>672</v>
      </c>
      <c r="I188" s="266" t="s">
        <v>673</v>
      </c>
      <c r="J188" s="266"/>
      <c r="K188" s="307"/>
    </row>
    <row r="189" spans="2:11" ht="15" customHeight="1">
      <c r="B189" s="286"/>
      <c r="C189" s="271" t="s">
        <v>674</v>
      </c>
      <c r="D189" s="266"/>
      <c r="E189" s="266"/>
      <c r="F189" s="285" t="s">
        <v>583</v>
      </c>
      <c r="G189" s="266"/>
      <c r="H189" s="266" t="s">
        <v>675</v>
      </c>
      <c r="I189" s="266" t="s">
        <v>617</v>
      </c>
      <c r="J189" s="266"/>
      <c r="K189" s="307"/>
    </row>
    <row r="190" spans="2:11" ht="15" customHeight="1">
      <c r="B190" s="286"/>
      <c r="C190" s="271" t="s">
        <v>676</v>
      </c>
      <c r="D190" s="266"/>
      <c r="E190" s="266"/>
      <c r="F190" s="285" t="s">
        <v>583</v>
      </c>
      <c r="G190" s="266"/>
      <c r="H190" s="266" t="s">
        <v>677</v>
      </c>
      <c r="I190" s="266" t="s">
        <v>617</v>
      </c>
      <c r="J190" s="266"/>
      <c r="K190" s="307"/>
    </row>
    <row r="191" spans="2:11" ht="15" customHeight="1">
      <c r="B191" s="286"/>
      <c r="C191" s="271" t="s">
        <v>678</v>
      </c>
      <c r="D191" s="266"/>
      <c r="E191" s="266"/>
      <c r="F191" s="285" t="s">
        <v>589</v>
      </c>
      <c r="G191" s="266"/>
      <c r="H191" s="266" t="s">
        <v>679</v>
      </c>
      <c r="I191" s="266" t="s">
        <v>617</v>
      </c>
      <c r="J191" s="266"/>
      <c r="K191" s="307"/>
    </row>
    <row r="192" spans="2:11" ht="15" customHeight="1">
      <c r="B192" s="313"/>
      <c r="C192" s="321"/>
      <c r="D192" s="295"/>
      <c r="E192" s="295"/>
      <c r="F192" s="295"/>
      <c r="G192" s="295"/>
      <c r="H192" s="295"/>
      <c r="I192" s="295"/>
      <c r="J192" s="295"/>
      <c r="K192" s="314"/>
    </row>
    <row r="193" spans="2:11" ht="18.75" customHeight="1">
      <c r="B193" s="263"/>
      <c r="C193" s="266"/>
      <c r="D193" s="266"/>
      <c r="E193" s="266"/>
      <c r="F193" s="285"/>
      <c r="G193" s="266"/>
      <c r="H193" s="266"/>
      <c r="I193" s="266"/>
      <c r="J193" s="266"/>
      <c r="K193" s="263"/>
    </row>
    <row r="194" spans="2:11" ht="18.75" customHeight="1">
      <c r="B194" s="263"/>
      <c r="C194" s="266"/>
      <c r="D194" s="266"/>
      <c r="E194" s="266"/>
      <c r="F194" s="285"/>
      <c r="G194" s="266"/>
      <c r="H194" s="266"/>
      <c r="I194" s="266"/>
      <c r="J194" s="266"/>
      <c r="K194" s="263"/>
    </row>
    <row r="195" spans="2:11" ht="18.75" customHeight="1"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376" t="s">
        <v>680</v>
      </c>
      <c r="D197" s="376"/>
      <c r="E197" s="376"/>
      <c r="F197" s="376"/>
      <c r="G197" s="376"/>
      <c r="H197" s="376"/>
      <c r="I197" s="376"/>
      <c r="J197" s="376"/>
      <c r="K197" s="257"/>
    </row>
    <row r="198" spans="2:11" ht="25.5" customHeight="1">
      <c r="B198" s="256"/>
      <c r="C198" s="322" t="s">
        <v>681</v>
      </c>
      <c r="D198" s="322"/>
      <c r="E198" s="322"/>
      <c r="F198" s="322" t="s">
        <v>682</v>
      </c>
      <c r="G198" s="323"/>
      <c r="H198" s="381" t="s">
        <v>683</v>
      </c>
      <c r="I198" s="381"/>
      <c r="J198" s="381"/>
      <c r="K198" s="257"/>
    </row>
    <row r="199" spans="2:11" ht="5.25" customHeight="1">
      <c r="B199" s="286"/>
      <c r="C199" s="283"/>
      <c r="D199" s="283"/>
      <c r="E199" s="283"/>
      <c r="F199" s="283"/>
      <c r="G199" s="266"/>
      <c r="H199" s="283"/>
      <c r="I199" s="283"/>
      <c r="J199" s="283"/>
      <c r="K199" s="307"/>
    </row>
    <row r="200" spans="2:11" ht="15" customHeight="1">
      <c r="B200" s="286"/>
      <c r="C200" s="266" t="s">
        <v>673</v>
      </c>
      <c r="D200" s="266"/>
      <c r="E200" s="266"/>
      <c r="F200" s="285" t="s">
        <v>48</v>
      </c>
      <c r="G200" s="266"/>
      <c r="H200" s="382" t="s">
        <v>684</v>
      </c>
      <c r="I200" s="382"/>
      <c r="J200" s="382"/>
      <c r="K200" s="307"/>
    </row>
    <row r="201" spans="2:11" ht="15" customHeight="1">
      <c r="B201" s="286"/>
      <c r="C201" s="292"/>
      <c r="D201" s="266"/>
      <c r="E201" s="266"/>
      <c r="F201" s="285" t="s">
        <v>49</v>
      </c>
      <c r="G201" s="266"/>
      <c r="H201" s="382" t="s">
        <v>685</v>
      </c>
      <c r="I201" s="382"/>
      <c r="J201" s="382"/>
      <c r="K201" s="307"/>
    </row>
    <row r="202" spans="2:11" ht="15" customHeight="1">
      <c r="B202" s="286"/>
      <c r="C202" s="292"/>
      <c r="D202" s="266"/>
      <c r="E202" s="266"/>
      <c r="F202" s="285" t="s">
        <v>52</v>
      </c>
      <c r="G202" s="266"/>
      <c r="H202" s="382" t="s">
        <v>686</v>
      </c>
      <c r="I202" s="382"/>
      <c r="J202" s="382"/>
      <c r="K202" s="307"/>
    </row>
    <row r="203" spans="2:11" ht="15" customHeight="1">
      <c r="B203" s="286"/>
      <c r="C203" s="266"/>
      <c r="D203" s="266"/>
      <c r="E203" s="266"/>
      <c r="F203" s="285" t="s">
        <v>50</v>
      </c>
      <c r="G203" s="266"/>
      <c r="H203" s="382" t="s">
        <v>687</v>
      </c>
      <c r="I203" s="382"/>
      <c r="J203" s="382"/>
      <c r="K203" s="307"/>
    </row>
    <row r="204" spans="2:11" ht="15" customHeight="1">
      <c r="B204" s="286"/>
      <c r="C204" s="266"/>
      <c r="D204" s="266"/>
      <c r="E204" s="266"/>
      <c r="F204" s="285" t="s">
        <v>51</v>
      </c>
      <c r="G204" s="266"/>
      <c r="H204" s="382" t="s">
        <v>688</v>
      </c>
      <c r="I204" s="382"/>
      <c r="J204" s="382"/>
      <c r="K204" s="307"/>
    </row>
    <row r="205" spans="2:11" ht="15" customHeight="1">
      <c r="B205" s="286"/>
      <c r="C205" s="266"/>
      <c r="D205" s="266"/>
      <c r="E205" s="266"/>
      <c r="F205" s="285"/>
      <c r="G205" s="266"/>
      <c r="H205" s="266"/>
      <c r="I205" s="266"/>
      <c r="J205" s="266"/>
      <c r="K205" s="307"/>
    </row>
    <row r="206" spans="2:11" ht="15" customHeight="1">
      <c r="B206" s="286"/>
      <c r="C206" s="266" t="s">
        <v>629</v>
      </c>
      <c r="D206" s="266"/>
      <c r="E206" s="266"/>
      <c r="F206" s="285" t="s">
        <v>83</v>
      </c>
      <c r="G206" s="266"/>
      <c r="H206" s="382" t="s">
        <v>689</v>
      </c>
      <c r="I206" s="382"/>
      <c r="J206" s="382"/>
      <c r="K206" s="307"/>
    </row>
    <row r="207" spans="2:11" ht="15" customHeight="1">
      <c r="B207" s="286"/>
      <c r="C207" s="292"/>
      <c r="D207" s="266"/>
      <c r="E207" s="266"/>
      <c r="F207" s="285" t="s">
        <v>526</v>
      </c>
      <c r="G207" s="266"/>
      <c r="H207" s="382" t="s">
        <v>527</v>
      </c>
      <c r="I207" s="382"/>
      <c r="J207" s="382"/>
      <c r="K207" s="307"/>
    </row>
    <row r="208" spans="2:11" ht="15" customHeight="1">
      <c r="B208" s="286"/>
      <c r="C208" s="266"/>
      <c r="D208" s="266"/>
      <c r="E208" s="266"/>
      <c r="F208" s="285" t="s">
        <v>524</v>
      </c>
      <c r="G208" s="266"/>
      <c r="H208" s="382" t="s">
        <v>690</v>
      </c>
      <c r="I208" s="382"/>
      <c r="J208" s="382"/>
      <c r="K208" s="307"/>
    </row>
    <row r="209" spans="2:11" ht="15" customHeight="1">
      <c r="B209" s="324"/>
      <c r="C209" s="292"/>
      <c r="D209" s="292"/>
      <c r="E209" s="292"/>
      <c r="F209" s="285" t="s">
        <v>528</v>
      </c>
      <c r="G209" s="271"/>
      <c r="H209" s="380" t="s">
        <v>529</v>
      </c>
      <c r="I209" s="380"/>
      <c r="J209" s="380"/>
      <c r="K209" s="325"/>
    </row>
    <row r="210" spans="2:11" ht="15" customHeight="1">
      <c r="B210" s="324"/>
      <c r="C210" s="292"/>
      <c r="D210" s="292"/>
      <c r="E210" s="292"/>
      <c r="F210" s="285" t="s">
        <v>530</v>
      </c>
      <c r="G210" s="271"/>
      <c r="H210" s="380" t="s">
        <v>501</v>
      </c>
      <c r="I210" s="380"/>
      <c r="J210" s="380"/>
      <c r="K210" s="325"/>
    </row>
    <row r="211" spans="2:11" ht="15" customHeight="1">
      <c r="B211" s="324"/>
      <c r="C211" s="292"/>
      <c r="D211" s="292"/>
      <c r="E211" s="292"/>
      <c r="F211" s="326"/>
      <c r="G211" s="271"/>
      <c r="H211" s="327"/>
      <c r="I211" s="327"/>
      <c r="J211" s="327"/>
      <c r="K211" s="325"/>
    </row>
    <row r="212" spans="2:11" ht="15" customHeight="1">
      <c r="B212" s="324"/>
      <c r="C212" s="266" t="s">
        <v>653</v>
      </c>
      <c r="D212" s="292"/>
      <c r="E212" s="292"/>
      <c r="F212" s="285">
        <v>1</v>
      </c>
      <c r="G212" s="271"/>
      <c r="H212" s="380" t="s">
        <v>691</v>
      </c>
      <c r="I212" s="380"/>
      <c r="J212" s="380"/>
      <c r="K212" s="325"/>
    </row>
    <row r="213" spans="2:11" ht="15" customHeight="1">
      <c r="B213" s="324"/>
      <c r="C213" s="292"/>
      <c r="D213" s="292"/>
      <c r="E213" s="292"/>
      <c r="F213" s="285">
        <v>2</v>
      </c>
      <c r="G213" s="271"/>
      <c r="H213" s="380" t="s">
        <v>692</v>
      </c>
      <c r="I213" s="380"/>
      <c r="J213" s="380"/>
      <c r="K213" s="325"/>
    </row>
    <row r="214" spans="2:11" ht="15" customHeight="1">
      <c r="B214" s="324"/>
      <c r="C214" s="292"/>
      <c r="D214" s="292"/>
      <c r="E214" s="292"/>
      <c r="F214" s="285">
        <v>3</v>
      </c>
      <c r="G214" s="271"/>
      <c r="H214" s="380" t="s">
        <v>693</v>
      </c>
      <c r="I214" s="380"/>
      <c r="J214" s="380"/>
      <c r="K214" s="325"/>
    </row>
    <row r="215" spans="2:11" ht="15" customHeight="1">
      <c r="B215" s="324"/>
      <c r="C215" s="292"/>
      <c r="D215" s="292"/>
      <c r="E215" s="292"/>
      <c r="F215" s="285">
        <v>4</v>
      </c>
      <c r="G215" s="271"/>
      <c r="H215" s="380" t="s">
        <v>694</v>
      </c>
      <c r="I215" s="380"/>
      <c r="J215" s="380"/>
      <c r="K215" s="325"/>
    </row>
    <row r="216" spans="2:11" ht="12.75" customHeight="1">
      <c r="B216" s="328"/>
      <c r="C216" s="329"/>
      <c r="D216" s="329"/>
      <c r="E216" s="329"/>
      <c r="F216" s="329"/>
      <c r="G216" s="329"/>
      <c r="H216" s="329"/>
      <c r="I216" s="329"/>
      <c r="J216" s="329"/>
      <c r="K216" s="330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Kukiová Marcela</cp:lastModifiedBy>
  <dcterms:created xsi:type="dcterms:W3CDTF">2016-11-30T10:24:31Z</dcterms:created>
  <dcterms:modified xsi:type="dcterms:W3CDTF">2016-12-06T11:25:39Z</dcterms:modified>
  <cp:category/>
  <cp:version/>
  <cp:contentType/>
  <cp:contentStatus/>
</cp:coreProperties>
</file>