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411"/>
  <workbookPr/>
  <bookViews>
    <workbookView xWindow="0" yWindow="0" windowWidth="28800" windowHeight="11625" activeTab="1"/>
  </bookViews>
  <sheets>
    <sheet name="Rekapitulace stavby" sheetId="1" r:id="rId1"/>
    <sheet name="D.1.1. - SO 01 - Rekonstr..." sheetId="2" r:id="rId2"/>
    <sheet name="Pokyny pro vyplnění" sheetId="3" r:id="rId3"/>
  </sheets>
  <definedNames>
    <definedName name="_xlnm._FilterDatabase" localSheetId="1" hidden="1">'D.1.1. - SO 01 - Rekonstr...'!$C$91:$K$496</definedName>
    <definedName name="_xlnm.Print_Area" localSheetId="1">'D.1.1. - SO 01 - Rekonstr...'!$C$4:$J$39,'D.1.1. - SO 01 - Rekonstr...'!$C$45:$J$73,'D.1.1. - SO 01 - Rekonstr...'!$C$79:$K$496</definedName>
    <definedName name="_xlnm.Print_Area" localSheetId="2">'Pokyny pro vyplnění'!$B$2:$K$71,'Pokyny pro vyplnění'!$B$74:$K$118,'Pokyny pro vyplnění'!$B$121:$K$161,'Pokyny pro vyplnění'!$B$164:$K$219</definedName>
    <definedName name="_xlnm.Print_Area" localSheetId="0">'Rekapitulace stavby'!$D$4:$AO$36,'Rekapitulace stavby'!$C$42:$AQ$56</definedName>
    <definedName name="_xlnm.Print_Titles" localSheetId="0">'Rekapitulace stavby'!$52:$52</definedName>
    <definedName name="_xlnm.Print_Titles" localSheetId="1">'D.1.1. - SO 01 - Rekonstr...'!$91:$91</definedName>
  </definedNames>
  <calcPr calcId="191029"/>
</workbook>
</file>

<file path=xl/sharedStrings.xml><?xml version="1.0" encoding="utf-8"?>
<sst xmlns="http://schemas.openxmlformats.org/spreadsheetml/2006/main" count="4605" uniqueCount="905">
  <si>
    <t>Export Komplet</t>
  </si>
  <si>
    <t>VZ</t>
  </si>
  <si>
    <t>2.0</t>
  </si>
  <si>
    <t/>
  </si>
  <si>
    <t>False</t>
  </si>
  <si>
    <t>{1e607cb3-ac1f-4d28-9e76-44e7f52a8721}</t>
  </si>
  <si>
    <t>&gt;&gt;  skryté sloupce  &lt;&lt;</t>
  </si>
  <si>
    <t>0,01</t>
  </si>
  <si>
    <t>21</t>
  </si>
  <si>
    <t>12</t>
  </si>
  <si>
    <t>REKAPITULACE STAVBY</t>
  </si>
  <si>
    <t>v ---  níže se nacházejí doplnkové a pomocné údaje k sestavám  --- v</t>
  </si>
  <si>
    <t>0,001</t>
  </si>
  <si>
    <t>Kód:</t>
  </si>
  <si>
    <t>Se2024-002</t>
  </si>
  <si>
    <t>Stavba:</t>
  </si>
  <si>
    <t>Rekonstrukce chodníků na sídlišti Písečná Chomutov - část</t>
  </si>
  <si>
    <t>KSO:</t>
  </si>
  <si>
    <t>822 29 66</t>
  </si>
  <si>
    <t>CC-CZ:</t>
  </si>
  <si>
    <t>21121</t>
  </si>
  <si>
    <t>Místo:</t>
  </si>
  <si>
    <t>Chomutov</t>
  </si>
  <si>
    <t>Datum:</t>
  </si>
  <si>
    <t>6. 3. 2024</t>
  </si>
  <si>
    <t>Zadavatel:</t>
  </si>
  <si>
    <t>IČ:</t>
  </si>
  <si>
    <t>00261891</t>
  </si>
  <si>
    <t>Statutární město Chomutov</t>
  </si>
  <si>
    <t>DIČ:</t>
  </si>
  <si>
    <t>CZ00261891</t>
  </si>
  <si>
    <t>Zhotovitel:</t>
  </si>
  <si>
    <t xml:space="preserve"> </t>
  </si>
  <si>
    <t>Projektant:</t>
  </si>
  <si>
    <t>09210121</t>
  </si>
  <si>
    <t>Designprojekt.cz</t>
  </si>
  <si>
    <t>CZ09210121</t>
  </si>
  <si>
    <t>True</t>
  </si>
  <si>
    <t>Zpracovatel:</t>
  </si>
  <si>
    <t>63130742</t>
  </si>
  <si>
    <t>Švandrlík Milan</t>
  </si>
  <si>
    <t>Poznámka:</t>
  </si>
  <si>
    <t>Soupis prací je sestaven za využití položek Cenové soustavy ÚRS. Cenové a technické podmínky položek Cenové soustavy ÚRS, které nejsou uvedeny v soupisu prací (tzv. úvodní části katalogů) jsou neomezeně dálkově k dispozici na www.cs-urs.cz. Položky soupisu prací, které nemají ve sloupci "Cenová soustava" uveden žádný údaj, nepochází z Cenové soustavy ÚRS.
Je-li v kontrolním rozpočtu nebo v soupisu prací uvedena v kolonce ,,popis" obchodní značka jakéhokoliv materiálu, výrobku nebo technologie, má tento název pouze informativní charakter.
Pro ocenění a následně pro realizaci je možné použít i jiný materiál, výrobek nebo technologií, se srovnatelnými nebo lepšími užitnými vlastnostmi , které odpovídají požadavkům dokumentace.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</si>
  <si>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</si>
  <si>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</si>
  <si>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</si>
  <si>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</si>
  <si>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</si>
  <si>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</si>
  <si>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</si>
  <si>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</si>
  <si>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</si>
  <si>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</si>
  <si>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</si>
  <si>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</si>
  <si>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</si>
  <si>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</si>
  <si>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</si>
  <si>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</si>
  <si>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</si>
  <si>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</si>
  <si>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</si>
  <si>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</si>
  <si>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</si>
  <si>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</si>
  <si>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</si>
  <si>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</si>
  <si>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</si>
  <si>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</si>
  <si>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</si>
  <si>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</si>
  <si>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</si>
  <si>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</si>
  <si>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</si>
  <si>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</si>
  <si>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</si>
  <si>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</si>
  <si>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</si>
  <si>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</si>
  <si>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</si>
  <si>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</si>
  <si>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</si>
  <si>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D.1.1.</t>
  </si>
  <si>
    <t>SO 01 - Rekonstrukce chodníků</t>
  </si>
  <si>
    <t>ING</t>
  </si>
  <si>
    <t>1</t>
  </si>
  <si>
    <t>{286a72b9-dbe7-4d27-8d75-b5875ebe69f3}</t>
  </si>
  <si>
    <t>2</t>
  </si>
  <si>
    <t>KRYCÍ LIST SOUPISU PRACÍ</t>
  </si>
  <si>
    <t>Objekt:</t>
  </si>
  <si>
    <t>D.1.1. - SO 01 - Rekonstrukce chodníků</t>
  </si>
  <si>
    <t>Soupis prací je sestaven za využití položek Cenové soustavy ÚRS. Cenové a technické podmínky položek Cenové soustavy ÚRS, které nejsou uvedeny v soupisu prací (tzv. úvodní části katalogů) jsou neomezeně dálkově k dispozici na www.cs-urs.cz. Položky soupisu prací, které nemají ve sloupci "Cenová soustava" uveden žádný údaj, nepochází z Cenové soustavy ÚRS. Je-li v kontrolním rozpočtu nebo v soupisu prací uvedena v kolonce ,,popis" obchodní značka jakéhokoliv materiálu, výrobku nebo technologie, má tento název pouze informativní charakter. Pro ocenění a následně pro realizaci je možné použít i jiný materiál, výrobek nebo technologií, se srovnatelnými nebo lepšími užitnými vlastnostmi , které odpovídají požadavkům dokumentace.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</si>
  <si>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</si>
  <si>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</si>
  <si>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</si>
  <si>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</si>
  <si>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</si>
  <si>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1 - Zemní práce</t>
  </si>
  <si>
    <t xml:space="preserve">    5 - Komunikace pozemní</t>
  </si>
  <si>
    <t xml:space="preserve">    9 - Ostatní konstrukce a práce-bourání</t>
  </si>
  <si>
    <t xml:space="preserve">    997 - Přesun sutě</t>
  </si>
  <si>
    <t xml:space="preserve">    998 - Přesun hmot</t>
  </si>
  <si>
    <t>M - Práce a dodávky M</t>
  </si>
  <si>
    <t xml:space="preserve">    21-M - Elektromontáže</t>
  </si>
  <si>
    <t xml:space="preserve">    46-M - Zemní práce při extr.mont.pracích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</si>
  <si>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</si>
  <si>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</si>
  <si>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</si>
  <si>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</si>
  <si>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</si>
  <si>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</si>
  <si>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</si>
  <si>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</si>
  <si>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</si>
  <si>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</si>
  <si>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</si>
  <si>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</si>
  <si>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</si>
  <si>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</si>
  <si>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</si>
  <si>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</si>
  <si>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</si>
  <si>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</si>
  <si>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</si>
  <si>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</si>
  <si>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</si>
  <si>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</si>
  <si>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113106132</t>
  </si>
  <si>
    <t>Rozebrání dlažeb komunikací pro pěší s přemístěním hmot na skládku na vzdálenost do 3 m nebo s naložením na dopravní prostředek s ložem z kameniva nebo živice a s jakoukoliv výplní spár strojně plochy jednotlivě do 50 m2 z betonových, kameninových nebo dlaždic, desek nebo tvarovek</t>
  </si>
  <si>
    <t>m2</t>
  </si>
  <si>
    <t>CS ÚRS 2024 01</t>
  </si>
  <si>
    <t>4</t>
  </si>
  <si>
    <t>-1939493340</t>
  </si>
  <si>
    <t>Online PSC</t>
  </si>
  <si>
    <t>https://podminky.urs.cz/item/CS_URS_2024_01/113106132</t>
  </si>
  <si>
    <t>VV</t>
  </si>
  <si>
    <t>18,7</t>
  </si>
  <si>
    <t>113107141</t>
  </si>
  <si>
    <t>Odstranění podkladů nebo krytů ručně s přemístěním hmot na skládku na vzdálenost do 3 m nebo s naložením na dopravní prostředek živičných, o tl. vrstvy do 50 mm</t>
  </si>
  <si>
    <t>1794099989</t>
  </si>
  <si>
    <t>https://podminky.urs.cz/item/CS_URS_2024_01/113107141</t>
  </si>
  <si>
    <t>20%</t>
  </si>
  <si>
    <t>skladba A a P</t>
  </si>
  <si>
    <t>2110*0,2</t>
  </si>
  <si>
    <t>na betonu pro trávu</t>
  </si>
  <si>
    <t>70,5*0,2</t>
  </si>
  <si>
    <t>Součet</t>
  </si>
  <si>
    <t>3</t>
  </si>
  <si>
    <t>113107171</t>
  </si>
  <si>
    <t>Odstranění podkladů nebo krytů strojně plochy jednotlivě přes 50 m2 do 200 m2 s přemístěním hmot na skládku na vzdálenost do 20 m nebo s naložením na dopravní prostředek z betonu prostého, o tl. vrstvy přes 100 do 150 mm</t>
  </si>
  <si>
    <t>-21614893</t>
  </si>
  <si>
    <t>https://podminky.urs.cz/item/CS_URS_2024_01/113107171</t>
  </si>
  <si>
    <t>betonové plochy mimo chodník</t>
  </si>
  <si>
    <t>67+10,5</t>
  </si>
  <si>
    <t>beton pro trávu podél chodníku</t>
  </si>
  <si>
    <t>15+10,6+27,1+17,8</t>
  </si>
  <si>
    <t>113107232</t>
  </si>
  <si>
    <t>Odstranění podkladů nebo krytů strojně plochy jednotlivě přes 200 m2 s přemístěním hmot na skládku na vzdálenost do 20 m nebo s naložením na dopravní prostředek z betonu prostého, o tl. vrstvy přes 150 do 300 mm</t>
  </si>
  <si>
    <t>1844187442</t>
  </si>
  <si>
    <t>https://podminky.urs.cz/item/CS_URS_2024_01/113107232</t>
  </si>
  <si>
    <t>v chodníku - propadlé a narušené části a chráničky tl. 200 mm</t>
  </si>
  <si>
    <t>skladba P</t>
  </si>
  <si>
    <t>744,62</t>
  </si>
  <si>
    <t>Mezisoučet</t>
  </si>
  <si>
    <t>ze zbylé části opravy 10% ze skladby A</t>
  </si>
  <si>
    <t>1774,1*0,1</t>
  </si>
  <si>
    <t>5</t>
  </si>
  <si>
    <t>113107321</t>
  </si>
  <si>
    <t>Odstranění podkladů nebo krytů strojně plochy jednotlivě do 50 m2 s přemístěním hmot na skládku na vzdálenost do 3 m nebo s naložením na dopravní prostředek z kameniva hrubého drceného, o tl. vrstvy do 100 mm</t>
  </si>
  <si>
    <t>1052673855</t>
  </si>
  <si>
    <t>https://podminky.urs.cz/item/CS_URS_2024_01/113107321</t>
  </si>
  <si>
    <t>pod dlažbou</t>
  </si>
  <si>
    <t>6</t>
  </si>
  <si>
    <t>113154322</t>
  </si>
  <si>
    <t>Frézování živičného podkladu nebo krytu s naložením na dopravní prostředek plochy přes 1 000 do 10 000 m2 bez překážek v trase pruhu šířky do 1 m, tloušťky vrstvy 40 mm</t>
  </si>
  <si>
    <t>919442285</t>
  </si>
  <si>
    <t>https://podminky.urs.cz/item/CS_URS_2024_01/113154322</t>
  </si>
  <si>
    <t>80% skladba A a P</t>
  </si>
  <si>
    <t>2110*0,8</t>
  </si>
  <si>
    <t>70,5*0,8</t>
  </si>
  <si>
    <t>7</t>
  </si>
  <si>
    <t>113202111</t>
  </si>
  <si>
    <t>Vytrhání obrub s vybouráním lože, s přemístěním hmot na skládku na vzdálenost do 3 m nebo s naložením na dopravní prostředek z krajníků nebo obrubníků stojatých</t>
  </si>
  <si>
    <t>m</t>
  </si>
  <si>
    <t>-321841079</t>
  </si>
  <si>
    <t>https://podminky.urs.cz/item/CS_URS_2024_01/113202111</t>
  </si>
  <si>
    <t>15,1+2,4+2,4+12,3+2,4+2,4+66,6+16+2,4+2,4+12,2+2,4+2,45+12,1+11,4+3,9+3,4</t>
  </si>
  <si>
    <t>8,3+7,8+5,8+9,6+1,8+1,7+8,85+1,7+7,8+7,3+2,5+4,5+3,1+8,3+4,7</t>
  </si>
  <si>
    <t>2,6+2,9+2,6+2,1+5,7+16,4+9,3+9,5+4,9+15,9+18,1+5+12+11,9+3,9+1,3+4,9+4,1</t>
  </si>
  <si>
    <t>13,4+13,7+8,1+3,9+3,1+8,8+13+4,8+1,6+11,4+20,15+5,6+8+7+5,3+5,4+4,1+5,4+6,4</t>
  </si>
  <si>
    <t>7,4+4,3+3+7,3+8+5+14+12,1+14,5+14,5+5+16+30,15+5+12,2+21,1+20,65+5</t>
  </si>
  <si>
    <t>10,8+9+5,15+9+2,1+1,5+5,2+2,9+5,7+5,7+10,2+4,2+5+15+15+24,2+5,4</t>
  </si>
  <si>
    <t>15,7+5+3,8+4,1+9,2+9,2+5,4+15,9+15,1+5+8,2+7,7+9+19,1+19,5+5,1+15,2</t>
  </si>
  <si>
    <t>15,9+2,5+3,3+5+8,6+6,1+12,3+13,1+8,9+2,9+5,2+8,2+6,2</t>
  </si>
  <si>
    <t>8</t>
  </si>
  <si>
    <t>122251104</t>
  </si>
  <si>
    <t>Odkopávky a prokopávky nezapažené strojně v hornině třídy těžitelnosti I skupiny 3 přes 100 do 500 m3</t>
  </si>
  <si>
    <t>m3</t>
  </si>
  <si>
    <t>1507124022</t>
  </si>
  <si>
    <t>https://podminky.urs.cz/item/CS_URS_2024_01/122251104</t>
  </si>
  <si>
    <t>pro ornici</t>
  </si>
  <si>
    <t>(765,1-148)*0,1-29,6*0,1</t>
  </si>
  <si>
    <t>pro beton dlažbu - šlapáky v celé šíři 1,4 m vč.ornice kolem</t>
  </si>
  <si>
    <t>(27+29,6)*0,35</t>
  </si>
  <si>
    <t>pro zatravňovací tvárnice ( odečet betonu a asfaltu 240 ) 320 - 240 v trávě (320)</t>
  </si>
  <si>
    <t>1,7*0,08+3,9*0,32</t>
  </si>
  <si>
    <t>pro komunální odpad skladba - Ch ( 290-240) v trávě (290)</t>
  </si>
  <si>
    <t>26*0,05+33,5*0,29</t>
  </si>
  <si>
    <t>chodník - VJ v trávě (410)</t>
  </si>
  <si>
    <t>7,1*0,41</t>
  </si>
  <si>
    <t>komunikace - P (310-240)</t>
  </si>
  <si>
    <t>744,62*0,07</t>
  </si>
  <si>
    <t>10% oprava skladba A (310-240)</t>
  </si>
  <si>
    <t>177,4*0,07</t>
  </si>
  <si>
    <t>dlažba pro nevidomé (430-240)</t>
  </si>
  <si>
    <t>9,6*0,19</t>
  </si>
  <si>
    <t>9</t>
  </si>
  <si>
    <t>162751117</t>
  </si>
  <si>
    <t>Vodorovné přemístění výkopku nebo sypaniny po suchu na obvyklém dopravním prostředku, bez naložení výkopku, avšak se složením bez rozhrnutí z horniny třídy těžitelnosti I skupiny 1 až 3 na vzdálenost přes 9 000 do 10 000 m</t>
  </si>
  <si>
    <t>-886187486</t>
  </si>
  <si>
    <t>https://podminky.urs.cz/item/CS_URS_2024_01/162751117</t>
  </si>
  <si>
    <t>160,235</t>
  </si>
  <si>
    <t>10</t>
  </si>
  <si>
    <t>162751119</t>
  </si>
  <si>
    <t>Vodorovné přemístění výkopku nebo sypaniny po suchu na obvyklém dopravním prostředku, bez naložení výkopku, avšak se složením bez rozhrnutí z horniny třídy těžitelnosti I skupiny 1 až 3 na vzdálenost Příplatek k ceně za každých dalších i započatých 1 000 m</t>
  </si>
  <si>
    <t>685081816</t>
  </si>
  <si>
    <t>https://podminky.urs.cz/item/CS_URS_2024_01/162751119</t>
  </si>
  <si>
    <t>celkem 20 km</t>
  </si>
  <si>
    <t>160,235*10</t>
  </si>
  <si>
    <t>11</t>
  </si>
  <si>
    <t>171251201</t>
  </si>
  <si>
    <t>Uložení sypaniny na skládky nebo meziskládky bez hutnění s upravením uložené sypaniny do předepsaného tvaru</t>
  </si>
  <si>
    <t>2018609860</t>
  </si>
  <si>
    <t>https://podminky.urs.cz/item/CS_URS_2024_01/171251201</t>
  </si>
  <si>
    <t>171201221.</t>
  </si>
  <si>
    <t>Poplatek za uložení stavebního odpadu na skládce (skládkovné) zeminy a kamení zatříděného do Katalogu odpadů pod kódem 17 05 04</t>
  </si>
  <si>
    <t>t</t>
  </si>
  <si>
    <t>-989816736</t>
  </si>
  <si>
    <t>160,235*1,8</t>
  </si>
  <si>
    <t>13</t>
  </si>
  <si>
    <t>181351113</t>
  </si>
  <si>
    <t>Rozprostření a urovnání ornice v rovině nebo ve svahu sklonu do 1:5 strojně při souvislé ploše přes 500 m2, tl. vrstvy do 200 mm</t>
  </si>
  <si>
    <t>1488157870</t>
  </si>
  <si>
    <t>https://podminky.urs.cz/item/CS_URS_2024_01/181351113</t>
  </si>
  <si>
    <t>65,6+6,1+11,3+21,1+15+1,7+0,9+5,8+8,3+7,6+9,6+7,8+6+18+11+2+8,6+0,6+9,5</t>
  </si>
  <si>
    <t>17+25,7+57,1+2,7+47+3,5+31,7+13,6+22,5+26,5+30,5+24+36,8+4,1+25,6+8,6</t>
  </si>
  <si>
    <t>16,4+3,8+3,4+4,7+9,5+10,7+9,5+9,4+6,4+2,6+7,9+7,8+9,6+7,6+8,3+11,8+10,2</t>
  </si>
  <si>
    <t>4,9+11,7+9,5+6</t>
  </si>
  <si>
    <t>14</t>
  </si>
  <si>
    <t>M</t>
  </si>
  <si>
    <t>10364101</t>
  </si>
  <si>
    <t>zemina pro terénní úpravy - ornice vč.dopravy</t>
  </si>
  <si>
    <t>1952544393</t>
  </si>
  <si>
    <t>765,1*0,1*1,7</t>
  </si>
  <si>
    <t>15</t>
  </si>
  <si>
    <t>181411131</t>
  </si>
  <si>
    <t>Založení trávníku na půdě předem připravené plochy do 1000 m2 výsevem včetně utažení parkového v rovině nebo na svahu do 1:5</t>
  </si>
  <si>
    <t>-1754184838</t>
  </si>
  <si>
    <t>https://podminky.urs.cz/item/CS_URS_2024_01/181411131</t>
  </si>
  <si>
    <t>765,1</t>
  </si>
  <si>
    <t>16</t>
  </si>
  <si>
    <t>00572100</t>
  </si>
  <si>
    <t>osivo jetelotráva intenzivní víceletá</t>
  </si>
  <si>
    <t>kg</t>
  </si>
  <si>
    <t>425702485</t>
  </si>
  <si>
    <t>765,1*0,05</t>
  </si>
  <si>
    <t>17</t>
  </si>
  <si>
    <t>181951112</t>
  </si>
  <si>
    <t>Úprava pláně vyrovnáním výškových rozdílů strojně v hornině třídy těžitelnosti I, skupiny 1 až 3 se zhutněním</t>
  </si>
  <si>
    <t>-691611345</t>
  </si>
  <si>
    <t>https://podminky.urs.cz/item/CS_URS_2024_01/181951112</t>
  </si>
  <si>
    <t>pro skladbu P, 10% oprava A, Ch, VJ, ZT, šlapáky, varovné pásy, ornice</t>
  </si>
  <si>
    <t>744,62+177,4+59,5+7,1+9,6+5,6+27+765,1</t>
  </si>
  <si>
    <t>18</t>
  </si>
  <si>
    <t>183101314</t>
  </si>
  <si>
    <t>Hloubení jamek pro vysazování rostlin v zemině skupiny 1 až 4 s výměnou půdy z 100% v rovině nebo na svahu do 1:5, objemu přes 0,05 do 0,125 m3</t>
  </si>
  <si>
    <t>kus</t>
  </si>
  <si>
    <t>1214664380</t>
  </si>
  <si>
    <t>https://podminky.urs.cz/item/CS_URS_2024_01/183101314</t>
  </si>
  <si>
    <t>19</t>
  </si>
  <si>
    <t>10321100</t>
  </si>
  <si>
    <t>zahradní substrát pro výsadbu VL</t>
  </si>
  <si>
    <t>-858326642</t>
  </si>
  <si>
    <t>14*0,125</t>
  </si>
  <si>
    <t>20</t>
  </si>
  <si>
    <t>184102211</t>
  </si>
  <si>
    <t>Výsadba keře bez balu do předem vyhloubené jamky se zalitím v rovině nebo na svahu do 1:5 výšky do 1 m v terénu</t>
  </si>
  <si>
    <t>1980892231</t>
  </si>
  <si>
    <t>https://podminky.urs.cz/item/CS_URS_2024_01/184102211</t>
  </si>
  <si>
    <t>02650RP1</t>
  </si>
  <si>
    <t>keř zimostráz 1 m</t>
  </si>
  <si>
    <t>799029827</t>
  </si>
  <si>
    <t>22</t>
  </si>
  <si>
    <t>184911311</t>
  </si>
  <si>
    <t>Položení mulčovací textilie proti prorůstání plevelů kolem vysázených rostlin v rovině nebo na svahu do 1:5</t>
  </si>
  <si>
    <t>-2027527766</t>
  </si>
  <si>
    <t>https://podminky.urs.cz/item/CS_URS_2024_01/184911311</t>
  </si>
  <si>
    <t>4,5*3,7/2</t>
  </si>
  <si>
    <t>23</t>
  </si>
  <si>
    <t>69311088</t>
  </si>
  <si>
    <t>geotextilie netkaná separační, ochranná, filtrační, drenážní PES 500g/m2</t>
  </si>
  <si>
    <t>-1869858825</t>
  </si>
  <si>
    <t>8,325*1,05</t>
  </si>
  <si>
    <t>24</t>
  </si>
  <si>
    <t>184911421</t>
  </si>
  <si>
    <t>Mulčování vysazených rostlin mulčovací kůrou, tl. do 100 mm v rovině nebo na svahu do 1:5</t>
  </si>
  <si>
    <t>-685597256</t>
  </si>
  <si>
    <t>https://podminky.urs.cz/item/CS_URS_2024_01/184911421</t>
  </si>
  <si>
    <t>25</t>
  </si>
  <si>
    <t>10391100</t>
  </si>
  <si>
    <t>kůra mulčovací VL</t>
  </si>
  <si>
    <t>-1050693042</t>
  </si>
  <si>
    <t>8,325*0,103</t>
  </si>
  <si>
    <t>Komunikace pozemní</t>
  </si>
  <si>
    <t>26</t>
  </si>
  <si>
    <t>564751111</t>
  </si>
  <si>
    <t>Podklad nebo kryt z kameniva hrubého drceného vel. 0-63 mm s rozprostřením a zhutněním plochy přes 100 m2, po zhutnění tl. 150 mm</t>
  </si>
  <si>
    <t>-1846574201</t>
  </si>
  <si>
    <t>https://podminky.urs.cz/item/CS_URS_2024_01/564751111</t>
  </si>
  <si>
    <t xml:space="preserve">skladba P </t>
  </si>
  <si>
    <t>544,62</t>
  </si>
  <si>
    <t>oprava 10% skladba A</t>
  </si>
  <si>
    <t>177,4</t>
  </si>
  <si>
    <t>27</t>
  </si>
  <si>
    <t>564861111</t>
  </si>
  <si>
    <t>Podklad ze štěrkodrti ŠD s rozprostřením a zhutněním plochy přes 100 m2, po zhutnění tl. 200 mm</t>
  </si>
  <si>
    <t>-282126670</t>
  </si>
  <si>
    <t>https://podminky.urs.cz/item/CS_URS_2024_01/564861111</t>
  </si>
  <si>
    <t>pod beton dlažbu - šlapáky</t>
  </si>
  <si>
    <t>pod zatravňovací tvárnice - ZT</t>
  </si>
  <si>
    <t>5,6</t>
  </si>
  <si>
    <t>pro komunální odpad skladba - Ch</t>
  </si>
  <si>
    <t>59,5</t>
  </si>
  <si>
    <t>pro nevidomé</t>
  </si>
  <si>
    <t>9,6</t>
  </si>
  <si>
    <t>pro VJ</t>
  </si>
  <si>
    <t>7,1</t>
  </si>
  <si>
    <t>28</t>
  </si>
  <si>
    <t>564871011</t>
  </si>
  <si>
    <t>Podklad ze štěrkodrti ŠD s rozprostřením a zhutněním plochy jednotlivě do 100 m2, po zhutnění tl. 250 mm</t>
  </si>
  <si>
    <t>1737718751</t>
  </si>
  <si>
    <t>https://podminky.urs.cz/item/CS_URS_2024_01/564871011</t>
  </si>
  <si>
    <t>pod ornici u beton dlažby - šlapáky - v pásu ve výkopu</t>
  </si>
  <si>
    <t>21,1+8,5</t>
  </si>
  <si>
    <t>29</t>
  </si>
  <si>
    <t>567122111</t>
  </si>
  <si>
    <t>Podklad ze směsi stmelené cementem SC bez dilatačních spár, s rozprostřením a zhutněním SC C 8/10 (KSC I), po zhutnění tl. 120 mm</t>
  </si>
  <si>
    <t>-1456041149</t>
  </si>
  <si>
    <t>https://podminky.urs.cz/item/CS_URS_2024_01/567122111</t>
  </si>
  <si>
    <t>10% oprava skladba A</t>
  </si>
  <si>
    <t>30</t>
  </si>
  <si>
    <t>573211109</t>
  </si>
  <si>
    <t>Postřik spojovací PS bez posypu kamenivem z asfaltu silničního, v množství 0,50 kg/m2</t>
  </si>
  <si>
    <t>-1957509992</t>
  </si>
  <si>
    <t>https://podminky.urs.cz/item/CS_URS_2024_01/573211109</t>
  </si>
  <si>
    <t>skladba A+P</t>
  </si>
  <si>
    <t>562+12,1+41,3+6,9+1,8+5,3+516,8+22,3+79+8,7+745,5+5,7+11+13,8+6+5,8+10,5</t>
  </si>
  <si>
    <t>7,8+0,8+1,9+11,8+31,7+1,5</t>
  </si>
  <si>
    <t>31</t>
  </si>
  <si>
    <t>577134111</t>
  </si>
  <si>
    <t>Asfaltový beton vrstva obrusná ACO 11 (ABS) s rozprostřením a se zhutněním z nemodifikovaného asfaltu v pruhu šířky do 3 m tř. I (ACO 11+), po zhutnění tl. 40 mm</t>
  </si>
  <si>
    <t>929754552</t>
  </si>
  <si>
    <t>https://podminky.urs.cz/item/CS_URS_2024_01/577134111</t>
  </si>
  <si>
    <t>skladba P  = 10% ručně</t>
  </si>
  <si>
    <t>7,2+0,6+1,1+0,5+0,6+1,1+0,6+0,4+1,1+1+1,1+0,6+1,2+0,6+1,8+4,1+1,6+0,6+7,8+72,3</t>
  </si>
  <si>
    <t>1,5+0,8+1,7+1,6+0,8+1,8+1,8+2,5+1,1+13,6+0,8+10,1+87,7+1+3,4+3,4+2+1,1+0,8+0,9</t>
  </si>
  <si>
    <t>2,7+1,1+1,2+1,9+1,6+1,9+2,2+1,1+2,6+1,9+0,6+41,3+6,9+1,5+1,2+5,1+0,6+1,7+0,6</t>
  </si>
  <si>
    <t>1,9+0,9+1,1+2+2,7+5,3</t>
  </si>
  <si>
    <t>32</t>
  </si>
  <si>
    <t>577144111</t>
  </si>
  <si>
    <t>Asfaltový beton vrstva obrusná ACO 11 (ABS) s rozprostřením a se zhutněním z nemodifikovaného asfaltu v pruhu šířky do 3 m tř. I (ACO 11+), po zhutnění tl. 50 mm</t>
  </si>
  <si>
    <t>590394515</t>
  </si>
  <si>
    <t>https://podminky.urs.cz/item/CS_URS_2024_01/577144111</t>
  </si>
  <si>
    <t>skladba A - P - 10% oprava A = 10% ručně</t>
  </si>
  <si>
    <t>2110-335,9-177,4</t>
  </si>
  <si>
    <t>33</t>
  </si>
  <si>
    <t>596211111</t>
  </si>
  <si>
    <t>Kladení dlažby z betonových zámkových dlaždic komunikací pro pěší ručně s ložem z kameniva těženého nebo drceného tl. do 40 mm, s vyplněním spár s dvojitým hutněním, vibrováním a se smetením přebytečného materiálu na krajnici tl. 60 mm skupiny A, pro plochy přes 50 do 100 m2</t>
  </si>
  <si>
    <t>-1084602820</t>
  </si>
  <si>
    <t>https://podminky.urs.cz/item/CS_URS_2024_01/596211111</t>
  </si>
  <si>
    <t>33,5+26</t>
  </si>
  <si>
    <t>VJ</t>
  </si>
  <si>
    <t>34</t>
  </si>
  <si>
    <t>59245018</t>
  </si>
  <si>
    <t>dlažba skladebná betonová 200x100mm tl 60mm přírodní</t>
  </si>
  <si>
    <t>868501656</t>
  </si>
  <si>
    <t>66,6*1,03</t>
  </si>
  <si>
    <t>35</t>
  </si>
  <si>
    <t>596212210</t>
  </si>
  <si>
    <t>Kladení dlažby z betonových zámkových dlaždic pozemních komunikací ručně s ložem z kameniva těženého nebo drceného tl. do 50 mm, s vyplněním spár, s dvojitým hutněním vibrováním a se smetením přebytečného materiálu na krajnici tl. 80 mm skupiny A, pro plochy do 50 m2</t>
  </si>
  <si>
    <t>664588037</t>
  </si>
  <si>
    <t>https://podminky.urs.cz/item/CS_URS_2024_01/596212210</t>
  </si>
  <si>
    <t>4,2+0,8+0,9+3,7</t>
  </si>
  <si>
    <t>36</t>
  </si>
  <si>
    <t>59245226</t>
  </si>
  <si>
    <t>dlažba pro nevidomé betonová 200x100mm tl 80mm barevná - červená</t>
  </si>
  <si>
    <t>-2002453328</t>
  </si>
  <si>
    <t>9,6*1,03</t>
  </si>
  <si>
    <t>37</t>
  </si>
  <si>
    <t>596411111</t>
  </si>
  <si>
    <t>Kladení dlažby z betonových vegetačních dlaždic komunikací pro pěší s ložem z kameniva těženého nebo drceného tl. do 40 mm, s vyplněním spár a vegetačních otvorů, s hutněním vibrováním tl. do 80 mm, pro plochy do 50 m2</t>
  </si>
  <si>
    <t>698517820</t>
  </si>
  <si>
    <t>https://podminky.urs.cz/item/CS_URS_2024_01/596411111</t>
  </si>
  <si>
    <t>skladba ZT</t>
  </si>
  <si>
    <t>3+2,6</t>
  </si>
  <si>
    <t>38</t>
  </si>
  <si>
    <t>59246016</t>
  </si>
  <si>
    <t>dlažba plošná vegetační betonová 600x400mm tl 80mm přírodní</t>
  </si>
  <si>
    <t>62527294</t>
  </si>
  <si>
    <t>5,6*1,03</t>
  </si>
  <si>
    <t>39</t>
  </si>
  <si>
    <t>596811411</t>
  </si>
  <si>
    <t>Kladení velkoformátové dlažby pozemních komunikací a komunikací pro pěší s ložem z kameniva tl. 40 mm, s vyplněním spár, s hutněním, vibrováním a se smetením přebytečného materiálu tl. přes 100 do 150 mm, velikosti dlaždic do 0,5 m2, pro plochy do 300 m2</t>
  </si>
  <si>
    <t>-659122209</t>
  </si>
  <si>
    <t>https://podminky.urs.cz/item/CS_URS_2024_01/596811411</t>
  </si>
  <si>
    <t>šlapáky</t>
  </si>
  <si>
    <t>19,5+7,5</t>
  </si>
  <si>
    <t>40</t>
  </si>
  <si>
    <t>59246020</t>
  </si>
  <si>
    <t>dlažba velkoformátová betonová plochy do 0,5m2 tl 120mm přírodní</t>
  </si>
  <si>
    <t>41913003</t>
  </si>
  <si>
    <t>27*1,03</t>
  </si>
  <si>
    <t>Ostatní konstrukce a práce-bourání</t>
  </si>
  <si>
    <t>41</t>
  </si>
  <si>
    <t>914111111</t>
  </si>
  <si>
    <t>Montáž svislé dopravní značky základní velikosti do 1 m2 objímkami na sloupky nebo konzoly</t>
  </si>
  <si>
    <t>-397267511</t>
  </si>
  <si>
    <t>https://podminky.urs.cz/item/CS_URS_2024_01/914111111</t>
  </si>
  <si>
    <t>posunutí stávající DZ</t>
  </si>
  <si>
    <t>42</t>
  </si>
  <si>
    <t>914511112</t>
  </si>
  <si>
    <t>Montáž sloupku dopravních značek délky do 3,5 m do hliníkové patky pro sloupek D 60 mm</t>
  </si>
  <si>
    <t>-520119125</t>
  </si>
  <si>
    <t>https://podminky.urs.cz/item/CS_URS_2024_01/914511112</t>
  </si>
  <si>
    <t>43</t>
  </si>
  <si>
    <t>40445225</t>
  </si>
  <si>
    <t>sloupek pro dopravní značku Zn D 60mm v 3,5m</t>
  </si>
  <si>
    <t>1061648133</t>
  </si>
  <si>
    <t>44</t>
  </si>
  <si>
    <t>40445240</t>
  </si>
  <si>
    <t>patka pro sloupek Al D 60mm</t>
  </si>
  <si>
    <t>767628799</t>
  </si>
  <si>
    <t>45</t>
  </si>
  <si>
    <t>915211116</t>
  </si>
  <si>
    <t>Vodorovné dopravní značení stříkaným plastem dělící čára šířky 125 mm souvislá žlutá retroreflexní</t>
  </si>
  <si>
    <t>-432992313</t>
  </si>
  <si>
    <t>https://podminky.urs.cz/item/CS_URS_2024_01/915211116</t>
  </si>
  <si>
    <t>žlutá</t>
  </si>
  <si>
    <t>5,7+5,7+6+6</t>
  </si>
  <si>
    <t>modrá</t>
  </si>
  <si>
    <t>4,9*5+5,45*2</t>
  </si>
  <si>
    <t>46</t>
  </si>
  <si>
    <t>915611111</t>
  </si>
  <si>
    <t>Předznačení pro vodorovné značení stříkané barvou nebo prováděné z nátěrových hmot liniové dělicí čáry, vodicí proužky</t>
  </si>
  <si>
    <t>-1888294810</t>
  </si>
  <si>
    <t>https://podminky.urs.cz/item/CS_URS_2024_01/915611111</t>
  </si>
  <si>
    <t>58,8</t>
  </si>
  <si>
    <t>47</t>
  </si>
  <si>
    <t>916231213</t>
  </si>
  <si>
    <t>Osazení chodníkového obrubníku betonového se zřízením lože, s vyplněním a zatřením spár cementovou maltou stojatého s boční opěrou z betonu prostého, do lože z betonu prostého</t>
  </si>
  <si>
    <t>446250376</t>
  </si>
  <si>
    <t>https://podminky.urs.cz/item/CS_URS_2024_01/916231213</t>
  </si>
  <si>
    <t>š.80</t>
  </si>
  <si>
    <t>1,2+1,2+70+16,8+0,5+2+2+7,5+4,7+8,7+12,3+3,8+9,7+9,7+6,5+1,3</t>
  </si>
  <si>
    <t>14+1,6+1,5+2,4+1,4+1,6+10,3+1,6+1,4+2,4+1,5+1,6+14+1,6+1,4+2,4+1,5+1,6</t>
  </si>
  <si>
    <t>10,3+1,6+1,4+2,4+1,5+1,6+4,6+5,3+1,8+2,2+3,5+2,4+1,2+10,5+4,5+0,7+5,7</t>
  </si>
  <si>
    <t>3,9+5,4+12,5+7,1+7,2+6,6+13,6+2,4+1,6+1,5+2,4+1,5+1,6+13,8+1,6+9+8,9</t>
  </si>
  <si>
    <t>13,2+15,2+0,9+0,5+12,8+13,4+0,7+3,5+3,9+14,4+2,8+18,1+3,3+4,1+1,6+1,5+2,4+1,6+1,6</t>
  </si>
  <si>
    <t>13,5+1,7+1,2+4,6+2,4+2,7+2+5,2+8,3+1,6+1,4+2,4+1,4+1,6+1+2,5+29,6+17</t>
  </si>
  <si>
    <t>5,6+4,4+6,5+2,5+9,7+7,7+13,6+8,8+1,6+1,3+2,4+1,6+10,1+14+14+1,6+1,6</t>
  </si>
  <si>
    <t>28,8+1,6+19,7+19,5+7,4+6,3+9,85+12,3+0,8+14,5+22,5+4,9+11,4+0,5+1,6+1,4+2,4+1,4</t>
  </si>
  <si>
    <t>14,5+1,6+14+1,6+1,5+2,4+1,5+1,6+10,3+1,6+1,6+2,4+1,6+1,6+10,2+1,6+1,7+2,4</t>
  </si>
  <si>
    <t>7,5+7,8+2,5+10,3+1,6+1,3+2,4+1,4+1,6+13,7+1,6+1,4+2,4+1,5+1,6+13,8</t>
  </si>
  <si>
    <t>1,6+1,5+2,4+1,2+1,7+7,8+7,7+1,2+2,7+2,4+1,5+1,6+13,8+3+2,4+1,5+1,6+6,5</t>
  </si>
  <si>
    <t>2,2+4,1+6,7+6,7+13,3+6,6+6,4+11+1,9+11,5+12,4+13,4+5,9+1,6+19,1+18,4+5+2,4</t>
  </si>
  <si>
    <t>13,3+4,5+11,7+6,3+1+1,2+1,4</t>
  </si>
  <si>
    <t>š.150</t>
  </si>
  <si>
    <t>1+1,6+4,6+7,5+4,6+1,6+3,4+1,8+4,1+16,1</t>
  </si>
  <si>
    <t>48</t>
  </si>
  <si>
    <t>59217016</t>
  </si>
  <si>
    <t>obrubník betonový chodníkový 1000x80x250mm</t>
  </si>
  <si>
    <t>716695376</t>
  </si>
  <si>
    <t>1269,15*1,02</t>
  </si>
  <si>
    <t>49</t>
  </si>
  <si>
    <t>59217023</t>
  </si>
  <si>
    <t>obrubník betonový chodníkový 1000x150x250mm</t>
  </si>
  <si>
    <t>-1765730177</t>
  </si>
  <si>
    <t>46,3*1,02</t>
  </si>
  <si>
    <t>50</t>
  </si>
  <si>
    <t>919122132</t>
  </si>
  <si>
    <t>Utěsnění dilatačních spár zálivkou za tepla v cementobetonovém nebo živičném krytu včetně adhezního nátěru s těsnicím profilem pod zálivkou, pro komůrky šířky 20 mm, hloubky 40 mm</t>
  </si>
  <si>
    <t>1519630524</t>
  </si>
  <si>
    <t>https://podminky.urs.cz/item/CS_URS_2024_01/919122132</t>
  </si>
  <si>
    <t>171,8+99,2</t>
  </si>
  <si>
    <t>51</t>
  </si>
  <si>
    <t>919124121</t>
  </si>
  <si>
    <t>Dilatační spáry vkládané v cementobetonovém krytu s odstraněním vložek, s vyčištěním a vyplněním spár asfaltovou zálivkou</t>
  </si>
  <si>
    <t>-2032948537</t>
  </si>
  <si>
    <t>https://podminky.urs.cz/item/CS_URS_2024_01/919124121</t>
  </si>
  <si>
    <t>v betonu</t>
  </si>
  <si>
    <t>52</t>
  </si>
  <si>
    <t>919731121</t>
  </si>
  <si>
    <t>Zarovnání styčné plochy podkladu nebo krytu podél vybourané části komunikace nebo zpevněné plochy živičné tl. do 50 mm</t>
  </si>
  <si>
    <t>-347611352</t>
  </si>
  <si>
    <t>https://podminky.urs.cz/item/CS_URS_2024_01/919731121</t>
  </si>
  <si>
    <t>99,2</t>
  </si>
  <si>
    <t>53</t>
  </si>
  <si>
    <t>919735111</t>
  </si>
  <si>
    <t>Řezání stávajícího živičného krytu nebo podkladu hloubky do 50 mm</t>
  </si>
  <si>
    <t>1291124900</t>
  </si>
  <si>
    <t>https://podminky.urs.cz/item/CS_URS_2024_01/919735111</t>
  </si>
  <si>
    <t>3,8+1+1,35+1,4+1+16,1+2,1+18,35+3+2,4+1,2+8,2+2,7+10,5+2,4+8+1,3+14,4</t>
  </si>
  <si>
    <t>54</t>
  </si>
  <si>
    <t>919735124</t>
  </si>
  <si>
    <t>Řezání stávajícího betonového krytu nebo podkladu hloubky přes 150 do 200 mm</t>
  </si>
  <si>
    <t>1338087118</t>
  </si>
  <si>
    <t>https://podminky.urs.cz/item/CS_URS_2024_01/919735124</t>
  </si>
  <si>
    <t>dilatace</t>
  </si>
  <si>
    <t>55</t>
  </si>
  <si>
    <t>936104212</t>
  </si>
  <si>
    <t>Montáž odpadkového koše páskováním na sloupy nebo sloupky</t>
  </si>
  <si>
    <t>-500568815</t>
  </si>
  <si>
    <t>https://podminky.urs.cz/item/CS_URS_2024_01/936104212</t>
  </si>
  <si>
    <t>56</t>
  </si>
  <si>
    <t>74910122.</t>
  </si>
  <si>
    <t xml:space="preserve">koš odpadkový plastový (+ nádoba pro psí exkrementy a zásobník na sáčky ) v 755mm š 435mm obsah 50L vč.sloupku </t>
  </si>
  <si>
    <t>1781769899</t>
  </si>
  <si>
    <t>57</t>
  </si>
  <si>
    <t>966001311</t>
  </si>
  <si>
    <t>Odstranění odpadkového koše s betonovou patkou</t>
  </si>
  <si>
    <t>-1281036521</t>
  </si>
  <si>
    <t>https://podminky.urs.cz/item/CS_URS_2024_01/966001311</t>
  </si>
  <si>
    <t>58</t>
  </si>
  <si>
    <t>966006132</t>
  </si>
  <si>
    <t>Odstranění dopravních nebo orientačních značek se sloupkem s uložením hmot na vzdálenost do 20 m nebo s naložením na dopravní prostředek, se zásypem jam a jeho zhutněním s betonovou patkou</t>
  </si>
  <si>
    <t>551045069</t>
  </si>
  <si>
    <t>https://podminky.urs.cz/item/CS_URS_2024_01/966006132</t>
  </si>
  <si>
    <t>59</t>
  </si>
  <si>
    <t>966006211</t>
  </si>
  <si>
    <t>Odstranění (demontáž) svislých dopravních značek s odklizením materiálu na skládku na vzdálenost do 20 m nebo s naložením na dopravní prostředek ze sloupů, sloupků nebo konzol</t>
  </si>
  <si>
    <t>-369077046</t>
  </si>
  <si>
    <t>https://podminky.urs.cz/item/CS_URS_2024_01/966006211</t>
  </si>
  <si>
    <t>odstraněno</t>
  </si>
  <si>
    <t>997</t>
  </si>
  <si>
    <t>Přesun sutě</t>
  </si>
  <si>
    <t>60</t>
  </si>
  <si>
    <t>997013509</t>
  </si>
  <si>
    <t>Odvoz suti a vybouraných hmot na skládku nebo meziskládku se složením, na vzdálenost Příplatek k ceně za každý další započatý 1 km přes 1 km</t>
  </si>
  <si>
    <t>-2120356680</t>
  </si>
  <si>
    <t>https://podminky.urs.cz/item/CS_URS_2024_01/997013509</t>
  </si>
  <si>
    <t>na skládku 20 km</t>
  </si>
  <si>
    <t>železo</t>
  </si>
  <si>
    <t>0,004*19</t>
  </si>
  <si>
    <t>beton</t>
  </si>
  <si>
    <t>576,269*19</t>
  </si>
  <si>
    <t>obrubníky</t>
  </si>
  <si>
    <t>235,73*19</t>
  </si>
  <si>
    <t>dlažba</t>
  </si>
  <si>
    <t>4,769*19</t>
  </si>
  <si>
    <t>61</t>
  </si>
  <si>
    <t>997013511</t>
  </si>
  <si>
    <t>Odvoz suti a vybouraných hmot z meziskládky na skládku s naložením a se složením, na vzdálenost do 1 km</t>
  </si>
  <si>
    <t>-615412657</t>
  </si>
  <si>
    <t>https://podminky.urs.cz/item/CS_URS_2024_01/997013511</t>
  </si>
  <si>
    <t>0,004</t>
  </si>
  <si>
    <t>48,1+576,269+0,087+0,164</t>
  </si>
  <si>
    <t>235,73</t>
  </si>
  <si>
    <t>4,769</t>
  </si>
  <si>
    <t>62</t>
  </si>
  <si>
    <t>997221551</t>
  </si>
  <si>
    <t>Vodorovná doprava suti bez naložení, ale se složením a s hrubým urovnáním ze sypkých materiálů, na vzdálenost do 1 km</t>
  </si>
  <si>
    <t>-735736676</t>
  </si>
  <si>
    <t>https://podminky.urs.cz/item/CS_URS_2024_01/997221551</t>
  </si>
  <si>
    <t>fréza asfalt</t>
  </si>
  <si>
    <t>160,485</t>
  </si>
  <si>
    <t>kamenivo</t>
  </si>
  <si>
    <t>3,179</t>
  </si>
  <si>
    <t>63</t>
  </si>
  <si>
    <t>997221559</t>
  </si>
  <si>
    <t>Vodorovná doprava suti bez naložení, ale se složením a s hrubým urovnáním Příplatek k ceně za každý další započatý 1 km přes 1 km</t>
  </si>
  <si>
    <t>511348677</t>
  </si>
  <si>
    <t>https://podminky.urs.cz/item/CS_URS_2024_01/997221559</t>
  </si>
  <si>
    <t>celkem na recyklaci 20 km</t>
  </si>
  <si>
    <t>fréza</t>
  </si>
  <si>
    <t>160,485*19</t>
  </si>
  <si>
    <t>kamenivo na skládku</t>
  </si>
  <si>
    <t>3,179*19</t>
  </si>
  <si>
    <t>64</t>
  </si>
  <si>
    <t>997221561</t>
  </si>
  <si>
    <t>Vodorovná doprava suti bez naložení, ale se složením a s hrubým urovnáním z kusových materiálů, na vzdálenost do 1 km</t>
  </si>
  <si>
    <t>1574343448</t>
  </si>
  <si>
    <t>https://podminky.urs.cz/item/CS_URS_2024_01/997221561</t>
  </si>
  <si>
    <t>asfalt kusový</t>
  </si>
  <si>
    <t>42,738</t>
  </si>
  <si>
    <t>65</t>
  </si>
  <si>
    <t>997221569</t>
  </si>
  <si>
    <t>648333323</t>
  </si>
  <si>
    <t>https://podminky.urs.cz/item/CS_URS_2024_01/997221569</t>
  </si>
  <si>
    <t>na recyklaci 20 km</t>
  </si>
  <si>
    <t>živice</t>
  </si>
  <si>
    <t>42,738*19</t>
  </si>
  <si>
    <t>66</t>
  </si>
  <si>
    <t>997221845.</t>
  </si>
  <si>
    <t>Poplatek za materiál asfaltový k recyklaci</t>
  </si>
  <si>
    <t>360271071</t>
  </si>
  <si>
    <t>42,738+160,485</t>
  </si>
  <si>
    <t>67</t>
  </si>
  <si>
    <t>997221615.</t>
  </si>
  <si>
    <t>Poplatek za uložení stavebního odpadu na skládce (skládkovné) z prostého betonu zatříděného do Katalogu odpadů pod kódem 17 01 01</t>
  </si>
  <si>
    <t>1217586235</t>
  </si>
  <si>
    <t>4,769+235,73+576,269</t>
  </si>
  <si>
    <t>68</t>
  </si>
  <si>
    <t>997221855.</t>
  </si>
  <si>
    <t>Poplatek za uložení stavebního odpadu na skládce (skládkovné) zeminy a kameniva zatříděného do Katalogu odpadů pod kódem 170 504</t>
  </si>
  <si>
    <t>-1582235286</t>
  </si>
  <si>
    <t>69</t>
  </si>
  <si>
    <t>997013841RP</t>
  </si>
  <si>
    <t>Dobropis za uložení kovového odpadu do sběrny</t>
  </si>
  <si>
    <t>Kg</t>
  </si>
  <si>
    <t>1681964285</t>
  </si>
  <si>
    <t>998</t>
  </si>
  <si>
    <t>Přesun hmot</t>
  </si>
  <si>
    <t>70</t>
  </si>
  <si>
    <t>998225111</t>
  </si>
  <si>
    <t>Přesun hmot pro komunikace s krytem z kameniva, monolitickým betonovým nebo živičným dopravní vzdálenost do 200 m jakékoliv délky objektu</t>
  </si>
  <si>
    <t>-375507904</t>
  </si>
  <si>
    <t>https://podminky.urs.cz/item/CS_URS_2024_01/998225111</t>
  </si>
  <si>
    <t>Práce a dodávky M</t>
  </si>
  <si>
    <t>21-M</t>
  </si>
  <si>
    <t>Elektromontáže</t>
  </si>
  <si>
    <t>71</t>
  </si>
  <si>
    <t>210020RP1</t>
  </si>
  <si>
    <t>Přesunutí lampy VO, demontáž stávajícího sloupu, osazení stávajícího sloupu do nového základu, nové kabelové vedení 15 m, naspojkování na stávjaící kabel, zapojení, revize</t>
  </si>
  <si>
    <t>soubor</t>
  </si>
  <si>
    <t>-1007258680</t>
  </si>
  <si>
    <t>46-M</t>
  </si>
  <si>
    <t>Zemní práce při extr.mont.pracích</t>
  </si>
  <si>
    <t>72</t>
  </si>
  <si>
    <t>460171252</t>
  </si>
  <si>
    <t>Hloubení nezapažených kabelových rýh strojně včetně urovnání dna s přemístěním výkopku do vzdálenosti 3 m od okraje jámy nebo s naložením na dopravní prostředek šířky 50 cm hloubky 60 cm v hornině třídy těžitelnosti I skupiny 3</t>
  </si>
  <si>
    <t>155509384</t>
  </si>
  <si>
    <t>https://podminky.urs.cz/item/CS_URS_2024_01/460171252</t>
  </si>
  <si>
    <t>95,8</t>
  </si>
  <si>
    <t>73</t>
  </si>
  <si>
    <t>460661112</t>
  </si>
  <si>
    <t>Kabelové lože z písku včetně podsypu, zhutnění a urovnání povrchu pro kabely nn bez zakrytí, šířky přes 35 do 50 cm</t>
  </si>
  <si>
    <t>-522545442</t>
  </si>
  <si>
    <t>https://podminky.urs.cz/item/CS_URS_2024_01/460661112</t>
  </si>
  <si>
    <t>74</t>
  </si>
  <si>
    <t>460671113</t>
  </si>
  <si>
    <t>Výstražné prvky pro krytí kabelů včetně vyrovnání povrchu rýhy, rozvinutí a uložení fólie, šířky přes 25 do 35 cm</t>
  </si>
  <si>
    <t>752723767</t>
  </si>
  <si>
    <t>https://podminky.urs.cz/item/CS_URS_2024_01/460671113</t>
  </si>
  <si>
    <t>75</t>
  </si>
  <si>
    <t>460791213</t>
  </si>
  <si>
    <t>Montáž trubek ochranných uložených volně do rýhy plastových ohebných, vnitřního průměru přes 50 do 90 mm</t>
  </si>
  <si>
    <t>-1075351413</t>
  </si>
  <si>
    <t>https://podminky.urs.cz/item/CS_URS_2024_01/460791213</t>
  </si>
  <si>
    <t>3,8+3,8+2,2*5+4,5+3,2+2,1+4,4+2,5+2,2+2+5,6+3,2+1,2*5+3,8+5,4+4+3,9+2,2*10+2,4</t>
  </si>
  <si>
    <t>76</t>
  </si>
  <si>
    <t>34571354</t>
  </si>
  <si>
    <t>trubka elektroinstalační ohebná dvouplášťová korugovaná (chránička) D 75/90mm, HDPE+LDPE</t>
  </si>
  <si>
    <t>128</t>
  </si>
  <si>
    <t>650113394</t>
  </si>
  <si>
    <t>77</t>
  </si>
  <si>
    <t>460451262</t>
  </si>
  <si>
    <t>Zásyp kabelových rýh strojně s přemístěním sypaniny ze vzdálenosti do 10 m, s uložením výkopku ve vrstvách včetně zhutnění a urovnání povrchu šířky 50 cm hloubky 60 cm z horniny třídy těžitelnosti I skupiny 3</t>
  </si>
  <si>
    <t>-1008342521</t>
  </si>
  <si>
    <t>https://podminky.urs.cz/item/CS_URS_2024_01/460451262</t>
  </si>
  <si>
    <t>VRN</t>
  </si>
  <si>
    <t>Vedlejší rozpočtové náklady</t>
  </si>
  <si>
    <t>VRN1</t>
  </si>
  <si>
    <t>Průzkumné, geodetické a projektové práce</t>
  </si>
  <si>
    <t>78</t>
  </si>
  <si>
    <t>012103000</t>
  </si>
  <si>
    <t>Geodetické práce před výstavbou</t>
  </si>
  <si>
    <t>1024</t>
  </si>
  <si>
    <t>2044193607</t>
  </si>
  <si>
    <t>https://podminky.urs.cz/item/CS_URS_2024_01/012103000</t>
  </si>
  <si>
    <t>79</t>
  </si>
  <si>
    <t>013203000</t>
  </si>
  <si>
    <t>Fotodokumentace</t>
  </si>
  <si>
    <t>-510385205</t>
  </si>
  <si>
    <t>https://podminky.urs.cz/item/CS_URS_2024_01/013203000</t>
  </si>
  <si>
    <t>80</t>
  </si>
  <si>
    <t>013254000</t>
  </si>
  <si>
    <t>Dokumentace skutečného provedení stavby vč.geometrického plánu</t>
  </si>
  <si>
    <t>1448516913</t>
  </si>
  <si>
    <t>https://podminky.urs.cz/item/CS_URS_2024_01/013254000</t>
  </si>
  <si>
    <t>VRN3</t>
  </si>
  <si>
    <t>Zařízení staveniště</t>
  </si>
  <si>
    <t>81</t>
  </si>
  <si>
    <t>030001000</t>
  </si>
  <si>
    <t>Zařízení staveniště - oplocení, WC buňka ,prvky BOZP, buňka pro zaměstnance, zdroj vody a el. energie</t>
  </si>
  <si>
    <t>-1194298350</t>
  </si>
  <si>
    <t>https://podminky.urs.cz/item/CS_URS_2024_01/030001000</t>
  </si>
  <si>
    <t>1,5% z ZRN</t>
  </si>
  <si>
    <t>82</t>
  </si>
  <si>
    <t>032403000</t>
  </si>
  <si>
    <t>Vytyčení inženýrských sítí</t>
  </si>
  <si>
    <t>1216613711</t>
  </si>
  <si>
    <t>https://podminky.urs.cz/item/CS_URS_2024_01/032403000</t>
  </si>
  <si>
    <t>83</t>
  </si>
  <si>
    <t>034303000</t>
  </si>
  <si>
    <t>Dopravní značení na staveništi - projektová dokumentace dočasného značení, dopravní značení, zajištění přístupu k nemovitostem</t>
  </si>
  <si>
    <t>1744983525</t>
  </si>
  <si>
    <t>https://podminky.urs.cz/item/CS_URS_2024_01/034303000</t>
  </si>
  <si>
    <t>VRN4</t>
  </si>
  <si>
    <t>Inženýrská činnost</t>
  </si>
  <si>
    <t>84</t>
  </si>
  <si>
    <t>043134000</t>
  </si>
  <si>
    <t>Zkoušky zatěžovací - podloží a konstrukčních vrstev</t>
  </si>
  <si>
    <t>ks</t>
  </si>
  <si>
    <t>-1746028764</t>
  </si>
  <si>
    <t>https://podminky.urs.cz/item/CS_URS_2024_01/043134000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</si>
  <si>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</si>
  <si>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</si>
  <si>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</si>
  <si>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</si>
  <si>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</si>
  <si>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</si>
  <si>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</si>
  <si>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</si>
  <si>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</si>
  <si>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</si>
  <si>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</si>
  <si>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</t>
  </si>
  <si>
    <t>Stavební objekt pozemní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</si>
  <si>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</si>
  <si>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</si>
  <si>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</si>
  <si>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</si>
  <si>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</si>
  <si>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</si>
  <si>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</si>
  <si>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</si>
  <si>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</si>
  <si>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</si>
  <si>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</si>
  <si>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</si>
  <si>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</si>
  <si>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</si>
  <si>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</si>
  <si>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</si>
  <si>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</si>
  <si>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</si>
  <si>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</si>
  <si>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</si>
  <si>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výměr, FIG - rozpad figur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</si>
  <si>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</si>
  <si>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</si>
  <si>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</si>
  <si>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</si>
  <si>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</si>
  <si>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</si>
  <si>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</si>
  <si>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</si>
  <si>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</si>
  <si>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</si>
  <si>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</si>
  <si>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</si>
  <si>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</si>
  <si>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</si>
  <si>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</si>
  <si>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</si>
  <si>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</si>
  <si>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</si>
  <si>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</si>
  <si>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</si>
  <si>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</si>
  <si>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</si>
  <si>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</si>
  <si>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</si>
  <si>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</si>
  <si>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</si>
  <si>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</si>
  <si>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</si>
  <si>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</si>
  <si>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</si>
  <si>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</si>
  <si>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</si>
  <si>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</si>
  <si>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</si>
  <si>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</si>
  <si>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</si>
  <si>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</si>
  <si>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</si>
  <si>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</si>
  <si>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</si>
  <si>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</si>
  <si>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</si>
  <si>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</si>
  <si>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</si>
  <si>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</si>
  <si>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</si>
  <si>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</si>
  <si>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</si>
  <si>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</si>
  <si>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</si>
  <si>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</si>
  <si>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</si>
  <si>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</si>
  <si>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</si>
  <si>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</si>
  <si>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</si>
  <si>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</si>
  <si>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</si>
  <si>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</si>
  <si>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</si>
  <si>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</si>
  <si>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</si>
  <si>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</si>
  <si>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</si>
  <si>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</si>
  <si>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</si>
  <si>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</si>
  <si>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</si>
  <si>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</si>
  <si>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</si>
  <si>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</si>
  <si>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</si>
  <si>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</si>
  <si>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</si>
  <si>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</si>
  <si>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</si>
  <si>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</si>
  <si>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</si>
  <si>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</si>
  <si>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</si>
  <si>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</si>
  <si>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</si>
  <si>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</si>
  <si>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</si>
  <si>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</si>
  <si>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</si>
  <si>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</si>
  <si>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</si>
  <si>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</si>
  <si>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</si>
  <si>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</si>
  <si>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</si>
  <si>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</si>
  <si>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</si>
  <si>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</si>
  <si>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</si>
  <si>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</si>
  <si>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</si>
  <si>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</si>
  <si>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</si>
  <si>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</si>
  <si>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</si>
  <si>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</si>
  <si>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</si>
  <si>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</si>
  <si>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</si>
  <si>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</si>
  <si>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</si>
  <si>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</si>
  <si>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</si>
  <si>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</si>
  <si>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</si>
  <si>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</si>
  <si>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</si>
  <si>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</si>
  <si>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</si>
  <si>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</si>
  <si>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</si>
  <si>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</si>
  <si>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</si>
  <si>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</si>
  <si>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</si>
  <si>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</si>
  <si>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</si>
  <si>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</si>
  <si>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</si>
  <si>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</si>
  <si>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</si>
  <si>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fig</t>
  </si>
  <si>
    <t>Rozpad figur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</si>
  <si>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</si>
  <si>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</si>
  <si>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</si>
  <si>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</si>
  <si>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</si>
  <si>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</si>
  <si>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</si>
  <si>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</si>
  <si>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</si>
  <si>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</si>
  <si>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</si>
  <si>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</si>
  <si>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</si>
  <si>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</si>
  <si>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</si>
  <si>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</si>
  <si>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</si>
  <si>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</si>
  <si>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</si>
  <si>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</si>
  <si>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</si>
  <si>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</si>
  <si>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</si>
  <si>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</si>
  <si>
    <t>3,8*3+4,8+4,2+3,8*11+4,2*19+2,7+2,3+2,2+8,4+2,2+2,3+5,5+4,2+1315,45</t>
  </si>
  <si>
    <t>171,8+1315,45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</si>
</sst>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47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800080"/>
      <name val="Arial CE"/>
      <family val="2"/>
    </font>
    <font>
      <sz val="8"/>
      <color rgb="FFFF0000"/>
      <name val="Arial CE"/>
      <family val="2"/>
    </font>
    <font>
      <sz val="8"/>
      <color rgb="FF0000A8"/>
      <name val="Arial CE"/>
      <family val="2"/>
    </font>
    <font>
      <sz val="8"/>
      <color rgb="FFFFFFFF"/>
      <name val="Arial CE"/>
      <family val="2"/>
    </font>
    <font>
      <sz val="8"/>
      <color rgb="FF3366FF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sz val="8"/>
      <name val="Trebuchet MS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5" fillId="0" borderId="0" applyNumberFormat="0" applyFill="0" applyBorder="0" applyAlignment="0" applyProtection="0"/>
  </cellStyleXfs>
  <cellXfs count="321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 applyProtection="1">
      <alignment/>
      <protection/>
    </xf>
    <xf numFmtId="0" fontId="1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6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7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vertical="center"/>
    </xf>
    <xf numFmtId="0" fontId="0" fillId="2" borderId="0" xfId="0" applyFont="1" applyFill="1" applyAlignment="1">
      <alignment vertical="center"/>
    </xf>
    <xf numFmtId="0" fontId="5" fillId="2" borderId="6" xfId="0" applyFont="1" applyFill="1" applyBorder="1" applyAlignment="1">
      <alignment horizontal="left" vertical="center"/>
    </xf>
    <xf numFmtId="0" fontId="0" fillId="2" borderId="7" xfId="0" applyFont="1" applyFill="1" applyBorder="1" applyAlignment="1">
      <alignment vertical="center"/>
    </xf>
    <xf numFmtId="0" fontId="5" fillId="2" borderId="7" xfId="0" applyFont="1" applyFill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17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3" borderId="7" xfId="0" applyFont="1" applyFill="1" applyBorder="1" applyAlignment="1">
      <alignment vertical="center"/>
    </xf>
    <xf numFmtId="0" fontId="21" fillId="3" borderId="13" xfId="0" applyFont="1" applyFill="1" applyBorder="1" applyAlignment="1">
      <alignment horizontal="center" vertical="center"/>
    </xf>
    <xf numFmtId="0" fontId="22" fillId="0" borderId="14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23" fillId="0" borderId="0" xfId="0" applyFont="1" applyAlignment="1">
      <alignment horizontal="left" vertical="center"/>
    </xf>
    <xf numFmtId="0" fontId="23" fillId="0" borderId="0" xfId="0" applyFont="1" applyAlignment="1">
      <alignment vertical="center"/>
    </xf>
    <xf numFmtId="4" fontId="23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4" fontId="19" fillId="0" borderId="18" xfId="0" applyNumberFormat="1" applyFont="1" applyBorder="1" applyAlignment="1">
      <alignment vertical="center"/>
    </xf>
    <xf numFmtId="4" fontId="19" fillId="0" borderId="0" xfId="0" applyNumberFormat="1" applyFont="1" applyBorder="1" applyAlignment="1">
      <alignment vertical="center"/>
    </xf>
    <xf numFmtId="166" fontId="19" fillId="0" borderId="0" xfId="0" applyNumberFormat="1" applyFont="1" applyBorder="1" applyAlignment="1">
      <alignment vertical="center"/>
    </xf>
    <xf numFmtId="4" fontId="19" fillId="0" borderId="12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5" fillId="0" borderId="0" xfId="20" applyFont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26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28" fillId="0" borderId="19" xfId="0" applyNumberFormat="1" applyFont="1" applyBorder="1" applyAlignment="1">
      <alignment vertical="center"/>
    </xf>
    <xf numFmtId="4" fontId="28" fillId="0" borderId="20" xfId="0" applyNumberFormat="1" applyFont="1" applyBorder="1" applyAlignment="1">
      <alignment vertical="center"/>
    </xf>
    <xf numFmtId="166" fontId="28" fillId="0" borderId="20" xfId="0" applyNumberFormat="1" applyFont="1" applyBorder="1" applyAlignment="1">
      <alignment vertical="center"/>
    </xf>
    <xf numFmtId="4" fontId="28" fillId="0" borderId="21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0" fillId="0" borderId="0" xfId="0" applyProtection="1">
      <protection/>
    </xf>
    <xf numFmtId="0" fontId="29" fillId="0" borderId="0" xfId="0" applyFont="1" applyAlignment="1">
      <alignment horizontal="left" vertical="center"/>
    </xf>
    <xf numFmtId="0" fontId="0" fillId="0" borderId="3" xfId="0" applyBorder="1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7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3" borderId="0" xfId="0" applyFont="1" applyFill="1" applyAlignment="1">
      <alignment vertical="center"/>
    </xf>
    <xf numFmtId="0" fontId="5" fillId="3" borderId="6" xfId="0" applyFont="1" applyFill="1" applyBorder="1" applyAlignment="1">
      <alignment horizontal="left" vertical="center"/>
    </xf>
    <xf numFmtId="0" fontId="5" fillId="3" borderId="7" xfId="0" applyFont="1" applyFill="1" applyBorder="1" applyAlignment="1">
      <alignment horizontal="right" vertical="center"/>
    </xf>
    <xf numFmtId="0" fontId="5" fillId="3" borderId="7" xfId="0" applyFont="1" applyFill="1" applyBorder="1" applyAlignment="1">
      <alignment horizontal="center" vertical="center"/>
    </xf>
    <xf numFmtId="4" fontId="5" fillId="3" borderId="7" xfId="0" applyNumberFormat="1" applyFont="1" applyFill="1" applyBorder="1" applyAlignment="1">
      <alignment vertical="center"/>
    </xf>
    <xf numFmtId="0" fontId="0" fillId="3" borderId="13" xfId="0" applyFont="1" applyFill="1" applyBorder="1" applyAlignment="1">
      <alignment vertical="center"/>
    </xf>
    <xf numFmtId="0" fontId="21" fillId="3" borderId="0" xfId="0" applyFont="1" applyFill="1" applyAlignment="1">
      <alignment horizontal="left" vertical="center"/>
    </xf>
    <xf numFmtId="0" fontId="21" fillId="3" borderId="0" xfId="0" applyFont="1" applyFill="1" applyAlignment="1">
      <alignment horizontal="right" vertical="center"/>
    </xf>
    <xf numFmtId="0" fontId="30" fillId="0" borderId="0" xfId="0" applyFont="1" applyAlignment="1">
      <alignment horizontal="left"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20" xfId="0" applyFont="1" applyBorder="1" applyAlignment="1">
      <alignment horizontal="left" vertical="center"/>
    </xf>
    <xf numFmtId="0" fontId="8" fillId="0" borderId="20" xfId="0" applyFont="1" applyBorder="1" applyAlignment="1">
      <alignment vertical="center"/>
    </xf>
    <xf numFmtId="4" fontId="8" fillId="0" borderId="20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21" fillId="3" borderId="14" xfId="0" applyFont="1" applyFill="1" applyBorder="1" applyAlignment="1">
      <alignment horizontal="center" vertical="center" wrapText="1"/>
    </xf>
    <xf numFmtId="0" fontId="21" fillId="3" borderId="15" xfId="0" applyFont="1" applyFill="1" applyBorder="1" applyAlignment="1">
      <alignment horizontal="center" vertical="center" wrapText="1"/>
    </xf>
    <xf numFmtId="0" fontId="21" fillId="3" borderId="16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3" fillId="0" borderId="0" xfId="0" applyNumberFormat="1" applyFont="1" applyAlignment="1">
      <alignment/>
    </xf>
    <xf numFmtId="166" fontId="31" fillId="0" borderId="10" xfId="0" applyNumberFormat="1" applyFont="1" applyBorder="1" applyAlignment="1">
      <alignment/>
    </xf>
    <xf numFmtId="166" fontId="31" fillId="0" borderId="11" xfId="0" applyNumberFormat="1" applyFont="1" applyBorder="1" applyAlignment="1">
      <alignment/>
    </xf>
    <xf numFmtId="4" fontId="32" fillId="0" borderId="0" xfId="0" applyNumberFormat="1" applyFont="1" applyAlignment="1">
      <alignment vertical="center"/>
    </xf>
    <xf numFmtId="0" fontId="9" fillId="0" borderId="3" xfId="0" applyFont="1" applyBorder="1" applyAlignment="1">
      <alignment/>
    </xf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4" fontId="7" fillId="0" borderId="0" xfId="0" applyNumberFormat="1" applyFont="1" applyAlignment="1">
      <alignment/>
    </xf>
    <xf numFmtId="0" fontId="9" fillId="0" borderId="18" xfId="0" applyFont="1" applyBorder="1" applyAlignment="1">
      <alignment/>
    </xf>
    <xf numFmtId="0" fontId="9" fillId="0" borderId="0" xfId="0" applyFont="1" applyBorder="1" applyAlignment="1">
      <alignment/>
    </xf>
    <xf numFmtId="166" fontId="9" fillId="0" borderId="0" xfId="0" applyNumberFormat="1" applyFont="1" applyBorder="1" applyAlignment="1">
      <alignment/>
    </xf>
    <xf numFmtId="166" fontId="9" fillId="0" borderId="12" xfId="0" applyNumberFormat="1" applyFont="1" applyBorder="1" applyAlignment="1">
      <alignment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>
      <alignment horizontal="left"/>
    </xf>
    <xf numFmtId="4" fontId="8" fillId="0" borderId="0" xfId="0" applyNumberFormat="1" applyFont="1" applyAlignment="1">
      <alignment/>
    </xf>
    <xf numFmtId="0" fontId="0" fillId="0" borderId="3" xfId="0" applyFont="1" applyBorder="1" applyAlignment="1" applyProtection="1">
      <alignment vertical="center"/>
      <protection locked="0"/>
    </xf>
    <xf numFmtId="0" fontId="21" fillId="0" borderId="22" xfId="0" applyFont="1" applyBorder="1" applyAlignment="1" applyProtection="1">
      <alignment horizontal="center" vertical="center"/>
      <protection locked="0"/>
    </xf>
    <xf numFmtId="49" fontId="21" fillId="0" borderId="22" xfId="0" applyNumberFormat="1" applyFont="1" applyBorder="1" applyAlignment="1" applyProtection="1">
      <alignment horizontal="left" vertical="center" wrapText="1"/>
      <protection locked="0"/>
    </xf>
    <xf numFmtId="0" fontId="21" fillId="0" borderId="22" xfId="0" applyFont="1" applyBorder="1" applyAlignment="1" applyProtection="1">
      <alignment horizontal="left" vertical="center" wrapText="1"/>
      <protection locked="0"/>
    </xf>
    <xf numFmtId="0" fontId="21" fillId="0" borderId="22" xfId="0" applyFont="1" applyBorder="1" applyAlignment="1" applyProtection="1">
      <alignment horizontal="center" vertical="center" wrapText="1"/>
      <protection locked="0"/>
    </xf>
    <xf numFmtId="167" fontId="21" fillId="0" borderId="22" xfId="0" applyNumberFormat="1" applyFont="1" applyBorder="1" applyAlignment="1" applyProtection="1">
      <alignment vertical="center"/>
      <protection locked="0"/>
    </xf>
    <xf numFmtId="4" fontId="21" fillId="0" borderId="22" xfId="0" applyNumberFormat="1" applyFont="1" applyBorder="1" applyAlignment="1" applyProtection="1">
      <alignment vertical="center"/>
      <protection locked="0"/>
    </xf>
    <xf numFmtId="0" fontId="22" fillId="0" borderId="18" xfId="0" applyFont="1" applyBorder="1" applyAlignment="1">
      <alignment horizontal="left" vertical="center"/>
    </xf>
    <xf numFmtId="0" fontId="22" fillId="0" borderId="0" xfId="0" applyFont="1" applyBorder="1" applyAlignment="1">
      <alignment horizontal="center" vertical="center"/>
    </xf>
    <xf numFmtId="166" fontId="22" fillId="0" borderId="0" xfId="0" applyNumberFormat="1" applyFont="1" applyBorder="1" applyAlignment="1">
      <alignment vertical="center"/>
    </xf>
    <xf numFmtId="166" fontId="22" fillId="0" borderId="12" xfId="0" applyNumberFormat="1" applyFont="1" applyBorder="1" applyAlignment="1">
      <alignment vertical="center"/>
    </xf>
    <xf numFmtId="0" fontId="21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3" fillId="0" borderId="0" xfId="0" applyFont="1" applyAlignment="1">
      <alignment horizontal="left" vertical="center"/>
    </xf>
    <xf numFmtId="0" fontId="34" fillId="0" borderId="0" xfId="20" applyFont="1" applyAlignment="1">
      <alignment vertical="center" wrapText="1"/>
    </xf>
    <xf numFmtId="0" fontId="0" fillId="0" borderId="18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10" fillId="0" borderId="3" xfId="0" applyFont="1" applyBorder="1" applyAlignment="1">
      <alignment vertical="center"/>
    </xf>
    <xf numFmtId="0" fontId="35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167" fontId="10" fillId="0" borderId="0" xfId="0" applyNumberFormat="1" applyFont="1" applyAlignment="1">
      <alignment vertical="center"/>
    </xf>
    <xf numFmtId="0" fontId="10" fillId="0" borderId="18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0" fontId="11" fillId="0" borderId="18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12" fillId="0" borderId="3" xfId="0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167" fontId="12" fillId="0" borderId="0" xfId="0" applyNumberFormat="1" applyFont="1" applyAlignment="1">
      <alignment vertical="center"/>
    </xf>
    <xf numFmtId="0" fontId="12" fillId="0" borderId="18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13" fillId="0" borderId="3" xfId="0" applyFont="1" applyBorder="1" applyAlignment="1">
      <alignment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 wrapText="1"/>
    </xf>
    <xf numFmtId="167" fontId="13" fillId="0" borderId="0" xfId="0" applyNumberFormat="1" applyFont="1" applyAlignment="1">
      <alignment vertical="center"/>
    </xf>
    <xf numFmtId="0" fontId="13" fillId="0" borderId="18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12" xfId="0" applyFont="1" applyBorder="1" applyAlignment="1">
      <alignment vertical="center"/>
    </xf>
    <xf numFmtId="0" fontId="36" fillId="0" borderId="22" xfId="0" applyFont="1" applyBorder="1" applyAlignment="1" applyProtection="1">
      <alignment horizontal="center" vertical="center"/>
      <protection locked="0"/>
    </xf>
    <xf numFmtId="49" fontId="36" fillId="0" borderId="22" xfId="0" applyNumberFormat="1" applyFont="1" applyBorder="1" applyAlignment="1" applyProtection="1">
      <alignment horizontal="left" vertical="center" wrapText="1"/>
      <protection locked="0"/>
    </xf>
    <xf numFmtId="0" fontId="36" fillId="0" borderId="22" xfId="0" applyFont="1" applyBorder="1" applyAlignment="1" applyProtection="1">
      <alignment horizontal="left" vertical="center" wrapText="1"/>
      <protection locked="0"/>
    </xf>
    <xf numFmtId="0" fontId="36" fillId="0" borderId="22" xfId="0" applyFont="1" applyBorder="1" applyAlignment="1" applyProtection="1">
      <alignment horizontal="center" vertical="center" wrapText="1"/>
      <protection locked="0"/>
    </xf>
    <xf numFmtId="167" fontId="36" fillId="0" borderId="22" xfId="0" applyNumberFormat="1" applyFont="1" applyBorder="1" applyAlignment="1" applyProtection="1">
      <alignment vertical="center"/>
      <protection locked="0"/>
    </xf>
    <xf numFmtId="4" fontId="36" fillId="0" borderId="22" xfId="0" applyNumberFormat="1" applyFont="1" applyBorder="1" applyAlignment="1" applyProtection="1">
      <alignment vertical="center"/>
      <protection locked="0"/>
    </xf>
    <xf numFmtId="0" fontId="37" fillId="0" borderId="3" xfId="0" applyFont="1" applyBorder="1" applyAlignment="1">
      <alignment vertical="center"/>
    </xf>
    <xf numFmtId="0" fontId="36" fillId="0" borderId="18" xfId="0" applyFont="1" applyBorder="1" applyAlignment="1">
      <alignment horizontal="left" vertical="center"/>
    </xf>
    <xf numFmtId="0" fontId="36" fillId="0" borderId="0" xfId="0" applyFont="1" applyBorder="1" applyAlignment="1">
      <alignment horizontal="center" vertical="center"/>
    </xf>
    <xf numFmtId="0" fontId="10" fillId="0" borderId="19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10" fillId="0" borderId="21" xfId="0" applyFont="1" applyBorder="1" applyAlignment="1">
      <alignment vertical="center"/>
    </xf>
    <xf numFmtId="0" fontId="0" fillId="0" borderId="0" xfId="0" applyAlignment="1">
      <alignment vertical="top"/>
    </xf>
    <xf numFmtId="0" fontId="38" fillId="0" borderId="23" xfId="0" applyFont="1" applyBorder="1" applyAlignment="1">
      <alignment vertical="center" wrapText="1"/>
    </xf>
    <xf numFmtId="0" fontId="38" fillId="0" borderId="24" xfId="0" applyFont="1" applyBorder="1" applyAlignment="1">
      <alignment vertical="center" wrapText="1"/>
    </xf>
    <xf numFmtId="0" fontId="38" fillId="0" borderId="25" xfId="0" applyFont="1" applyBorder="1" applyAlignment="1">
      <alignment vertical="center" wrapText="1"/>
    </xf>
    <xf numFmtId="0" fontId="38" fillId="0" borderId="26" xfId="0" applyFont="1" applyBorder="1" applyAlignment="1">
      <alignment horizontal="center" vertical="center" wrapText="1"/>
    </xf>
    <xf numFmtId="0" fontId="38" fillId="0" borderId="27" xfId="0" applyFont="1" applyBorder="1" applyAlignment="1">
      <alignment horizontal="center" vertical="center" wrapText="1"/>
    </xf>
    <xf numFmtId="0" fontId="38" fillId="0" borderId="26" xfId="0" applyFont="1" applyBorder="1" applyAlignment="1">
      <alignment vertical="center" wrapText="1"/>
    </xf>
    <xf numFmtId="0" fontId="38" fillId="0" borderId="27" xfId="0" applyFont="1" applyBorder="1" applyAlignment="1">
      <alignment vertical="center" wrapText="1"/>
    </xf>
    <xf numFmtId="0" fontId="4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41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vertical="center" wrapText="1"/>
    </xf>
    <xf numFmtId="0" fontId="38" fillId="0" borderId="28" xfId="0" applyFont="1" applyBorder="1" applyAlignment="1">
      <alignment vertical="center" wrapText="1"/>
    </xf>
    <xf numFmtId="0" fontId="42" fillId="0" borderId="29" xfId="0" applyFont="1" applyBorder="1" applyAlignment="1">
      <alignment vertical="center" wrapText="1"/>
    </xf>
    <xf numFmtId="0" fontId="38" fillId="0" borderId="30" xfId="0" applyFont="1" applyBorder="1" applyAlignment="1">
      <alignment vertical="center" wrapText="1"/>
    </xf>
    <xf numFmtId="0" fontId="38" fillId="0" borderId="0" xfId="0" applyFont="1" applyBorder="1" applyAlignment="1">
      <alignment vertical="top"/>
    </xf>
    <xf numFmtId="0" fontId="38" fillId="0" borderId="0" xfId="0" applyFont="1" applyAlignment="1">
      <alignment vertical="top"/>
    </xf>
    <xf numFmtId="0" fontId="38" fillId="0" borderId="23" xfId="0" applyFont="1" applyBorder="1" applyAlignment="1">
      <alignment horizontal="left" vertical="center"/>
    </xf>
    <xf numFmtId="0" fontId="38" fillId="0" borderId="24" xfId="0" applyFont="1" applyBorder="1" applyAlignment="1">
      <alignment horizontal="left" vertical="center"/>
    </xf>
    <xf numFmtId="0" fontId="38" fillId="0" borderId="25" xfId="0" applyFont="1" applyBorder="1" applyAlignment="1">
      <alignment horizontal="left" vertical="center"/>
    </xf>
    <xf numFmtId="0" fontId="38" fillId="0" borderId="26" xfId="0" applyFont="1" applyBorder="1" applyAlignment="1">
      <alignment horizontal="left" vertical="center"/>
    </xf>
    <xf numFmtId="0" fontId="38" fillId="0" borderId="27" xfId="0" applyFont="1" applyBorder="1" applyAlignment="1">
      <alignment horizontal="left" vertical="center"/>
    </xf>
    <xf numFmtId="0" fontId="40" fillId="0" borderId="0" xfId="0" applyFont="1" applyBorder="1" applyAlignment="1">
      <alignment horizontal="left" vertical="center"/>
    </xf>
    <xf numFmtId="0" fontId="43" fillId="0" borderId="0" xfId="0" applyFont="1" applyAlignment="1">
      <alignment horizontal="left" vertical="center"/>
    </xf>
    <xf numFmtId="0" fontId="40" fillId="0" borderId="29" xfId="0" applyFont="1" applyBorder="1" applyAlignment="1">
      <alignment horizontal="left" vertical="center"/>
    </xf>
    <xf numFmtId="0" fontId="40" fillId="0" borderId="29" xfId="0" applyFont="1" applyBorder="1" applyAlignment="1">
      <alignment horizontal="center" vertical="center"/>
    </xf>
    <xf numFmtId="0" fontId="43" fillId="0" borderId="29" xfId="0" applyFont="1" applyBorder="1" applyAlignment="1">
      <alignment horizontal="left" vertical="center"/>
    </xf>
    <xf numFmtId="0" fontId="44" fillId="0" borderId="0" xfId="0" applyFont="1" applyBorder="1" applyAlignment="1">
      <alignment horizontal="left" vertical="center"/>
    </xf>
    <xf numFmtId="0" fontId="41" fillId="0" borderId="0" xfId="0" applyFont="1" applyAlignment="1">
      <alignment horizontal="left" vertical="center"/>
    </xf>
    <xf numFmtId="0" fontId="3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1" fillId="0" borderId="26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38" fillId="0" borderId="28" xfId="0" applyFont="1" applyBorder="1" applyAlignment="1">
      <alignment horizontal="left" vertical="center"/>
    </xf>
    <xf numFmtId="0" fontId="42" fillId="0" borderId="29" xfId="0" applyFont="1" applyBorder="1" applyAlignment="1">
      <alignment horizontal="left" vertical="center"/>
    </xf>
    <xf numFmtId="0" fontId="38" fillId="0" borderId="30" xfId="0" applyFont="1" applyBorder="1" applyAlignment="1">
      <alignment horizontal="left" vertical="center"/>
    </xf>
    <xf numFmtId="0" fontId="38" fillId="0" borderId="0" xfId="0" applyFont="1" applyBorder="1" applyAlignment="1">
      <alignment horizontal="left" vertical="center"/>
    </xf>
    <xf numFmtId="0" fontId="42" fillId="0" borderId="0" xfId="0" applyFont="1" applyBorder="1" applyAlignment="1">
      <alignment horizontal="left" vertical="center"/>
    </xf>
    <xf numFmtId="0" fontId="43" fillId="0" borderId="0" xfId="0" applyFont="1" applyBorder="1" applyAlignment="1">
      <alignment horizontal="left" vertical="center"/>
    </xf>
    <xf numFmtId="0" fontId="41" fillId="0" borderId="29" xfId="0" applyFont="1" applyBorder="1" applyAlignment="1">
      <alignment horizontal="left" vertical="center"/>
    </xf>
    <xf numFmtId="0" fontId="38" fillId="0" borderId="0" xfId="0" applyFont="1" applyBorder="1" applyAlignment="1">
      <alignment horizontal="left" vertical="center" wrapText="1"/>
    </xf>
    <xf numFmtId="0" fontId="41" fillId="0" borderId="0" xfId="0" applyFont="1" applyBorder="1" applyAlignment="1">
      <alignment horizontal="left" vertical="center" wrapText="1"/>
    </xf>
    <xf numFmtId="0" fontId="41" fillId="0" borderId="0" xfId="0" applyFont="1" applyBorder="1" applyAlignment="1">
      <alignment horizontal="center" vertical="center" wrapText="1"/>
    </xf>
    <xf numFmtId="0" fontId="38" fillId="0" borderId="23" xfId="0" applyFont="1" applyBorder="1" applyAlignment="1">
      <alignment horizontal="left" vertical="center" wrapText="1"/>
    </xf>
    <xf numFmtId="0" fontId="38" fillId="0" borderId="24" xfId="0" applyFont="1" applyBorder="1" applyAlignment="1">
      <alignment horizontal="left" vertical="center" wrapText="1"/>
    </xf>
    <xf numFmtId="0" fontId="38" fillId="0" borderId="25" xfId="0" applyFont="1" applyBorder="1" applyAlignment="1">
      <alignment horizontal="left" vertical="center" wrapText="1"/>
    </xf>
    <xf numFmtId="0" fontId="38" fillId="0" borderId="26" xfId="0" applyFont="1" applyBorder="1" applyAlignment="1">
      <alignment horizontal="left" vertical="center" wrapText="1"/>
    </xf>
    <xf numFmtId="0" fontId="38" fillId="0" borderId="27" xfId="0" applyFont="1" applyBorder="1" applyAlignment="1">
      <alignment horizontal="left" vertical="center" wrapText="1"/>
    </xf>
    <xf numFmtId="0" fontId="43" fillId="0" borderId="26" xfId="0" applyFont="1" applyBorder="1" applyAlignment="1">
      <alignment horizontal="left" vertical="center" wrapText="1"/>
    </xf>
    <xf numFmtId="0" fontId="43" fillId="0" borderId="27" xfId="0" applyFont="1" applyBorder="1" applyAlignment="1">
      <alignment horizontal="left" vertical="center" wrapText="1"/>
    </xf>
    <xf numFmtId="0" fontId="41" fillId="0" borderId="26" xfId="0" applyFont="1" applyBorder="1" applyAlignment="1">
      <alignment horizontal="left" vertical="center" wrapText="1"/>
    </xf>
    <xf numFmtId="0" fontId="41" fillId="0" borderId="0" xfId="0" applyFont="1" applyBorder="1" applyAlignment="1">
      <alignment horizontal="left" vertical="center"/>
    </xf>
    <xf numFmtId="0" fontId="41" fillId="0" borderId="27" xfId="0" applyFont="1" applyBorder="1" applyAlignment="1">
      <alignment horizontal="left" vertical="center" wrapText="1"/>
    </xf>
    <xf numFmtId="0" fontId="41" fillId="0" borderId="27" xfId="0" applyFont="1" applyBorder="1" applyAlignment="1">
      <alignment horizontal="left" vertical="center"/>
    </xf>
    <xf numFmtId="0" fontId="41" fillId="0" borderId="28" xfId="0" applyFont="1" applyBorder="1" applyAlignment="1">
      <alignment horizontal="left" vertical="center" wrapText="1"/>
    </xf>
    <xf numFmtId="0" fontId="41" fillId="0" borderId="29" xfId="0" applyFont="1" applyBorder="1" applyAlignment="1">
      <alignment horizontal="left" vertical="center" wrapText="1"/>
    </xf>
    <xf numFmtId="0" fontId="41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41" fillId="0" borderId="28" xfId="0" applyFont="1" applyBorder="1" applyAlignment="1">
      <alignment horizontal="left" vertical="center"/>
    </xf>
    <xf numFmtId="0" fontId="41" fillId="0" borderId="30" xfId="0" applyFont="1" applyBorder="1" applyAlignment="1">
      <alignment horizontal="left" vertical="center"/>
    </xf>
    <xf numFmtId="0" fontId="41" fillId="0" borderId="0" xfId="0" applyFont="1" applyBorder="1" applyAlignment="1">
      <alignment horizontal="center" vertical="center"/>
    </xf>
    <xf numFmtId="0" fontId="43" fillId="0" borderId="0" xfId="0" applyFont="1" applyAlignment="1">
      <alignment vertical="center"/>
    </xf>
    <xf numFmtId="0" fontId="40" fillId="0" borderId="0" xfId="0" applyFont="1" applyBorder="1" applyAlignment="1">
      <alignment vertical="center"/>
    </xf>
    <xf numFmtId="0" fontId="43" fillId="0" borderId="29" xfId="0" applyFont="1" applyBorder="1" applyAlignment="1">
      <alignment vertical="center"/>
    </xf>
    <xf numFmtId="0" fontId="40" fillId="0" borderId="29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41" fillId="0" borderId="26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top"/>
      <protection/>
    </xf>
    <xf numFmtId="0" fontId="0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49" fontId="0" fillId="0" borderId="0" xfId="0" applyNumberFormat="1" applyFont="1" applyBorder="1" applyAlignment="1" applyProtection="1">
      <alignment horizontal="left" vertical="center"/>
      <protection/>
    </xf>
    <xf numFmtId="0" fontId="41" fillId="0" borderId="27" xfId="0" applyFont="1" applyBorder="1" applyAlignment="1" applyProtection="1">
      <alignment horizontal="left" vertical="center"/>
      <protection/>
    </xf>
    <xf numFmtId="0" fontId="0" fillId="0" borderId="29" xfId="0" applyBorder="1" applyAlignment="1">
      <alignment vertical="top"/>
    </xf>
    <xf numFmtId="0" fontId="40" fillId="0" borderId="29" xfId="0" applyFont="1" applyBorder="1" applyAlignment="1">
      <alignment horizontal="left"/>
    </xf>
    <xf numFmtId="0" fontId="43" fillId="0" borderId="29" xfId="0" applyFont="1" applyBorder="1" applyAlignment="1">
      <alignment/>
    </xf>
    <xf numFmtId="0" fontId="38" fillId="0" borderId="26" xfId="0" applyFont="1" applyBorder="1" applyAlignment="1">
      <alignment vertical="top"/>
    </xf>
    <xf numFmtId="0" fontId="38" fillId="0" borderId="27" xfId="0" applyFont="1" applyBorder="1" applyAlignment="1">
      <alignment vertical="top"/>
    </xf>
    <xf numFmtId="0" fontId="38" fillId="0" borderId="28" xfId="0" applyFont="1" applyBorder="1" applyAlignment="1">
      <alignment vertical="top"/>
    </xf>
    <xf numFmtId="0" fontId="38" fillId="0" borderId="29" xfId="0" applyFont="1" applyBorder="1" applyAlignment="1">
      <alignment vertical="top"/>
    </xf>
    <xf numFmtId="0" fontId="38" fillId="0" borderId="30" xfId="0" applyFont="1" applyBorder="1" applyAlignment="1">
      <alignment vertical="top"/>
    </xf>
    <xf numFmtId="0" fontId="3" fillId="0" borderId="0" xfId="0" applyFont="1" applyAlignment="1">
      <alignment horizontal="left" vertical="center"/>
    </xf>
    <xf numFmtId="0" fontId="0" fillId="0" borderId="0" xfId="0"/>
    <xf numFmtId="0" fontId="4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4" fontId="17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4" fontId="18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horizontal="left" vertical="center"/>
    </xf>
    <xf numFmtId="4" fontId="27" fillId="0" borderId="0" xfId="0" applyNumberFormat="1" applyFont="1" applyAlignment="1">
      <alignment vertical="center"/>
    </xf>
    <xf numFmtId="0" fontId="27" fillId="0" borderId="0" xfId="0" applyFont="1" applyAlignment="1">
      <alignment vertical="center"/>
    </xf>
    <xf numFmtId="0" fontId="26" fillId="0" borderId="0" xfId="0" applyFont="1" applyAlignment="1">
      <alignment horizontal="left" vertical="center" wrapText="1"/>
    </xf>
    <xf numFmtId="4" fontId="23" fillId="0" borderId="0" xfId="0" applyNumberFormat="1" applyFont="1" applyAlignment="1">
      <alignment horizontal="right" vertical="center"/>
    </xf>
    <xf numFmtId="4" fontId="23" fillId="0" borderId="0" xfId="0" applyNumberFormat="1" applyFont="1" applyAlignment="1">
      <alignment vertical="center"/>
    </xf>
    <xf numFmtId="0" fontId="15" fillId="4" borderId="0" xfId="0" applyFont="1" applyFill="1" applyAlignment="1">
      <alignment horizontal="center" vertical="center"/>
    </xf>
    <xf numFmtId="0" fontId="21" fillId="3" borderId="6" xfId="0" applyFont="1" applyFill="1" applyBorder="1" applyAlignment="1">
      <alignment horizontal="center" vertical="center"/>
    </xf>
    <xf numFmtId="0" fontId="21" fillId="3" borderId="7" xfId="0" applyFont="1" applyFill="1" applyBorder="1" applyAlignment="1">
      <alignment horizontal="left" vertical="center"/>
    </xf>
    <xf numFmtId="0" fontId="21" fillId="3" borderId="7" xfId="0" applyFont="1" applyFill="1" applyBorder="1" applyAlignment="1">
      <alignment horizontal="center" vertical="center"/>
    </xf>
    <xf numFmtId="0" fontId="21" fillId="3" borderId="7" xfId="0" applyFont="1" applyFill="1" applyBorder="1" applyAlignment="1">
      <alignment horizontal="right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19" fillId="0" borderId="17" xfId="0" applyFont="1" applyBorder="1" applyAlignment="1">
      <alignment horizontal="center" vertical="center"/>
    </xf>
    <xf numFmtId="0" fontId="19" fillId="0" borderId="10" xfId="0" applyFont="1" applyBorder="1" applyAlignment="1">
      <alignment horizontal="left" vertical="center"/>
    </xf>
    <xf numFmtId="0" fontId="20" fillId="0" borderId="18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5" fillId="2" borderId="7" xfId="0" applyFont="1" applyFill="1" applyBorder="1" applyAlignment="1">
      <alignment horizontal="left" vertical="center"/>
    </xf>
    <xf numFmtId="0" fontId="0" fillId="2" borderId="7" xfId="0" applyFont="1" applyFill="1" applyBorder="1" applyAlignment="1">
      <alignment vertical="center"/>
    </xf>
    <xf numFmtId="4" fontId="5" fillId="2" borderId="7" xfId="0" applyNumberFormat="1" applyFont="1" applyFill="1" applyBorder="1" applyAlignment="1">
      <alignment vertical="center"/>
    </xf>
    <xf numFmtId="0" fontId="0" fillId="2" borderId="13" xfId="0" applyFont="1" applyFill="1" applyBorder="1" applyAlignment="1">
      <alignment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horizontal="left" vertical="center" wrapText="1"/>
    </xf>
    <xf numFmtId="0" fontId="40" fillId="0" borderId="29" xfId="0" applyFont="1" applyBorder="1" applyAlignment="1">
      <alignment horizontal="left" wrapText="1"/>
    </xf>
    <xf numFmtId="0" fontId="39" fillId="0" borderId="0" xfId="0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left" vertical="center" wrapText="1"/>
    </xf>
    <xf numFmtId="0" fontId="39" fillId="0" borderId="0" xfId="0" applyFont="1" applyBorder="1" applyAlignment="1">
      <alignment horizontal="center" vertical="center"/>
    </xf>
    <xf numFmtId="0" fontId="40" fillId="0" borderId="29" xfId="0" applyFont="1" applyBorder="1" applyAlignment="1">
      <alignment horizontal="left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4_01/113106132" TargetMode="External" /><Relationship Id="rId2" Type="http://schemas.openxmlformats.org/officeDocument/2006/relationships/hyperlink" Target="https://podminky.urs.cz/item/CS_URS_2024_01/113107141" TargetMode="External" /><Relationship Id="rId3" Type="http://schemas.openxmlformats.org/officeDocument/2006/relationships/hyperlink" Target="https://podminky.urs.cz/item/CS_URS_2024_01/113107171" TargetMode="External" /><Relationship Id="rId4" Type="http://schemas.openxmlformats.org/officeDocument/2006/relationships/hyperlink" Target="https://podminky.urs.cz/item/CS_URS_2024_01/113107232" TargetMode="External" /><Relationship Id="rId5" Type="http://schemas.openxmlformats.org/officeDocument/2006/relationships/hyperlink" Target="https://podminky.urs.cz/item/CS_URS_2024_01/113107321" TargetMode="External" /><Relationship Id="rId6" Type="http://schemas.openxmlformats.org/officeDocument/2006/relationships/hyperlink" Target="https://podminky.urs.cz/item/CS_URS_2024_01/113154322" TargetMode="External" /><Relationship Id="rId7" Type="http://schemas.openxmlformats.org/officeDocument/2006/relationships/hyperlink" Target="https://podminky.urs.cz/item/CS_URS_2024_01/113202111" TargetMode="External" /><Relationship Id="rId8" Type="http://schemas.openxmlformats.org/officeDocument/2006/relationships/hyperlink" Target="https://podminky.urs.cz/item/CS_URS_2024_01/122251104" TargetMode="External" /><Relationship Id="rId9" Type="http://schemas.openxmlformats.org/officeDocument/2006/relationships/hyperlink" Target="https://podminky.urs.cz/item/CS_URS_2024_01/162751117" TargetMode="External" /><Relationship Id="rId10" Type="http://schemas.openxmlformats.org/officeDocument/2006/relationships/hyperlink" Target="https://podminky.urs.cz/item/CS_URS_2024_01/162751119" TargetMode="External" /><Relationship Id="rId11" Type="http://schemas.openxmlformats.org/officeDocument/2006/relationships/hyperlink" Target="https://podminky.urs.cz/item/CS_URS_2024_01/171251201" TargetMode="External" /><Relationship Id="rId12" Type="http://schemas.openxmlformats.org/officeDocument/2006/relationships/hyperlink" Target="https://podminky.urs.cz/item/CS_URS_2024_01/181351113" TargetMode="External" /><Relationship Id="rId13" Type="http://schemas.openxmlformats.org/officeDocument/2006/relationships/hyperlink" Target="https://podminky.urs.cz/item/CS_URS_2024_01/181411131" TargetMode="External" /><Relationship Id="rId14" Type="http://schemas.openxmlformats.org/officeDocument/2006/relationships/hyperlink" Target="https://podminky.urs.cz/item/CS_URS_2024_01/181951112" TargetMode="External" /><Relationship Id="rId15" Type="http://schemas.openxmlformats.org/officeDocument/2006/relationships/hyperlink" Target="https://podminky.urs.cz/item/CS_URS_2024_01/183101314" TargetMode="External" /><Relationship Id="rId16" Type="http://schemas.openxmlformats.org/officeDocument/2006/relationships/hyperlink" Target="https://podminky.urs.cz/item/CS_URS_2024_01/184102211" TargetMode="External" /><Relationship Id="rId17" Type="http://schemas.openxmlformats.org/officeDocument/2006/relationships/hyperlink" Target="https://podminky.urs.cz/item/CS_URS_2024_01/184911311" TargetMode="External" /><Relationship Id="rId18" Type="http://schemas.openxmlformats.org/officeDocument/2006/relationships/hyperlink" Target="https://podminky.urs.cz/item/CS_URS_2024_01/184911421" TargetMode="External" /><Relationship Id="rId19" Type="http://schemas.openxmlformats.org/officeDocument/2006/relationships/hyperlink" Target="https://podminky.urs.cz/item/CS_URS_2024_01/564751111" TargetMode="External" /><Relationship Id="rId20" Type="http://schemas.openxmlformats.org/officeDocument/2006/relationships/hyperlink" Target="https://podminky.urs.cz/item/CS_URS_2024_01/564861111" TargetMode="External" /><Relationship Id="rId21" Type="http://schemas.openxmlformats.org/officeDocument/2006/relationships/hyperlink" Target="https://podminky.urs.cz/item/CS_URS_2024_01/564871011" TargetMode="External" /><Relationship Id="rId22" Type="http://schemas.openxmlformats.org/officeDocument/2006/relationships/hyperlink" Target="https://podminky.urs.cz/item/CS_URS_2024_01/567122111" TargetMode="External" /><Relationship Id="rId23" Type="http://schemas.openxmlformats.org/officeDocument/2006/relationships/hyperlink" Target="https://podminky.urs.cz/item/CS_URS_2024_01/573211109" TargetMode="External" /><Relationship Id="rId24" Type="http://schemas.openxmlformats.org/officeDocument/2006/relationships/hyperlink" Target="https://podminky.urs.cz/item/CS_URS_2024_01/577134111" TargetMode="External" /><Relationship Id="rId25" Type="http://schemas.openxmlformats.org/officeDocument/2006/relationships/hyperlink" Target="https://podminky.urs.cz/item/CS_URS_2024_01/577144111" TargetMode="External" /><Relationship Id="rId26" Type="http://schemas.openxmlformats.org/officeDocument/2006/relationships/hyperlink" Target="https://podminky.urs.cz/item/CS_URS_2024_01/596211111" TargetMode="External" /><Relationship Id="rId27" Type="http://schemas.openxmlformats.org/officeDocument/2006/relationships/hyperlink" Target="https://podminky.urs.cz/item/CS_URS_2024_01/596212210" TargetMode="External" /><Relationship Id="rId28" Type="http://schemas.openxmlformats.org/officeDocument/2006/relationships/hyperlink" Target="https://podminky.urs.cz/item/CS_URS_2024_01/596411111" TargetMode="External" /><Relationship Id="rId29" Type="http://schemas.openxmlformats.org/officeDocument/2006/relationships/hyperlink" Target="https://podminky.urs.cz/item/CS_URS_2024_01/596811411" TargetMode="External" /><Relationship Id="rId30" Type="http://schemas.openxmlformats.org/officeDocument/2006/relationships/hyperlink" Target="https://podminky.urs.cz/item/CS_URS_2024_01/914111111" TargetMode="External" /><Relationship Id="rId31" Type="http://schemas.openxmlformats.org/officeDocument/2006/relationships/hyperlink" Target="https://podminky.urs.cz/item/CS_URS_2024_01/914511112" TargetMode="External" /><Relationship Id="rId32" Type="http://schemas.openxmlformats.org/officeDocument/2006/relationships/hyperlink" Target="https://podminky.urs.cz/item/CS_URS_2024_01/915211116" TargetMode="External" /><Relationship Id="rId33" Type="http://schemas.openxmlformats.org/officeDocument/2006/relationships/hyperlink" Target="https://podminky.urs.cz/item/CS_URS_2024_01/915611111" TargetMode="External" /><Relationship Id="rId34" Type="http://schemas.openxmlformats.org/officeDocument/2006/relationships/hyperlink" Target="https://podminky.urs.cz/item/CS_URS_2024_01/916231213" TargetMode="External" /><Relationship Id="rId35" Type="http://schemas.openxmlformats.org/officeDocument/2006/relationships/hyperlink" Target="https://podminky.urs.cz/item/CS_URS_2024_01/919122132" TargetMode="External" /><Relationship Id="rId36" Type="http://schemas.openxmlformats.org/officeDocument/2006/relationships/hyperlink" Target="https://podminky.urs.cz/item/CS_URS_2024_01/919124121" TargetMode="External" /><Relationship Id="rId37" Type="http://schemas.openxmlformats.org/officeDocument/2006/relationships/hyperlink" Target="https://podminky.urs.cz/item/CS_URS_2024_01/919731121" TargetMode="External" /><Relationship Id="rId38" Type="http://schemas.openxmlformats.org/officeDocument/2006/relationships/hyperlink" Target="https://podminky.urs.cz/item/CS_URS_2024_01/919735111" TargetMode="External" /><Relationship Id="rId39" Type="http://schemas.openxmlformats.org/officeDocument/2006/relationships/hyperlink" Target="https://podminky.urs.cz/item/CS_URS_2024_01/919735124" TargetMode="External" /><Relationship Id="rId40" Type="http://schemas.openxmlformats.org/officeDocument/2006/relationships/hyperlink" Target="https://podminky.urs.cz/item/CS_URS_2024_01/936104212" TargetMode="External" /><Relationship Id="rId41" Type="http://schemas.openxmlformats.org/officeDocument/2006/relationships/hyperlink" Target="https://podminky.urs.cz/item/CS_URS_2024_01/966001311" TargetMode="External" /><Relationship Id="rId42" Type="http://schemas.openxmlformats.org/officeDocument/2006/relationships/hyperlink" Target="https://podminky.urs.cz/item/CS_URS_2024_01/966006132" TargetMode="External" /><Relationship Id="rId43" Type="http://schemas.openxmlformats.org/officeDocument/2006/relationships/hyperlink" Target="https://podminky.urs.cz/item/CS_URS_2024_01/966006211" TargetMode="External" /><Relationship Id="rId44" Type="http://schemas.openxmlformats.org/officeDocument/2006/relationships/hyperlink" Target="https://podminky.urs.cz/item/CS_URS_2024_01/997013509" TargetMode="External" /><Relationship Id="rId45" Type="http://schemas.openxmlformats.org/officeDocument/2006/relationships/hyperlink" Target="https://podminky.urs.cz/item/CS_URS_2024_01/997013511" TargetMode="External" /><Relationship Id="rId46" Type="http://schemas.openxmlformats.org/officeDocument/2006/relationships/hyperlink" Target="https://podminky.urs.cz/item/CS_URS_2024_01/997221551" TargetMode="External" /><Relationship Id="rId47" Type="http://schemas.openxmlformats.org/officeDocument/2006/relationships/hyperlink" Target="https://podminky.urs.cz/item/CS_URS_2024_01/997221559" TargetMode="External" /><Relationship Id="rId48" Type="http://schemas.openxmlformats.org/officeDocument/2006/relationships/hyperlink" Target="https://podminky.urs.cz/item/CS_URS_2024_01/997221561" TargetMode="External" /><Relationship Id="rId49" Type="http://schemas.openxmlformats.org/officeDocument/2006/relationships/hyperlink" Target="https://podminky.urs.cz/item/CS_URS_2024_01/997221569" TargetMode="External" /><Relationship Id="rId50" Type="http://schemas.openxmlformats.org/officeDocument/2006/relationships/hyperlink" Target="https://podminky.urs.cz/item/CS_URS_2024_01/998225111" TargetMode="External" /><Relationship Id="rId51" Type="http://schemas.openxmlformats.org/officeDocument/2006/relationships/hyperlink" Target="https://podminky.urs.cz/item/CS_URS_2024_01/460171252" TargetMode="External" /><Relationship Id="rId52" Type="http://schemas.openxmlformats.org/officeDocument/2006/relationships/hyperlink" Target="https://podminky.urs.cz/item/CS_URS_2024_01/460661112" TargetMode="External" /><Relationship Id="rId53" Type="http://schemas.openxmlformats.org/officeDocument/2006/relationships/hyperlink" Target="https://podminky.urs.cz/item/CS_URS_2024_01/460671113" TargetMode="External" /><Relationship Id="rId54" Type="http://schemas.openxmlformats.org/officeDocument/2006/relationships/hyperlink" Target="https://podminky.urs.cz/item/CS_URS_2024_01/460791213" TargetMode="External" /><Relationship Id="rId55" Type="http://schemas.openxmlformats.org/officeDocument/2006/relationships/hyperlink" Target="https://podminky.urs.cz/item/CS_URS_2024_01/460451262" TargetMode="External" /><Relationship Id="rId56" Type="http://schemas.openxmlformats.org/officeDocument/2006/relationships/hyperlink" Target="https://podminky.urs.cz/item/CS_URS_2024_01/012103000" TargetMode="External" /><Relationship Id="rId57" Type="http://schemas.openxmlformats.org/officeDocument/2006/relationships/hyperlink" Target="https://podminky.urs.cz/item/CS_URS_2024_01/013203000" TargetMode="External" /><Relationship Id="rId58" Type="http://schemas.openxmlformats.org/officeDocument/2006/relationships/hyperlink" Target="https://podminky.urs.cz/item/CS_URS_2024_01/013254000" TargetMode="External" /><Relationship Id="rId59" Type="http://schemas.openxmlformats.org/officeDocument/2006/relationships/hyperlink" Target="https://podminky.urs.cz/item/CS_URS_2024_01/030001000" TargetMode="External" /><Relationship Id="rId60" Type="http://schemas.openxmlformats.org/officeDocument/2006/relationships/hyperlink" Target="https://podminky.urs.cz/item/CS_URS_2024_01/032403000" TargetMode="External" /><Relationship Id="rId61" Type="http://schemas.openxmlformats.org/officeDocument/2006/relationships/hyperlink" Target="https://podminky.urs.cz/item/CS_URS_2024_01/034303000" TargetMode="External" /><Relationship Id="rId62" Type="http://schemas.openxmlformats.org/officeDocument/2006/relationships/hyperlink" Target="https://podminky.urs.cz/item/CS_URS_2024_01/043134000" TargetMode="External" /><Relationship Id="rId63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57"/>
  <sheetViews>
    <sheetView showGridLines="0" workbookViewId="0" topLeftCell="A37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9" t="s">
        <v>0</v>
      </c>
      <c r="AZ1" s="19" t="s">
        <v>1</v>
      </c>
      <c r="BA1" s="19" t="s">
        <v>2</v>
      </c>
      <c r="BB1" s="19" t="s">
        <v>3</v>
      </c>
      <c r="BT1" s="19" t="s">
        <v>4</v>
      </c>
      <c r="BU1" s="19" t="s">
        <v>4</v>
      </c>
      <c r="BV1" s="19" t="s">
        <v>5</v>
      </c>
    </row>
    <row r="2" spans="44:72" s="1" customFormat="1" ht="36.95" customHeight="1">
      <c r="AR2" s="292" t="s">
        <v>6</v>
      </c>
      <c r="AS2" s="278"/>
      <c r="AT2" s="278"/>
      <c r="AU2" s="278"/>
      <c r="AV2" s="278"/>
      <c r="AW2" s="278"/>
      <c r="AX2" s="278"/>
      <c r="AY2" s="278"/>
      <c r="AZ2" s="278"/>
      <c r="BA2" s="278"/>
      <c r="BB2" s="278"/>
      <c r="BC2" s="278"/>
      <c r="BD2" s="278"/>
      <c r="BE2" s="278"/>
      <c r="BS2" s="20" t="s">
        <v>7</v>
      </c>
      <c r="BT2" s="20" t="s">
        <v>8</v>
      </c>
    </row>
    <row r="3" spans="2:72" s="1" customFormat="1" ht="6.95" customHeight="1">
      <c r="B3" s="21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3"/>
      <c r="BS3" s="20" t="s">
        <v>7</v>
      </c>
      <c r="BT3" s="20" t="s">
        <v>9</v>
      </c>
    </row>
    <row r="4" spans="2:71" s="1" customFormat="1" ht="24.95" customHeight="1">
      <c r="B4" s="23"/>
      <c r="D4" s="24" t="s">
        <v>10</v>
      </c>
      <c r="AR4" s="23"/>
      <c r="AS4" s="25" t="s">
        <v>11</v>
      </c>
      <c r="BS4" s="20" t="s">
        <v>12</v>
      </c>
    </row>
    <row r="5" spans="2:71" s="1" customFormat="1" ht="12" customHeight="1">
      <c r="B5" s="23"/>
      <c r="D5" s="26" t="s">
        <v>13</v>
      </c>
      <c r="K5" s="277" t="s">
        <v>14</v>
      </c>
      <c r="L5" s="278"/>
      <c r="M5" s="278"/>
      <c r="N5" s="278"/>
      <c r="O5" s="278"/>
      <c r="P5" s="278"/>
      <c r="Q5" s="278"/>
      <c r="R5" s="278"/>
      <c r="S5" s="278"/>
      <c r="T5" s="278"/>
      <c r="U5" s="278"/>
      <c r="V5" s="278"/>
      <c r="W5" s="278"/>
      <c r="X5" s="278"/>
      <c r="Y5" s="278"/>
      <c r="Z5" s="278"/>
      <c r="AA5" s="278"/>
      <c r="AB5" s="278"/>
      <c r="AC5" s="278"/>
      <c r="AD5" s="278"/>
      <c r="AE5" s="278"/>
      <c r="AF5" s="278"/>
      <c r="AG5" s="278"/>
      <c r="AH5" s="278"/>
      <c r="AI5" s="278"/>
      <c r="AJ5" s="278"/>
      <c r="AK5" s="278"/>
      <c r="AL5" s="278"/>
      <c r="AM5" s="278"/>
      <c r="AN5" s="278"/>
      <c r="AO5" s="278"/>
      <c r="AR5" s="23"/>
      <c r="BS5" s="20" t="s">
        <v>7</v>
      </c>
    </row>
    <row r="6" spans="2:71" s="1" customFormat="1" ht="36.95" customHeight="1">
      <c r="B6" s="23"/>
      <c r="D6" s="28" t="s">
        <v>15</v>
      </c>
      <c r="K6" s="279" t="s">
        <v>16</v>
      </c>
      <c r="L6" s="278"/>
      <c r="M6" s="278"/>
      <c r="N6" s="278"/>
      <c r="O6" s="278"/>
      <c r="P6" s="278"/>
      <c r="Q6" s="278"/>
      <c r="R6" s="278"/>
      <c r="S6" s="278"/>
      <c r="T6" s="278"/>
      <c r="U6" s="278"/>
      <c r="V6" s="278"/>
      <c r="W6" s="278"/>
      <c r="X6" s="278"/>
      <c r="Y6" s="278"/>
      <c r="Z6" s="278"/>
      <c r="AA6" s="278"/>
      <c r="AB6" s="278"/>
      <c r="AC6" s="278"/>
      <c r="AD6" s="278"/>
      <c r="AE6" s="278"/>
      <c r="AF6" s="278"/>
      <c r="AG6" s="278"/>
      <c r="AH6" s="278"/>
      <c r="AI6" s="278"/>
      <c r="AJ6" s="278"/>
      <c r="AK6" s="278"/>
      <c r="AL6" s="278"/>
      <c r="AM6" s="278"/>
      <c r="AN6" s="278"/>
      <c r="AO6" s="278"/>
      <c r="AR6" s="23"/>
      <c r="BS6" s="20" t="s">
        <v>7</v>
      </c>
    </row>
    <row r="7" spans="2:71" s="1" customFormat="1" ht="12" customHeight="1">
      <c r="B7" s="23"/>
      <c r="D7" s="29" t="s">
        <v>17</v>
      </c>
      <c r="K7" s="27" t="s">
        <v>18</v>
      </c>
      <c r="AK7" s="29" t="s">
        <v>19</v>
      </c>
      <c r="AN7" s="27" t="s">
        <v>20</v>
      </c>
      <c r="AR7" s="23"/>
      <c r="BS7" s="20" t="s">
        <v>7</v>
      </c>
    </row>
    <row r="8" spans="2:71" s="1" customFormat="1" ht="12" customHeight="1">
      <c r="B8" s="23"/>
      <c r="D8" s="29" t="s">
        <v>21</v>
      </c>
      <c r="K8" s="27" t="s">
        <v>22</v>
      </c>
      <c r="AK8" s="29" t="s">
        <v>23</v>
      </c>
      <c r="AN8" s="27" t="s">
        <v>24</v>
      </c>
      <c r="AR8" s="23"/>
      <c r="BS8" s="20" t="s">
        <v>7</v>
      </c>
    </row>
    <row r="9" spans="2:71" s="1" customFormat="1" ht="14.45" customHeight="1">
      <c r="B9" s="23"/>
      <c r="AR9" s="23"/>
      <c r="BS9" s="20" t="s">
        <v>7</v>
      </c>
    </row>
    <row r="10" spans="2:71" s="1" customFormat="1" ht="12" customHeight="1">
      <c r="B10" s="23"/>
      <c r="D10" s="29" t="s">
        <v>25</v>
      </c>
      <c r="AK10" s="29" t="s">
        <v>26</v>
      </c>
      <c r="AN10" s="27" t="s">
        <v>27</v>
      </c>
      <c r="AR10" s="23"/>
      <c r="BS10" s="20" t="s">
        <v>7</v>
      </c>
    </row>
    <row r="11" spans="2:71" s="1" customFormat="1" ht="18.4" customHeight="1">
      <c r="B11" s="23"/>
      <c r="E11" s="27" t="s">
        <v>28</v>
      </c>
      <c r="AK11" s="29" t="s">
        <v>29</v>
      </c>
      <c r="AN11" s="27" t="s">
        <v>30</v>
      </c>
      <c r="AR11" s="23"/>
      <c r="BS11" s="20" t="s">
        <v>7</v>
      </c>
    </row>
    <row r="12" spans="2:71" s="1" customFormat="1" ht="6.95" customHeight="1">
      <c r="B12" s="23"/>
      <c r="AR12" s="23"/>
      <c r="BS12" s="20" t="s">
        <v>7</v>
      </c>
    </row>
    <row r="13" spans="2:71" s="1" customFormat="1" ht="12" customHeight="1">
      <c r="B13" s="23"/>
      <c r="D13" s="29" t="s">
        <v>31</v>
      </c>
      <c r="AK13" s="29" t="s">
        <v>26</v>
      </c>
      <c r="AN13" s="27" t="s">
        <v>3</v>
      </c>
      <c r="AR13" s="23"/>
      <c r="BS13" s="20" t="s">
        <v>7</v>
      </c>
    </row>
    <row r="14" spans="2:71" ht="12.75">
      <c r="B14" s="23"/>
      <c r="E14" s="27" t="s">
        <v>32</v>
      </c>
      <c r="AK14" s="29" t="s">
        <v>29</v>
      </c>
      <c r="AN14" s="27" t="s">
        <v>3</v>
      </c>
      <c r="AR14" s="23"/>
      <c r="BS14" s="20" t="s">
        <v>7</v>
      </c>
    </row>
    <row r="15" spans="2:71" s="1" customFormat="1" ht="6.95" customHeight="1">
      <c r="B15" s="23"/>
      <c r="AR15" s="23"/>
      <c r="BS15" s="20" t="s">
        <v>4</v>
      </c>
    </row>
    <row r="16" spans="2:71" s="1" customFormat="1" ht="12" customHeight="1">
      <c r="B16" s="23"/>
      <c r="D16" s="29" t="s">
        <v>33</v>
      </c>
      <c r="AK16" s="29" t="s">
        <v>26</v>
      </c>
      <c r="AN16" s="27" t="s">
        <v>34</v>
      </c>
      <c r="AR16" s="23"/>
      <c r="BS16" s="20" t="s">
        <v>4</v>
      </c>
    </row>
    <row r="17" spans="2:71" s="1" customFormat="1" ht="18.4" customHeight="1">
      <c r="B17" s="23"/>
      <c r="E17" s="27" t="s">
        <v>35</v>
      </c>
      <c r="AK17" s="29" t="s">
        <v>29</v>
      </c>
      <c r="AN17" s="27" t="s">
        <v>36</v>
      </c>
      <c r="AR17" s="23"/>
      <c r="BS17" s="20" t="s">
        <v>37</v>
      </c>
    </row>
    <row r="18" spans="2:71" s="1" customFormat="1" ht="6.95" customHeight="1">
      <c r="B18" s="23"/>
      <c r="AR18" s="23"/>
      <c r="BS18" s="20" t="s">
        <v>7</v>
      </c>
    </row>
    <row r="19" spans="2:71" s="1" customFormat="1" ht="12" customHeight="1">
      <c r="B19" s="23"/>
      <c r="D19" s="29" t="s">
        <v>38</v>
      </c>
      <c r="AK19" s="29" t="s">
        <v>26</v>
      </c>
      <c r="AN19" s="27" t="s">
        <v>39</v>
      </c>
      <c r="AR19" s="23"/>
      <c r="BS19" s="20" t="s">
        <v>7</v>
      </c>
    </row>
    <row r="20" spans="2:71" s="1" customFormat="1" ht="18.4" customHeight="1">
      <c r="B20" s="23"/>
      <c r="E20" s="27" t="s">
        <v>40</v>
      </c>
      <c r="AK20" s="29" t="s">
        <v>29</v>
      </c>
      <c r="AN20" s="27" t="s">
        <v>3</v>
      </c>
      <c r="AR20" s="23"/>
      <c r="BS20" s="20" t="s">
        <v>4</v>
      </c>
    </row>
    <row r="21" spans="2:44" s="1" customFormat="1" ht="6.95" customHeight="1">
      <c r="B21" s="23"/>
      <c r="AR21" s="23"/>
    </row>
    <row r="22" spans="2:44" s="1" customFormat="1" ht="12" customHeight="1">
      <c r="B22" s="23"/>
      <c r="D22" s="29" t="s">
        <v>41</v>
      </c>
      <c r="AR22" s="23"/>
    </row>
    <row r="23" spans="2:44" s="1" customFormat="1" ht="95.25" customHeight="1">
      <c r="B23" s="23"/>
      <c r="E23" s="280" t="s">
        <v>42</v>
      </c>
      <c r="F23" s="280"/>
      <c r="G23" s="280"/>
      <c r="H23" s="280"/>
      <c r="I23" s="280"/>
      <c r="J23" s="280"/>
      <c r="K23" s="280"/>
      <c r="L23" s="280"/>
      <c r="M23" s="280"/>
      <c r="N23" s="280"/>
      <c r="O23" s="280"/>
      <c r="P23" s="280"/>
      <c r="Q23" s="280"/>
      <c r="R23" s="280"/>
      <c r="S23" s="280"/>
      <c r="T23" s="280"/>
      <c r="U23" s="280"/>
      <c r="V23" s="280"/>
      <c r="W23" s="280"/>
      <c r="X23" s="280"/>
      <c r="Y23" s="280"/>
      <c r="Z23" s="280"/>
      <c r="AA23" s="280"/>
      <c r="AB23" s="280"/>
      <c r="AC23" s="280"/>
      <c r="AD23" s="280"/>
      <c r="AE23" s="280"/>
      <c r="AF23" s="280"/>
      <c r="AG23" s="280"/>
      <c r="AH23" s="280"/>
      <c r="AI23" s="280"/>
      <c r="AJ23" s="280"/>
      <c r="AK23" s="280"/>
      <c r="AL23" s="280"/>
      <c r="AM23" s="280"/>
      <c r="AN23" s="280"/>
      <c r="AR23" s="23"/>
    </row>
    <row r="24" spans="2:44" s="1" customFormat="1" ht="6.95" customHeight="1">
      <c r="B24" s="23"/>
      <c r="AR24" s="23"/>
    </row>
    <row r="25" spans="2:44" s="1" customFormat="1" ht="6.95" customHeight="1">
      <c r="B25" s="23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R25" s="23"/>
    </row>
    <row r="26" spans="1:57" s="2" customFormat="1" ht="25.9" customHeight="1">
      <c r="A26" s="32"/>
      <c r="B26" s="33"/>
      <c r="C26" s="32"/>
      <c r="D26" s="34" t="s">
        <v>43</v>
      </c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281">
        <f>ROUND(AG54,2)</f>
        <v>0</v>
      </c>
      <c r="AL26" s="282"/>
      <c r="AM26" s="282"/>
      <c r="AN26" s="282"/>
      <c r="AO26" s="282"/>
      <c r="AP26" s="32"/>
      <c r="AQ26" s="32"/>
      <c r="AR26" s="33"/>
      <c r="BE26" s="32"/>
    </row>
    <row r="27" spans="1:57" s="2" customFormat="1" ht="6.95" customHeight="1">
      <c r="A27" s="32"/>
      <c r="B27" s="33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3"/>
      <c r="BE27" s="32"/>
    </row>
    <row r="28" spans="1:57" s="2" customFormat="1" ht="12.75">
      <c r="A28" s="32"/>
      <c r="B28" s="33"/>
      <c r="C28" s="32"/>
      <c r="D28" s="32"/>
      <c r="E28" s="32"/>
      <c r="F28" s="32"/>
      <c r="G28" s="32"/>
      <c r="H28" s="32"/>
      <c r="I28" s="32"/>
      <c r="J28" s="32"/>
      <c r="K28" s="32"/>
      <c r="L28" s="283" t="s">
        <v>44</v>
      </c>
      <c r="M28" s="283"/>
      <c r="N28" s="283"/>
      <c r="O28" s="283"/>
      <c r="P28" s="283"/>
      <c r="Q28" s="32"/>
      <c r="R28" s="32"/>
      <c r="S28" s="32"/>
      <c r="T28" s="32"/>
      <c r="U28" s="32"/>
      <c r="V28" s="32"/>
      <c r="W28" s="283" t="s">
        <v>45</v>
      </c>
      <c r="X28" s="283"/>
      <c r="Y28" s="283"/>
      <c r="Z28" s="283"/>
      <c r="AA28" s="283"/>
      <c r="AB28" s="283"/>
      <c r="AC28" s="283"/>
      <c r="AD28" s="283"/>
      <c r="AE28" s="283"/>
      <c r="AF28" s="32"/>
      <c r="AG28" s="32"/>
      <c r="AH28" s="32"/>
      <c r="AI28" s="32"/>
      <c r="AJ28" s="32"/>
      <c r="AK28" s="283" t="s">
        <v>46</v>
      </c>
      <c r="AL28" s="283"/>
      <c r="AM28" s="283"/>
      <c r="AN28" s="283"/>
      <c r="AO28" s="283"/>
      <c r="AP28" s="32"/>
      <c r="AQ28" s="32"/>
      <c r="AR28" s="33"/>
      <c r="BE28" s="32"/>
    </row>
    <row r="29" spans="2:44" s="3" customFormat="1" ht="14.45" customHeight="1">
      <c r="B29" s="37"/>
      <c r="D29" s="29" t="s">
        <v>47</v>
      </c>
      <c r="F29" s="29" t="s">
        <v>48</v>
      </c>
      <c r="L29" s="286">
        <v>0.21</v>
      </c>
      <c r="M29" s="285"/>
      <c r="N29" s="285"/>
      <c r="O29" s="285"/>
      <c r="P29" s="285"/>
      <c r="W29" s="284">
        <f>ROUND(AZ54,2)</f>
        <v>0</v>
      </c>
      <c r="X29" s="285"/>
      <c r="Y29" s="285"/>
      <c r="Z29" s="285"/>
      <c r="AA29" s="285"/>
      <c r="AB29" s="285"/>
      <c r="AC29" s="285"/>
      <c r="AD29" s="285"/>
      <c r="AE29" s="285"/>
      <c r="AK29" s="284">
        <f>ROUND(AV54,2)</f>
        <v>0</v>
      </c>
      <c r="AL29" s="285"/>
      <c r="AM29" s="285"/>
      <c r="AN29" s="285"/>
      <c r="AO29" s="285"/>
      <c r="AR29" s="37"/>
    </row>
    <row r="30" spans="2:44" s="3" customFormat="1" ht="14.45" customHeight="1">
      <c r="B30" s="37"/>
      <c r="F30" s="29" t="s">
        <v>49</v>
      </c>
      <c r="L30" s="286">
        <v>0.12</v>
      </c>
      <c r="M30" s="285"/>
      <c r="N30" s="285"/>
      <c r="O30" s="285"/>
      <c r="P30" s="285"/>
      <c r="W30" s="284">
        <f>ROUND(BA54,2)</f>
        <v>0</v>
      </c>
      <c r="X30" s="285"/>
      <c r="Y30" s="285"/>
      <c r="Z30" s="285"/>
      <c r="AA30" s="285"/>
      <c r="AB30" s="285"/>
      <c r="AC30" s="285"/>
      <c r="AD30" s="285"/>
      <c r="AE30" s="285"/>
      <c r="AK30" s="284">
        <f>ROUND(AW54,2)</f>
        <v>0</v>
      </c>
      <c r="AL30" s="285"/>
      <c r="AM30" s="285"/>
      <c r="AN30" s="285"/>
      <c r="AO30" s="285"/>
      <c r="AR30" s="37"/>
    </row>
    <row r="31" spans="2:44" s="3" customFormat="1" ht="14.45" customHeight="1" hidden="1">
      <c r="B31" s="37"/>
      <c r="F31" s="29" t="s">
        <v>50</v>
      </c>
      <c r="L31" s="286">
        <v>0.21</v>
      </c>
      <c r="M31" s="285"/>
      <c r="N31" s="285"/>
      <c r="O31" s="285"/>
      <c r="P31" s="285"/>
      <c r="W31" s="284">
        <f>ROUND(BB54,2)</f>
        <v>0</v>
      </c>
      <c r="X31" s="285"/>
      <c r="Y31" s="285"/>
      <c r="Z31" s="285"/>
      <c r="AA31" s="285"/>
      <c r="AB31" s="285"/>
      <c r="AC31" s="285"/>
      <c r="AD31" s="285"/>
      <c r="AE31" s="285"/>
      <c r="AK31" s="284">
        <v>0</v>
      </c>
      <c r="AL31" s="285"/>
      <c r="AM31" s="285"/>
      <c r="AN31" s="285"/>
      <c r="AO31" s="285"/>
      <c r="AR31" s="37"/>
    </row>
    <row r="32" spans="2:44" s="3" customFormat="1" ht="14.45" customHeight="1" hidden="1">
      <c r="B32" s="37"/>
      <c r="F32" s="29" t="s">
        <v>51</v>
      </c>
      <c r="L32" s="286">
        <v>0.12</v>
      </c>
      <c r="M32" s="285"/>
      <c r="N32" s="285"/>
      <c r="O32" s="285"/>
      <c r="P32" s="285"/>
      <c r="W32" s="284">
        <f>ROUND(BC54,2)</f>
        <v>0</v>
      </c>
      <c r="X32" s="285"/>
      <c r="Y32" s="285"/>
      <c r="Z32" s="285"/>
      <c r="AA32" s="285"/>
      <c r="AB32" s="285"/>
      <c r="AC32" s="285"/>
      <c r="AD32" s="285"/>
      <c r="AE32" s="285"/>
      <c r="AK32" s="284">
        <v>0</v>
      </c>
      <c r="AL32" s="285"/>
      <c r="AM32" s="285"/>
      <c r="AN32" s="285"/>
      <c r="AO32" s="285"/>
      <c r="AR32" s="37"/>
    </row>
    <row r="33" spans="2:44" s="3" customFormat="1" ht="14.45" customHeight="1" hidden="1">
      <c r="B33" s="37"/>
      <c r="F33" s="29" t="s">
        <v>52</v>
      </c>
      <c r="L33" s="286">
        <v>0</v>
      </c>
      <c r="M33" s="285"/>
      <c r="N33" s="285"/>
      <c r="O33" s="285"/>
      <c r="P33" s="285"/>
      <c r="W33" s="284">
        <f>ROUND(BD54,2)</f>
        <v>0</v>
      </c>
      <c r="X33" s="285"/>
      <c r="Y33" s="285"/>
      <c r="Z33" s="285"/>
      <c r="AA33" s="285"/>
      <c r="AB33" s="285"/>
      <c r="AC33" s="285"/>
      <c r="AD33" s="285"/>
      <c r="AE33" s="285"/>
      <c r="AK33" s="284">
        <v>0</v>
      </c>
      <c r="AL33" s="285"/>
      <c r="AM33" s="285"/>
      <c r="AN33" s="285"/>
      <c r="AO33" s="285"/>
      <c r="AR33" s="37"/>
    </row>
    <row r="34" spans="1:57" s="2" customFormat="1" ht="6.95" customHeight="1">
      <c r="A34" s="32"/>
      <c r="B34" s="33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3"/>
      <c r="BE34" s="32"/>
    </row>
    <row r="35" spans="1:57" s="2" customFormat="1" ht="25.9" customHeight="1">
      <c r="A35" s="32"/>
      <c r="B35" s="33"/>
      <c r="C35" s="38"/>
      <c r="D35" s="39" t="s">
        <v>53</v>
      </c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1" t="s">
        <v>54</v>
      </c>
      <c r="U35" s="40"/>
      <c r="V35" s="40"/>
      <c r="W35" s="40"/>
      <c r="X35" s="306" t="s">
        <v>55</v>
      </c>
      <c r="Y35" s="307"/>
      <c r="Z35" s="307"/>
      <c r="AA35" s="307"/>
      <c r="AB35" s="307"/>
      <c r="AC35" s="40"/>
      <c r="AD35" s="40"/>
      <c r="AE35" s="40"/>
      <c r="AF35" s="40"/>
      <c r="AG35" s="40"/>
      <c r="AH35" s="40"/>
      <c r="AI35" s="40"/>
      <c r="AJ35" s="40"/>
      <c r="AK35" s="308">
        <f>SUM(AK26:AK33)</f>
        <v>0</v>
      </c>
      <c r="AL35" s="307"/>
      <c r="AM35" s="307"/>
      <c r="AN35" s="307"/>
      <c r="AO35" s="309"/>
      <c r="AP35" s="38"/>
      <c r="AQ35" s="38"/>
      <c r="AR35" s="33"/>
      <c r="BE35" s="32"/>
    </row>
    <row r="36" spans="1:57" s="2" customFormat="1" ht="6.95" customHeight="1">
      <c r="A36" s="32"/>
      <c r="B36" s="33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3"/>
      <c r="BE36" s="32"/>
    </row>
    <row r="37" spans="1:57" s="2" customFormat="1" ht="6.95" customHeight="1">
      <c r="A37" s="32"/>
      <c r="B37" s="42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43"/>
      <c r="AM37" s="43"/>
      <c r="AN37" s="43"/>
      <c r="AO37" s="43"/>
      <c r="AP37" s="43"/>
      <c r="AQ37" s="43"/>
      <c r="AR37" s="33"/>
      <c r="BE37" s="32"/>
    </row>
    <row r="41" spans="1:57" s="2" customFormat="1" ht="6.95" customHeight="1">
      <c r="A41" s="32"/>
      <c r="B41" s="44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45"/>
      <c r="AE41" s="45"/>
      <c r="AF41" s="45"/>
      <c r="AG41" s="45"/>
      <c r="AH41" s="45"/>
      <c r="AI41" s="45"/>
      <c r="AJ41" s="45"/>
      <c r="AK41" s="45"/>
      <c r="AL41" s="45"/>
      <c r="AM41" s="45"/>
      <c r="AN41" s="45"/>
      <c r="AO41" s="45"/>
      <c r="AP41" s="45"/>
      <c r="AQ41" s="45"/>
      <c r="AR41" s="33"/>
      <c r="BE41" s="32"/>
    </row>
    <row r="42" spans="1:57" s="2" customFormat="1" ht="24.95" customHeight="1">
      <c r="A42" s="32"/>
      <c r="B42" s="33"/>
      <c r="C42" s="24" t="s">
        <v>56</v>
      </c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2"/>
      <c r="AN42" s="32"/>
      <c r="AO42" s="32"/>
      <c r="AP42" s="32"/>
      <c r="AQ42" s="32"/>
      <c r="AR42" s="33"/>
      <c r="BE42" s="32"/>
    </row>
    <row r="43" spans="1:57" s="2" customFormat="1" ht="6.95" customHeight="1">
      <c r="A43" s="32"/>
      <c r="B43" s="33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2"/>
      <c r="AN43" s="32"/>
      <c r="AO43" s="32"/>
      <c r="AP43" s="32"/>
      <c r="AQ43" s="32"/>
      <c r="AR43" s="33"/>
      <c r="BE43" s="32"/>
    </row>
    <row r="44" spans="2:44" s="4" customFormat="1" ht="12" customHeight="1">
      <c r="B44" s="46"/>
      <c r="C44" s="29" t="s">
        <v>13</v>
      </c>
      <c r="L44" s="4" t="str">
        <f>K5</f>
        <v>Se2024-002</v>
      </c>
      <c r="AR44" s="46"/>
    </row>
    <row r="45" spans="2:44" s="5" customFormat="1" ht="36.95" customHeight="1">
      <c r="B45" s="47"/>
      <c r="C45" s="48" t="s">
        <v>15</v>
      </c>
      <c r="L45" s="297" t="str">
        <f>K6</f>
        <v>Rekonstrukce chodníků na sídlišti Písečná Chomutov - část</v>
      </c>
      <c r="M45" s="298"/>
      <c r="N45" s="298"/>
      <c r="O45" s="298"/>
      <c r="P45" s="298"/>
      <c r="Q45" s="298"/>
      <c r="R45" s="298"/>
      <c r="S45" s="298"/>
      <c r="T45" s="298"/>
      <c r="U45" s="298"/>
      <c r="V45" s="298"/>
      <c r="W45" s="298"/>
      <c r="X45" s="298"/>
      <c r="Y45" s="298"/>
      <c r="Z45" s="298"/>
      <c r="AA45" s="298"/>
      <c r="AB45" s="298"/>
      <c r="AC45" s="298"/>
      <c r="AD45" s="298"/>
      <c r="AE45" s="298"/>
      <c r="AF45" s="298"/>
      <c r="AG45" s="298"/>
      <c r="AH45" s="298"/>
      <c r="AI45" s="298"/>
      <c r="AJ45" s="298"/>
      <c r="AK45" s="298"/>
      <c r="AL45" s="298"/>
      <c r="AM45" s="298"/>
      <c r="AN45" s="298"/>
      <c r="AO45" s="298"/>
      <c r="AR45" s="47"/>
    </row>
    <row r="46" spans="1:57" s="2" customFormat="1" ht="6.95" customHeight="1">
      <c r="A46" s="32"/>
      <c r="B46" s="33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2"/>
      <c r="AN46" s="32"/>
      <c r="AO46" s="32"/>
      <c r="AP46" s="32"/>
      <c r="AQ46" s="32"/>
      <c r="AR46" s="33"/>
      <c r="BE46" s="32"/>
    </row>
    <row r="47" spans="1:57" s="2" customFormat="1" ht="12" customHeight="1">
      <c r="A47" s="32"/>
      <c r="B47" s="33"/>
      <c r="C47" s="29" t="s">
        <v>21</v>
      </c>
      <c r="D47" s="32"/>
      <c r="E47" s="32"/>
      <c r="F47" s="32"/>
      <c r="G47" s="32"/>
      <c r="H47" s="32"/>
      <c r="I47" s="32"/>
      <c r="J47" s="32"/>
      <c r="K47" s="32"/>
      <c r="L47" s="49" t="str">
        <f>IF(K8="","",K8)</f>
        <v>Chomutov</v>
      </c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29" t="s">
        <v>23</v>
      </c>
      <c r="AJ47" s="32"/>
      <c r="AK47" s="32"/>
      <c r="AL47" s="32"/>
      <c r="AM47" s="299" t="str">
        <f>IF(AN8="","",AN8)</f>
        <v>6. 3. 2024</v>
      </c>
      <c r="AN47" s="299"/>
      <c r="AO47" s="32"/>
      <c r="AP47" s="32"/>
      <c r="AQ47" s="32"/>
      <c r="AR47" s="33"/>
      <c r="BE47" s="32"/>
    </row>
    <row r="48" spans="1:57" s="2" customFormat="1" ht="6.95" customHeight="1">
      <c r="A48" s="32"/>
      <c r="B48" s="33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32"/>
      <c r="AN48" s="32"/>
      <c r="AO48" s="32"/>
      <c r="AP48" s="32"/>
      <c r="AQ48" s="32"/>
      <c r="AR48" s="33"/>
      <c r="BE48" s="32"/>
    </row>
    <row r="49" spans="1:57" s="2" customFormat="1" ht="15.2" customHeight="1">
      <c r="A49" s="32"/>
      <c r="B49" s="33"/>
      <c r="C49" s="29" t="s">
        <v>25</v>
      </c>
      <c r="D49" s="32"/>
      <c r="E49" s="32"/>
      <c r="F49" s="32"/>
      <c r="G49" s="32"/>
      <c r="H49" s="32"/>
      <c r="I49" s="32"/>
      <c r="J49" s="32"/>
      <c r="K49" s="32"/>
      <c r="L49" s="4" t="str">
        <f>IF(E11="","",E11)</f>
        <v>Statutární město Chomutov</v>
      </c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  <c r="AF49" s="32"/>
      <c r="AG49" s="32"/>
      <c r="AH49" s="32"/>
      <c r="AI49" s="29" t="s">
        <v>33</v>
      </c>
      <c r="AJ49" s="32"/>
      <c r="AK49" s="32"/>
      <c r="AL49" s="32"/>
      <c r="AM49" s="300" t="str">
        <f>IF(E17="","",E17)</f>
        <v>Designprojekt.cz</v>
      </c>
      <c r="AN49" s="301"/>
      <c r="AO49" s="301"/>
      <c r="AP49" s="301"/>
      <c r="AQ49" s="32"/>
      <c r="AR49" s="33"/>
      <c r="AS49" s="302" t="s">
        <v>57</v>
      </c>
      <c r="AT49" s="303"/>
      <c r="AU49" s="51"/>
      <c r="AV49" s="51"/>
      <c r="AW49" s="51"/>
      <c r="AX49" s="51"/>
      <c r="AY49" s="51"/>
      <c r="AZ49" s="51"/>
      <c r="BA49" s="51"/>
      <c r="BB49" s="51"/>
      <c r="BC49" s="51"/>
      <c r="BD49" s="52"/>
      <c r="BE49" s="32"/>
    </row>
    <row r="50" spans="1:57" s="2" customFormat="1" ht="15.2" customHeight="1">
      <c r="A50" s="32"/>
      <c r="B50" s="33"/>
      <c r="C50" s="29" t="s">
        <v>31</v>
      </c>
      <c r="D50" s="32"/>
      <c r="E50" s="32"/>
      <c r="F50" s="32"/>
      <c r="G50" s="32"/>
      <c r="H50" s="32"/>
      <c r="I50" s="32"/>
      <c r="J50" s="32"/>
      <c r="K50" s="32"/>
      <c r="L50" s="4" t="str">
        <f>IF(E14="","",E14)</f>
        <v xml:space="preserve"> </v>
      </c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32"/>
      <c r="AH50" s="32"/>
      <c r="AI50" s="29" t="s">
        <v>38</v>
      </c>
      <c r="AJ50" s="32"/>
      <c r="AK50" s="32"/>
      <c r="AL50" s="32"/>
      <c r="AM50" s="300" t="str">
        <f>IF(E20="","",E20)</f>
        <v>Švandrlík Milan</v>
      </c>
      <c r="AN50" s="301"/>
      <c r="AO50" s="301"/>
      <c r="AP50" s="301"/>
      <c r="AQ50" s="32"/>
      <c r="AR50" s="33"/>
      <c r="AS50" s="304"/>
      <c r="AT50" s="305"/>
      <c r="AU50" s="53"/>
      <c r="AV50" s="53"/>
      <c r="AW50" s="53"/>
      <c r="AX50" s="53"/>
      <c r="AY50" s="53"/>
      <c r="AZ50" s="53"/>
      <c r="BA50" s="53"/>
      <c r="BB50" s="53"/>
      <c r="BC50" s="53"/>
      <c r="BD50" s="54"/>
      <c r="BE50" s="32"/>
    </row>
    <row r="51" spans="1:57" s="2" customFormat="1" ht="10.9" customHeight="1">
      <c r="A51" s="32"/>
      <c r="B51" s="33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  <c r="AG51" s="32"/>
      <c r="AH51" s="32"/>
      <c r="AI51" s="32"/>
      <c r="AJ51" s="32"/>
      <c r="AK51" s="32"/>
      <c r="AL51" s="32"/>
      <c r="AM51" s="32"/>
      <c r="AN51" s="32"/>
      <c r="AO51" s="32"/>
      <c r="AP51" s="32"/>
      <c r="AQ51" s="32"/>
      <c r="AR51" s="33"/>
      <c r="AS51" s="304"/>
      <c r="AT51" s="305"/>
      <c r="AU51" s="53"/>
      <c r="AV51" s="53"/>
      <c r="AW51" s="53"/>
      <c r="AX51" s="53"/>
      <c r="AY51" s="53"/>
      <c r="AZ51" s="53"/>
      <c r="BA51" s="53"/>
      <c r="BB51" s="53"/>
      <c r="BC51" s="53"/>
      <c r="BD51" s="54"/>
      <c r="BE51" s="32"/>
    </row>
    <row r="52" spans="1:57" s="2" customFormat="1" ht="29.25" customHeight="1">
      <c r="A52" s="32"/>
      <c r="B52" s="33"/>
      <c r="C52" s="293" t="s">
        <v>58</v>
      </c>
      <c r="D52" s="294"/>
      <c r="E52" s="294"/>
      <c r="F52" s="294"/>
      <c r="G52" s="294"/>
      <c r="H52" s="55"/>
      <c r="I52" s="295" t="s">
        <v>59</v>
      </c>
      <c r="J52" s="294"/>
      <c r="K52" s="294"/>
      <c r="L52" s="294"/>
      <c r="M52" s="294"/>
      <c r="N52" s="294"/>
      <c r="O52" s="294"/>
      <c r="P52" s="294"/>
      <c r="Q52" s="294"/>
      <c r="R52" s="294"/>
      <c r="S52" s="294"/>
      <c r="T52" s="294"/>
      <c r="U52" s="294"/>
      <c r="V52" s="294"/>
      <c r="W52" s="294"/>
      <c r="X52" s="294"/>
      <c r="Y52" s="294"/>
      <c r="Z52" s="294"/>
      <c r="AA52" s="294"/>
      <c r="AB52" s="294"/>
      <c r="AC52" s="294"/>
      <c r="AD52" s="294"/>
      <c r="AE52" s="294"/>
      <c r="AF52" s="294"/>
      <c r="AG52" s="296" t="s">
        <v>60</v>
      </c>
      <c r="AH52" s="294"/>
      <c r="AI52" s="294"/>
      <c r="AJ52" s="294"/>
      <c r="AK52" s="294"/>
      <c r="AL52" s="294"/>
      <c r="AM52" s="294"/>
      <c r="AN52" s="295" t="s">
        <v>61</v>
      </c>
      <c r="AO52" s="294"/>
      <c r="AP52" s="294"/>
      <c r="AQ52" s="56" t="s">
        <v>62</v>
      </c>
      <c r="AR52" s="33"/>
      <c r="AS52" s="57" t="s">
        <v>63</v>
      </c>
      <c r="AT52" s="58" t="s">
        <v>64</v>
      </c>
      <c r="AU52" s="58" t="s">
        <v>65</v>
      </c>
      <c r="AV52" s="58" t="s">
        <v>66</v>
      </c>
      <c r="AW52" s="58" t="s">
        <v>67</v>
      </c>
      <c r="AX52" s="58" t="s">
        <v>68</v>
      </c>
      <c r="AY52" s="58" t="s">
        <v>69</v>
      </c>
      <c r="AZ52" s="58" t="s">
        <v>70</v>
      </c>
      <c r="BA52" s="58" t="s">
        <v>71</v>
      </c>
      <c r="BB52" s="58" t="s">
        <v>72</v>
      </c>
      <c r="BC52" s="58" t="s">
        <v>73</v>
      </c>
      <c r="BD52" s="59" t="s">
        <v>74</v>
      </c>
      <c r="BE52" s="32"/>
    </row>
    <row r="53" spans="1:57" s="2" customFormat="1" ht="10.9" customHeight="1">
      <c r="A53" s="32"/>
      <c r="B53" s="33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  <c r="AF53" s="32"/>
      <c r="AG53" s="32"/>
      <c r="AH53" s="32"/>
      <c r="AI53" s="32"/>
      <c r="AJ53" s="32"/>
      <c r="AK53" s="32"/>
      <c r="AL53" s="32"/>
      <c r="AM53" s="32"/>
      <c r="AN53" s="32"/>
      <c r="AO53" s="32"/>
      <c r="AP53" s="32"/>
      <c r="AQ53" s="32"/>
      <c r="AR53" s="33"/>
      <c r="AS53" s="60"/>
      <c r="AT53" s="61"/>
      <c r="AU53" s="61"/>
      <c r="AV53" s="61"/>
      <c r="AW53" s="61"/>
      <c r="AX53" s="61"/>
      <c r="AY53" s="61"/>
      <c r="AZ53" s="61"/>
      <c r="BA53" s="61"/>
      <c r="BB53" s="61"/>
      <c r="BC53" s="61"/>
      <c r="BD53" s="62"/>
      <c r="BE53" s="32"/>
    </row>
    <row r="54" spans="2:90" s="6" customFormat="1" ht="32.45" customHeight="1">
      <c r="B54" s="63"/>
      <c r="C54" s="64" t="s">
        <v>75</v>
      </c>
      <c r="D54" s="65"/>
      <c r="E54" s="65"/>
      <c r="F54" s="65"/>
      <c r="G54" s="65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65"/>
      <c r="U54" s="65"/>
      <c r="V54" s="65"/>
      <c r="W54" s="65"/>
      <c r="X54" s="65"/>
      <c r="Y54" s="65"/>
      <c r="Z54" s="65"/>
      <c r="AA54" s="65"/>
      <c r="AB54" s="65"/>
      <c r="AC54" s="65"/>
      <c r="AD54" s="65"/>
      <c r="AE54" s="65"/>
      <c r="AF54" s="65"/>
      <c r="AG54" s="290">
        <f>ROUND(AG55,2)</f>
        <v>0</v>
      </c>
      <c r="AH54" s="290"/>
      <c r="AI54" s="290"/>
      <c r="AJ54" s="290"/>
      <c r="AK54" s="290"/>
      <c r="AL54" s="290"/>
      <c r="AM54" s="290"/>
      <c r="AN54" s="291">
        <f>SUM(AG54,AT54)</f>
        <v>0</v>
      </c>
      <c r="AO54" s="291"/>
      <c r="AP54" s="291"/>
      <c r="AQ54" s="67" t="s">
        <v>3</v>
      </c>
      <c r="AR54" s="63"/>
      <c r="AS54" s="68">
        <f>ROUND(AS55,2)</f>
        <v>0</v>
      </c>
      <c r="AT54" s="69">
        <f>ROUND(SUM(AV54:AW54),2)</f>
        <v>0</v>
      </c>
      <c r="AU54" s="70">
        <f>ROUND(AU55,5)</f>
        <v>2839.36063</v>
      </c>
      <c r="AV54" s="69">
        <f>ROUND(AZ54*L29,2)</f>
        <v>0</v>
      </c>
      <c r="AW54" s="69">
        <f>ROUND(BA54*L30,2)</f>
        <v>0</v>
      </c>
      <c r="AX54" s="69">
        <f>ROUND(BB54*L29,2)</f>
        <v>0</v>
      </c>
      <c r="AY54" s="69">
        <f>ROUND(BC54*L30,2)</f>
        <v>0</v>
      </c>
      <c r="AZ54" s="69">
        <f>ROUND(AZ55,2)</f>
        <v>0</v>
      </c>
      <c r="BA54" s="69">
        <f>ROUND(BA55,2)</f>
        <v>0</v>
      </c>
      <c r="BB54" s="69">
        <f>ROUND(BB55,2)</f>
        <v>0</v>
      </c>
      <c r="BC54" s="69">
        <f>ROUND(BC55,2)</f>
        <v>0</v>
      </c>
      <c r="BD54" s="71">
        <f>ROUND(BD55,2)</f>
        <v>0</v>
      </c>
      <c r="BS54" s="72" t="s">
        <v>76</v>
      </c>
      <c r="BT54" s="72" t="s">
        <v>77</v>
      </c>
      <c r="BU54" s="73" t="s">
        <v>78</v>
      </c>
      <c r="BV54" s="72" t="s">
        <v>79</v>
      </c>
      <c r="BW54" s="72" t="s">
        <v>5</v>
      </c>
      <c r="BX54" s="72" t="s">
        <v>80</v>
      </c>
      <c r="CL54" s="72" t="s">
        <v>18</v>
      </c>
    </row>
    <row r="55" spans="1:91" s="7" customFormat="1" ht="16.5" customHeight="1">
      <c r="A55" s="74" t="s">
        <v>81</v>
      </c>
      <c r="B55" s="75"/>
      <c r="C55" s="76"/>
      <c r="D55" s="289" t="s">
        <v>82</v>
      </c>
      <c r="E55" s="289"/>
      <c r="F55" s="289"/>
      <c r="G55" s="289"/>
      <c r="H55" s="289"/>
      <c r="I55" s="77"/>
      <c r="J55" s="289" t="s">
        <v>83</v>
      </c>
      <c r="K55" s="289"/>
      <c r="L55" s="289"/>
      <c r="M55" s="289"/>
      <c r="N55" s="289"/>
      <c r="O55" s="289"/>
      <c r="P55" s="289"/>
      <c r="Q55" s="289"/>
      <c r="R55" s="289"/>
      <c r="S55" s="289"/>
      <c r="T55" s="289"/>
      <c r="U55" s="289"/>
      <c r="V55" s="289"/>
      <c r="W55" s="289"/>
      <c r="X55" s="289"/>
      <c r="Y55" s="289"/>
      <c r="Z55" s="289"/>
      <c r="AA55" s="289"/>
      <c r="AB55" s="289"/>
      <c r="AC55" s="289"/>
      <c r="AD55" s="289"/>
      <c r="AE55" s="289"/>
      <c r="AF55" s="289"/>
      <c r="AG55" s="287">
        <f>'D.1.1. - SO 01 - Rekonstr...'!J30</f>
        <v>0</v>
      </c>
      <c r="AH55" s="288"/>
      <c r="AI55" s="288"/>
      <c r="AJ55" s="288"/>
      <c r="AK55" s="288"/>
      <c r="AL55" s="288"/>
      <c r="AM55" s="288"/>
      <c r="AN55" s="287">
        <f>SUM(AG55,AT55)</f>
        <v>0</v>
      </c>
      <c r="AO55" s="288"/>
      <c r="AP55" s="288"/>
      <c r="AQ55" s="78" t="s">
        <v>84</v>
      </c>
      <c r="AR55" s="75"/>
      <c r="AS55" s="79">
        <v>0</v>
      </c>
      <c r="AT55" s="80">
        <f>ROUND(SUM(AV55:AW55),2)</f>
        <v>0</v>
      </c>
      <c r="AU55" s="81">
        <f>'D.1.1. - SO 01 - Rekonstr...'!P92</f>
        <v>2839.360632</v>
      </c>
      <c r="AV55" s="80">
        <f>'D.1.1. - SO 01 - Rekonstr...'!J33</f>
        <v>0</v>
      </c>
      <c r="AW55" s="80">
        <f>'D.1.1. - SO 01 - Rekonstr...'!J34</f>
        <v>0</v>
      </c>
      <c r="AX55" s="80">
        <f>'D.1.1. - SO 01 - Rekonstr...'!J35</f>
        <v>0</v>
      </c>
      <c r="AY55" s="80">
        <f>'D.1.1. - SO 01 - Rekonstr...'!J36</f>
        <v>0</v>
      </c>
      <c r="AZ55" s="80">
        <f>'D.1.1. - SO 01 - Rekonstr...'!F33</f>
        <v>0</v>
      </c>
      <c r="BA55" s="80">
        <f>'D.1.1. - SO 01 - Rekonstr...'!F34</f>
        <v>0</v>
      </c>
      <c r="BB55" s="80">
        <f>'D.1.1. - SO 01 - Rekonstr...'!F35</f>
        <v>0</v>
      </c>
      <c r="BC55" s="80">
        <f>'D.1.1. - SO 01 - Rekonstr...'!F36</f>
        <v>0</v>
      </c>
      <c r="BD55" s="82">
        <f>'D.1.1. - SO 01 - Rekonstr...'!F37</f>
        <v>0</v>
      </c>
      <c r="BT55" s="83" t="s">
        <v>85</v>
      </c>
      <c r="BV55" s="83" t="s">
        <v>79</v>
      </c>
      <c r="BW55" s="83" t="s">
        <v>86</v>
      </c>
      <c r="BX55" s="83" t="s">
        <v>5</v>
      </c>
      <c r="CL55" s="83" t="s">
        <v>18</v>
      </c>
      <c r="CM55" s="83" t="s">
        <v>87</v>
      </c>
    </row>
    <row r="56" spans="1:57" s="2" customFormat="1" ht="30" customHeight="1">
      <c r="A56" s="32"/>
      <c r="B56" s="33"/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32"/>
      <c r="AE56" s="32"/>
      <c r="AF56" s="32"/>
      <c r="AG56" s="32"/>
      <c r="AH56" s="32"/>
      <c r="AI56" s="32"/>
      <c r="AJ56" s="32"/>
      <c r="AK56" s="32"/>
      <c r="AL56" s="32"/>
      <c r="AM56" s="32"/>
      <c r="AN56" s="32"/>
      <c r="AO56" s="32"/>
      <c r="AP56" s="32"/>
      <c r="AQ56" s="32"/>
      <c r="AR56" s="33"/>
      <c r="AS56" s="32"/>
      <c r="AT56" s="32"/>
      <c r="AU56" s="32"/>
      <c r="AV56" s="32"/>
      <c r="AW56" s="32"/>
      <c r="AX56" s="32"/>
      <c r="AY56" s="32"/>
      <c r="AZ56" s="32"/>
      <c r="BA56" s="32"/>
      <c r="BB56" s="32"/>
      <c r="BC56" s="32"/>
      <c r="BD56" s="32"/>
      <c r="BE56" s="32"/>
    </row>
    <row r="57" spans="1:57" s="2" customFormat="1" ht="6.95" customHeight="1">
      <c r="A57" s="32"/>
      <c r="B57" s="42"/>
      <c r="C57" s="43"/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  <c r="AA57" s="43"/>
      <c r="AB57" s="43"/>
      <c r="AC57" s="43"/>
      <c r="AD57" s="43"/>
      <c r="AE57" s="43"/>
      <c r="AF57" s="43"/>
      <c r="AG57" s="43"/>
      <c r="AH57" s="43"/>
      <c r="AI57" s="43"/>
      <c r="AJ57" s="43"/>
      <c r="AK57" s="43"/>
      <c r="AL57" s="43"/>
      <c r="AM57" s="43"/>
      <c r="AN57" s="43"/>
      <c r="AO57" s="43"/>
      <c r="AP57" s="43"/>
      <c r="AQ57" s="43"/>
      <c r="AR57" s="33"/>
      <c r="AS57" s="32"/>
      <c r="AT57" s="32"/>
      <c r="AU57" s="32"/>
      <c r="AV57" s="32"/>
      <c r="AW57" s="32"/>
      <c r="AX57" s="32"/>
      <c r="AY57" s="32"/>
      <c r="AZ57" s="32"/>
      <c r="BA57" s="32"/>
      <c r="BB57" s="32"/>
      <c r="BC57" s="32"/>
      <c r="BD57" s="32"/>
      <c r="BE57" s="32"/>
    </row>
  </sheetData>
  <mergeCells count="40">
    <mergeCell ref="AR2:BE2"/>
    <mergeCell ref="C52:G52"/>
    <mergeCell ref="I52:AF52"/>
    <mergeCell ref="AG52:AM52"/>
    <mergeCell ref="AN52:AP52"/>
    <mergeCell ref="L45:AO45"/>
    <mergeCell ref="AM47:AN47"/>
    <mergeCell ref="AM49:AP49"/>
    <mergeCell ref="AS49:AT51"/>
    <mergeCell ref="AM50:AP50"/>
    <mergeCell ref="W33:AE33"/>
    <mergeCell ref="AK33:AO33"/>
    <mergeCell ref="L33:P33"/>
    <mergeCell ref="X35:AB35"/>
    <mergeCell ref="AK35:AO35"/>
    <mergeCell ref="W31:AE31"/>
    <mergeCell ref="AN55:AP55"/>
    <mergeCell ref="AG55:AM55"/>
    <mergeCell ref="D55:H55"/>
    <mergeCell ref="J55:AF55"/>
    <mergeCell ref="AG54:AM54"/>
    <mergeCell ref="AN54:AP54"/>
    <mergeCell ref="AK31:AO31"/>
    <mergeCell ref="L31:P31"/>
    <mergeCell ref="W32:AE32"/>
    <mergeCell ref="AK32:AO32"/>
    <mergeCell ref="L32:P32"/>
    <mergeCell ref="W29:AE29"/>
    <mergeCell ref="AK29:AO29"/>
    <mergeCell ref="L29:P29"/>
    <mergeCell ref="W30:AE30"/>
    <mergeCell ref="AK30:AO30"/>
    <mergeCell ref="L30:P30"/>
    <mergeCell ref="K5:AO5"/>
    <mergeCell ref="K6:AO6"/>
    <mergeCell ref="E23:AN23"/>
    <mergeCell ref="AK26:AO26"/>
    <mergeCell ref="L28:P28"/>
    <mergeCell ref="W28:AE28"/>
    <mergeCell ref="AK28:AO28"/>
  </mergeCells>
  <hyperlinks>
    <hyperlink ref="A55" location="'D.1.1. - SO 01 - Rekonstr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M497"/>
  <sheetViews>
    <sheetView showGridLines="0" tabSelected="1" workbookViewId="0" topLeftCell="A296">
      <selection activeCell="H93" sqref="H93"/>
    </sheetView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>
      <c r="A1" s="84"/>
    </row>
    <row r="2" spans="12:46" s="1" customFormat="1" ht="36.95" customHeight="1">
      <c r="L2" s="292" t="s">
        <v>6</v>
      </c>
      <c r="M2" s="278"/>
      <c r="N2" s="278"/>
      <c r="O2" s="278"/>
      <c r="P2" s="278"/>
      <c r="Q2" s="278"/>
      <c r="R2" s="278"/>
      <c r="S2" s="278"/>
      <c r="T2" s="278"/>
      <c r="U2" s="278"/>
      <c r="V2" s="278"/>
      <c r="AT2" s="20" t="s">
        <v>86</v>
      </c>
    </row>
    <row r="3" spans="2:46" s="1" customFormat="1" ht="6.95" customHeight="1">
      <c r="B3" s="21"/>
      <c r="C3" s="22"/>
      <c r="D3" s="22"/>
      <c r="E3" s="22"/>
      <c r="F3" s="22"/>
      <c r="G3" s="22"/>
      <c r="H3" s="22"/>
      <c r="I3" s="22"/>
      <c r="J3" s="22"/>
      <c r="K3" s="22"/>
      <c r="L3" s="23"/>
      <c r="AT3" s="20" t="s">
        <v>87</v>
      </c>
    </row>
    <row r="4" spans="2:46" s="1" customFormat="1" ht="24.95" customHeight="1">
      <c r="B4" s="23"/>
      <c r="D4" s="24" t="s">
        <v>88</v>
      </c>
      <c r="L4" s="23"/>
      <c r="M4" s="85" t="s">
        <v>11</v>
      </c>
      <c r="AT4" s="20" t="s">
        <v>4</v>
      </c>
    </row>
    <row r="5" spans="2:12" s="1" customFormat="1" ht="6.95" customHeight="1">
      <c r="B5" s="23"/>
      <c r="L5" s="23"/>
    </row>
    <row r="6" spans="2:12" s="1" customFormat="1" ht="12" customHeight="1">
      <c r="B6" s="23"/>
      <c r="D6" s="29" t="s">
        <v>15</v>
      </c>
      <c r="L6" s="23"/>
    </row>
    <row r="7" spans="2:12" s="1" customFormat="1" ht="16.5" customHeight="1">
      <c r="B7" s="23"/>
      <c r="E7" s="310" t="str">
        <f>'Rekapitulace stavby'!K6</f>
        <v>Rekonstrukce chodníků na sídlišti Písečná Chomutov - část</v>
      </c>
      <c r="F7" s="311"/>
      <c r="G7" s="311"/>
      <c r="H7" s="311"/>
      <c r="L7" s="23"/>
    </row>
    <row r="8" spans="1:31" s="2" customFormat="1" ht="12" customHeight="1">
      <c r="A8" s="32"/>
      <c r="B8" s="33"/>
      <c r="C8" s="32"/>
      <c r="D8" s="29" t="s">
        <v>89</v>
      </c>
      <c r="E8" s="32"/>
      <c r="F8" s="32"/>
      <c r="G8" s="32"/>
      <c r="H8" s="32"/>
      <c r="I8" s="32"/>
      <c r="J8" s="32"/>
      <c r="K8" s="32"/>
      <c r="L8" s="86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</row>
    <row r="9" spans="1:31" s="2" customFormat="1" ht="16.5" customHeight="1">
      <c r="A9" s="32"/>
      <c r="B9" s="33"/>
      <c r="C9" s="32"/>
      <c r="D9" s="32"/>
      <c r="E9" s="297" t="s">
        <v>90</v>
      </c>
      <c r="F9" s="312"/>
      <c r="G9" s="312"/>
      <c r="H9" s="312"/>
      <c r="I9" s="32"/>
      <c r="J9" s="32"/>
      <c r="K9" s="32"/>
      <c r="L9" s="86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</row>
    <row r="10" spans="1:31" s="2" customFormat="1" ht="12">
      <c r="A10" s="32"/>
      <c r="B10" s="33"/>
      <c r="C10" s="32"/>
      <c r="D10" s="32"/>
      <c r="E10" s="32"/>
      <c r="F10" s="32"/>
      <c r="G10" s="32"/>
      <c r="H10" s="32"/>
      <c r="I10" s="32"/>
      <c r="J10" s="32"/>
      <c r="K10" s="32"/>
      <c r="L10" s="86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</row>
    <row r="11" spans="1:31" s="2" customFormat="1" ht="12" customHeight="1">
      <c r="A11" s="32"/>
      <c r="B11" s="33"/>
      <c r="C11" s="32"/>
      <c r="D11" s="29" t="s">
        <v>17</v>
      </c>
      <c r="E11" s="32"/>
      <c r="F11" s="27" t="s">
        <v>18</v>
      </c>
      <c r="G11" s="32"/>
      <c r="H11" s="32"/>
      <c r="I11" s="29" t="s">
        <v>19</v>
      </c>
      <c r="J11" s="27" t="s">
        <v>20</v>
      </c>
      <c r="K11" s="32"/>
      <c r="L11" s="86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 spans="1:31" s="2" customFormat="1" ht="12" customHeight="1">
      <c r="A12" s="32"/>
      <c r="B12" s="33"/>
      <c r="C12" s="32"/>
      <c r="D12" s="29" t="s">
        <v>21</v>
      </c>
      <c r="E12" s="32"/>
      <c r="F12" s="27" t="s">
        <v>22</v>
      </c>
      <c r="G12" s="32"/>
      <c r="H12" s="32"/>
      <c r="I12" s="29" t="s">
        <v>23</v>
      </c>
      <c r="J12" s="50" t="str">
        <f>'Rekapitulace stavby'!AN8</f>
        <v>6. 3. 2024</v>
      </c>
      <c r="K12" s="32"/>
      <c r="L12" s="86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</row>
    <row r="13" spans="1:31" s="2" customFormat="1" ht="10.9" customHeight="1">
      <c r="A13" s="32"/>
      <c r="B13" s="33"/>
      <c r="C13" s="32"/>
      <c r="D13" s="32"/>
      <c r="E13" s="32"/>
      <c r="F13" s="32"/>
      <c r="G13" s="32"/>
      <c r="H13" s="32"/>
      <c r="I13" s="32"/>
      <c r="J13" s="32"/>
      <c r="K13" s="32"/>
      <c r="L13" s="86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 spans="1:31" s="2" customFormat="1" ht="12" customHeight="1">
      <c r="A14" s="32"/>
      <c r="B14" s="33"/>
      <c r="C14" s="32"/>
      <c r="D14" s="29" t="s">
        <v>25</v>
      </c>
      <c r="E14" s="32"/>
      <c r="F14" s="32"/>
      <c r="G14" s="32"/>
      <c r="H14" s="32"/>
      <c r="I14" s="29" t="s">
        <v>26</v>
      </c>
      <c r="J14" s="27" t="s">
        <v>27</v>
      </c>
      <c r="K14" s="32"/>
      <c r="L14" s="86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 spans="1:31" s="2" customFormat="1" ht="18" customHeight="1">
      <c r="A15" s="32"/>
      <c r="B15" s="33"/>
      <c r="C15" s="32"/>
      <c r="D15" s="32"/>
      <c r="E15" s="27" t="s">
        <v>28</v>
      </c>
      <c r="F15" s="32"/>
      <c r="G15" s="32"/>
      <c r="H15" s="32"/>
      <c r="I15" s="29" t="s">
        <v>29</v>
      </c>
      <c r="J15" s="27" t="s">
        <v>30</v>
      </c>
      <c r="K15" s="32"/>
      <c r="L15" s="86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pans="1:31" s="2" customFormat="1" ht="6.95" customHeight="1">
      <c r="A16" s="32"/>
      <c r="B16" s="33"/>
      <c r="C16" s="32"/>
      <c r="D16" s="32"/>
      <c r="E16" s="32"/>
      <c r="F16" s="32"/>
      <c r="G16" s="32"/>
      <c r="H16" s="32"/>
      <c r="I16" s="32"/>
      <c r="J16" s="32"/>
      <c r="K16" s="32"/>
      <c r="L16" s="86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31" s="2" customFormat="1" ht="12" customHeight="1">
      <c r="A17" s="32"/>
      <c r="B17" s="33"/>
      <c r="C17" s="32"/>
      <c r="D17" s="29" t="s">
        <v>31</v>
      </c>
      <c r="E17" s="32"/>
      <c r="F17" s="32"/>
      <c r="G17" s="32"/>
      <c r="H17" s="32"/>
      <c r="I17" s="29" t="s">
        <v>26</v>
      </c>
      <c r="J17" s="27" t="s">
        <v>3</v>
      </c>
      <c r="K17" s="32"/>
      <c r="L17" s="86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pans="1:31" s="2" customFormat="1" ht="18" customHeight="1">
      <c r="A18" s="32"/>
      <c r="B18" s="33"/>
      <c r="C18" s="32"/>
      <c r="D18" s="32"/>
      <c r="E18" s="27" t="s">
        <v>32</v>
      </c>
      <c r="F18" s="32"/>
      <c r="G18" s="32"/>
      <c r="H18" s="32"/>
      <c r="I18" s="29" t="s">
        <v>29</v>
      </c>
      <c r="J18" s="27" t="s">
        <v>3</v>
      </c>
      <c r="K18" s="32"/>
      <c r="L18" s="86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pans="1:31" s="2" customFormat="1" ht="6.95" customHeight="1">
      <c r="A19" s="32"/>
      <c r="B19" s="33"/>
      <c r="C19" s="32"/>
      <c r="D19" s="32"/>
      <c r="E19" s="32"/>
      <c r="F19" s="32"/>
      <c r="G19" s="32"/>
      <c r="H19" s="32"/>
      <c r="I19" s="32"/>
      <c r="J19" s="32"/>
      <c r="K19" s="32"/>
      <c r="L19" s="86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 spans="1:31" s="2" customFormat="1" ht="12" customHeight="1">
      <c r="A20" s="32"/>
      <c r="B20" s="33"/>
      <c r="C20" s="32"/>
      <c r="D20" s="29" t="s">
        <v>33</v>
      </c>
      <c r="E20" s="32"/>
      <c r="F20" s="32"/>
      <c r="G20" s="32"/>
      <c r="H20" s="32"/>
      <c r="I20" s="29" t="s">
        <v>26</v>
      </c>
      <c r="J20" s="27" t="s">
        <v>34</v>
      </c>
      <c r="K20" s="32"/>
      <c r="L20" s="86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 spans="1:31" s="2" customFormat="1" ht="18" customHeight="1">
      <c r="A21" s="32"/>
      <c r="B21" s="33"/>
      <c r="C21" s="32"/>
      <c r="D21" s="32"/>
      <c r="E21" s="27" t="s">
        <v>35</v>
      </c>
      <c r="F21" s="32"/>
      <c r="G21" s="32"/>
      <c r="H21" s="32"/>
      <c r="I21" s="29" t="s">
        <v>29</v>
      </c>
      <c r="J21" s="27" t="s">
        <v>36</v>
      </c>
      <c r="K21" s="32"/>
      <c r="L21" s="86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  <row r="22" spans="1:31" s="2" customFormat="1" ht="6.95" customHeight="1">
      <c r="A22" s="32"/>
      <c r="B22" s="33"/>
      <c r="C22" s="32"/>
      <c r="D22" s="32"/>
      <c r="E22" s="32"/>
      <c r="F22" s="32"/>
      <c r="G22" s="32"/>
      <c r="H22" s="32"/>
      <c r="I22" s="32"/>
      <c r="J22" s="32"/>
      <c r="K22" s="32"/>
      <c r="L22" s="86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 spans="1:31" s="2" customFormat="1" ht="12" customHeight="1">
      <c r="A23" s="32"/>
      <c r="B23" s="33"/>
      <c r="C23" s="32"/>
      <c r="D23" s="29" t="s">
        <v>38</v>
      </c>
      <c r="E23" s="32"/>
      <c r="F23" s="32"/>
      <c r="G23" s="32"/>
      <c r="H23" s="32"/>
      <c r="I23" s="29" t="s">
        <v>26</v>
      </c>
      <c r="J23" s="27" t="s">
        <v>39</v>
      </c>
      <c r="K23" s="32"/>
      <c r="L23" s="86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 spans="1:31" s="2" customFormat="1" ht="18" customHeight="1">
      <c r="A24" s="32"/>
      <c r="B24" s="33"/>
      <c r="C24" s="32"/>
      <c r="D24" s="32"/>
      <c r="E24" s="27" t="s">
        <v>40</v>
      </c>
      <c r="F24" s="32"/>
      <c r="G24" s="32"/>
      <c r="H24" s="32"/>
      <c r="I24" s="29" t="s">
        <v>29</v>
      </c>
      <c r="J24" s="27" t="s">
        <v>3</v>
      </c>
      <c r="K24" s="32"/>
      <c r="L24" s="86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</row>
    <row r="25" spans="1:31" s="2" customFormat="1" ht="6.95" customHeight="1">
      <c r="A25" s="32"/>
      <c r="B25" s="33"/>
      <c r="C25" s="32"/>
      <c r="D25" s="32"/>
      <c r="E25" s="32"/>
      <c r="F25" s="32"/>
      <c r="G25" s="32"/>
      <c r="H25" s="32"/>
      <c r="I25" s="32"/>
      <c r="J25" s="32"/>
      <c r="K25" s="32"/>
      <c r="L25" s="86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</row>
    <row r="26" spans="1:31" s="2" customFormat="1" ht="12" customHeight="1">
      <c r="A26" s="32"/>
      <c r="B26" s="33"/>
      <c r="C26" s="32"/>
      <c r="D26" s="29" t="s">
        <v>41</v>
      </c>
      <c r="E26" s="32"/>
      <c r="F26" s="32"/>
      <c r="G26" s="32"/>
      <c r="H26" s="32"/>
      <c r="I26" s="32"/>
      <c r="J26" s="32"/>
      <c r="K26" s="32"/>
      <c r="L26" s="86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 spans="1:31" s="8" customFormat="1" ht="119.25" customHeight="1">
      <c r="A27" s="87"/>
      <c r="B27" s="88"/>
      <c r="C27" s="87"/>
      <c r="D27" s="87"/>
      <c r="E27" s="280" t="s">
        <v>91</v>
      </c>
      <c r="F27" s="280"/>
      <c r="G27" s="280"/>
      <c r="H27" s="280"/>
      <c r="I27" s="87"/>
      <c r="J27" s="87"/>
      <c r="K27" s="87"/>
      <c r="L27" s="89"/>
      <c r="S27" s="87"/>
      <c r="T27" s="87"/>
      <c r="U27" s="87"/>
      <c r="V27" s="87"/>
      <c r="W27" s="87"/>
      <c r="X27" s="87"/>
      <c r="Y27" s="87"/>
      <c r="Z27" s="87"/>
      <c r="AA27" s="87"/>
      <c r="AB27" s="87"/>
      <c r="AC27" s="87"/>
      <c r="AD27" s="87"/>
      <c r="AE27" s="87"/>
    </row>
    <row r="28" spans="1:31" s="2" customFormat="1" ht="6.95" customHeight="1">
      <c r="A28" s="32"/>
      <c r="B28" s="33"/>
      <c r="C28" s="32"/>
      <c r="D28" s="32"/>
      <c r="E28" s="32"/>
      <c r="F28" s="32"/>
      <c r="G28" s="32"/>
      <c r="H28" s="32"/>
      <c r="I28" s="32"/>
      <c r="J28" s="32"/>
      <c r="K28" s="32"/>
      <c r="L28" s="86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spans="1:31" s="2" customFormat="1" ht="6.95" customHeight="1">
      <c r="A29" s="32"/>
      <c r="B29" s="33"/>
      <c r="C29" s="32"/>
      <c r="D29" s="61"/>
      <c r="E29" s="61"/>
      <c r="F29" s="61"/>
      <c r="G29" s="61"/>
      <c r="H29" s="61"/>
      <c r="I29" s="61"/>
      <c r="J29" s="61"/>
      <c r="K29" s="61"/>
      <c r="L29" s="86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</row>
    <row r="30" spans="1:31" s="2" customFormat="1" ht="25.35" customHeight="1">
      <c r="A30" s="32"/>
      <c r="B30" s="33"/>
      <c r="C30" s="32"/>
      <c r="D30" s="90" t="s">
        <v>43</v>
      </c>
      <c r="E30" s="32"/>
      <c r="F30" s="32"/>
      <c r="G30" s="32"/>
      <c r="H30" s="32"/>
      <c r="I30" s="32"/>
      <c r="J30" s="66">
        <f>ROUND(J92,2)</f>
        <v>0</v>
      </c>
      <c r="K30" s="32"/>
      <c r="L30" s="86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spans="1:31" s="2" customFormat="1" ht="6.95" customHeight="1">
      <c r="A31" s="32"/>
      <c r="B31" s="33"/>
      <c r="C31" s="32"/>
      <c r="D31" s="61"/>
      <c r="E31" s="61"/>
      <c r="F31" s="61"/>
      <c r="G31" s="61"/>
      <c r="H31" s="61"/>
      <c r="I31" s="61"/>
      <c r="J31" s="61"/>
      <c r="K31" s="61"/>
      <c r="L31" s="86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</row>
    <row r="32" spans="1:31" s="2" customFormat="1" ht="14.45" customHeight="1">
      <c r="A32" s="32"/>
      <c r="B32" s="33"/>
      <c r="C32" s="32"/>
      <c r="D32" s="32"/>
      <c r="E32" s="32"/>
      <c r="F32" s="36" t="s">
        <v>45</v>
      </c>
      <c r="G32" s="32"/>
      <c r="H32" s="32"/>
      <c r="I32" s="36" t="s">
        <v>44</v>
      </c>
      <c r="J32" s="36" t="s">
        <v>46</v>
      </c>
      <c r="K32" s="32"/>
      <c r="L32" s="86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31" s="2" customFormat="1" ht="14.45" customHeight="1">
      <c r="A33" s="32"/>
      <c r="B33" s="33"/>
      <c r="C33" s="32"/>
      <c r="D33" s="91" t="s">
        <v>47</v>
      </c>
      <c r="E33" s="29" t="s">
        <v>48</v>
      </c>
      <c r="F33" s="92">
        <f>ROUND((SUM(BE92:BE496)),2)</f>
        <v>0</v>
      </c>
      <c r="G33" s="32"/>
      <c r="H33" s="32"/>
      <c r="I33" s="93">
        <v>0.21</v>
      </c>
      <c r="J33" s="92">
        <f>ROUND(((SUM(BE92:BE496))*I33),2)</f>
        <v>0</v>
      </c>
      <c r="K33" s="32"/>
      <c r="L33" s="86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1:31" s="2" customFormat="1" ht="14.45" customHeight="1">
      <c r="A34" s="32"/>
      <c r="B34" s="33"/>
      <c r="C34" s="32"/>
      <c r="D34" s="32"/>
      <c r="E34" s="29" t="s">
        <v>49</v>
      </c>
      <c r="F34" s="92">
        <f>ROUND((SUM(BF92:BF496)),2)</f>
        <v>0</v>
      </c>
      <c r="G34" s="32"/>
      <c r="H34" s="32"/>
      <c r="I34" s="93">
        <v>0.12</v>
      </c>
      <c r="J34" s="92">
        <f>ROUND(((SUM(BF92:BF496))*I34),2)</f>
        <v>0</v>
      </c>
      <c r="K34" s="32"/>
      <c r="L34" s="86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spans="1:31" s="2" customFormat="1" ht="14.45" customHeight="1" hidden="1">
      <c r="A35" s="32"/>
      <c r="B35" s="33"/>
      <c r="C35" s="32"/>
      <c r="D35" s="32"/>
      <c r="E35" s="29" t="s">
        <v>50</v>
      </c>
      <c r="F35" s="92">
        <f>ROUND((SUM(BG92:BG496)),2)</f>
        <v>0</v>
      </c>
      <c r="G35" s="32"/>
      <c r="H35" s="32"/>
      <c r="I35" s="93">
        <v>0.21</v>
      </c>
      <c r="J35" s="92">
        <f>0</f>
        <v>0</v>
      </c>
      <c r="K35" s="32"/>
      <c r="L35" s="86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31" s="2" customFormat="1" ht="14.45" customHeight="1" hidden="1">
      <c r="A36" s="32"/>
      <c r="B36" s="33"/>
      <c r="C36" s="32"/>
      <c r="D36" s="32"/>
      <c r="E36" s="29" t="s">
        <v>51</v>
      </c>
      <c r="F36" s="92">
        <f>ROUND((SUM(BH92:BH496)),2)</f>
        <v>0</v>
      </c>
      <c r="G36" s="32"/>
      <c r="H36" s="32"/>
      <c r="I36" s="93">
        <v>0.12</v>
      </c>
      <c r="J36" s="92">
        <f>0</f>
        <v>0</v>
      </c>
      <c r="K36" s="32"/>
      <c r="L36" s="86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31" s="2" customFormat="1" ht="14.45" customHeight="1" hidden="1">
      <c r="A37" s="32"/>
      <c r="B37" s="33"/>
      <c r="C37" s="32"/>
      <c r="D37" s="32"/>
      <c r="E37" s="29" t="s">
        <v>52</v>
      </c>
      <c r="F37" s="92">
        <f>ROUND((SUM(BI92:BI496)),2)</f>
        <v>0</v>
      </c>
      <c r="G37" s="32"/>
      <c r="H37" s="32"/>
      <c r="I37" s="93">
        <v>0</v>
      </c>
      <c r="J37" s="92">
        <f>0</f>
        <v>0</v>
      </c>
      <c r="K37" s="32"/>
      <c r="L37" s="86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</row>
    <row r="38" spans="1:31" s="2" customFormat="1" ht="6.95" customHeight="1">
      <c r="A38" s="32"/>
      <c r="B38" s="33"/>
      <c r="C38" s="32"/>
      <c r="D38" s="32"/>
      <c r="E38" s="32"/>
      <c r="F38" s="32"/>
      <c r="G38" s="32"/>
      <c r="H38" s="32"/>
      <c r="I38" s="32"/>
      <c r="J38" s="32"/>
      <c r="K38" s="32"/>
      <c r="L38" s="86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</row>
    <row r="39" spans="1:31" s="2" customFormat="1" ht="25.35" customHeight="1">
      <c r="A39" s="32"/>
      <c r="B39" s="33"/>
      <c r="C39" s="94"/>
      <c r="D39" s="95" t="s">
        <v>53</v>
      </c>
      <c r="E39" s="55"/>
      <c r="F39" s="55"/>
      <c r="G39" s="96" t="s">
        <v>54</v>
      </c>
      <c r="H39" s="97" t="s">
        <v>55</v>
      </c>
      <c r="I39" s="55"/>
      <c r="J39" s="98">
        <f>SUM(J30:J37)</f>
        <v>0</v>
      </c>
      <c r="K39" s="99"/>
      <c r="L39" s="86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</row>
    <row r="40" spans="1:31" s="2" customFormat="1" ht="14.45" customHeight="1">
      <c r="A40" s="32"/>
      <c r="B40" s="42"/>
      <c r="C40" s="43"/>
      <c r="D40" s="43"/>
      <c r="E40" s="43"/>
      <c r="F40" s="43"/>
      <c r="G40" s="43"/>
      <c r="H40" s="43"/>
      <c r="I40" s="43"/>
      <c r="J40" s="43"/>
      <c r="K40" s="43"/>
      <c r="L40" s="86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</row>
    <row r="44" spans="1:31" s="2" customFormat="1" ht="6.95" customHeight="1">
      <c r="A44" s="32"/>
      <c r="B44" s="44"/>
      <c r="C44" s="45"/>
      <c r="D44" s="45"/>
      <c r="E44" s="45"/>
      <c r="F44" s="45"/>
      <c r="G44" s="45"/>
      <c r="H44" s="45"/>
      <c r="I44" s="45"/>
      <c r="J44" s="45"/>
      <c r="K44" s="45"/>
      <c r="L44" s="86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</row>
    <row r="45" spans="1:31" s="2" customFormat="1" ht="24.95" customHeight="1">
      <c r="A45" s="32"/>
      <c r="B45" s="33"/>
      <c r="C45" s="24" t="s">
        <v>92</v>
      </c>
      <c r="D45" s="32"/>
      <c r="E45" s="32"/>
      <c r="F45" s="32"/>
      <c r="G45" s="32"/>
      <c r="H45" s="32"/>
      <c r="I45" s="32"/>
      <c r="J45" s="32"/>
      <c r="K45" s="32"/>
      <c r="L45" s="86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</row>
    <row r="46" spans="1:31" s="2" customFormat="1" ht="6.95" customHeight="1">
      <c r="A46" s="32"/>
      <c r="B46" s="33"/>
      <c r="C46" s="32"/>
      <c r="D46" s="32"/>
      <c r="E46" s="32"/>
      <c r="F46" s="32"/>
      <c r="G46" s="32"/>
      <c r="H46" s="32"/>
      <c r="I46" s="32"/>
      <c r="J46" s="32"/>
      <c r="K46" s="32"/>
      <c r="L46" s="86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</row>
    <row r="47" spans="1:31" s="2" customFormat="1" ht="12" customHeight="1">
      <c r="A47" s="32"/>
      <c r="B47" s="33"/>
      <c r="C47" s="29" t="s">
        <v>15</v>
      </c>
      <c r="D47" s="32"/>
      <c r="E47" s="32"/>
      <c r="F47" s="32"/>
      <c r="G47" s="32"/>
      <c r="H47" s="32"/>
      <c r="I47" s="32"/>
      <c r="J47" s="32"/>
      <c r="K47" s="32"/>
      <c r="L47" s="86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</row>
    <row r="48" spans="1:31" s="2" customFormat="1" ht="16.5" customHeight="1">
      <c r="A48" s="32"/>
      <c r="B48" s="33"/>
      <c r="C48" s="32"/>
      <c r="D48" s="32"/>
      <c r="E48" s="310" t="str">
        <f>E7</f>
        <v>Rekonstrukce chodníků na sídlišti Písečná Chomutov - část</v>
      </c>
      <c r="F48" s="311"/>
      <c r="G48" s="311"/>
      <c r="H48" s="311"/>
      <c r="I48" s="32"/>
      <c r="J48" s="32"/>
      <c r="K48" s="32"/>
      <c r="L48" s="86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</row>
    <row r="49" spans="1:31" s="2" customFormat="1" ht="12" customHeight="1">
      <c r="A49" s="32"/>
      <c r="B49" s="33"/>
      <c r="C49" s="29" t="s">
        <v>89</v>
      </c>
      <c r="D49" s="32"/>
      <c r="E49" s="32"/>
      <c r="F49" s="32"/>
      <c r="G49" s="32"/>
      <c r="H49" s="32"/>
      <c r="I49" s="32"/>
      <c r="J49" s="32"/>
      <c r="K49" s="32"/>
      <c r="L49" s="86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</row>
    <row r="50" spans="1:31" s="2" customFormat="1" ht="16.5" customHeight="1">
      <c r="A50" s="32"/>
      <c r="B50" s="33"/>
      <c r="C50" s="32"/>
      <c r="D50" s="32"/>
      <c r="E50" s="297" t="str">
        <f>E9</f>
        <v>D.1.1. - SO 01 - Rekonstrukce chodníků</v>
      </c>
      <c r="F50" s="312"/>
      <c r="G50" s="312"/>
      <c r="H50" s="312"/>
      <c r="I50" s="32"/>
      <c r="J50" s="32"/>
      <c r="K50" s="32"/>
      <c r="L50" s="86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</row>
    <row r="51" spans="1:31" s="2" customFormat="1" ht="6.95" customHeight="1">
      <c r="A51" s="32"/>
      <c r="B51" s="33"/>
      <c r="C51" s="32"/>
      <c r="D51" s="32"/>
      <c r="E51" s="32"/>
      <c r="F51" s="32"/>
      <c r="G51" s="32"/>
      <c r="H51" s="32"/>
      <c r="I51" s="32"/>
      <c r="J51" s="32"/>
      <c r="K51" s="32"/>
      <c r="L51" s="86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</row>
    <row r="52" spans="1:31" s="2" customFormat="1" ht="12" customHeight="1">
      <c r="A52" s="32"/>
      <c r="B52" s="33"/>
      <c r="C52" s="29" t="s">
        <v>21</v>
      </c>
      <c r="D52" s="32"/>
      <c r="E52" s="32"/>
      <c r="F52" s="27" t="str">
        <f>F12</f>
        <v>Chomutov</v>
      </c>
      <c r="G52" s="32"/>
      <c r="H52" s="32"/>
      <c r="I52" s="29" t="s">
        <v>23</v>
      </c>
      <c r="J52" s="50" t="str">
        <f>IF(J12="","",J12)</f>
        <v>6. 3. 2024</v>
      </c>
      <c r="K52" s="32"/>
      <c r="L52" s="86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</row>
    <row r="53" spans="1:31" s="2" customFormat="1" ht="6.95" customHeight="1">
      <c r="A53" s="32"/>
      <c r="B53" s="33"/>
      <c r="C53" s="32"/>
      <c r="D53" s="32"/>
      <c r="E53" s="32"/>
      <c r="F53" s="32"/>
      <c r="G53" s="32"/>
      <c r="H53" s="32"/>
      <c r="I53" s="32"/>
      <c r="J53" s="32"/>
      <c r="K53" s="32"/>
      <c r="L53" s="86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</row>
    <row r="54" spans="1:31" s="2" customFormat="1" ht="15.2" customHeight="1">
      <c r="A54" s="32"/>
      <c r="B54" s="33"/>
      <c r="C54" s="29" t="s">
        <v>25</v>
      </c>
      <c r="D54" s="32"/>
      <c r="E54" s="32"/>
      <c r="F54" s="27" t="str">
        <f>E15</f>
        <v>Statutární město Chomutov</v>
      </c>
      <c r="G54" s="32"/>
      <c r="H54" s="32"/>
      <c r="I54" s="29" t="s">
        <v>33</v>
      </c>
      <c r="J54" s="30" t="str">
        <f>E21</f>
        <v>Designprojekt.cz</v>
      </c>
      <c r="K54" s="32"/>
      <c r="L54" s="86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</row>
    <row r="55" spans="1:31" s="2" customFormat="1" ht="15.2" customHeight="1">
      <c r="A55" s="32"/>
      <c r="B55" s="33"/>
      <c r="C55" s="29" t="s">
        <v>31</v>
      </c>
      <c r="D55" s="32"/>
      <c r="E55" s="32"/>
      <c r="F55" s="27" t="str">
        <f>IF(E18="","",E18)</f>
        <v xml:space="preserve"> </v>
      </c>
      <c r="G55" s="32"/>
      <c r="H55" s="32"/>
      <c r="I55" s="29" t="s">
        <v>38</v>
      </c>
      <c r="J55" s="30" t="str">
        <f>E24</f>
        <v>Švandrlík Milan</v>
      </c>
      <c r="K55" s="32"/>
      <c r="L55" s="86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32"/>
    </row>
    <row r="56" spans="1:31" s="2" customFormat="1" ht="10.35" customHeight="1">
      <c r="A56" s="32"/>
      <c r="B56" s="33"/>
      <c r="C56" s="32"/>
      <c r="D56" s="32"/>
      <c r="E56" s="32"/>
      <c r="F56" s="32"/>
      <c r="G56" s="32"/>
      <c r="H56" s="32"/>
      <c r="I56" s="32"/>
      <c r="J56" s="32"/>
      <c r="K56" s="32"/>
      <c r="L56" s="86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32"/>
      <c r="AE56" s="32"/>
    </row>
    <row r="57" spans="1:31" s="2" customFormat="1" ht="29.25" customHeight="1">
      <c r="A57" s="32"/>
      <c r="B57" s="33"/>
      <c r="C57" s="100" t="s">
        <v>93</v>
      </c>
      <c r="D57" s="94"/>
      <c r="E57" s="94"/>
      <c r="F57" s="94"/>
      <c r="G57" s="94"/>
      <c r="H57" s="94"/>
      <c r="I57" s="94"/>
      <c r="J57" s="101" t="s">
        <v>94</v>
      </c>
      <c r="K57" s="94"/>
      <c r="L57" s="86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32"/>
      <c r="AE57" s="32"/>
    </row>
    <row r="58" spans="1:31" s="2" customFormat="1" ht="10.35" customHeight="1">
      <c r="A58" s="32"/>
      <c r="B58" s="33"/>
      <c r="C58" s="32"/>
      <c r="D58" s="32"/>
      <c r="E58" s="32"/>
      <c r="F58" s="32"/>
      <c r="G58" s="32"/>
      <c r="H58" s="32"/>
      <c r="I58" s="32"/>
      <c r="J58" s="32"/>
      <c r="K58" s="32"/>
      <c r="L58" s="86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32"/>
      <c r="AE58" s="32"/>
    </row>
    <row r="59" spans="1:47" s="2" customFormat="1" ht="22.9" customHeight="1">
      <c r="A59" s="32"/>
      <c r="B59" s="33"/>
      <c r="C59" s="102" t="s">
        <v>75</v>
      </c>
      <c r="D59" s="32"/>
      <c r="E59" s="32"/>
      <c r="F59" s="32"/>
      <c r="G59" s="32"/>
      <c r="H59" s="32"/>
      <c r="I59" s="32"/>
      <c r="J59" s="66">
        <f>J92</f>
        <v>0</v>
      </c>
      <c r="K59" s="32"/>
      <c r="L59" s="86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32"/>
      <c r="AE59" s="32"/>
      <c r="AU59" s="20" t="s">
        <v>95</v>
      </c>
    </row>
    <row r="60" spans="2:12" s="9" customFormat="1" ht="24.95" customHeight="1">
      <c r="B60" s="103"/>
      <c r="D60" s="104" t="s">
        <v>96</v>
      </c>
      <c r="E60" s="105"/>
      <c r="F60" s="105"/>
      <c r="G60" s="105"/>
      <c r="H60" s="105"/>
      <c r="I60" s="105"/>
      <c r="J60" s="106">
        <f>J93</f>
        <v>0</v>
      </c>
      <c r="L60" s="103"/>
    </row>
    <row r="61" spans="2:12" s="10" customFormat="1" ht="19.9" customHeight="1">
      <c r="B61" s="107"/>
      <c r="D61" s="108" t="s">
        <v>97</v>
      </c>
      <c r="E61" s="109"/>
      <c r="F61" s="109"/>
      <c r="G61" s="109"/>
      <c r="H61" s="109"/>
      <c r="I61" s="109"/>
      <c r="J61" s="110">
        <f>J94</f>
        <v>0</v>
      </c>
      <c r="L61" s="107"/>
    </row>
    <row r="62" spans="2:12" s="10" customFormat="1" ht="19.9" customHeight="1">
      <c r="B62" s="107"/>
      <c r="D62" s="108" t="s">
        <v>98</v>
      </c>
      <c r="E62" s="109"/>
      <c r="F62" s="109"/>
      <c r="G62" s="109"/>
      <c r="H62" s="109"/>
      <c r="I62" s="109"/>
      <c r="J62" s="110">
        <f>J214</f>
        <v>0</v>
      </c>
      <c r="L62" s="107"/>
    </row>
    <row r="63" spans="2:12" s="10" customFormat="1" ht="19.9" customHeight="1">
      <c r="B63" s="107"/>
      <c r="D63" s="108" t="s">
        <v>99</v>
      </c>
      <c r="E63" s="109"/>
      <c r="F63" s="109"/>
      <c r="G63" s="109"/>
      <c r="H63" s="109"/>
      <c r="I63" s="109"/>
      <c r="J63" s="110">
        <f>J301</f>
        <v>0</v>
      </c>
      <c r="L63" s="107"/>
    </row>
    <row r="64" spans="2:12" s="10" customFormat="1" ht="19.9" customHeight="1">
      <c r="B64" s="107"/>
      <c r="D64" s="108" t="s">
        <v>100</v>
      </c>
      <c r="E64" s="109"/>
      <c r="F64" s="109"/>
      <c r="G64" s="109"/>
      <c r="H64" s="109"/>
      <c r="I64" s="109"/>
      <c r="J64" s="110">
        <f>J386</f>
        <v>0</v>
      </c>
      <c r="L64" s="107"/>
    </row>
    <row r="65" spans="2:12" s="10" customFormat="1" ht="19.9" customHeight="1">
      <c r="B65" s="107"/>
      <c r="D65" s="108" t="s">
        <v>101</v>
      </c>
      <c r="E65" s="109"/>
      <c r="F65" s="109"/>
      <c r="G65" s="109"/>
      <c r="H65" s="109"/>
      <c r="I65" s="109"/>
      <c r="J65" s="110">
        <f>J446</f>
        <v>0</v>
      </c>
      <c r="L65" s="107"/>
    </row>
    <row r="66" spans="2:12" s="9" customFormat="1" ht="24.95" customHeight="1">
      <c r="B66" s="103"/>
      <c r="D66" s="104" t="s">
        <v>102</v>
      </c>
      <c r="E66" s="105"/>
      <c r="F66" s="105"/>
      <c r="G66" s="105"/>
      <c r="H66" s="105"/>
      <c r="I66" s="105"/>
      <c r="J66" s="106">
        <f>J449</f>
        <v>0</v>
      </c>
      <c r="L66" s="103"/>
    </row>
    <row r="67" spans="2:12" s="10" customFormat="1" ht="19.9" customHeight="1">
      <c r="B67" s="107"/>
      <c r="D67" s="108" t="s">
        <v>103</v>
      </c>
      <c r="E67" s="109"/>
      <c r="F67" s="109"/>
      <c r="G67" s="109"/>
      <c r="H67" s="109"/>
      <c r="I67" s="109"/>
      <c r="J67" s="110">
        <f>J450</f>
        <v>0</v>
      </c>
      <c r="L67" s="107"/>
    </row>
    <row r="68" spans="2:12" s="10" customFormat="1" ht="19.9" customHeight="1">
      <c r="B68" s="107"/>
      <c r="D68" s="108" t="s">
        <v>104</v>
      </c>
      <c r="E68" s="109"/>
      <c r="F68" s="109"/>
      <c r="G68" s="109"/>
      <c r="H68" s="109"/>
      <c r="I68" s="109"/>
      <c r="J68" s="110">
        <f>J453</f>
        <v>0</v>
      </c>
      <c r="L68" s="107"/>
    </row>
    <row r="69" spans="2:12" s="9" customFormat="1" ht="24.95" customHeight="1">
      <c r="B69" s="103"/>
      <c r="D69" s="104" t="s">
        <v>105</v>
      </c>
      <c r="E69" s="105"/>
      <c r="F69" s="105"/>
      <c r="G69" s="105"/>
      <c r="H69" s="105"/>
      <c r="I69" s="105"/>
      <c r="J69" s="106">
        <f>J471</f>
        <v>0</v>
      </c>
      <c r="L69" s="103"/>
    </row>
    <row r="70" spans="2:12" s="10" customFormat="1" ht="19.9" customHeight="1">
      <c r="B70" s="107"/>
      <c r="D70" s="108" t="s">
        <v>106</v>
      </c>
      <c r="E70" s="109"/>
      <c r="F70" s="109"/>
      <c r="G70" s="109"/>
      <c r="H70" s="109"/>
      <c r="I70" s="109"/>
      <c r="J70" s="110">
        <f>J472</f>
        <v>0</v>
      </c>
      <c r="L70" s="107"/>
    </row>
    <row r="71" spans="2:12" s="10" customFormat="1" ht="19.9" customHeight="1">
      <c r="B71" s="107"/>
      <c r="D71" s="108" t="s">
        <v>107</v>
      </c>
      <c r="E71" s="109"/>
      <c r="F71" s="109"/>
      <c r="G71" s="109"/>
      <c r="H71" s="109"/>
      <c r="I71" s="109"/>
      <c r="J71" s="110">
        <f>J482</f>
        <v>0</v>
      </c>
      <c r="L71" s="107"/>
    </row>
    <row r="72" spans="2:12" s="10" customFormat="1" ht="19.9" customHeight="1">
      <c r="B72" s="107"/>
      <c r="D72" s="108" t="s">
        <v>108</v>
      </c>
      <c r="E72" s="109"/>
      <c r="F72" s="109"/>
      <c r="G72" s="109"/>
      <c r="H72" s="109"/>
      <c r="I72" s="109"/>
      <c r="J72" s="110">
        <f>J493</f>
        <v>0</v>
      </c>
      <c r="L72" s="107"/>
    </row>
    <row r="73" spans="1:31" s="2" customFormat="1" ht="21.75" customHeight="1">
      <c r="A73" s="32"/>
      <c r="B73" s="33"/>
      <c r="C73" s="32"/>
      <c r="D73" s="32"/>
      <c r="E73" s="32"/>
      <c r="F73" s="32"/>
      <c r="G73" s="32"/>
      <c r="H73" s="32"/>
      <c r="I73" s="32"/>
      <c r="J73" s="32"/>
      <c r="K73" s="32"/>
      <c r="L73" s="86"/>
      <c r="S73" s="32"/>
      <c r="T73" s="32"/>
      <c r="U73" s="32"/>
      <c r="V73" s="32"/>
      <c r="W73" s="32"/>
      <c r="X73" s="32"/>
      <c r="Y73" s="32"/>
      <c r="Z73" s="32"/>
      <c r="AA73" s="32"/>
      <c r="AB73" s="32"/>
      <c r="AC73" s="32"/>
      <c r="AD73" s="32"/>
      <c r="AE73" s="32"/>
    </row>
    <row r="74" spans="1:31" s="2" customFormat="1" ht="6.95" customHeight="1">
      <c r="A74" s="32"/>
      <c r="B74" s="42"/>
      <c r="C74" s="43"/>
      <c r="D74" s="43"/>
      <c r="E74" s="43"/>
      <c r="F74" s="43"/>
      <c r="G74" s="43"/>
      <c r="H74" s="43"/>
      <c r="I74" s="43"/>
      <c r="J74" s="43"/>
      <c r="K74" s="43"/>
      <c r="L74" s="86"/>
      <c r="S74" s="32"/>
      <c r="T74" s="32"/>
      <c r="U74" s="32"/>
      <c r="V74" s="32"/>
      <c r="W74" s="32"/>
      <c r="X74" s="32"/>
      <c r="Y74" s="32"/>
      <c r="Z74" s="32"/>
      <c r="AA74" s="32"/>
      <c r="AB74" s="32"/>
      <c r="AC74" s="32"/>
      <c r="AD74" s="32"/>
      <c r="AE74" s="32"/>
    </row>
    <row r="78" spans="1:31" s="2" customFormat="1" ht="6.95" customHeight="1">
      <c r="A78" s="32"/>
      <c r="B78" s="44"/>
      <c r="C78" s="45"/>
      <c r="D78" s="45"/>
      <c r="E78" s="45"/>
      <c r="F78" s="45"/>
      <c r="G78" s="45"/>
      <c r="H78" s="45"/>
      <c r="I78" s="45"/>
      <c r="J78" s="45"/>
      <c r="K78" s="45"/>
      <c r="L78" s="86"/>
      <c r="S78" s="32"/>
      <c r="T78" s="32"/>
      <c r="U78" s="32"/>
      <c r="V78" s="32"/>
      <c r="W78" s="32"/>
      <c r="X78" s="32"/>
      <c r="Y78" s="32"/>
      <c r="Z78" s="32"/>
      <c r="AA78" s="32"/>
      <c r="AB78" s="32"/>
      <c r="AC78" s="32"/>
      <c r="AD78" s="32"/>
      <c r="AE78" s="32"/>
    </row>
    <row r="79" spans="1:31" s="2" customFormat="1" ht="24.95" customHeight="1">
      <c r="A79" s="32"/>
      <c r="B79" s="33"/>
      <c r="C79" s="24" t="s">
        <v>109</v>
      </c>
      <c r="D79" s="32"/>
      <c r="E79" s="32"/>
      <c r="F79" s="32"/>
      <c r="G79" s="32"/>
      <c r="H79" s="32"/>
      <c r="I79" s="32"/>
      <c r="J79" s="32"/>
      <c r="K79" s="32"/>
      <c r="L79" s="86"/>
      <c r="S79" s="32"/>
      <c r="T79" s="32"/>
      <c r="U79" s="32"/>
      <c r="V79" s="32"/>
      <c r="W79" s="32"/>
      <c r="X79" s="32"/>
      <c r="Y79" s="32"/>
      <c r="Z79" s="32"/>
      <c r="AA79" s="32"/>
      <c r="AB79" s="32"/>
      <c r="AC79" s="32"/>
      <c r="AD79" s="32"/>
      <c r="AE79" s="32"/>
    </row>
    <row r="80" spans="1:31" s="2" customFormat="1" ht="6.95" customHeight="1">
      <c r="A80" s="32"/>
      <c r="B80" s="33"/>
      <c r="C80" s="32"/>
      <c r="D80" s="32"/>
      <c r="E80" s="32"/>
      <c r="F80" s="32"/>
      <c r="G80" s="32"/>
      <c r="H80" s="32"/>
      <c r="I80" s="32"/>
      <c r="J80" s="32"/>
      <c r="K80" s="32"/>
      <c r="L80" s="86"/>
      <c r="S80" s="32"/>
      <c r="T80" s="32"/>
      <c r="U80" s="32"/>
      <c r="V80" s="32"/>
      <c r="W80" s="32"/>
      <c r="X80" s="32"/>
      <c r="Y80" s="32"/>
      <c r="Z80" s="32"/>
      <c r="AA80" s="32"/>
      <c r="AB80" s="32"/>
      <c r="AC80" s="32"/>
      <c r="AD80" s="32"/>
      <c r="AE80" s="32"/>
    </row>
    <row r="81" spans="1:31" s="2" customFormat="1" ht="12" customHeight="1">
      <c r="A81" s="32"/>
      <c r="B81" s="33"/>
      <c r="C81" s="29" t="s">
        <v>15</v>
      </c>
      <c r="D81" s="32"/>
      <c r="E81" s="32"/>
      <c r="F81" s="32"/>
      <c r="G81" s="32"/>
      <c r="H81" s="32"/>
      <c r="I81" s="32"/>
      <c r="J81" s="32"/>
      <c r="K81" s="32"/>
      <c r="L81" s="86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</row>
    <row r="82" spans="1:31" s="2" customFormat="1" ht="16.5" customHeight="1">
      <c r="A82" s="32"/>
      <c r="B82" s="33"/>
      <c r="C82" s="32"/>
      <c r="D82" s="32"/>
      <c r="E82" s="310" t="str">
        <f>E7</f>
        <v>Rekonstrukce chodníků na sídlišti Písečná Chomutov - část</v>
      </c>
      <c r="F82" s="311"/>
      <c r="G82" s="311"/>
      <c r="H82" s="311"/>
      <c r="I82" s="32"/>
      <c r="J82" s="32"/>
      <c r="K82" s="32"/>
      <c r="L82" s="86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</row>
    <row r="83" spans="1:31" s="2" customFormat="1" ht="12" customHeight="1">
      <c r="A83" s="32"/>
      <c r="B83" s="33"/>
      <c r="C83" s="29" t="s">
        <v>89</v>
      </c>
      <c r="D83" s="32"/>
      <c r="E83" s="32"/>
      <c r="F83" s="32"/>
      <c r="G83" s="32"/>
      <c r="H83" s="32"/>
      <c r="I83" s="32"/>
      <c r="J83" s="32"/>
      <c r="K83" s="32"/>
      <c r="L83" s="86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</row>
    <row r="84" spans="1:31" s="2" customFormat="1" ht="16.5" customHeight="1">
      <c r="A84" s="32"/>
      <c r="B84" s="33"/>
      <c r="C84" s="32"/>
      <c r="D84" s="32"/>
      <c r="E84" s="297" t="str">
        <f>E9</f>
        <v>D.1.1. - SO 01 - Rekonstrukce chodníků</v>
      </c>
      <c r="F84" s="312"/>
      <c r="G84" s="312"/>
      <c r="H84" s="312"/>
      <c r="I84" s="32"/>
      <c r="J84" s="32"/>
      <c r="K84" s="32"/>
      <c r="L84" s="86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</row>
    <row r="85" spans="1:31" s="2" customFormat="1" ht="6.95" customHeight="1">
      <c r="A85" s="32"/>
      <c r="B85" s="33"/>
      <c r="C85" s="32"/>
      <c r="D85" s="32"/>
      <c r="E85" s="32"/>
      <c r="F85" s="32"/>
      <c r="G85" s="32"/>
      <c r="H85" s="32"/>
      <c r="I85" s="32"/>
      <c r="J85" s="32"/>
      <c r="K85" s="32"/>
      <c r="L85" s="86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</row>
    <row r="86" spans="1:31" s="2" customFormat="1" ht="12" customHeight="1">
      <c r="A86" s="32"/>
      <c r="B86" s="33"/>
      <c r="C86" s="29" t="s">
        <v>21</v>
      </c>
      <c r="D86" s="32"/>
      <c r="E86" s="32"/>
      <c r="F86" s="27" t="str">
        <f>F12</f>
        <v>Chomutov</v>
      </c>
      <c r="G86" s="32"/>
      <c r="H86" s="32"/>
      <c r="I86" s="29" t="s">
        <v>23</v>
      </c>
      <c r="J86" s="50" t="str">
        <f>IF(J12="","",J12)</f>
        <v>6. 3. 2024</v>
      </c>
      <c r="K86" s="32"/>
      <c r="L86" s="86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</row>
    <row r="87" spans="1:31" s="2" customFormat="1" ht="6.95" customHeight="1">
      <c r="A87" s="32"/>
      <c r="B87" s="33"/>
      <c r="C87" s="32"/>
      <c r="D87" s="32"/>
      <c r="E87" s="32"/>
      <c r="F87" s="32"/>
      <c r="G87" s="32"/>
      <c r="H87" s="32"/>
      <c r="I87" s="32"/>
      <c r="J87" s="32"/>
      <c r="K87" s="32"/>
      <c r="L87" s="86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</row>
    <row r="88" spans="1:31" s="2" customFormat="1" ht="15.2" customHeight="1">
      <c r="A88" s="32"/>
      <c r="B88" s="33"/>
      <c r="C88" s="29" t="s">
        <v>25</v>
      </c>
      <c r="D88" s="32"/>
      <c r="E88" s="32"/>
      <c r="F88" s="27" t="str">
        <f>E15</f>
        <v>Statutární město Chomutov</v>
      </c>
      <c r="G88" s="32"/>
      <c r="H88" s="32"/>
      <c r="I88" s="29" t="s">
        <v>33</v>
      </c>
      <c r="J88" s="30" t="str">
        <f>E21</f>
        <v>Designprojekt.cz</v>
      </c>
      <c r="K88" s="32"/>
      <c r="L88" s="86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</row>
    <row r="89" spans="1:31" s="2" customFormat="1" ht="15.2" customHeight="1">
      <c r="A89" s="32"/>
      <c r="B89" s="33"/>
      <c r="C89" s="29" t="s">
        <v>31</v>
      </c>
      <c r="D89" s="32"/>
      <c r="E89" s="32"/>
      <c r="F89" s="27" t="str">
        <f>IF(E18="","",E18)</f>
        <v xml:space="preserve"> </v>
      </c>
      <c r="G89" s="32"/>
      <c r="H89" s="32"/>
      <c r="I89" s="29" t="s">
        <v>38</v>
      </c>
      <c r="J89" s="30" t="str">
        <f>E24</f>
        <v>Švandrlík Milan</v>
      </c>
      <c r="K89" s="32"/>
      <c r="L89" s="86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</row>
    <row r="90" spans="1:31" s="2" customFormat="1" ht="10.35" customHeight="1">
      <c r="A90" s="32"/>
      <c r="B90" s="33"/>
      <c r="C90" s="32"/>
      <c r="D90" s="32"/>
      <c r="E90" s="32"/>
      <c r="F90" s="32"/>
      <c r="G90" s="32"/>
      <c r="H90" s="32"/>
      <c r="I90" s="32"/>
      <c r="J90" s="32"/>
      <c r="K90" s="32"/>
      <c r="L90" s="86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</row>
    <row r="91" spans="1:31" s="11" customFormat="1" ht="29.25" customHeight="1">
      <c r="A91" s="111"/>
      <c r="B91" s="112"/>
      <c r="C91" s="113" t="s">
        <v>110</v>
      </c>
      <c r="D91" s="114" t="s">
        <v>62</v>
      </c>
      <c r="E91" s="114" t="s">
        <v>58</v>
      </c>
      <c r="F91" s="114" t="s">
        <v>59</v>
      </c>
      <c r="G91" s="114" t="s">
        <v>111</v>
      </c>
      <c r="H91" s="114" t="s">
        <v>112</v>
      </c>
      <c r="I91" s="114" t="s">
        <v>113</v>
      </c>
      <c r="J91" s="114" t="s">
        <v>94</v>
      </c>
      <c r="K91" s="115" t="s">
        <v>114</v>
      </c>
      <c r="L91" s="116"/>
      <c r="M91" s="57" t="s">
        <v>3</v>
      </c>
      <c r="N91" s="58" t="s">
        <v>47</v>
      </c>
      <c r="O91" s="58" t="s">
        <v>115</v>
      </c>
      <c r="P91" s="58" t="s">
        <v>116</v>
      </c>
      <c r="Q91" s="58" t="s">
        <v>117</v>
      </c>
      <c r="R91" s="58" t="s">
        <v>118</v>
      </c>
      <c r="S91" s="58" t="s">
        <v>119</v>
      </c>
      <c r="T91" s="59" t="s">
        <v>120</v>
      </c>
      <c r="U91" s="111"/>
      <c r="V91" s="111"/>
      <c r="W91" s="111"/>
      <c r="X91" s="111"/>
      <c r="Y91" s="111"/>
      <c r="Z91" s="111"/>
      <c r="AA91" s="111"/>
      <c r="AB91" s="111"/>
      <c r="AC91" s="111"/>
      <c r="AD91" s="111"/>
      <c r="AE91" s="111"/>
    </row>
    <row r="92" spans="1:63" s="2" customFormat="1" ht="22.9" customHeight="1">
      <c r="A92" s="32"/>
      <c r="B92" s="33"/>
      <c r="C92" s="64" t="s">
        <v>121</v>
      </c>
      <c r="D92" s="32"/>
      <c r="E92" s="32"/>
      <c r="F92" s="32"/>
      <c r="G92" s="32"/>
      <c r="H92" s="32"/>
      <c r="I92" s="32"/>
      <c r="J92" s="117">
        <f>BK92</f>
        <v>0</v>
      </c>
      <c r="K92" s="32"/>
      <c r="L92" s="33"/>
      <c r="M92" s="60"/>
      <c r="N92" s="51"/>
      <c r="O92" s="61"/>
      <c r="P92" s="118">
        <f>P93+P449+P471</f>
        <v>2839.360632</v>
      </c>
      <c r="Q92" s="61"/>
      <c r="R92" s="118">
        <f>R93+R449+R471</f>
        <v>400.43283649999995</v>
      </c>
      <c r="S92" s="61"/>
      <c r="T92" s="119">
        <f>T93+T449+T471</f>
        <v>1071.52335</v>
      </c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  <c r="AT92" s="20" t="s">
        <v>76</v>
      </c>
      <c r="AU92" s="20" t="s">
        <v>95</v>
      </c>
      <c r="BK92" s="120">
        <f>BK93+BK449+BK471</f>
        <v>0</v>
      </c>
    </row>
    <row r="93" spans="2:63" s="12" customFormat="1" ht="25.9" customHeight="1">
      <c r="B93" s="121"/>
      <c r="D93" s="122" t="s">
        <v>76</v>
      </c>
      <c r="E93" s="123" t="s">
        <v>122</v>
      </c>
      <c r="F93" s="123" t="s">
        <v>123</v>
      </c>
      <c r="J93" s="124">
        <f>BK93</f>
        <v>0</v>
      </c>
      <c r="L93" s="121"/>
      <c r="M93" s="125"/>
      <c r="N93" s="126"/>
      <c r="O93" s="126"/>
      <c r="P93" s="127">
        <f>P94+P214+P301+P386+P446</f>
        <v>2793.205832</v>
      </c>
      <c r="Q93" s="126"/>
      <c r="R93" s="127">
        <f>R94+R214+R301+R386+R446</f>
        <v>400.37152449999996</v>
      </c>
      <c r="S93" s="126"/>
      <c r="T93" s="128">
        <f>T94+T214+T301+T386+T446</f>
        <v>1071.52335</v>
      </c>
      <c r="AR93" s="122" t="s">
        <v>85</v>
      </c>
      <c r="AT93" s="129" t="s">
        <v>76</v>
      </c>
      <c r="AU93" s="129" t="s">
        <v>77</v>
      </c>
      <c r="AY93" s="122" t="s">
        <v>124</v>
      </c>
      <c r="BK93" s="130">
        <f>BK94+BK214+BK301+BK386+BK446</f>
        <v>0</v>
      </c>
    </row>
    <row r="94" spans="2:63" s="12" customFormat="1" ht="22.9" customHeight="1">
      <c r="B94" s="121"/>
      <c r="D94" s="122" t="s">
        <v>76</v>
      </c>
      <c r="E94" s="131" t="s">
        <v>85</v>
      </c>
      <c r="F94" s="131" t="s">
        <v>125</v>
      </c>
      <c r="J94" s="132">
        <f>BK94</f>
        <v>0</v>
      </c>
      <c r="L94" s="121"/>
      <c r="M94" s="125"/>
      <c r="N94" s="126"/>
      <c r="O94" s="126"/>
      <c r="P94" s="127">
        <f>SUM(P95:P213)</f>
        <v>783.9897850000001</v>
      </c>
      <c r="Q94" s="126"/>
      <c r="R94" s="127">
        <f>SUM(R95:R213)</f>
        <v>130.9458015</v>
      </c>
      <c r="S94" s="126"/>
      <c r="T94" s="128">
        <f>SUM(T95:T213)</f>
        <v>1071.2683499999998</v>
      </c>
      <c r="AR94" s="122" t="s">
        <v>85</v>
      </c>
      <c r="AT94" s="129" t="s">
        <v>76</v>
      </c>
      <c r="AU94" s="129" t="s">
        <v>85</v>
      </c>
      <c r="AY94" s="122" t="s">
        <v>124</v>
      </c>
      <c r="BK94" s="130">
        <f>SUM(BK95:BK213)</f>
        <v>0</v>
      </c>
    </row>
    <row r="95" spans="1:65" s="2" customFormat="1" ht="78" customHeight="1">
      <c r="A95" s="32"/>
      <c r="B95" s="133"/>
      <c r="C95" s="134" t="s">
        <v>85</v>
      </c>
      <c r="D95" s="134" t="s">
        <v>126</v>
      </c>
      <c r="E95" s="135" t="s">
        <v>127</v>
      </c>
      <c r="F95" s="136" t="s">
        <v>128</v>
      </c>
      <c r="G95" s="137" t="s">
        <v>129</v>
      </c>
      <c r="H95" s="138">
        <v>18.7</v>
      </c>
      <c r="I95" s="139"/>
      <c r="J95" s="139">
        <f>ROUND(I95*H95,2)</f>
        <v>0</v>
      </c>
      <c r="K95" s="136" t="s">
        <v>130</v>
      </c>
      <c r="L95" s="33"/>
      <c r="M95" s="140" t="s">
        <v>3</v>
      </c>
      <c r="N95" s="141" t="s">
        <v>48</v>
      </c>
      <c r="O95" s="142">
        <v>0.024</v>
      </c>
      <c r="P95" s="142">
        <f>O95*H95</f>
        <v>0.4488</v>
      </c>
      <c r="Q95" s="142">
        <v>0</v>
      </c>
      <c r="R95" s="142">
        <f>Q95*H95</f>
        <v>0</v>
      </c>
      <c r="S95" s="142">
        <v>0.255</v>
      </c>
      <c r="T95" s="143">
        <f>S95*H95</f>
        <v>4.7684999999999995</v>
      </c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  <c r="AR95" s="144" t="s">
        <v>131</v>
      </c>
      <c r="AT95" s="144" t="s">
        <v>126</v>
      </c>
      <c r="AU95" s="144" t="s">
        <v>87</v>
      </c>
      <c r="AY95" s="20" t="s">
        <v>124</v>
      </c>
      <c r="BE95" s="145">
        <f>IF(N95="základní",J95,0)</f>
        <v>0</v>
      </c>
      <c r="BF95" s="145">
        <f>IF(N95="snížená",J95,0)</f>
        <v>0</v>
      </c>
      <c r="BG95" s="145">
        <f>IF(N95="zákl. přenesená",J95,0)</f>
        <v>0</v>
      </c>
      <c r="BH95" s="145">
        <f>IF(N95="sníž. přenesená",J95,0)</f>
        <v>0</v>
      </c>
      <c r="BI95" s="145">
        <f>IF(N95="nulová",J95,0)</f>
        <v>0</v>
      </c>
      <c r="BJ95" s="20" t="s">
        <v>85</v>
      </c>
      <c r="BK95" s="145">
        <f>ROUND(I95*H95,2)</f>
        <v>0</v>
      </c>
      <c r="BL95" s="20" t="s">
        <v>131</v>
      </c>
      <c r="BM95" s="144" t="s">
        <v>132</v>
      </c>
    </row>
    <row r="96" spans="1:47" s="2" customFormat="1" ht="12">
      <c r="A96" s="32"/>
      <c r="B96" s="33"/>
      <c r="C96" s="32"/>
      <c r="D96" s="146" t="s">
        <v>133</v>
      </c>
      <c r="E96" s="32"/>
      <c r="F96" s="147" t="s">
        <v>134</v>
      </c>
      <c r="G96" s="32"/>
      <c r="H96" s="32"/>
      <c r="I96" s="32"/>
      <c r="J96" s="32"/>
      <c r="K96" s="32"/>
      <c r="L96" s="33"/>
      <c r="M96" s="148"/>
      <c r="N96" s="149"/>
      <c r="O96" s="53"/>
      <c r="P96" s="53"/>
      <c r="Q96" s="53"/>
      <c r="R96" s="53"/>
      <c r="S96" s="53"/>
      <c r="T96" s="54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T96" s="20" t="s">
        <v>133</v>
      </c>
      <c r="AU96" s="20" t="s">
        <v>87</v>
      </c>
    </row>
    <row r="97" spans="2:51" s="13" customFormat="1" ht="12">
      <c r="B97" s="150"/>
      <c r="D97" s="151" t="s">
        <v>135</v>
      </c>
      <c r="E97" s="152" t="s">
        <v>3</v>
      </c>
      <c r="F97" s="153" t="s">
        <v>136</v>
      </c>
      <c r="H97" s="154">
        <v>18.7</v>
      </c>
      <c r="L97" s="150"/>
      <c r="M97" s="155"/>
      <c r="N97" s="156"/>
      <c r="O97" s="156"/>
      <c r="P97" s="156"/>
      <c r="Q97" s="156"/>
      <c r="R97" s="156"/>
      <c r="S97" s="156"/>
      <c r="T97" s="157"/>
      <c r="AT97" s="152" t="s">
        <v>135</v>
      </c>
      <c r="AU97" s="152" t="s">
        <v>87</v>
      </c>
      <c r="AV97" s="13" t="s">
        <v>87</v>
      </c>
      <c r="AW97" s="13" t="s">
        <v>37</v>
      </c>
      <c r="AX97" s="13" t="s">
        <v>85</v>
      </c>
      <c r="AY97" s="152" t="s">
        <v>124</v>
      </c>
    </row>
    <row r="98" spans="1:65" s="2" customFormat="1" ht="49.15" customHeight="1">
      <c r="A98" s="32"/>
      <c r="B98" s="133"/>
      <c r="C98" s="134" t="s">
        <v>87</v>
      </c>
      <c r="D98" s="134" t="s">
        <v>126</v>
      </c>
      <c r="E98" s="135" t="s">
        <v>137</v>
      </c>
      <c r="F98" s="136" t="s">
        <v>138</v>
      </c>
      <c r="G98" s="137" t="s">
        <v>129</v>
      </c>
      <c r="H98" s="138">
        <v>436.1</v>
      </c>
      <c r="I98" s="139"/>
      <c r="J98" s="139">
        <f>ROUND(I98*H98,2)</f>
        <v>0</v>
      </c>
      <c r="K98" s="136" t="s">
        <v>130</v>
      </c>
      <c r="L98" s="33"/>
      <c r="M98" s="140" t="s">
        <v>3</v>
      </c>
      <c r="N98" s="141" t="s">
        <v>48</v>
      </c>
      <c r="O98" s="142">
        <v>0.22</v>
      </c>
      <c r="P98" s="142">
        <f>O98*H98</f>
        <v>95.94200000000001</v>
      </c>
      <c r="Q98" s="142">
        <v>0</v>
      </c>
      <c r="R98" s="142">
        <f>Q98*H98</f>
        <v>0</v>
      </c>
      <c r="S98" s="142">
        <v>0.098</v>
      </c>
      <c r="T98" s="143">
        <f>S98*H98</f>
        <v>42.73780000000001</v>
      </c>
      <c r="U98" s="32"/>
      <c r="V98" s="32"/>
      <c r="W98" s="32"/>
      <c r="X98" s="32"/>
      <c r="Y98" s="32"/>
      <c r="Z98" s="32"/>
      <c r="AA98" s="32"/>
      <c r="AB98" s="32"/>
      <c r="AC98" s="32"/>
      <c r="AD98" s="32"/>
      <c r="AE98" s="32"/>
      <c r="AR98" s="144" t="s">
        <v>131</v>
      </c>
      <c r="AT98" s="144" t="s">
        <v>126</v>
      </c>
      <c r="AU98" s="144" t="s">
        <v>87</v>
      </c>
      <c r="AY98" s="20" t="s">
        <v>124</v>
      </c>
      <c r="BE98" s="145">
        <f>IF(N98="základní",J98,0)</f>
        <v>0</v>
      </c>
      <c r="BF98" s="145">
        <f>IF(N98="snížená",J98,0)</f>
        <v>0</v>
      </c>
      <c r="BG98" s="145">
        <f>IF(N98="zákl. přenesená",J98,0)</f>
        <v>0</v>
      </c>
      <c r="BH98" s="145">
        <f>IF(N98="sníž. přenesená",J98,0)</f>
        <v>0</v>
      </c>
      <c r="BI98" s="145">
        <f>IF(N98="nulová",J98,0)</f>
        <v>0</v>
      </c>
      <c r="BJ98" s="20" t="s">
        <v>85</v>
      </c>
      <c r="BK98" s="145">
        <f>ROUND(I98*H98,2)</f>
        <v>0</v>
      </c>
      <c r="BL98" s="20" t="s">
        <v>131</v>
      </c>
      <c r="BM98" s="144" t="s">
        <v>139</v>
      </c>
    </row>
    <row r="99" spans="1:47" s="2" customFormat="1" ht="12">
      <c r="A99" s="32"/>
      <c r="B99" s="33"/>
      <c r="C99" s="32"/>
      <c r="D99" s="146" t="s">
        <v>133</v>
      </c>
      <c r="E99" s="32"/>
      <c r="F99" s="147" t="s">
        <v>140</v>
      </c>
      <c r="G99" s="32"/>
      <c r="H99" s="32"/>
      <c r="I99" s="32"/>
      <c r="J99" s="32"/>
      <c r="K99" s="32"/>
      <c r="L99" s="33"/>
      <c r="M99" s="148"/>
      <c r="N99" s="149"/>
      <c r="O99" s="53"/>
      <c r="P99" s="53"/>
      <c r="Q99" s="53"/>
      <c r="R99" s="53"/>
      <c r="S99" s="53"/>
      <c r="T99" s="54"/>
      <c r="U99" s="32"/>
      <c r="V99" s="32"/>
      <c r="W99" s="32"/>
      <c r="X99" s="32"/>
      <c r="Y99" s="32"/>
      <c r="Z99" s="32"/>
      <c r="AA99" s="32"/>
      <c r="AB99" s="32"/>
      <c r="AC99" s="32"/>
      <c r="AD99" s="32"/>
      <c r="AE99" s="32"/>
      <c r="AT99" s="20" t="s">
        <v>133</v>
      </c>
      <c r="AU99" s="20" t="s">
        <v>87</v>
      </c>
    </row>
    <row r="100" spans="2:51" s="14" customFormat="1" ht="12">
      <c r="B100" s="158"/>
      <c r="D100" s="151" t="s">
        <v>135</v>
      </c>
      <c r="E100" s="159" t="s">
        <v>3</v>
      </c>
      <c r="F100" s="160" t="s">
        <v>141</v>
      </c>
      <c r="H100" s="159" t="s">
        <v>3</v>
      </c>
      <c r="L100" s="158"/>
      <c r="M100" s="161"/>
      <c r="N100" s="162"/>
      <c r="O100" s="162"/>
      <c r="P100" s="162"/>
      <c r="Q100" s="162"/>
      <c r="R100" s="162"/>
      <c r="S100" s="162"/>
      <c r="T100" s="163"/>
      <c r="AT100" s="159" t="s">
        <v>135</v>
      </c>
      <c r="AU100" s="159" t="s">
        <v>87</v>
      </c>
      <c r="AV100" s="14" t="s">
        <v>85</v>
      </c>
      <c r="AW100" s="14" t="s">
        <v>37</v>
      </c>
      <c r="AX100" s="14" t="s">
        <v>77</v>
      </c>
      <c r="AY100" s="159" t="s">
        <v>124</v>
      </c>
    </row>
    <row r="101" spans="2:51" s="14" customFormat="1" ht="12">
      <c r="B101" s="158"/>
      <c r="D101" s="151" t="s">
        <v>135</v>
      </c>
      <c r="E101" s="159" t="s">
        <v>3</v>
      </c>
      <c r="F101" s="160" t="s">
        <v>142</v>
      </c>
      <c r="H101" s="159" t="s">
        <v>3</v>
      </c>
      <c r="L101" s="158"/>
      <c r="M101" s="161"/>
      <c r="N101" s="162"/>
      <c r="O101" s="162"/>
      <c r="P101" s="162"/>
      <c r="Q101" s="162"/>
      <c r="R101" s="162"/>
      <c r="S101" s="162"/>
      <c r="T101" s="163"/>
      <c r="AT101" s="159" t="s">
        <v>135</v>
      </c>
      <c r="AU101" s="159" t="s">
        <v>87</v>
      </c>
      <c r="AV101" s="14" t="s">
        <v>85</v>
      </c>
      <c r="AW101" s="14" t="s">
        <v>37</v>
      </c>
      <c r="AX101" s="14" t="s">
        <v>77</v>
      </c>
      <c r="AY101" s="159" t="s">
        <v>124</v>
      </c>
    </row>
    <row r="102" spans="2:51" s="13" customFormat="1" ht="12">
      <c r="B102" s="150"/>
      <c r="D102" s="151" t="s">
        <v>135</v>
      </c>
      <c r="E102" s="152" t="s">
        <v>3</v>
      </c>
      <c r="F102" s="153" t="s">
        <v>143</v>
      </c>
      <c r="H102" s="154">
        <v>422</v>
      </c>
      <c r="L102" s="150"/>
      <c r="M102" s="155"/>
      <c r="N102" s="156"/>
      <c r="O102" s="156"/>
      <c r="P102" s="156"/>
      <c r="Q102" s="156"/>
      <c r="R102" s="156"/>
      <c r="S102" s="156"/>
      <c r="T102" s="157"/>
      <c r="AT102" s="152" t="s">
        <v>135</v>
      </c>
      <c r="AU102" s="152" t="s">
        <v>87</v>
      </c>
      <c r="AV102" s="13" t="s">
        <v>87</v>
      </c>
      <c r="AW102" s="13" t="s">
        <v>37</v>
      </c>
      <c r="AX102" s="13" t="s">
        <v>77</v>
      </c>
      <c r="AY102" s="152" t="s">
        <v>124</v>
      </c>
    </row>
    <row r="103" spans="2:51" s="14" customFormat="1" ht="12">
      <c r="B103" s="158"/>
      <c r="D103" s="151" t="s">
        <v>135</v>
      </c>
      <c r="E103" s="159" t="s">
        <v>3</v>
      </c>
      <c r="F103" s="160" t="s">
        <v>144</v>
      </c>
      <c r="H103" s="159" t="s">
        <v>3</v>
      </c>
      <c r="L103" s="158"/>
      <c r="M103" s="161"/>
      <c r="N103" s="162"/>
      <c r="O103" s="162"/>
      <c r="P103" s="162"/>
      <c r="Q103" s="162"/>
      <c r="R103" s="162"/>
      <c r="S103" s="162"/>
      <c r="T103" s="163"/>
      <c r="AT103" s="159" t="s">
        <v>135</v>
      </c>
      <c r="AU103" s="159" t="s">
        <v>87</v>
      </c>
      <c r="AV103" s="14" t="s">
        <v>85</v>
      </c>
      <c r="AW103" s="14" t="s">
        <v>37</v>
      </c>
      <c r="AX103" s="14" t="s">
        <v>77</v>
      </c>
      <c r="AY103" s="159" t="s">
        <v>124</v>
      </c>
    </row>
    <row r="104" spans="2:51" s="13" customFormat="1" ht="12">
      <c r="B104" s="150"/>
      <c r="D104" s="151" t="s">
        <v>135</v>
      </c>
      <c r="E104" s="152" t="s">
        <v>3</v>
      </c>
      <c r="F104" s="153" t="s">
        <v>145</v>
      </c>
      <c r="H104" s="154">
        <v>14.1</v>
      </c>
      <c r="L104" s="150"/>
      <c r="M104" s="155"/>
      <c r="N104" s="156"/>
      <c r="O104" s="156"/>
      <c r="P104" s="156"/>
      <c r="Q104" s="156"/>
      <c r="R104" s="156"/>
      <c r="S104" s="156"/>
      <c r="T104" s="157"/>
      <c r="AT104" s="152" t="s">
        <v>135</v>
      </c>
      <c r="AU104" s="152" t="s">
        <v>87</v>
      </c>
      <c r="AV104" s="13" t="s">
        <v>87</v>
      </c>
      <c r="AW104" s="13" t="s">
        <v>37</v>
      </c>
      <c r="AX104" s="13" t="s">
        <v>77</v>
      </c>
      <c r="AY104" s="152" t="s">
        <v>124</v>
      </c>
    </row>
    <row r="105" spans="2:51" s="15" customFormat="1" ht="12">
      <c r="B105" s="164"/>
      <c r="D105" s="151" t="s">
        <v>135</v>
      </c>
      <c r="E105" s="165" t="s">
        <v>3</v>
      </c>
      <c r="F105" s="166" t="s">
        <v>146</v>
      </c>
      <c r="H105" s="167">
        <v>436.1</v>
      </c>
      <c r="L105" s="164"/>
      <c r="M105" s="168"/>
      <c r="N105" s="169"/>
      <c r="O105" s="169"/>
      <c r="P105" s="169"/>
      <c r="Q105" s="169"/>
      <c r="R105" s="169"/>
      <c r="S105" s="169"/>
      <c r="T105" s="170"/>
      <c r="AT105" s="165" t="s">
        <v>135</v>
      </c>
      <c r="AU105" s="165" t="s">
        <v>87</v>
      </c>
      <c r="AV105" s="15" t="s">
        <v>131</v>
      </c>
      <c r="AW105" s="15" t="s">
        <v>37</v>
      </c>
      <c r="AX105" s="15" t="s">
        <v>85</v>
      </c>
      <c r="AY105" s="165" t="s">
        <v>124</v>
      </c>
    </row>
    <row r="106" spans="1:65" s="2" customFormat="1" ht="66.75" customHeight="1">
      <c r="A106" s="32"/>
      <c r="B106" s="133"/>
      <c r="C106" s="134" t="s">
        <v>147</v>
      </c>
      <c r="D106" s="134" t="s">
        <v>126</v>
      </c>
      <c r="E106" s="135" t="s">
        <v>148</v>
      </c>
      <c r="F106" s="136" t="s">
        <v>149</v>
      </c>
      <c r="G106" s="137" t="s">
        <v>129</v>
      </c>
      <c r="H106" s="138">
        <v>148</v>
      </c>
      <c r="I106" s="139"/>
      <c r="J106" s="139">
        <f>ROUND(I106*H106,2)</f>
        <v>0</v>
      </c>
      <c r="K106" s="136" t="s">
        <v>130</v>
      </c>
      <c r="L106" s="33"/>
      <c r="M106" s="140" t="s">
        <v>3</v>
      </c>
      <c r="N106" s="141" t="s">
        <v>48</v>
      </c>
      <c r="O106" s="142">
        <v>0.27</v>
      </c>
      <c r="P106" s="142">
        <f>O106*H106</f>
        <v>39.96</v>
      </c>
      <c r="Q106" s="142">
        <v>0</v>
      </c>
      <c r="R106" s="142">
        <f>Q106*H106</f>
        <v>0</v>
      </c>
      <c r="S106" s="142">
        <v>0.325</v>
      </c>
      <c r="T106" s="143">
        <f>S106*H106</f>
        <v>48.1</v>
      </c>
      <c r="U106" s="32"/>
      <c r="V106" s="32"/>
      <c r="W106" s="32"/>
      <c r="X106" s="32"/>
      <c r="Y106" s="32"/>
      <c r="Z106" s="32"/>
      <c r="AA106" s="32"/>
      <c r="AB106" s="32"/>
      <c r="AC106" s="32"/>
      <c r="AD106" s="32"/>
      <c r="AE106" s="32"/>
      <c r="AR106" s="144" t="s">
        <v>131</v>
      </c>
      <c r="AT106" s="144" t="s">
        <v>126</v>
      </c>
      <c r="AU106" s="144" t="s">
        <v>87</v>
      </c>
      <c r="AY106" s="20" t="s">
        <v>124</v>
      </c>
      <c r="BE106" s="145">
        <f>IF(N106="základní",J106,0)</f>
        <v>0</v>
      </c>
      <c r="BF106" s="145">
        <f>IF(N106="snížená",J106,0)</f>
        <v>0</v>
      </c>
      <c r="BG106" s="145">
        <f>IF(N106="zákl. přenesená",J106,0)</f>
        <v>0</v>
      </c>
      <c r="BH106" s="145">
        <f>IF(N106="sníž. přenesená",J106,0)</f>
        <v>0</v>
      </c>
      <c r="BI106" s="145">
        <f>IF(N106="nulová",J106,0)</f>
        <v>0</v>
      </c>
      <c r="BJ106" s="20" t="s">
        <v>85</v>
      </c>
      <c r="BK106" s="145">
        <f>ROUND(I106*H106,2)</f>
        <v>0</v>
      </c>
      <c r="BL106" s="20" t="s">
        <v>131</v>
      </c>
      <c r="BM106" s="144" t="s">
        <v>150</v>
      </c>
    </row>
    <row r="107" spans="1:47" s="2" customFormat="1" ht="12">
      <c r="A107" s="32"/>
      <c r="B107" s="33"/>
      <c r="C107" s="32"/>
      <c r="D107" s="146" t="s">
        <v>133</v>
      </c>
      <c r="E107" s="32"/>
      <c r="F107" s="147" t="s">
        <v>151</v>
      </c>
      <c r="G107" s="32"/>
      <c r="H107" s="32"/>
      <c r="I107" s="32"/>
      <c r="J107" s="32"/>
      <c r="K107" s="32"/>
      <c r="L107" s="33"/>
      <c r="M107" s="148"/>
      <c r="N107" s="149"/>
      <c r="O107" s="53"/>
      <c r="P107" s="53"/>
      <c r="Q107" s="53"/>
      <c r="R107" s="53"/>
      <c r="S107" s="53"/>
      <c r="T107" s="54"/>
      <c r="U107" s="32"/>
      <c r="V107" s="32"/>
      <c r="W107" s="32"/>
      <c r="X107" s="32"/>
      <c r="Y107" s="32"/>
      <c r="Z107" s="32"/>
      <c r="AA107" s="32"/>
      <c r="AB107" s="32"/>
      <c r="AC107" s="32"/>
      <c r="AD107" s="32"/>
      <c r="AE107" s="32"/>
      <c r="AT107" s="20" t="s">
        <v>133</v>
      </c>
      <c r="AU107" s="20" t="s">
        <v>87</v>
      </c>
    </row>
    <row r="108" spans="2:51" s="14" customFormat="1" ht="12">
      <c r="B108" s="158"/>
      <c r="D108" s="151" t="s">
        <v>135</v>
      </c>
      <c r="E108" s="159" t="s">
        <v>3</v>
      </c>
      <c r="F108" s="160" t="s">
        <v>152</v>
      </c>
      <c r="H108" s="159" t="s">
        <v>3</v>
      </c>
      <c r="L108" s="158"/>
      <c r="M108" s="161"/>
      <c r="N108" s="162"/>
      <c r="O108" s="162"/>
      <c r="P108" s="162"/>
      <c r="Q108" s="162"/>
      <c r="R108" s="162"/>
      <c r="S108" s="162"/>
      <c r="T108" s="163"/>
      <c r="AT108" s="159" t="s">
        <v>135</v>
      </c>
      <c r="AU108" s="159" t="s">
        <v>87</v>
      </c>
      <c r="AV108" s="14" t="s">
        <v>85</v>
      </c>
      <c r="AW108" s="14" t="s">
        <v>37</v>
      </c>
      <c r="AX108" s="14" t="s">
        <v>77</v>
      </c>
      <c r="AY108" s="159" t="s">
        <v>124</v>
      </c>
    </row>
    <row r="109" spans="2:51" s="13" customFormat="1" ht="12">
      <c r="B109" s="150"/>
      <c r="D109" s="151" t="s">
        <v>135</v>
      </c>
      <c r="E109" s="152" t="s">
        <v>3</v>
      </c>
      <c r="F109" s="153" t="s">
        <v>153</v>
      </c>
      <c r="H109" s="154">
        <v>77.5</v>
      </c>
      <c r="L109" s="150"/>
      <c r="M109" s="155"/>
      <c r="N109" s="156"/>
      <c r="O109" s="156"/>
      <c r="P109" s="156"/>
      <c r="Q109" s="156"/>
      <c r="R109" s="156"/>
      <c r="S109" s="156"/>
      <c r="T109" s="157"/>
      <c r="AT109" s="152" t="s">
        <v>135</v>
      </c>
      <c r="AU109" s="152" t="s">
        <v>87</v>
      </c>
      <c r="AV109" s="13" t="s">
        <v>87</v>
      </c>
      <c r="AW109" s="13" t="s">
        <v>37</v>
      </c>
      <c r="AX109" s="13" t="s">
        <v>77</v>
      </c>
      <c r="AY109" s="152" t="s">
        <v>124</v>
      </c>
    </row>
    <row r="110" spans="2:51" s="14" customFormat="1" ht="12">
      <c r="B110" s="158"/>
      <c r="D110" s="151" t="s">
        <v>135</v>
      </c>
      <c r="E110" s="159" t="s">
        <v>3</v>
      </c>
      <c r="F110" s="160" t="s">
        <v>154</v>
      </c>
      <c r="H110" s="159" t="s">
        <v>3</v>
      </c>
      <c r="L110" s="158"/>
      <c r="M110" s="161"/>
      <c r="N110" s="162"/>
      <c r="O110" s="162"/>
      <c r="P110" s="162"/>
      <c r="Q110" s="162"/>
      <c r="R110" s="162"/>
      <c r="S110" s="162"/>
      <c r="T110" s="163"/>
      <c r="AT110" s="159" t="s">
        <v>135</v>
      </c>
      <c r="AU110" s="159" t="s">
        <v>87</v>
      </c>
      <c r="AV110" s="14" t="s">
        <v>85</v>
      </c>
      <c r="AW110" s="14" t="s">
        <v>37</v>
      </c>
      <c r="AX110" s="14" t="s">
        <v>77</v>
      </c>
      <c r="AY110" s="159" t="s">
        <v>124</v>
      </c>
    </row>
    <row r="111" spans="2:51" s="13" customFormat="1" ht="12">
      <c r="B111" s="150"/>
      <c r="D111" s="151" t="s">
        <v>135</v>
      </c>
      <c r="E111" s="152" t="s">
        <v>3</v>
      </c>
      <c r="F111" s="153" t="s">
        <v>155</v>
      </c>
      <c r="H111" s="154">
        <v>70.5</v>
      </c>
      <c r="L111" s="150"/>
      <c r="M111" s="155"/>
      <c r="N111" s="156"/>
      <c r="O111" s="156"/>
      <c r="P111" s="156"/>
      <c r="Q111" s="156"/>
      <c r="R111" s="156"/>
      <c r="S111" s="156"/>
      <c r="T111" s="157"/>
      <c r="AT111" s="152" t="s">
        <v>135</v>
      </c>
      <c r="AU111" s="152" t="s">
        <v>87</v>
      </c>
      <c r="AV111" s="13" t="s">
        <v>87</v>
      </c>
      <c r="AW111" s="13" t="s">
        <v>37</v>
      </c>
      <c r="AX111" s="13" t="s">
        <v>77</v>
      </c>
      <c r="AY111" s="152" t="s">
        <v>124</v>
      </c>
    </row>
    <row r="112" spans="2:51" s="15" customFormat="1" ht="12">
      <c r="B112" s="164"/>
      <c r="D112" s="151" t="s">
        <v>135</v>
      </c>
      <c r="E112" s="165" t="s">
        <v>3</v>
      </c>
      <c r="F112" s="166" t="s">
        <v>146</v>
      </c>
      <c r="H112" s="167">
        <v>148</v>
      </c>
      <c r="L112" s="164"/>
      <c r="M112" s="168"/>
      <c r="N112" s="169"/>
      <c r="O112" s="169"/>
      <c r="P112" s="169"/>
      <c r="Q112" s="169"/>
      <c r="R112" s="169"/>
      <c r="S112" s="169"/>
      <c r="T112" s="170"/>
      <c r="AT112" s="165" t="s">
        <v>135</v>
      </c>
      <c r="AU112" s="165" t="s">
        <v>87</v>
      </c>
      <c r="AV112" s="15" t="s">
        <v>131</v>
      </c>
      <c r="AW112" s="15" t="s">
        <v>37</v>
      </c>
      <c r="AX112" s="15" t="s">
        <v>85</v>
      </c>
      <c r="AY112" s="165" t="s">
        <v>124</v>
      </c>
    </row>
    <row r="113" spans="1:65" s="2" customFormat="1" ht="62.65" customHeight="1">
      <c r="A113" s="32"/>
      <c r="B113" s="133"/>
      <c r="C113" s="134" t="s">
        <v>131</v>
      </c>
      <c r="D113" s="134" t="s">
        <v>126</v>
      </c>
      <c r="E113" s="135" t="s">
        <v>156</v>
      </c>
      <c r="F113" s="136" t="s">
        <v>157</v>
      </c>
      <c r="G113" s="137" t="s">
        <v>129</v>
      </c>
      <c r="H113" s="138">
        <v>922.03</v>
      </c>
      <c r="I113" s="139"/>
      <c r="J113" s="139">
        <f>ROUND(I113*H113,2)</f>
        <v>0</v>
      </c>
      <c r="K113" s="136" t="s">
        <v>130</v>
      </c>
      <c r="L113" s="33"/>
      <c r="M113" s="140" t="s">
        <v>3</v>
      </c>
      <c r="N113" s="141" t="s">
        <v>48</v>
      </c>
      <c r="O113" s="142">
        <v>0.331</v>
      </c>
      <c r="P113" s="142">
        <f>O113*H113</f>
        <v>305.19193</v>
      </c>
      <c r="Q113" s="142">
        <v>0</v>
      </c>
      <c r="R113" s="142">
        <f>Q113*H113</f>
        <v>0</v>
      </c>
      <c r="S113" s="142">
        <v>0.625</v>
      </c>
      <c r="T113" s="143">
        <f>S113*H113</f>
        <v>576.26875</v>
      </c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  <c r="AR113" s="144" t="s">
        <v>131</v>
      </c>
      <c r="AT113" s="144" t="s">
        <v>126</v>
      </c>
      <c r="AU113" s="144" t="s">
        <v>87</v>
      </c>
      <c r="AY113" s="20" t="s">
        <v>124</v>
      </c>
      <c r="BE113" s="145">
        <f>IF(N113="základní",J113,0)</f>
        <v>0</v>
      </c>
      <c r="BF113" s="145">
        <f>IF(N113="snížená",J113,0)</f>
        <v>0</v>
      </c>
      <c r="BG113" s="145">
        <f>IF(N113="zákl. přenesená",J113,0)</f>
        <v>0</v>
      </c>
      <c r="BH113" s="145">
        <f>IF(N113="sníž. přenesená",J113,0)</f>
        <v>0</v>
      </c>
      <c r="BI113" s="145">
        <f>IF(N113="nulová",J113,0)</f>
        <v>0</v>
      </c>
      <c r="BJ113" s="20" t="s">
        <v>85</v>
      </c>
      <c r="BK113" s="145">
        <f>ROUND(I113*H113,2)</f>
        <v>0</v>
      </c>
      <c r="BL113" s="20" t="s">
        <v>131</v>
      </c>
      <c r="BM113" s="144" t="s">
        <v>158</v>
      </c>
    </row>
    <row r="114" spans="1:47" s="2" customFormat="1" ht="12">
      <c r="A114" s="32"/>
      <c r="B114" s="33"/>
      <c r="C114" s="32"/>
      <c r="D114" s="146" t="s">
        <v>133</v>
      </c>
      <c r="E114" s="32"/>
      <c r="F114" s="147" t="s">
        <v>159</v>
      </c>
      <c r="G114" s="32"/>
      <c r="H114" s="32"/>
      <c r="I114" s="32"/>
      <c r="J114" s="32"/>
      <c r="K114" s="32"/>
      <c r="L114" s="33"/>
      <c r="M114" s="148"/>
      <c r="N114" s="149"/>
      <c r="O114" s="53"/>
      <c r="P114" s="53"/>
      <c r="Q114" s="53"/>
      <c r="R114" s="53"/>
      <c r="S114" s="53"/>
      <c r="T114" s="54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  <c r="AT114" s="20" t="s">
        <v>133</v>
      </c>
      <c r="AU114" s="20" t="s">
        <v>87</v>
      </c>
    </row>
    <row r="115" spans="2:51" s="14" customFormat="1" ht="22.5">
      <c r="B115" s="158"/>
      <c r="D115" s="151" t="s">
        <v>135</v>
      </c>
      <c r="E115" s="159" t="s">
        <v>3</v>
      </c>
      <c r="F115" s="160" t="s">
        <v>160</v>
      </c>
      <c r="H115" s="159" t="s">
        <v>3</v>
      </c>
      <c r="L115" s="158"/>
      <c r="M115" s="161"/>
      <c r="N115" s="162"/>
      <c r="O115" s="162"/>
      <c r="P115" s="162"/>
      <c r="Q115" s="162"/>
      <c r="R115" s="162"/>
      <c r="S115" s="162"/>
      <c r="T115" s="163"/>
      <c r="AT115" s="159" t="s">
        <v>135</v>
      </c>
      <c r="AU115" s="159" t="s">
        <v>87</v>
      </c>
      <c r="AV115" s="14" t="s">
        <v>85</v>
      </c>
      <c r="AW115" s="14" t="s">
        <v>37</v>
      </c>
      <c r="AX115" s="14" t="s">
        <v>77</v>
      </c>
      <c r="AY115" s="159" t="s">
        <v>124</v>
      </c>
    </row>
    <row r="116" spans="2:51" s="14" customFormat="1" ht="12">
      <c r="B116" s="158"/>
      <c r="D116" s="151" t="s">
        <v>135</v>
      </c>
      <c r="E116" s="159" t="s">
        <v>3</v>
      </c>
      <c r="F116" s="160" t="s">
        <v>161</v>
      </c>
      <c r="H116" s="159" t="s">
        <v>3</v>
      </c>
      <c r="L116" s="158"/>
      <c r="M116" s="161"/>
      <c r="N116" s="162"/>
      <c r="O116" s="162"/>
      <c r="P116" s="162"/>
      <c r="Q116" s="162"/>
      <c r="R116" s="162"/>
      <c r="S116" s="162"/>
      <c r="T116" s="163"/>
      <c r="AT116" s="159" t="s">
        <v>135</v>
      </c>
      <c r="AU116" s="159" t="s">
        <v>87</v>
      </c>
      <c r="AV116" s="14" t="s">
        <v>85</v>
      </c>
      <c r="AW116" s="14" t="s">
        <v>37</v>
      </c>
      <c r="AX116" s="14" t="s">
        <v>77</v>
      </c>
      <c r="AY116" s="159" t="s">
        <v>124</v>
      </c>
    </row>
    <row r="117" spans="2:51" s="13" customFormat="1" ht="12">
      <c r="B117" s="150"/>
      <c r="D117" s="151" t="s">
        <v>135</v>
      </c>
      <c r="E117" s="152" t="s">
        <v>3</v>
      </c>
      <c r="F117" s="153" t="s">
        <v>162</v>
      </c>
      <c r="H117" s="154">
        <v>744.62</v>
      </c>
      <c r="L117" s="150"/>
      <c r="M117" s="155"/>
      <c r="N117" s="156"/>
      <c r="O117" s="156"/>
      <c r="P117" s="156"/>
      <c r="Q117" s="156"/>
      <c r="R117" s="156"/>
      <c r="S117" s="156"/>
      <c r="T117" s="157"/>
      <c r="AT117" s="152" t="s">
        <v>135</v>
      </c>
      <c r="AU117" s="152" t="s">
        <v>87</v>
      </c>
      <c r="AV117" s="13" t="s">
        <v>87</v>
      </c>
      <c r="AW117" s="13" t="s">
        <v>37</v>
      </c>
      <c r="AX117" s="13" t="s">
        <v>77</v>
      </c>
      <c r="AY117" s="152" t="s">
        <v>124</v>
      </c>
    </row>
    <row r="118" spans="2:51" s="16" customFormat="1" ht="12">
      <c r="B118" s="171"/>
      <c r="D118" s="151" t="s">
        <v>135</v>
      </c>
      <c r="E118" s="172" t="s">
        <v>3</v>
      </c>
      <c r="F118" s="173" t="s">
        <v>163</v>
      </c>
      <c r="H118" s="174">
        <v>744.62</v>
      </c>
      <c r="L118" s="171"/>
      <c r="M118" s="175"/>
      <c r="N118" s="176"/>
      <c r="O118" s="176"/>
      <c r="P118" s="176"/>
      <c r="Q118" s="176"/>
      <c r="R118" s="176"/>
      <c r="S118" s="176"/>
      <c r="T118" s="177"/>
      <c r="AT118" s="172" t="s">
        <v>135</v>
      </c>
      <c r="AU118" s="172" t="s">
        <v>87</v>
      </c>
      <c r="AV118" s="16" t="s">
        <v>147</v>
      </c>
      <c r="AW118" s="16" t="s">
        <v>37</v>
      </c>
      <c r="AX118" s="16" t="s">
        <v>77</v>
      </c>
      <c r="AY118" s="172" t="s">
        <v>124</v>
      </c>
    </row>
    <row r="119" spans="2:51" s="14" customFormat="1" ht="12">
      <c r="B119" s="158"/>
      <c r="D119" s="151" t="s">
        <v>135</v>
      </c>
      <c r="E119" s="159" t="s">
        <v>3</v>
      </c>
      <c r="F119" s="160" t="s">
        <v>164</v>
      </c>
      <c r="H119" s="159" t="s">
        <v>3</v>
      </c>
      <c r="L119" s="158"/>
      <c r="M119" s="161"/>
      <c r="N119" s="162"/>
      <c r="O119" s="162"/>
      <c r="P119" s="162"/>
      <c r="Q119" s="162"/>
      <c r="R119" s="162"/>
      <c r="S119" s="162"/>
      <c r="T119" s="163"/>
      <c r="AT119" s="159" t="s">
        <v>135</v>
      </c>
      <c r="AU119" s="159" t="s">
        <v>87</v>
      </c>
      <c r="AV119" s="14" t="s">
        <v>85</v>
      </c>
      <c r="AW119" s="14" t="s">
        <v>37</v>
      </c>
      <c r="AX119" s="14" t="s">
        <v>77</v>
      </c>
      <c r="AY119" s="159" t="s">
        <v>124</v>
      </c>
    </row>
    <row r="120" spans="2:51" s="13" customFormat="1" ht="12">
      <c r="B120" s="150"/>
      <c r="D120" s="151" t="s">
        <v>135</v>
      </c>
      <c r="E120" s="152" t="s">
        <v>3</v>
      </c>
      <c r="F120" s="153" t="s">
        <v>165</v>
      </c>
      <c r="H120" s="154">
        <v>177.41</v>
      </c>
      <c r="L120" s="150"/>
      <c r="M120" s="155"/>
      <c r="N120" s="156"/>
      <c r="O120" s="156"/>
      <c r="P120" s="156"/>
      <c r="Q120" s="156"/>
      <c r="R120" s="156"/>
      <c r="S120" s="156"/>
      <c r="T120" s="157"/>
      <c r="AT120" s="152" t="s">
        <v>135</v>
      </c>
      <c r="AU120" s="152" t="s">
        <v>87</v>
      </c>
      <c r="AV120" s="13" t="s">
        <v>87</v>
      </c>
      <c r="AW120" s="13" t="s">
        <v>37</v>
      </c>
      <c r="AX120" s="13" t="s">
        <v>77</v>
      </c>
      <c r="AY120" s="152" t="s">
        <v>124</v>
      </c>
    </row>
    <row r="121" spans="2:51" s="15" customFormat="1" ht="12">
      <c r="B121" s="164"/>
      <c r="D121" s="151" t="s">
        <v>135</v>
      </c>
      <c r="E121" s="165" t="s">
        <v>3</v>
      </c>
      <c r="F121" s="166" t="s">
        <v>146</v>
      </c>
      <c r="H121" s="167">
        <v>922.03</v>
      </c>
      <c r="L121" s="164"/>
      <c r="M121" s="168"/>
      <c r="N121" s="169"/>
      <c r="O121" s="169"/>
      <c r="P121" s="169"/>
      <c r="Q121" s="169"/>
      <c r="R121" s="169"/>
      <c r="S121" s="169"/>
      <c r="T121" s="170"/>
      <c r="AT121" s="165" t="s">
        <v>135</v>
      </c>
      <c r="AU121" s="165" t="s">
        <v>87</v>
      </c>
      <c r="AV121" s="15" t="s">
        <v>131</v>
      </c>
      <c r="AW121" s="15" t="s">
        <v>37</v>
      </c>
      <c r="AX121" s="15" t="s">
        <v>85</v>
      </c>
      <c r="AY121" s="165" t="s">
        <v>124</v>
      </c>
    </row>
    <row r="122" spans="1:65" s="2" customFormat="1" ht="62.65" customHeight="1">
      <c r="A122" s="32"/>
      <c r="B122" s="133"/>
      <c r="C122" s="134" t="s">
        <v>166</v>
      </c>
      <c r="D122" s="134" t="s">
        <v>126</v>
      </c>
      <c r="E122" s="135" t="s">
        <v>167</v>
      </c>
      <c r="F122" s="136" t="s">
        <v>168</v>
      </c>
      <c r="G122" s="137" t="s">
        <v>129</v>
      </c>
      <c r="H122" s="138">
        <v>18.7</v>
      </c>
      <c r="I122" s="139"/>
      <c r="J122" s="139">
        <f>ROUND(I122*H122,2)</f>
        <v>0</v>
      </c>
      <c r="K122" s="136" t="s">
        <v>130</v>
      </c>
      <c r="L122" s="33"/>
      <c r="M122" s="140" t="s">
        <v>3</v>
      </c>
      <c r="N122" s="141" t="s">
        <v>48</v>
      </c>
      <c r="O122" s="142">
        <v>0.079</v>
      </c>
      <c r="P122" s="142">
        <f>O122*H122</f>
        <v>1.4773</v>
      </c>
      <c r="Q122" s="142">
        <v>0</v>
      </c>
      <c r="R122" s="142">
        <f>Q122*H122</f>
        <v>0</v>
      </c>
      <c r="S122" s="142">
        <v>0.17</v>
      </c>
      <c r="T122" s="143">
        <f>S122*H122</f>
        <v>3.1790000000000003</v>
      </c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  <c r="AR122" s="144" t="s">
        <v>131</v>
      </c>
      <c r="AT122" s="144" t="s">
        <v>126</v>
      </c>
      <c r="AU122" s="144" t="s">
        <v>87</v>
      </c>
      <c r="AY122" s="20" t="s">
        <v>124</v>
      </c>
      <c r="BE122" s="145">
        <f>IF(N122="základní",J122,0)</f>
        <v>0</v>
      </c>
      <c r="BF122" s="145">
        <f>IF(N122="snížená",J122,0)</f>
        <v>0</v>
      </c>
      <c r="BG122" s="145">
        <f>IF(N122="zákl. přenesená",J122,0)</f>
        <v>0</v>
      </c>
      <c r="BH122" s="145">
        <f>IF(N122="sníž. přenesená",J122,0)</f>
        <v>0</v>
      </c>
      <c r="BI122" s="145">
        <f>IF(N122="nulová",J122,0)</f>
        <v>0</v>
      </c>
      <c r="BJ122" s="20" t="s">
        <v>85</v>
      </c>
      <c r="BK122" s="145">
        <f>ROUND(I122*H122,2)</f>
        <v>0</v>
      </c>
      <c r="BL122" s="20" t="s">
        <v>131</v>
      </c>
      <c r="BM122" s="144" t="s">
        <v>169</v>
      </c>
    </row>
    <row r="123" spans="1:47" s="2" customFormat="1" ht="12">
      <c r="A123" s="32"/>
      <c r="B123" s="33"/>
      <c r="C123" s="32"/>
      <c r="D123" s="146" t="s">
        <v>133</v>
      </c>
      <c r="E123" s="32"/>
      <c r="F123" s="147" t="s">
        <v>170</v>
      </c>
      <c r="G123" s="32"/>
      <c r="H123" s="32"/>
      <c r="I123" s="32"/>
      <c r="J123" s="32"/>
      <c r="K123" s="32"/>
      <c r="L123" s="33"/>
      <c r="M123" s="148"/>
      <c r="N123" s="149"/>
      <c r="O123" s="53"/>
      <c r="P123" s="53"/>
      <c r="Q123" s="53"/>
      <c r="R123" s="53"/>
      <c r="S123" s="53"/>
      <c r="T123" s="54"/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  <c r="AT123" s="20" t="s">
        <v>133</v>
      </c>
      <c r="AU123" s="20" t="s">
        <v>87</v>
      </c>
    </row>
    <row r="124" spans="2:51" s="14" customFormat="1" ht="12">
      <c r="B124" s="158"/>
      <c r="D124" s="151" t="s">
        <v>135</v>
      </c>
      <c r="E124" s="159" t="s">
        <v>3</v>
      </c>
      <c r="F124" s="160" t="s">
        <v>171</v>
      </c>
      <c r="H124" s="159" t="s">
        <v>3</v>
      </c>
      <c r="L124" s="158"/>
      <c r="M124" s="161"/>
      <c r="N124" s="162"/>
      <c r="O124" s="162"/>
      <c r="P124" s="162"/>
      <c r="Q124" s="162"/>
      <c r="R124" s="162"/>
      <c r="S124" s="162"/>
      <c r="T124" s="163"/>
      <c r="AT124" s="159" t="s">
        <v>135</v>
      </c>
      <c r="AU124" s="159" t="s">
        <v>87</v>
      </c>
      <c r="AV124" s="14" t="s">
        <v>85</v>
      </c>
      <c r="AW124" s="14" t="s">
        <v>37</v>
      </c>
      <c r="AX124" s="14" t="s">
        <v>77</v>
      </c>
      <c r="AY124" s="159" t="s">
        <v>124</v>
      </c>
    </row>
    <row r="125" spans="2:51" s="13" customFormat="1" ht="12">
      <c r="B125" s="150"/>
      <c r="D125" s="151" t="s">
        <v>135</v>
      </c>
      <c r="E125" s="152" t="s">
        <v>3</v>
      </c>
      <c r="F125" s="153" t="s">
        <v>136</v>
      </c>
      <c r="H125" s="154">
        <v>18.7</v>
      </c>
      <c r="L125" s="150"/>
      <c r="M125" s="155"/>
      <c r="N125" s="156"/>
      <c r="O125" s="156"/>
      <c r="P125" s="156"/>
      <c r="Q125" s="156"/>
      <c r="R125" s="156"/>
      <c r="S125" s="156"/>
      <c r="T125" s="157"/>
      <c r="AT125" s="152" t="s">
        <v>135</v>
      </c>
      <c r="AU125" s="152" t="s">
        <v>87</v>
      </c>
      <c r="AV125" s="13" t="s">
        <v>87</v>
      </c>
      <c r="AW125" s="13" t="s">
        <v>37</v>
      </c>
      <c r="AX125" s="13" t="s">
        <v>85</v>
      </c>
      <c r="AY125" s="152" t="s">
        <v>124</v>
      </c>
    </row>
    <row r="126" spans="1:65" s="2" customFormat="1" ht="49.15" customHeight="1">
      <c r="A126" s="32"/>
      <c r="B126" s="133"/>
      <c r="C126" s="134" t="s">
        <v>172</v>
      </c>
      <c r="D126" s="134" t="s">
        <v>126</v>
      </c>
      <c r="E126" s="135" t="s">
        <v>173</v>
      </c>
      <c r="F126" s="136" t="s">
        <v>174</v>
      </c>
      <c r="G126" s="137" t="s">
        <v>129</v>
      </c>
      <c r="H126" s="138">
        <v>1744.4</v>
      </c>
      <c r="I126" s="139"/>
      <c r="J126" s="139">
        <f>ROUND(I126*H126,2)</f>
        <v>0</v>
      </c>
      <c r="K126" s="136" t="s">
        <v>130</v>
      </c>
      <c r="L126" s="33"/>
      <c r="M126" s="140" t="s">
        <v>3</v>
      </c>
      <c r="N126" s="141" t="s">
        <v>48</v>
      </c>
      <c r="O126" s="142">
        <v>0.012</v>
      </c>
      <c r="P126" s="142">
        <f>O126*H126</f>
        <v>20.9328</v>
      </c>
      <c r="Q126" s="142">
        <v>4E-05</v>
      </c>
      <c r="R126" s="142">
        <f>Q126*H126</f>
        <v>0.069776</v>
      </c>
      <c r="S126" s="142">
        <v>0.092</v>
      </c>
      <c r="T126" s="143">
        <f>S126*H126</f>
        <v>160.4848</v>
      </c>
      <c r="U126" s="32"/>
      <c r="V126" s="32"/>
      <c r="W126" s="32"/>
      <c r="X126" s="32"/>
      <c r="Y126" s="32"/>
      <c r="Z126" s="32"/>
      <c r="AA126" s="32"/>
      <c r="AB126" s="32"/>
      <c r="AC126" s="32"/>
      <c r="AD126" s="32"/>
      <c r="AE126" s="32"/>
      <c r="AR126" s="144" t="s">
        <v>131</v>
      </c>
      <c r="AT126" s="144" t="s">
        <v>126</v>
      </c>
      <c r="AU126" s="144" t="s">
        <v>87</v>
      </c>
      <c r="AY126" s="20" t="s">
        <v>124</v>
      </c>
      <c r="BE126" s="145">
        <f>IF(N126="základní",J126,0)</f>
        <v>0</v>
      </c>
      <c r="BF126" s="145">
        <f>IF(N126="snížená",J126,0)</f>
        <v>0</v>
      </c>
      <c r="BG126" s="145">
        <f>IF(N126="zákl. přenesená",J126,0)</f>
        <v>0</v>
      </c>
      <c r="BH126" s="145">
        <f>IF(N126="sníž. přenesená",J126,0)</f>
        <v>0</v>
      </c>
      <c r="BI126" s="145">
        <f>IF(N126="nulová",J126,0)</f>
        <v>0</v>
      </c>
      <c r="BJ126" s="20" t="s">
        <v>85</v>
      </c>
      <c r="BK126" s="145">
        <f>ROUND(I126*H126,2)</f>
        <v>0</v>
      </c>
      <c r="BL126" s="20" t="s">
        <v>131</v>
      </c>
      <c r="BM126" s="144" t="s">
        <v>175</v>
      </c>
    </row>
    <row r="127" spans="1:47" s="2" customFormat="1" ht="12">
      <c r="A127" s="32"/>
      <c r="B127" s="33"/>
      <c r="C127" s="32"/>
      <c r="D127" s="146" t="s">
        <v>133</v>
      </c>
      <c r="E127" s="32"/>
      <c r="F127" s="147" t="s">
        <v>176</v>
      </c>
      <c r="G127" s="32"/>
      <c r="H127" s="32"/>
      <c r="I127" s="32"/>
      <c r="J127" s="32"/>
      <c r="K127" s="32"/>
      <c r="L127" s="33"/>
      <c r="M127" s="148"/>
      <c r="N127" s="149"/>
      <c r="O127" s="53"/>
      <c r="P127" s="53"/>
      <c r="Q127" s="53"/>
      <c r="R127" s="53"/>
      <c r="S127" s="53"/>
      <c r="T127" s="54"/>
      <c r="U127" s="32"/>
      <c r="V127" s="32"/>
      <c r="W127" s="32"/>
      <c r="X127" s="32"/>
      <c r="Y127" s="32"/>
      <c r="Z127" s="32"/>
      <c r="AA127" s="32"/>
      <c r="AB127" s="32"/>
      <c r="AC127" s="32"/>
      <c r="AD127" s="32"/>
      <c r="AE127" s="32"/>
      <c r="AT127" s="20" t="s">
        <v>133</v>
      </c>
      <c r="AU127" s="20" t="s">
        <v>87</v>
      </c>
    </row>
    <row r="128" spans="2:51" s="14" customFormat="1" ht="12">
      <c r="B128" s="158"/>
      <c r="D128" s="151" t="s">
        <v>135</v>
      </c>
      <c r="E128" s="159" t="s">
        <v>3</v>
      </c>
      <c r="F128" s="160" t="s">
        <v>177</v>
      </c>
      <c r="H128" s="159" t="s">
        <v>3</v>
      </c>
      <c r="L128" s="158"/>
      <c r="M128" s="161"/>
      <c r="N128" s="162"/>
      <c r="O128" s="162"/>
      <c r="P128" s="162"/>
      <c r="Q128" s="162"/>
      <c r="R128" s="162"/>
      <c r="S128" s="162"/>
      <c r="T128" s="163"/>
      <c r="AT128" s="159" t="s">
        <v>135</v>
      </c>
      <c r="AU128" s="159" t="s">
        <v>87</v>
      </c>
      <c r="AV128" s="14" t="s">
        <v>85</v>
      </c>
      <c r="AW128" s="14" t="s">
        <v>37</v>
      </c>
      <c r="AX128" s="14" t="s">
        <v>77</v>
      </c>
      <c r="AY128" s="159" t="s">
        <v>124</v>
      </c>
    </row>
    <row r="129" spans="2:51" s="13" customFormat="1" ht="12">
      <c r="B129" s="150"/>
      <c r="D129" s="151" t="s">
        <v>135</v>
      </c>
      <c r="E129" s="152" t="s">
        <v>3</v>
      </c>
      <c r="F129" s="153" t="s">
        <v>178</v>
      </c>
      <c r="H129" s="154">
        <v>1688</v>
      </c>
      <c r="L129" s="150"/>
      <c r="M129" s="155"/>
      <c r="N129" s="156"/>
      <c r="O129" s="156"/>
      <c r="P129" s="156"/>
      <c r="Q129" s="156"/>
      <c r="R129" s="156"/>
      <c r="S129" s="156"/>
      <c r="T129" s="157"/>
      <c r="AT129" s="152" t="s">
        <v>135</v>
      </c>
      <c r="AU129" s="152" t="s">
        <v>87</v>
      </c>
      <c r="AV129" s="13" t="s">
        <v>87</v>
      </c>
      <c r="AW129" s="13" t="s">
        <v>37</v>
      </c>
      <c r="AX129" s="13" t="s">
        <v>77</v>
      </c>
      <c r="AY129" s="152" t="s">
        <v>124</v>
      </c>
    </row>
    <row r="130" spans="2:51" s="14" customFormat="1" ht="12">
      <c r="B130" s="158"/>
      <c r="D130" s="151" t="s">
        <v>135</v>
      </c>
      <c r="E130" s="159" t="s">
        <v>3</v>
      </c>
      <c r="F130" s="160" t="s">
        <v>144</v>
      </c>
      <c r="H130" s="159" t="s">
        <v>3</v>
      </c>
      <c r="L130" s="158"/>
      <c r="M130" s="161"/>
      <c r="N130" s="162"/>
      <c r="O130" s="162"/>
      <c r="P130" s="162"/>
      <c r="Q130" s="162"/>
      <c r="R130" s="162"/>
      <c r="S130" s="162"/>
      <c r="T130" s="163"/>
      <c r="AT130" s="159" t="s">
        <v>135</v>
      </c>
      <c r="AU130" s="159" t="s">
        <v>87</v>
      </c>
      <c r="AV130" s="14" t="s">
        <v>85</v>
      </c>
      <c r="AW130" s="14" t="s">
        <v>37</v>
      </c>
      <c r="AX130" s="14" t="s">
        <v>77</v>
      </c>
      <c r="AY130" s="159" t="s">
        <v>124</v>
      </c>
    </row>
    <row r="131" spans="2:51" s="13" customFormat="1" ht="12">
      <c r="B131" s="150"/>
      <c r="D131" s="151" t="s">
        <v>135</v>
      </c>
      <c r="E131" s="152" t="s">
        <v>3</v>
      </c>
      <c r="F131" s="153" t="s">
        <v>179</v>
      </c>
      <c r="H131" s="154">
        <v>56.4</v>
      </c>
      <c r="L131" s="150"/>
      <c r="M131" s="155"/>
      <c r="N131" s="156"/>
      <c r="O131" s="156"/>
      <c r="P131" s="156"/>
      <c r="Q131" s="156"/>
      <c r="R131" s="156"/>
      <c r="S131" s="156"/>
      <c r="T131" s="157"/>
      <c r="AT131" s="152" t="s">
        <v>135</v>
      </c>
      <c r="AU131" s="152" t="s">
        <v>87</v>
      </c>
      <c r="AV131" s="13" t="s">
        <v>87</v>
      </c>
      <c r="AW131" s="13" t="s">
        <v>37</v>
      </c>
      <c r="AX131" s="13" t="s">
        <v>77</v>
      </c>
      <c r="AY131" s="152" t="s">
        <v>124</v>
      </c>
    </row>
    <row r="132" spans="2:51" s="15" customFormat="1" ht="12">
      <c r="B132" s="164"/>
      <c r="D132" s="151" t="s">
        <v>135</v>
      </c>
      <c r="E132" s="165" t="s">
        <v>3</v>
      </c>
      <c r="F132" s="166" t="s">
        <v>146</v>
      </c>
      <c r="H132" s="167">
        <v>1744.4</v>
      </c>
      <c r="L132" s="164"/>
      <c r="M132" s="168"/>
      <c r="N132" s="169"/>
      <c r="O132" s="169"/>
      <c r="P132" s="169"/>
      <c r="Q132" s="169"/>
      <c r="R132" s="169"/>
      <c r="S132" s="169"/>
      <c r="T132" s="170"/>
      <c r="AT132" s="165" t="s">
        <v>135</v>
      </c>
      <c r="AU132" s="165" t="s">
        <v>87</v>
      </c>
      <c r="AV132" s="15" t="s">
        <v>131</v>
      </c>
      <c r="AW132" s="15" t="s">
        <v>37</v>
      </c>
      <c r="AX132" s="15" t="s">
        <v>85</v>
      </c>
      <c r="AY132" s="165" t="s">
        <v>124</v>
      </c>
    </row>
    <row r="133" spans="1:65" s="2" customFormat="1" ht="49.15" customHeight="1">
      <c r="A133" s="32"/>
      <c r="B133" s="133"/>
      <c r="C133" s="134" t="s">
        <v>180</v>
      </c>
      <c r="D133" s="134" t="s">
        <v>126</v>
      </c>
      <c r="E133" s="135" t="s">
        <v>181</v>
      </c>
      <c r="F133" s="136" t="s">
        <v>182</v>
      </c>
      <c r="G133" s="137" t="s">
        <v>183</v>
      </c>
      <c r="H133" s="138">
        <v>1149.9</v>
      </c>
      <c r="I133" s="139"/>
      <c r="J133" s="139">
        <f>ROUND(I133*H133,2)</f>
        <v>0</v>
      </c>
      <c r="K133" s="136" t="s">
        <v>130</v>
      </c>
      <c r="L133" s="33"/>
      <c r="M133" s="140" t="s">
        <v>3</v>
      </c>
      <c r="N133" s="141" t="s">
        <v>48</v>
      </c>
      <c r="O133" s="142">
        <v>0.133</v>
      </c>
      <c r="P133" s="142">
        <f>O133*H133</f>
        <v>152.93670000000003</v>
      </c>
      <c r="Q133" s="142">
        <v>0</v>
      </c>
      <c r="R133" s="142">
        <f>Q133*H133</f>
        <v>0</v>
      </c>
      <c r="S133" s="142">
        <v>0.205</v>
      </c>
      <c r="T133" s="143">
        <f>S133*H133</f>
        <v>235.7295</v>
      </c>
      <c r="U133" s="32"/>
      <c r="V133" s="32"/>
      <c r="W133" s="32"/>
      <c r="X133" s="32"/>
      <c r="Y133" s="32"/>
      <c r="Z133" s="32"/>
      <c r="AA133" s="32"/>
      <c r="AB133" s="32"/>
      <c r="AC133" s="32"/>
      <c r="AD133" s="32"/>
      <c r="AE133" s="32"/>
      <c r="AR133" s="144" t="s">
        <v>131</v>
      </c>
      <c r="AT133" s="144" t="s">
        <v>126</v>
      </c>
      <c r="AU133" s="144" t="s">
        <v>87</v>
      </c>
      <c r="AY133" s="20" t="s">
        <v>124</v>
      </c>
      <c r="BE133" s="145">
        <f>IF(N133="základní",J133,0)</f>
        <v>0</v>
      </c>
      <c r="BF133" s="145">
        <f>IF(N133="snížená",J133,0)</f>
        <v>0</v>
      </c>
      <c r="BG133" s="145">
        <f>IF(N133="zákl. přenesená",J133,0)</f>
        <v>0</v>
      </c>
      <c r="BH133" s="145">
        <f>IF(N133="sníž. přenesená",J133,0)</f>
        <v>0</v>
      </c>
      <c r="BI133" s="145">
        <f>IF(N133="nulová",J133,0)</f>
        <v>0</v>
      </c>
      <c r="BJ133" s="20" t="s">
        <v>85</v>
      </c>
      <c r="BK133" s="145">
        <f>ROUND(I133*H133,2)</f>
        <v>0</v>
      </c>
      <c r="BL133" s="20" t="s">
        <v>131</v>
      </c>
      <c r="BM133" s="144" t="s">
        <v>184</v>
      </c>
    </row>
    <row r="134" spans="1:47" s="2" customFormat="1" ht="12">
      <c r="A134" s="32"/>
      <c r="B134" s="33"/>
      <c r="C134" s="32"/>
      <c r="D134" s="146" t="s">
        <v>133</v>
      </c>
      <c r="E134" s="32"/>
      <c r="F134" s="147" t="s">
        <v>185</v>
      </c>
      <c r="G134" s="32"/>
      <c r="H134" s="32"/>
      <c r="I134" s="32"/>
      <c r="J134" s="32"/>
      <c r="K134" s="32"/>
      <c r="L134" s="33"/>
      <c r="M134" s="148"/>
      <c r="N134" s="149"/>
      <c r="O134" s="53"/>
      <c r="P134" s="53"/>
      <c r="Q134" s="53"/>
      <c r="R134" s="53"/>
      <c r="S134" s="53"/>
      <c r="T134" s="54"/>
      <c r="U134" s="32"/>
      <c r="V134" s="32"/>
      <c r="W134" s="32"/>
      <c r="X134" s="32"/>
      <c r="Y134" s="32"/>
      <c r="Z134" s="32"/>
      <c r="AA134" s="32"/>
      <c r="AB134" s="32"/>
      <c r="AC134" s="32"/>
      <c r="AD134" s="32"/>
      <c r="AE134" s="32"/>
      <c r="AT134" s="20" t="s">
        <v>133</v>
      </c>
      <c r="AU134" s="20" t="s">
        <v>87</v>
      </c>
    </row>
    <row r="135" spans="2:51" s="13" customFormat="1" ht="22.5">
      <c r="B135" s="150"/>
      <c r="D135" s="151" t="s">
        <v>135</v>
      </c>
      <c r="E135" s="152" t="s">
        <v>3</v>
      </c>
      <c r="F135" s="153" t="s">
        <v>186</v>
      </c>
      <c r="H135" s="154">
        <v>172.25</v>
      </c>
      <c r="L135" s="150"/>
      <c r="M135" s="155"/>
      <c r="N135" s="156"/>
      <c r="O135" s="156"/>
      <c r="P135" s="156"/>
      <c r="Q135" s="156"/>
      <c r="R135" s="156"/>
      <c r="S135" s="156"/>
      <c r="T135" s="157"/>
      <c r="AT135" s="152" t="s">
        <v>135</v>
      </c>
      <c r="AU135" s="152" t="s">
        <v>87</v>
      </c>
      <c r="AV135" s="13" t="s">
        <v>87</v>
      </c>
      <c r="AW135" s="13" t="s">
        <v>37</v>
      </c>
      <c r="AX135" s="13" t="s">
        <v>77</v>
      </c>
      <c r="AY135" s="152" t="s">
        <v>124</v>
      </c>
    </row>
    <row r="136" spans="2:51" s="13" customFormat="1" ht="22.5">
      <c r="B136" s="150"/>
      <c r="D136" s="151" t="s">
        <v>135</v>
      </c>
      <c r="E136" s="152" t="s">
        <v>3</v>
      </c>
      <c r="F136" s="153" t="s">
        <v>187</v>
      </c>
      <c r="H136" s="154">
        <v>83.75</v>
      </c>
      <c r="L136" s="150"/>
      <c r="M136" s="155"/>
      <c r="N136" s="156"/>
      <c r="O136" s="156"/>
      <c r="P136" s="156"/>
      <c r="Q136" s="156"/>
      <c r="R136" s="156"/>
      <c r="S136" s="156"/>
      <c r="T136" s="157"/>
      <c r="AT136" s="152" t="s">
        <v>135</v>
      </c>
      <c r="AU136" s="152" t="s">
        <v>87</v>
      </c>
      <c r="AV136" s="13" t="s">
        <v>87</v>
      </c>
      <c r="AW136" s="13" t="s">
        <v>37</v>
      </c>
      <c r="AX136" s="13" t="s">
        <v>77</v>
      </c>
      <c r="AY136" s="152" t="s">
        <v>124</v>
      </c>
    </row>
    <row r="137" spans="2:51" s="13" customFormat="1" ht="22.5">
      <c r="B137" s="150"/>
      <c r="D137" s="151" t="s">
        <v>135</v>
      </c>
      <c r="E137" s="152" t="s">
        <v>3</v>
      </c>
      <c r="F137" s="153" t="s">
        <v>188</v>
      </c>
      <c r="H137" s="154">
        <v>133.1</v>
      </c>
      <c r="L137" s="150"/>
      <c r="M137" s="155"/>
      <c r="N137" s="156"/>
      <c r="O137" s="156"/>
      <c r="P137" s="156"/>
      <c r="Q137" s="156"/>
      <c r="R137" s="156"/>
      <c r="S137" s="156"/>
      <c r="T137" s="157"/>
      <c r="AT137" s="152" t="s">
        <v>135</v>
      </c>
      <c r="AU137" s="152" t="s">
        <v>87</v>
      </c>
      <c r="AV137" s="13" t="s">
        <v>87</v>
      </c>
      <c r="AW137" s="13" t="s">
        <v>37</v>
      </c>
      <c r="AX137" s="13" t="s">
        <v>77</v>
      </c>
      <c r="AY137" s="152" t="s">
        <v>124</v>
      </c>
    </row>
    <row r="138" spans="2:51" s="13" customFormat="1" ht="22.5">
      <c r="B138" s="150"/>
      <c r="D138" s="151" t="s">
        <v>135</v>
      </c>
      <c r="E138" s="152" t="s">
        <v>3</v>
      </c>
      <c r="F138" s="153" t="s">
        <v>189</v>
      </c>
      <c r="H138" s="154">
        <v>149.15</v>
      </c>
      <c r="L138" s="150"/>
      <c r="M138" s="155"/>
      <c r="N138" s="156"/>
      <c r="O138" s="156"/>
      <c r="P138" s="156"/>
      <c r="Q138" s="156"/>
      <c r="R138" s="156"/>
      <c r="S138" s="156"/>
      <c r="T138" s="157"/>
      <c r="AT138" s="152" t="s">
        <v>135</v>
      </c>
      <c r="AU138" s="152" t="s">
        <v>87</v>
      </c>
      <c r="AV138" s="13" t="s">
        <v>87</v>
      </c>
      <c r="AW138" s="13" t="s">
        <v>37</v>
      </c>
      <c r="AX138" s="13" t="s">
        <v>77</v>
      </c>
      <c r="AY138" s="152" t="s">
        <v>124</v>
      </c>
    </row>
    <row r="139" spans="2:51" s="13" customFormat="1" ht="22.5">
      <c r="B139" s="150"/>
      <c r="D139" s="151" t="s">
        <v>135</v>
      </c>
      <c r="E139" s="152" t="s">
        <v>3</v>
      </c>
      <c r="F139" s="153" t="s">
        <v>190</v>
      </c>
      <c r="H139" s="154">
        <v>205.2</v>
      </c>
      <c r="L139" s="150"/>
      <c r="M139" s="155"/>
      <c r="N139" s="156"/>
      <c r="O139" s="156"/>
      <c r="P139" s="156"/>
      <c r="Q139" s="156"/>
      <c r="R139" s="156"/>
      <c r="S139" s="156"/>
      <c r="T139" s="157"/>
      <c r="AT139" s="152" t="s">
        <v>135</v>
      </c>
      <c r="AU139" s="152" t="s">
        <v>87</v>
      </c>
      <c r="AV139" s="13" t="s">
        <v>87</v>
      </c>
      <c r="AW139" s="13" t="s">
        <v>37</v>
      </c>
      <c r="AX139" s="13" t="s">
        <v>77</v>
      </c>
      <c r="AY139" s="152" t="s">
        <v>124</v>
      </c>
    </row>
    <row r="140" spans="2:51" s="13" customFormat="1" ht="22.5">
      <c r="B140" s="150"/>
      <c r="D140" s="151" t="s">
        <v>135</v>
      </c>
      <c r="E140" s="152" t="s">
        <v>3</v>
      </c>
      <c r="F140" s="153" t="s">
        <v>191</v>
      </c>
      <c r="H140" s="154">
        <v>136.05</v>
      </c>
      <c r="L140" s="150"/>
      <c r="M140" s="155"/>
      <c r="N140" s="156"/>
      <c r="O140" s="156"/>
      <c r="P140" s="156"/>
      <c r="Q140" s="156"/>
      <c r="R140" s="156"/>
      <c r="S140" s="156"/>
      <c r="T140" s="157"/>
      <c r="AT140" s="152" t="s">
        <v>135</v>
      </c>
      <c r="AU140" s="152" t="s">
        <v>87</v>
      </c>
      <c r="AV140" s="13" t="s">
        <v>87</v>
      </c>
      <c r="AW140" s="13" t="s">
        <v>37</v>
      </c>
      <c r="AX140" s="13" t="s">
        <v>77</v>
      </c>
      <c r="AY140" s="152" t="s">
        <v>124</v>
      </c>
    </row>
    <row r="141" spans="2:51" s="13" customFormat="1" ht="22.5">
      <c r="B141" s="150"/>
      <c r="D141" s="151" t="s">
        <v>135</v>
      </c>
      <c r="E141" s="152" t="s">
        <v>3</v>
      </c>
      <c r="F141" s="153" t="s">
        <v>192</v>
      </c>
      <c r="H141" s="154">
        <v>172.2</v>
      </c>
      <c r="L141" s="150"/>
      <c r="M141" s="155"/>
      <c r="N141" s="156"/>
      <c r="O141" s="156"/>
      <c r="P141" s="156"/>
      <c r="Q141" s="156"/>
      <c r="R141" s="156"/>
      <c r="S141" s="156"/>
      <c r="T141" s="157"/>
      <c r="AT141" s="152" t="s">
        <v>135</v>
      </c>
      <c r="AU141" s="152" t="s">
        <v>87</v>
      </c>
      <c r="AV141" s="13" t="s">
        <v>87</v>
      </c>
      <c r="AW141" s="13" t="s">
        <v>37</v>
      </c>
      <c r="AX141" s="13" t="s">
        <v>77</v>
      </c>
      <c r="AY141" s="152" t="s">
        <v>124</v>
      </c>
    </row>
    <row r="142" spans="2:51" s="13" customFormat="1" ht="12">
      <c r="B142" s="150"/>
      <c r="D142" s="151" t="s">
        <v>135</v>
      </c>
      <c r="E142" s="152" t="s">
        <v>3</v>
      </c>
      <c r="F142" s="153" t="s">
        <v>193</v>
      </c>
      <c r="H142" s="154">
        <v>98.2</v>
      </c>
      <c r="L142" s="150"/>
      <c r="M142" s="155"/>
      <c r="N142" s="156"/>
      <c r="O142" s="156"/>
      <c r="P142" s="156"/>
      <c r="Q142" s="156"/>
      <c r="R142" s="156"/>
      <c r="S142" s="156"/>
      <c r="T142" s="157"/>
      <c r="AT142" s="152" t="s">
        <v>135</v>
      </c>
      <c r="AU142" s="152" t="s">
        <v>87</v>
      </c>
      <c r="AV142" s="13" t="s">
        <v>87</v>
      </c>
      <c r="AW142" s="13" t="s">
        <v>37</v>
      </c>
      <c r="AX142" s="13" t="s">
        <v>77</v>
      </c>
      <c r="AY142" s="152" t="s">
        <v>124</v>
      </c>
    </row>
    <row r="143" spans="2:51" s="15" customFormat="1" ht="12">
      <c r="B143" s="164"/>
      <c r="D143" s="151" t="s">
        <v>135</v>
      </c>
      <c r="E143" s="165" t="s">
        <v>3</v>
      </c>
      <c r="F143" s="166" t="s">
        <v>146</v>
      </c>
      <c r="H143" s="167">
        <v>1149.9</v>
      </c>
      <c r="L143" s="164"/>
      <c r="M143" s="168"/>
      <c r="N143" s="169"/>
      <c r="O143" s="169"/>
      <c r="P143" s="169"/>
      <c r="Q143" s="169"/>
      <c r="R143" s="169"/>
      <c r="S143" s="169"/>
      <c r="T143" s="170"/>
      <c r="AT143" s="165" t="s">
        <v>135</v>
      </c>
      <c r="AU143" s="165" t="s">
        <v>87</v>
      </c>
      <c r="AV143" s="15" t="s">
        <v>131</v>
      </c>
      <c r="AW143" s="15" t="s">
        <v>37</v>
      </c>
      <c r="AX143" s="15" t="s">
        <v>85</v>
      </c>
      <c r="AY143" s="165" t="s">
        <v>124</v>
      </c>
    </row>
    <row r="144" spans="1:65" s="2" customFormat="1" ht="33" customHeight="1">
      <c r="A144" s="32"/>
      <c r="B144" s="133"/>
      <c r="C144" s="134" t="s">
        <v>194</v>
      </c>
      <c r="D144" s="134" t="s">
        <v>126</v>
      </c>
      <c r="E144" s="135" t="s">
        <v>195</v>
      </c>
      <c r="F144" s="136" t="s">
        <v>196</v>
      </c>
      <c r="G144" s="137" t="s">
        <v>197</v>
      </c>
      <c r="H144" s="138">
        <v>160.235</v>
      </c>
      <c r="I144" s="139"/>
      <c r="J144" s="139">
        <f>ROUND(I144*H144,2)</f>
        <v>0</v>
      </c>
      <c r="K144" s="136" t="s">
        <v>130</v>
      </c>
      <c r="L144" s="33"/>
      <c r="M144" s="140" t="s">
        <v>3</v>
      </c>
      <c r="N144" s="141" t="s">
        <v>48</v>
      </c>
      <c r="O144" s="142">
        <v>0.212</v>
      </c>
      <c r="P144" s="142">
        <f>O144*H144</f>
        <v>33.96982</v>
      </c>
      <c r="Q144" s="142">
        <v>0</v>
      </c>
      <c r="R144" s="142">
        <f>Q144*H144</f>
        <v>0</v>
      </c>
      <c r="S144" s="142">
        <v>0</v>
      </c>
      <c r="T144" s="143">
        <f>S144*H144</f>
        <v>0</v>
      </c>
      <c r="U144" s="32"/>
      <c r="V144" s="32"/>
      <c r="W144" s="32"/>
      <c r="X144" s="32"/>
      <c r="Y144" s="32"/>
      <c r="Z144" s="32"/>
      <c r="AA144" s="32"/>
      <c r="AB144" s="32"/>
      <c r="AC144" s="32"/>
      <c r="AD144" s="32"/>
      <c r="AE144" s="32"/>
      <c r="AR144" s="144" t="s">
        <v>131</v>
      </c>
      <c r="AT144" s="144" t="s">
        <v>126</v>
      </c>
      <c r="AU144" s="144" t="s">
        <v>87</v>
      </c>
      <c r="AY144" s="20" t="s">
        <v>124</v>
      </c>
      <c r="BE144" s="145">
        <f>IF(N144="základní",J144,0)</f>
        <v>0</v>
      </c>
      <c r="BF144" s="145">
        <f>IF(N144="snížená",J144,0)</f>
        <v>0</v>
      </c>
      <c r="BG144" s="145">
        <f>IF(N144="zákl. přenesená",J144,0)</f>
        <v>0</v>
      </c>
      <c r="BH144" s="145">
        <f>IF(N144="sníž. přenesená",J144,0)</f>
        <v>0</v>
      </c>
      <c r="BI144" s="145">
        <f>IF(N144="nulová",J144,0)</f>
        <v>0</v>
      </c>
      <c r="BJ144" s="20" t="s">
        <v>85</v>
      </c>
      <c r="BK144" s="145">
        <f>ROUND(I144*H144,2)</f>
        <v>0</v>
      </c>
      <c r="BL144" s="20" t="s">
        <v>131</v>
      </c>
      <c r="BM144" s="144" t="s">
        <v>198</v>
      </c>
    </row>
    <row r="145" spans="1:47" s="2" customFormat="1" ht="12">
      <c r="A145" s="32"/>
      <c r="B145" s="33"/>
      <c r="C145" s="32"/>
      <c r="D145" s="146" t="s">
        <v>133</v>
      </c>
      <c r="E145" s="32"/>
      <c r="F145" s="147" t="s">
        <v>199</v>
      </c>
      <c r="G145" s="32"/>
      <c r="H145" s="32"/>
      <c r="I145" s="32"/>
      <c r="J145" s="32"/>
      <c r="K145" s="32"/>
      <c r="L145" s="33"/>
      <c r="M145" s="148"/>
      <c r="N145" s="149"/>
      <c r="O145" s="53"/>
      <c r="P145" s="53"/>
      <c r="Q145" s="53"/>
      <c r="R145" s="53"/>
      <c r="S145" s="53"/>
      <c r="T145" s="54"/>
      <c r="U145" s="32"/>
      <c r="V145" s="32"/>
      <c r="W145" s="32"/>
      <c r="X145" s="32"/>
      <c r="Y145" s="32"/>
      <c r="Z145" s="32"/>
      <c r="AA145" s="32"/>
      <c r="AB145" s="32"/>
      <c r="AC145" s="32"/>
      <c r="AD145" s="32"/>
      <c r="AE145" s="32"/>
      <c r="AT145" s="20" t="s">
        <v>133</v>
      </c>
      <c r="AU145" s="20" t="s">
        <v>87</v>
      </c>
    </row>
    <row r="146" spans="2:51" s="14" customFormat="1" ht="12">
      <c r="B146" s="158"/>
      <c r="D146" s="151" t="s">
        <v>135</v>
      </c>
      <c r="E146" s="159" t="s">
        <v>3</v>
      </c>
      <c r="F146" s="160" t="s">
        <v>200</v>
      </c>
      <c r="H146" s="159" t="s">
        <v>3</v>
      </c>
      <c r="L146" s="158"/>
      <c r="M146" s="161"/>
      <c r="N146" s="162"/>
      <c r="O146" s="162"/>
      <c r="P146" s="162"/>
      <c r="Q146" s="162"/>
      <c r="R146" s="162"/>
      <c r="S146" s="162"/>
      <c r="T146" s="163"/>
      <c r="AT146" s="159" t="s">
        <v>135</v>
      </c>
      <c r="AU146" s="159" t="s">
        <v>87</v>
      </c>
      <c r="AV146" s="14" t="s">
        <v>85</v>
      </c>
      <c r="AW146" s="14" t="s">
        <v>37</v>
      </c>
      <c r="AX146" s="14" t="s">
        <v>77</v>
      </c>
      <c r="AY146" s="159" t="s">
        <v>124</v>
      </c>
    </row>
    <row r="147" spans="2:51" s="13" customFormat="1" ht="12">
      <c r="B147" s="150"/>
      <c r="D147" s="151" t="s">
        <v>135</v>
      </c>
      <c r="E147" s="152" t="s">
        <v>3</v>
      </c>
      <c r="F147" s="153" t="s">
        <v>201</v>
      </c>
      <c r="H147" s="154">
        <v>58.75</v>
      </c>
      <c r="L147" s="150"/>
      <c r="M147" s="155"/>
      <c r="N147" s="156"/>
      <c r="O147" s="156"/>
      <c r="P147" s="156"/>
      <c r="Q147" s="156"/>
      <c r="R147" s="156"/>
      <c r="S147" s="156"/>
      <c r="T147" s="157"/>
      <c r="AT147" s="152" t="s">
        <v>135</v>
      </c>
      <c r="AU147" s="152" t="s">
        <v>87</v>
      </c>
      <c r="AV147" s="13" t="s">
        <v>87</v>
      </c>
      <c r="AW147" s="13" t="s">
        <v>37</v>
      </c>
      <c r="AX147" s="13" t="s">
        <v>77</v>
      </c>
      <c r="AY147" s="152" t="s">
        <v>124</v>
      </c>
    </row>
    <row r="148" spans="2:51" s="14" customFormat="1" ht="12">
      <c r="B148" s="158"/>
      <c r="D148" s="151" t="s">
        <v>135</v>
      </c>
      <c r="E148" s="159" t="s">
        <v>3</v>
      </c>
      <c r="F148" s="160" t="s">
        <v>202</v>
      </c>
      <c r="H148" s="159" t="s">
        <v>3</v>
      </c>
      <c r="L148" s="158"/>
      <c r="M148" s="161"/>
      <c r="N148" s="162"/>
      <c r="O148" s="162"/>
      <c r="P148" s="162"/>
      <c r="Q148" s="162"/>
      <c r="R148" s="162"/>
      <c r="S148" s="162"/>
      <c r="T148" s="163"/>
      <c r="AT148" s="159" t="s">
        <v>135</v>
      </c>
      <c r="AU148" s="159" t="s">
        <v>87</v>
      </c>
      <c r="AV148" s="14" t="s">
        <v>85</v>
      </c>
      <c r="AW148" s="14" t="s">
        <v>37</v>
      </c>
      <c r="AX148" s="14" t="s">
        <v>77</v>
      </c>
      <c r="AY148" s="159" t="s">
        <v>124</v>
      </c>
    </row>
    <row r="149" spans="2:51" s="13" customFormat="1" ht="12">
      <c r="B149" s="150"/>
      <c r="D149" s="151" t="s">
        <v>135</v>
      </c>
      <c r="E149" s="152" t="s">
        <v>3</v>
      </c>
      <c r="F149" s="153" t="s">
        <v>203</v>
      </c>
      <c r="H149" s="154">
        <v>19.81</v>
      </c>
      <c r="L149" s="150"/>
      <c r="M149" s="155"/>
      <c r="N149" s="156"/>
      <c r="O149" s="156"/>
      <c r="P149" s="156"/>
      <c r="Q149" s="156"/>
      <c r="R149" s="156"/>
      <c r="S149" s="156"/>
      <c r="T149" s="157"/>
      <c r="AT149" s="152" t="s">
        <v>135</v>
      </c>
      <c r="AU149" s="152" t="s">
        <v>87</v>
      </c>
      <c r="AV149" s="13" t="s">
        <v>87</v>
      </c>
      <c r="AW149" s="13" t="s">
        <v>37</v>
      </c>
      <c r="AX149" s="13" t="s">
        <v>77</v>
      </c>
      <c r="AY149" s="152" t="s">
        <v>124</v>
      </c>
    </row>
    <row r="150" spans="2:51" s="14" customFormat="1" ht="22.5">
      <c r="B150" s="158"/>
      <c r="D150" s="151" t="s">
        <v>135</v>
      </c>
      <c r="E150" s="159" t="s">
        <v>3</v>
      </c>
      <c r="F150" s="160" t="s">
        <v>204</v>
      </c>
      <c r="H150" s="159" t="s">
        <v>3</v>
      </c>
      <c r="L150" s="158"/>
      <c r="M150" s="161"/>
      <c r="N150" s="162"/>
      <c r="O150" s="162"/>
      <c r="P150" s="162"/>
      <c r="Q150" s="162"/>
      <c r="R150" s="162"/>
      <c r="S150" s="162"/>
      <c r="T150" s="163"/>
      <c r="AT150" s="159" t="s">
        <v>135</v>
      </c>
      <c r="AU150" s="159" t="s">
        <v>87</v>
      </c>
      <c r="AV150" s="14" t="s">
        <v>85</v>
      </c>
      <c r="AW150" s="14" t="s">
        <v>37</v>
      </c>
      <c r="AX150" s="14" t="s">
        <v>77</v>
      </c>
      <c r="AY150" s="159" t="s">
        <v>124</v>
      </c>
    </row>
    <row r="151" spans="2:51" s="13" customFormat="1" ht="12">
      <c r="B151" s="150"/>
      <c r="D151" s="151" t="s">
        <v>135</v>
      </c>
      <c r="E151" s="152" t="s">
        <v>3</v>
      </c>
      <c r="F151" s="153" t="s">
        <v>205</v>
      </c>
      <c r="H151" s="154">
        <v>1.384</v>
      </c>
      <c r="L151" s="150"/>
      <c r="M151" s="155"/>
      <c r="N151" s="156"/>
      <c r="O151" s="156"/>
      <c r="P151" s="156"/>
      <c r="Q151" s="156"/>
      <c r="R151" s="156"/>
      <c r="S151" s="156"/>
      <c r="T151" s="157"/>
      <c r="AT151" s="152" t="s">
        <v>135</v>
      </c>
      <c r="AU151" s="152" t="s">
        <v>87</v>
      </c>
      <c r="AV151" s="13" t="s">
        <v>87</v>
      </c>
      <c r="AW151" s="13" t="s">
        <v>37</v>
      </c>
      <c r="AX151" s="13" t="s">
        <v>77</v>
      </c>
      <c r="AY151" s="152" t="s">
        <v>124</v>
      </c>
    </row>
    <row r="152" spans="2:51" s="14" customFormat="1" ht="12">
      <c r="B152" s="158"/>
      <c r="D152" s="151" t="s">
        <v>135</v>
      </c>
      <c r="E152" s="159" t="s">
        <v>3</v>
      </c>
      <c r="F152" s="160" t="s">
        <v>206</v>
      </c>
      <c r="H152" s="159" t="s">
        <v>3</v>
      </c>
      <c r="L152" s="158"/>
      <c r="M152" s="161"/>
      <c r="N152" s="162"/>
      <c r="O152" s="162"/>
      <c r="P152" s="162"/>
      <c r="Q152" s="162"/>
      <c r="R152" s="162"/>
      <c r="S152" s="162"/>
      <c r="T152" s="163"/>
      <c r="AT152" s="159" t="s">
        <v>135</v>
      </c>
      <c r="AU152" s="159" t="s">
        <v>87</v>
      </c>
      <c r="AV152" s="14" t="s">
        <v>85</v>
      </c>
      <c r="AW152" s="14" t="s">
        <v>37</v>
      </c>
      <c r="AX152" s="14" t="s">
        <v>77</v>
      </c>
      <c r="AY152" s="159" t="s">
        <v>124</v>
      </c>
    </row>
    <row r="153" spans="2:51" s="13" customFormat="1" ht="12">
      <c r="B153" s="150"/>
      <c r="D153" s="151" t="s">
        <v>135</v>
      </c>
      <c r="E153" s="152" t="s">
        <v>3</v>
      </c>
      <c r="F153" s="153" t="s">
        <v>207</v>
      </c>
      <c r="H153" s="154">
        <v>11.015</v>
      </c>
      <c r="L153" s="150"/>
      <c r="M153" s="155"/>
      <c r="N153" s="156"/>
      <c r="O153" s="156"/>
      <c r="P153" s="156"/>
      <c r="Q153" s="156"/>
      <c r="R153" s="156"/>
      <c r="S153" s="156"/>
      <c r="T153" s="157"/>
      <c r="AT153" s="152" t="s">
        <v>135</v>
      </c>
      <c r="AU153" s="152" t="s">
        <v>87</v>
      </c>
      <c r="AV153" s="13" t="s">
        <v>87</v>
      </c>
      <c r="AW153" s="13" t="s">
        <v>37</v>
      </c>
      <c r="AX153" s="13" t="s">
        <v>77</v>
      </c>
      <c r="AY153" s="152" t="s">
        <v>124</v>
      </c>
    </row>
    <row r="154" spans="2:51" s="14" customFormat="1" ht="12">
      <c r="B154" s="158"/>
      <c r="D154" s="151" t="s">
        <v>135</v>
      </c>
      <c r="E154" s="159" t="s">
        <v>3</v>
      </c>
      <c r="F154" s="160" t="s">
        <v>208</v>
      </c>
      <c r="H154" s="159" t="s">
        <v>3</v>
      </c>
      <c r="L154" s="158"/>
      <c r="M154" s="161"/>
      <c r="N154" s="162"/>
      <c r="O154" s="162"/>
      <c r="P154" s="162"/>
      <c r="Q154" s="162"/>
      <c r="R154" s="162"/>
      <c r="S154" s="162"/>
      <c r="T154" s="163"/>
      <c r="AT154" s="159" t="s">
        <v>135</v>
      </c>
      <c r="AU154" s="159" t="s">
        <v>87</v>
      </c>
      <c r="AV154" s="14" t="s">
        <v>85</v>
      </c>
      <c r="AW154" s="14" t="s">
        <v>37</v>
      </c>
      <c r="AX154" s="14" t="s">
        <v>77</v>
      </c>
      <c r="AY154" s="159" t="s">
        <v>124</v>
      </c>
    </row>
    <row r="155" spans="2:51" s="13" customFormat="1" ht="12">
      <c r="B155" s="150"/>
      <c r="D155" s="151" t="s">
        <v>135</v>
      </c>
      <c r="E155" s="152" t="s">
        <v>3</v>
      </c>
      <c r="F155" s="153" t="s">
        <v>209</v>
      </c>
      <c r="H155" s="154">
        <v>2.911</v>
      </c>
      <c r="L155" s="150"/>
      <c r="M155" s="155"/>
      <c r="N155" s="156"/>
      <c r="O155" s="156"/>
      <c r="P155" s="156"/>
      <c r="Q155" s="156"/>
      <c r="R155" s="156"/>
      <c r="S155" s="156"/>
      <c r="T155" s="157"/>
      <c r="AT155" s="152" t="s">
        <v>135</v>
      </c>
      <c r="AU155" s="152" t="s">
        <v>87</v>
      </c>
      <c r="AV155" s="13" t="s">
        <v>87</v>
      </c>
      <c r="AW155" s="13" t="s">
        <v>37</v>
      </c>
      <c r="AX155" s="13" t="s">
        <v>77</v>
      </c>
      <c r="AY155" s="152" t="s">
        <v>124</v>
      </c>
    </row>
    <row r="156" spans="2:51" s="14" customFormat="1" ht="12">
      <c r="B156" s="158"/>
      <c r="D156" s="151" t="s">
        <v>135</v>
      </c>
      <c r="E156" s="159" t="s">
        <v>3</v>
      </c>
      <c r="F156" s="160" t="s">
        <v>210</v>
      </c>
      <c r="H156" s="159" t="s">
        <v>3</v>
      </c>
      <c r="L156" s="158"/>
      <c r="M156" s="161"/>
      <c r="N156" s="162"/>
      <c r="O156" s="162"/>
      <c r="P156" s="162"/>
      <c r="Q156" s="162"/>
      <c r="R156" s="162"/>
      <c r="S156" s="162"/>
      <c r="T156" s="163"/>
      <c r="AT156" s="159" t="s">
        <v>135</v>
      </c>
      <c r="AU156" s="159" t="s">
        <v>87</v>
      </c>
      <c r="AV156" s="14" t="s">
        <v>85</v>
      </c>
      <c r="AW156" s="14" t="s">
        <v>37</v>
      </c>
      <c r="AX156" s="14" t="s">
        <v>77</v>
      </c>
      <c r="AY156" s="159" t="s">
        <v>124</v>
      </c>
    </row>
    <row r="157" spans="2:51" s="13" customFormat="1" ht="12">
      <c r="B157" s="150"/>
      <c r="D157" s="151" t="s">
        <v>135</v>
      </c>
      <c r="E157" s="152" t="s">
        <v>3</v>
      </c>
      <c r="F157" s="153" t="s">
        <v>211</v>
      </c>
      <c r="H157" s="154">
        <v>52.123</v>
      </c>
      <c r="L157" s="150"/>
      <c r="M157" s="155"/>
      <c r="N157" s="156"/>
      <c r="O157" s="156"/>
      <c r="P157" s="156"/>
      <c r="Q157" s="156"/>
      <c r="R157" s="156"/>
      <c r="S157" s="156"/>
      <c r="T157" s="157"/>
      <c r="AT157" s="152" t="s">
        <v>135</v>
      </c>
      <c r="AU157" s="152" t="s">
        <v>87</v>
      </c>
      <c r="AV157" s="13" t="s">
        <v>87</v>
      </c>
      <c r="AW157" s="13" t="s">
        <v>37</v>
      </c>
      <c r="AX157" s="13" t="s">
        <v>77</v>
      </c>
      <c r="AY157" s="152" t="s">
        <v>124</v>
      </c>
    </row>
    <row r="158" spans="2:51" s="14" customFormat="1" ht="12">
      <c r="B158" s="158"/>
      <c r="D158" s="151" t="s">
        <v>135</v>
      </c>
      <c r="E158" s="159" t="s">
        <v>3</v>
      </c>
      <c r="F158" s="160" t="s">
        <v>212</v>
      </c>
      <c r="H158" s="159" t="s">
        <v>3</v>
      </c>
      <c r="L158" s="158"/>
      <c r="M158" s="161"/>
      <c r="N158" s="162"/>
      <c r="O158" s="162"/>
      <c r="P158" s="162"/>
      <c r="Q158" s="162"/>
      <c r="R158" s="162"/>
      <c r="S158" s="162"/>
      <c r="T158" s="163"/>
      <c r="AT158" s="159" t="s">
        <v>135</v>
      </c>
      <c r="AU158" s="159" t="s">
        <v>87</v>
      </c>
      <c r="AV158" s="14" t="s">
        <v>85</v>
      </c>
      <c r="AW158" s="14" t="s">
        <v>37</v>
      </c>
      <c r="AX158" s="14" t="s">
        <v>77</v>
      </c>
      <c r="AY158" s="159" t="s">
        <v>124</v>
      </c>
    </row>
    <row r="159" spans="2:51" s="13" customFormat="1" ht="12">
      <c r="B159" s="150"/>
      <c r="D159" s="151" t="s">
        <v>135</v>
      </c>
      <c r="E159" s="152" t="s">
        <v>3</v>
      </c>
      <c r="F159" s="153" t="s">
        <v>213</v>
      </c>
      <c r="H159" s="154">
        <v>12.418</v>
      </c>
      <c r="L159" s="150"/>
      <c r="M159" s="155"/>
      <c r="N159" s="156"/>
      <c r="O159" s="156"/>
      <c r="P159" s="156"/>
      <c r="Q159" s="156"/>
      <c r="R159" s="156"/>
      <c r="S159" s="156"/>
      <c r="T159" s="157"/>
      <c r="AT159" s="152" t="s">
        <v>135</v>
      </c>
      <c r="AU159" s="152" t="s">
        <v>87</v>
      </c>
      <c r="AV159" s="13" t="s">
        <v>87</v>
      </c>
      <c r="AW159" s="13" t="s">
        <v>37</v>
      </c>
      <c r="AX159" s="13" t="s">
        <v>77</v>
      </c>
      <c r="AY159" s="152" t="s">
        <v>124</v>
      </c>
    </row>
    <row r="160" spans="2:51" s="14" customFormat="1" ht="12">
      <c r="B160" s="158"/>
      <c r="D160" s="151" t="s">
        <v>135</v>
      </c>
      <c r="E160" s="159" t="s">
        <v>3</v>
      </c>
      <c r="F160" s="160" t="s">
        <v>214</v>
      </c>
      <c r="H160" s="159" t="s">
        <v>3</v>
      </c>
      <c r="L160" s="158"/>
      <c r="M160" s="161"/>
      <c r="N160" s="162"/>
      <c r="O160" s="162"/>
      <c r="P160" s="162"/>
      <c r="Q160" s="162"/>
      <c r="R160" s="162"/>
      <c r="S160" s="162"/>
      <c r="T160" s="163"/>
      <c r="AT160" s="159" t="s">
        <v>135</v>
      </c>
      <c r="AU160" s="159" t="s">
        <v>87</v>
      </c>
      <c r="AV160" s="14" t="s">
        <v>85</v>
      </c>
      <c r="AW160" s="14" t="s">
        <v>37</v>
      </c>
      <c r="AX160" s="14" t="s">
        <v>77</v>
      </c>
      <c r="AY160" s="159" t="s">
        <v>124</v>
      </c>
    </row>
    <row r="161" spans="2:51" s="13" customFormat="1" ht="12">
      <c r="B161" s="150"/>
      <c r="D161" s="151" t="s">
        <v>135</v>
      </c>
      <c r="E161" s="152" t="s">
        <v>3</v>
      </c>
      <c r="F161" s="153" t="s">
        <v>215</v>
      </c>
      <c r="H161" s="154">
        <v>1.824</v>
      </c>
      <c r="L161" s="150"/>
      <c r="M161" s="155"/>
      <c r="N161" s="156"/>
      <c r="O161" s="156"/>
      <c r="P161" s="156"/>
      <c r="Q161" s="156"/>
      <c r="R161" s="156"/>
      <c r="S161" s="156"/>
      <c r="T161" s="157"/>
      <c r="AT161" s="152" t="s">
        <v>135</v>
      </c>
      <c r="AU161" s="152" t="s">
        <v>87</v>
      </c>
      <c r="AV161" s="13" t="s">
        <v>87</v>
      </c>
      <c r="AW161" s="13" t="s">
        <v>37</v>
      </c>
      <c r="AX161" s="13" t="s">
        <v>77</v>
      </c>
      <c r="AY161" s="152" t="s">
        <v>124</v>
      </c>
    </row>
    <row r="162" spans="2:51" s="15" customFormat="1" ht="12">
      <c r="B162" s="164"/>
      <c r="D162" s="151" t="s">
        <v>135</v>
      </c>
      <c r="E162" s="165" t="s">
        <v>3</v>
      </c>
      <c r="F162" s="166" t="s">
        <v>146</v>
      </c>
      <c r="H162" s="167">
        <v>160.235</v>
      </c>
      <c r="L162" s="164"/>
      <c r="M162" s="168"/>
      <c r="N162" s="169"/>
      <c r="O162" s="169"/>
      <c r="P162" s="169"/>
      <c r="Q162" s="169"/>
      <c r="R162" s="169"/>
      <c r="S162" s="169"/>
      <c r="T162" s="170"/>
      <c r="AT162" s="165" t="s">
        <v>135</v>
      </c>
      <c r="AU162" s="165" t="s">
        <v>87</v>
      </c>
      <c r="AV162" s="15" t="s">
        <v>131</v>
      </c>
      <c r="AW162" s="15" t="s">
        <v>37</v>
      </c>
      <c r="AX162" s="15" t="s">
        <v>85</v>
      </c>
      <c r="AY162" s="165" t="s">
        <v>124</v>
      </c>
    </row>
    <row r="163" spans="1:65" s="2" customFormat="1" ht="62.65" customHeight="1">
      <c r="A163" s="32"/>
      <c r="B163" s="133"/>
      <c r="C163" s="134" t="s">
        <v>216</v>
      </c>
      <c r="D163" s="134" t="s">
        <v>126</v>
      </c>
      <c r="E163" s="135" t="s">
        <v>217</v>
      </c>
      <c r="F163" s="136" t="s">
        <v>218</v>
      </c>
      <c r="G163" s="137" t="s">
        <v>197</v>
      </c>
      <c r="H163" s="138">
        <v>160.235</v>
      </c>
      <c r="I163" s="139"/>
      <c r="J163" s="139">
        <f>ROUND(I163*H163,2)</f>
        <v>0</v>
      </c>
      <c r="K163" s="136" t="s">
        <v>130</v>
      </c>
      <c r="L163" s="33"/>
      <c r="M163" s="140" t="s">
        <v>3</v>
      </c>
      <c r="N163" s="141" t="s">
        <v>48</v>
      </c>
      <c r="O163" s="142">
        <v>0.087</v>
      </c>
      <c r="P163" s="142">
        <f>O163*H163</f>
        <v>13.940445</v>
      </c>
      <c r="Q163" s="142">
        <v>0</v>
      </c>
      <c r="R163" s="142">
        <f>Q163*H163</f>
        <v>0</v>
      </c>
      <c r="S163" s="142">
        <v>0</v>
      </c>
      <c r="T163" s="143">
        <f>S163*H163</f>
        <v>0</v>
      </c>
      <c r="U163" s="32"/>
      <c r="V163" s="32"/>
      <c r="W163" s="32"/>
      <c r="X163" s="32"/>
      <c r="Y163" s="32"/>
      <c r="Z163" s="32"/>
      <c r="AA163" s="32"/>
      <c r="AB163" s="32"/>
      <c r="AC163" s="32"/>
      <c r="AD163" s="32"/>
      <c r="AE163" s="32"/>
      <c r="AR163" s="144" t="s">
        <v>131</v>
      </c>
      <c r="AT163" s="144" t="s">
        <v>126</v>
      </c>
      <c r="AU163" s="144" t="s">
        <v>87</v>
      </c>
      <c r="AY163" s="20" t="s">
        <v>124</v>
      </c>
      <c r="BE163" s="145">
        <f>IF(N163="základní",J163,0)</f>
        <v>0</v>
      </c>
      <c r="BF163" s="145">
        <f>IF(N163="snížená",J163,0)</f>
        <v>0</v>
      </c>
      <c r="BG163" s="145">
        <f>IF(N163="zákl. přenesená",J163,0)</f>
        <v>0</v>
      </c>
      <c r="BH163" s="145">
        <f>IF(N163="sníž. přenesená",J163,0)</f>
        <v>0</v>
      </c>
      <c r="BI163" s="145">
        <f>IF(N163="nulová",J163,0)</f>
        <v>0</v>
      </c>
      <c r="BJ163" s="20" t="s">
        <v>85</v>
      </c>
      <c r="BK163" s="145">
        <f>ROUND(I163*H163,2)</f>
        <v>0</v>
      </c>
      <c r="BL163" s="20" t="s">
        <v>131</v>
      </c>
      <c r="BM163" s="144" t="s">
        <v>219</v>
      </c>
    </row>
    <row r="164" spans="1:47" s="2" customFormat="1" ht="12">
      <c r="A164" s="32"/>
      <c r="B164" s="33"/>
      <c r="C164" s="32"/>
      <c r="D164" s="146" t="s">
        <v>133</v>
      </c>
      <c r="E164" s="32"/>
      <c r="F164" s="147" t="s">
        <v>220</v>
      </c>
      <c r="G164" s="32"/>
      <c r="H164" s="32"/>
      <c r="I164" s="32"/>
      <c r="J164" s="32"/>
      <c r="K164" s="32"/>
      <c r="L164" s="33"/>
      <c r="M164" s="148"/>
      <c r="N164" s="149"/>
      <c r="O164" s="53"/>
      <c r="P164" s="53"/>
      <c r="Q164" s="53"/>
      <c r="R164" s="53"/>
      <c r="S164" s="53"/>
      <c r="T164" s="54"/>
      <c r="U164" s="32"/>
      <c r="V164" s="32"/>
      <c r="W164" s="32"/>
      <c r="X164" s="32"/>
      <c r="Y164" s="32"/>
      <c r="Z164" s="32"/>
      <c r="AA164" s="32"/>
      <c r="AB164" s="32"/>
      <c r="AC164" s="32"/>
      <c r="AD164" s="32"/>
      <c r="AE164" s="32"/>
      <c r="AT164" s="20" t="s">
        <v>133</v>
      </c>
      <c r="AU164" s="20" t="s">
        <v>87</v>
      </c>
    </row>
    <row r="165" spans="2:51" s="13" customFormat="1" ht="12">
      <c r="B165" s="150"/>
      <c r="D165" s="151" t="s">
        <v>135</v>
      </c>
      <c r="E165" s="152" t="s">
        <v>3</v>
      </c>
      <c r="F165" s="153" t="s">
        <v>221</v>
      </c>
      <c r="H165" s="154">
        <v>160.235</v>
      </c>
      <c r="L165" s="150"/>
      <c r="M165" s="155"/>
      <c r="N165" s="156"/>
      <c r="O165" s="156"/>
      <c r="P165" s="156"/>
      <c r="Q165" s="156"/>
      <c r="R165" s="156"/>
      <c r="S165" s="156"/>
      <c r="T165" s="157"/>
      <c r="AT165" s="152" t="s">
        <v>135</v>
      </c>
      <c r="AU165" s="152" t="s">
        <v>87</v>
      </c>
      <c r="AV165" s="13" t="s">
        <v>87</v>
      </c>
      <c r="AW165" s="13" t="s">
        <v>37</v>
      </c>
      <c r="AX165" s="13" t="s">
        <v>85</v>
      </c>
      <c r="AY165" s="152" t="s">
        <v>124</v>
      </c>
    </row>
    <row r="166" spans="1:65" s="2" customFormat="1" ht="66.75" customHeight="1">
      <c r="A166" s="32"/>
      <c r="B166" s="133"/>
      <c r="C166" s="134" t="s">
        <v>222</v>
      </c>
      <c r="D166" s="134" t="s">
        <v>126</v>
      </c>
      <c r="E166" s="135" t="s">
        <v>223</v>
      </c>
      <c r="F166" s="136" t="s">
        <v>224</v>
      </c>
      <c r="G166" s="137" t="s">
        <v>197</v>
      </c>
      <c r="H166" s="138">
        <v>1602.35</v>
      </c>
      <c r="I166" s="139"/>
      <c r="J166" s="139">
        <f>ROUND(I166*H166,2)</f>
        <v>0</v>
      </c>
      <c r="K166" s="136" t="s">
        <v>130</v>
      </c>
      <c r="L166" s="33"/>
      <c r="M166" s="140" t="s">
        <v>3</v>
      </c>
      <c r="N166" s="141" t="s">
        <v>48</v>
      </c>
      <c r="O166" s="142">
        <v>0.005</v>
      </c>
      <c r="P166" s="142">
        <f>O166*H166</f>
        <v>8.01175</v>
      </c>
      <c r="Q166" s="142">
        <v>0</v>
      </c>
      <c r="R166" s="142">
        <f>Q166*H166</f>
        <v>0</v>
      </c>
      <c r="S166" s="142">
        <v>0</v>
      </c>
      <c r="T166" s="143">
        <f>S166*H166</f>
        <v>0</v>
      </c>
      <c r="U166" s="32"/>
      <c r="V166" s="32"/>
      <c r="W166" s="32"/>
      <c r="X166" s="32"/>
      <c r="Y166" s="32"/>
      <c r="Z166" s="32"/>
      <c r="AA166" s="32"/>
      <c r="AB166" s="32"/>
      <c r="AC166" s="32"/>
      <c r="AD166" s="32"/>
      <c r="AE166" s="32"/>
      <c r="AR166" s="144" t="s">
        <v>131</v>
      </c>
      <c r="AT166" s="144" t="s">
        <v>126</v>
      </c>
      <c r="AU166" s="144" t="s">
        <v>87</v>
      </c>
      <c r="AY166" s="20" t="s">
        <v>124</v>
      </c>
      <c r="BE166" s="145">
        <f>IF(N166="základní",J166,0)</f>
        <v>0</v>
      </c>
      <c r="BF166" s="145">
        <f>IF(N166="snížená",J166,0)</f>
        <v>0</v>
      </c>
      <c r="BG166" s="145">
        <f>IF(N166="zákl. přenesená",J166,0)</f>
        <v>0</v>
      </c>
      <c r="BH166" s="145">
        <f>IF(N166="sníž. přenesená",J166,0)</f>
        <v>0</v>
      </c>
      <c r="BI166" s="145">
        <f>IF(N166="nulová",J166,0)</f>
        <v>0</v>
      </c>
      <c r="BJ166" s="20" t="s">
        <v>85</v>
      </c>
      <c r="BK166" s="145">
        <f>ROUND(I166*H166,2)</f>
        <v>0</v>
      </c>
      <c r="BL166" s="20" t="s">
        <v>131</v>
      </c>
      <c r="BM166" s="144" t="s">
        <v>225</v>
      </c>
    </row>
    <row r="167" spans="1:47" s="2" customFormat="1" ht="12">
      <c r="A167" s="32"/>
      <c r="B167" s="33"/>
      <c r="C167" s="32"/>
      <c r="D167" s="146" t="s">
        <v>133</v>
      </c>
      <c r="E167" s="32"/>
      <c r="F167" s="147" t="s">
        <v>226</v>
      </c>
      <c r="G167" s="32"/>
      <c r="H167" s="32"/>
      <c r="I167" s="32"/>
      <c r="J167" s="32"/>
      <c r="K167" s="32"/>
      <c r="L167" s="33"/>
      <c r="M167" s="148"/>
      <c r="N167" s="149"/>
      <c r="O167" s="53"/>
      <c r="P167" s="53"/>
      <c r="Q167" s="53"/>
      <c r="R167" s="53"/>
      <c r="S167" s="53"/>
      <c r="T167" s="54"/>
      <c r="U167" s="32"/>
      <c r="V167" s="32"/>
      <c r="W167" s="32"/>
      <c r="X167" s="32"/>
      <c r="Y167" s="32"/>
      <c r="Z167" s="32"/>
      <c r="AA167" s="32"/>
      <c r="AB167" s="32"/>
      <c r="AC167" s="32"/>
      <c r="AD167" s="32"/>
      <c r="AE167" s="32"/>
      <c r="AT167" s="20" t="s">
        <v>133</v>
      </c>
      <c r="AU167" s="20" t="s">
        <v>87</v>
      </c>
    </row>
    <row r="168" spans="2:51" s="14" customFormat="1" ht="12">
      <c r="B168" s="158"/>
      <c r="D168" s="151" t="s">
        <v>135</v>
      </c>
      <c r="E168" s="159" t="s">
        <v>3</v>
      </c>
      <c r="F168" s="160" t="s">
        <v>227</v>
      </c>
      <c r="H168" s="159" t="s">
        <v>3</v>
      </c>
      <c r="L168" s="158"/>
      <c r="M168" s="161"/>
      <c r="N168" s="162"/>
      <c r="O168" s="162"/>
      <c r="P168" s="162"/>
      <c r="Q168" s="162"/>
      <c r="R168" s="162"/>
      <c r="S168" s="162"/>
      <c r="T168" s="163"/>
      <c r="AT168" s="159" t="s">
        <v>135</v>
      </c>
      <c r="AU168" s="159" t="s">
        <v>87</v>
      </c>
      <c r="AV168" s="14" t="s">
        <v>85</v>
      </c>
      <c r="AW168" s="14" t="s">
        <v>37</v>
      </c>
      <c r="AX168" s="14" t="s">
        <v>77</v>
      </c>
      <c r="AY168" s="159" t="s">
        <v>124</v>
      </c>
    </row>
    <row r="169" spans="2:51" s="13" customFormat="1" ht="12">
      <c r="B169" s="150"/>
      <c r="D169" s="151" t="s">
        <v>135</v>
      </c>
      <c r="E169" s="152" t="s">
        <v>3</v>
      </c>
      <c r="F169" s="153" t="s">
        <v>228</v>
      </c>
      <c r="H169" s="154">
        <v>1602.35</v>
      </c>
      <c r="L169" s="150"/>
      <c r="M169" s="155"/>
      <c r="N169" s="156"/>
      <c r="O169" s="156"/>
      <c r="P169" s="156"/>
      <c r="Q169" s="156"/>
      <c r="R169" s="156"/>
      <c r="S169" s="156"/>
      <c r="T169" s="157"/>
      <c r="AT169" s="152" t="s">
        <v>135</v>
      </c>
      <c r="AU169" s="152" t="s">
        <v>87</v>
      </c>
      <c r="AV169" s="13" t="s">
        <v>87</v>
      </c>
      <c r="AW169" s="13" t="s">
        <v>37</v>
      </c>
      <c r="AX169" s="13" t="s">
        <v>85</v>
      </c>
      <c r="AY169" s="152" t="s">
        <v>124</v>
      </c>
    </row>
    <row r="170" spans="1:65" s="2" customFormat="1" ht="37.9" customHeight="1">
      <c r="A170" s="32"/>
      <c r="B170" s="133"/>
      <c r="C170" s="134" t="s">
        <v>229</v>
      </c>
      <c r="D170" s="134" t="s">
        <v>126</v>
      </c>
      <c r="E170" s="135" t="s">
        <v>230</v>
      </c>
      <c r="F170" s="136" t="s">
        <v>231</v>
      </c>
      <c r="G170" s="137" t="s">
        <v>197</v>
      </c>
      <c r="H170" s="138">
        <v>160.235</v>
      </c>
      <c r="I170" s="139"/>
      <c r="J170" s="139">
        <f>ROUND(I170*H170,2)</f>
        <v>0</v>
      </c>
      <c r="K170" s="136" t="s">
        <v>130</v>
      </c>
      <c r="L170" s="33"/>
      <c r="M170" s="140" t="s">
        <v>3</v>
      </c>
      <c r="N170" s="141" t="s">
        <v>48</v>
      </c>
      <c r="O170" s="142">
        <v>0.009</v>
      </c>
      <c r="P170" s="142">
        <f>O170*H170</f>
        <v>1.442115</v>
      </c>
      <c r="Q170" s="142">
        <v>0</v>
      </c>
      <c r="R170" s="142">
        <f>Q170*H170</f>
        <v>0</v>
      </c>
      <c r="S170" s="142">
        <v>0</v>
      </c>
      <c r="T170" s="143">
        <f>S170*H170</f>
        <v>0</v>
      </c>
      <c r="U170" s="32"/>
      <c r="V170" s="32"/>
      <c r="W170" s="32"/>
      <c r="X170" s="32"/>
      <c r="Y170" s="32"/>
      <c r="Z170" s="32"/>
      <c r="AA170" s="32"/>
      <c r="AB170" s="32"/>
      <c r="AC170" s="32"/>
      <c r="AD170" s="32"/>
      <c r="AE170" s="32"/>
      <c r="AR170" s="144" t="s">
        <v>131</v>
      </c>
      <c r="AT170" s="144" t="s">
        <v>126</v>
      </c>
      <c r="AU170" s="144" t="s">
        <v>87</v>
      </c>
      <c r="AY170" s="20" t="s">
        <v>124</v>
      </c>
      <c r="BE170" s="145">
        <f>IF(N170="základní",J170,0)</f>
        <v>0</v>
      </c>
      <c r="BF170" s="145">
        <f>IF(N170="snížená",J170,0)</f>
        <v>0</v>
      </c>
      <c r="BG170" s="145">
        <f>IF(N170="zákl. přenesená",J170,0)</f>
        <v>0</v>
      </c>
      <c r="BH170" s="145">
        <f>IF(N170="sníž. přenesená",J170,0)</f>
        <v>0</v>
      </c>
      <c r="BI170" s="145">
        <f>IF(N170="nulová",J170,0)</f>
        <v>0</v>
      </c>
      <c r="BJ170" s="20" t="s">
        <v>85</v>
      </c>
      <c r="BK170" s="145">
        <f>ROUND(I170*H170,2)</f>
        <v>0</v>
      </c>
      <c r="BL170" s="20" t="s">
        <v>131</v>
      </c>
      <c r="BM170" s="144" t="s">
        <v>232</v>
      </c>
    </row>
    <row r="171" spans="1:47" s="2" customFormat="1" ht="12">
      <c r="A171" s="32"/>
      <c r="B171" s="33"/>
      <c r="C171" s="32"/>
      <c r="D171" s="146" t="s">
        <v>133</v>
      </c>
      <c r="E171" s="32"/>
      <c r="F171" s="147" t="s">
        <v>233</v>
      </c>
      <c r="G171" s="32"/>
      <c r="H171" s="32"/>
      <c r="I171" s="32"/>
      <c r="J171" s="32"/>
      <c r="K171" s="32"/>
      <c r="L171" s="33"/>
      <c r="M171" s="148"/>
      <c r="N171" s="149"/>
      <c r="O171" s="53"/>
      <c r="P171" s="53"/>
      <c r="Q171" s="53"/>
      <c r="R171" s="53"/>
      <c r="S171" s="53"/>
      <c r="T171" s="54"/>
      <c r="U171" s="32"/>
      <c r="V171" s="32"/>
      <c r="W171" s="32"/>
      <c r="X171" s="32"/>
      <c r="Y171" s="32"/>
      <c r="Z171" s="32"/>
      <c r="AA171" s="32"/>
      <c r="AB171" s="32"/>
      <c r="AC171" s="32"/>
      <c r="AD171" s="32"/>
      <c r="AE171" s="32"/>
      <c r="AT171" s="20" t="s">
        <v>133</v>
      </c>
      <c r="AU171" s="20" t="s">
        <v>87</v>
      </c>
    </row>
    <row r="172" spans="2:51" s="13" customFormat="1" ht="12">
      <c r="B172" s="150"/>
      <c r="D172" s="151" t="s">
        <v>135</v>
      </c>
      <c r="E172" s="152" t="s">
        <v>3</v>
      </c>
      <c r="F172" s="153" t="s">
        <v>221</v>
      </c>
      <c r="H172" s="154">
        <v>160.235</v>
      </c>
      <c r="L172" s="150"/>
      <c r="M172" s="155"/>
      <c r="N172" s="156"/>
      <c r="O172" s="156"/>
      <c r="P172" s="156"/>
      <c r="Q172" s="156"/>
      <c r="R172" s="156"/>
      <c r="S172" s="156"/>
      <c r="T172" s="157"/>
      <c r="AT172" s="152" t="s">
        <v>135</v>
      </c>
      <c r="AU172" s="152" t="s">
        <v>87</v>
      </c>
      <c r="AV172" s="13" t="s">
        <v>87</v>
      </c>
      <c r="AW172" s="13" t="s">
        <v>37</v>
      </c>
      <c r="AX172" s="13" t="s">
        <v>85</v>
      </c>
      <c r="AY172" s="152" t="s">
        <v>124</v>
      </c>
    </row>
    <row r="173" spans="1:65" s="2" customFormat="1" ht="44.25" customHeight="1">
      <c r="A173" s="32"/>
      <c r="B173" s="133"/>
      <c r="C173" s="134" t="s">
        <v>9</v>
      </c>
      <c r="D173" s="134" t="s">
        <v>126</v>
      </c>
      <c r="E173" s="135" t="s">
        <v>234</v>
      </c>
      <c r="F173" s="136" t="s">
        <v>235</v>
      </c>
      <c r="G173" s="137" t="s">
        <v>236</v>
      </c>
      <c r="H173" s="138">
        <v>288.423</v>
      </c>
      <c r="I173" s="139"/>
      <c r="J173" s="139">
        <f>ROUND(I173*H173,2)</f>
        <v>0</v>
      </c>
      <c r="K173" s="136" t="s">
        <v>3</v>
      </c>
      <c r="L173" s="33"/>
      <c r="M173" s="140" t="s">
        <v>3</v>
      </c>
      <c r="N173" s="141" t="s">
        <v>48</v>
      </c>
      <c r="O173" s="142">
        <v>0</v>
      </c>
      <c r="P173" s="142">
        <f>O173*H173</f>
        <v>0</v>
      </c>
      <c r="Q173" s="142">
        <v>0</v>
      </c>
      <c r="R173" s="142">
        <f>Q173*H173</f>
        <v>0</v>
      </c>
      <c r="S173" s="142">
        <v>0</v>
      </c>
      <c r="T173" s="143">
        <f>S173*H173</f>
        <v>0</v>
      </c>
      <c r="U173" s="32"/>
      <c r="V173" s="32"/>
      <c r="W173" s="32"/>
      <c r="X173" s="32"/>
      <c r="Y173" s="32"/>
      <c r="Z173" s="32"/>
      <c r="AA173" s="32"/>
      <c r="AB173" s="32"/>
      <c r="AC173" s="32"/>
      <c r="AD173" s="32"/>
      <c r="AE173" s="32"/>
      <c r="AR173" s="144" t="s">
        <v>131</v>
      </c>
      <c r="AT173" s="144" t="s">
        <v>126</v>
      </c>
      <c r="AU173" s="144" t="s">
        <v>87</v>
      </c>
      <c r="AY173" s="20" t="s">
        <v>124</v>
      </c>
      <c r="BE173" s="145">
        <f>IF(N173="základní",J173,0)</f>
        <v>0</v>
      </c>
      <c r="BF173" s="145">
        <f>IF(N173="snížená",J173,0)</f>
        <v>0</v>
      </c>
      <c r="BG173" s="145">
        <f>IF(N173="zákl. přenesená",J173,0)</f>
        <v>0</v>
      </c>
      <c r="BH173" s="145">
        <f>IF(N173="sníž. přenesená",J173,0)</f>
        <v>0</v>
      </c>
      <c r="BI173" s="145">
        <f>IF(N173="nulová",J173,0)</f>
        <v>0</v>
      </c>
      <c r="BJ173" s="20" t="s">
        <v>85</v>
      </c>
      <c r="BK173" s="145">
        <f>ROUND(I173*H173,2)</f>
        <v>0</v>
      </c>
      <c r="BL173" s="20" t="s">
        <v>131</v>
      </c>
      <c r="BM173" s="144" t="s">
        <v>237</v>
      </c>
    </row>
    <row r="174" spans="2:51" s="13" customFormat="1" ht="12">
      <c r="B174" s="150"/>
      <c r="D174" s="151" t="s">
        <v>135</v>
      </c>
      <c r="E174" s="152" t="s">
        <v>3</v>
      </c>
      <c r="F174" s="153" t="s">
        <v>238</v>
      </c>
      <c r="H174" s="154">
        <v>288.423</v>
      </c>
      <c r="L174" s="150"/>
      <c r="M174" s="155"/>
      <c r="N174" s="156"/>
      <c r="O174" s="156"/>
      <c r="P174" s="156"/>
      <c r="Q174" s="156"/>
      <c r="R174" s="156"/>
      <c r="S174" s="156"/>
      <c r="T174" s="157"/>
      <c r="AT174" s="152" t="s">
        <v>135</v>
      </c>
      <c r="AU174" s="152" t="s">
        <v>87</v>
      </c>
      <c r="AV174" s="13" t="s">
        <v>87</v>
      </c>
      <c r="AW174" s="13" t="s">
        <v>37</v>
      </c>
      <c r="AX174" s="13" t="s">
        <v>85</v>
      </c>
      <c r="AY174" s="152" t="s">
        <v>124</v>
      </c>
    </row>
    <row r="175" spans="1:65" s="2" customFormat="1" ht="37.9" customHeight="1">
      <c r="A175" s="32"/>
      <c r="B175" s="133"/>
      <c r="C175" s="134" t="s">
        <v>239</v>
      </c>
      <c r="D175" s="134" t="s">
        <v>126</v>
      </c>
      <c r="E175" s="135" t="s">
        <v>240</v>
      </c>
      <c r="F175" s="136" t="s">
        <v>241</v>
      </c>
      <c r="G175" s="137" t="s">
        <v>129</v>
      </c>
      <c r="H175" s="138">
        <v>765.1</v>
      </c>
      <c r="I175" s="139"/>
      <c r="J175" s="139">
        <f>ROUND(I175*H175,2)</f>
        <v>0</v>
      </c>
      <c r="K175" s="136" t="s">
        <v>130</v>
      </c>
      <c r="L175" s="33"/>
      <c r="M175" s="140" t="s">
        <v>3</v>
      </c>
      <c r="N175" s="141" t="s">
        <v>48</v>
      </c>
      <c r="O175" s="142">
        <v>0.012</v>
      </c>
      <c r="P175" s="142">
        <f>O175*H175</f>
        <v>9.1812</v>
      </c>
      <c r="Q175" s="142">
        <v>0</v>
      </c>
      <c r="R175" s="142">
        <f>Q175*H175</f>
        <v>0</v>
      </c>
      <c r="S175" s="142">
        <v>0</v>
      </c>
      <c r="T175" s="143">
        <f>S175*H175</f>
        <v>0</v>
      </c>
      <c r="U175" s="32"/>
      <c r="V175" s="32"/>
      <c r="W175" s="32"/>
      <c r="X175" s="32"/>
      <c r="Y175" s="32"/>
      <c r="Z175" s="32"/>
      <c r="AA175" s="32"/>
      <c r="AB175" s="32"/>
      <c r="AC175" s="32"/>
      <c r="AD175" s="32"/>
      <c r="AE175" s="32"/>
      <c r="AR175" s="144" t="s">
        <v>131</v>
      </c>
      <c r="AT175" s="144" t="s">
        <v>126</v>
      </c>
      <c r="AU175" s="144" t="s">
        <v>87</v>
      </c>
      <c r="AY175" s="20" t="s">
        <v>124</v>
      </c>
      <c r="BE175" s="145">
        <f>IF(N175="základní",J175,0)</f>
        <v>0</v>
      </c>
      <c r="BF175" s="145">
        <f>IF(N175="snížená",J175,0)</f>
        <v>0</v>
      </c>
      <c r="BG175" s="145">
        <f>IF(N175="zákl. přenesená",J175,0)</f>
        <v>0</v>
      </c>
      <c r="BH175" s="145">
        <f>IF(N175="sníž. přenesená",J175,0)</f>
        <v>0</v>
      </c>
      <c r="BI175" s="145">
        <f>IF(N175="nulová",J175,0)</f>
        <v>0</v>
      </c>
      <c r="BJ175" s="20" t="s">
        <v>85</v>
      </c>
      <c r="BK175" s="145">
        <f>ROUND(I175*H175,2)</f>
        <v>0</v>
      </c>
      <c r="BL175" s="20" t="s">
        <v>131</v>
      </c>
      <c r="BM175" s="144" t="s">
        <v>242</v>
      </c>
    </row>
    <row r="176" spans="1:47" s="2" customFormat="1" ht="12">
      <c r="A176" s="32"/>
      <c r="B176" s="33"/>
      <c r="C176" s="32"/>
      <c r="D176" s="146" t="s">
        <v>133</v>
      </c>
      <c r="E176" s="32"/>
      <c r="F176" s="147" t="s">
        <v>243</v>
      </c>
      <c r="G176" s="32"/>
      <c r="H176" s="32"/>
      <c r="I176" s="32"/>
      <c r="J176" s="32"/>
      <c r="K176" s="32"/>
      <c r="L176" s="33"/>
      <c r="M176" s="148"/>
      <c r="N176" s="149"/>
      <c r="O176" s="53"/>
      <c r="P176" s="53"/>
      <c r="Q176" s="53"/>
      <c r="R176" s="53"/>
      <c r="S176" s="53"/>
      <c r="T176" s="54"/>
      <c r="U176" s="32"/>
      <c r="V176" s="32"/>
      <c r="W176" s="32"/>
      <c r="X176" s="32"/>
      <c r="Y176" s="32"/>
      <c r="Z176" s="32"/>
      <c r="AA176" s="32"/>
      <c r="AB176" s="32"/>
      <c r="AC176" s="32"/>
      <c r="AD176" s="32"/>
      <c r="AE176" s="32"/>
      <c r="AT176" s="20" t="s">
        <v>133</v>
      </c>
      <c r="AU176" s="20" t="s">
        <v>87</v>
      </c>
    </row>
    <row r="177" spans="2:51" s="13" customFormat="1" ht="22.5">
      <c r="B177" s="150"/>
      <c r="D177" s="151" t="s">
        <v>135</v>
      </c>
      <c r="E177" s="152" t="s">
        <v>3</v>
      </c>
      <c r="F177" s="153" t="s">
        <v>244</v>
      </c>
      <c r="H177" s="154">
        <v>216.5</v>
      </c>
      <c r="L177" s="150"/>
      <c r="M177" s="155"/>
      <c r="N177" s="156"/>
      <c r="O177" s="156"/>
      <c r="P177" s="156"/>
      <c r="Q177" s="156"/>
      <c r="R177" s="156"/>
      <c r="S177" s="156"/>
      <c r="T177" s="157"/>
      <c r="AT177" s="152" t="s">
        <v>135</v>
      </c>
      <c r="AU177" s="152" t="s">
        <v>87</v>
      </c>
      <c r="AV177" s="13" t="s">
        <v>87</v>
      </c>
      <c r="AW177" s="13" t="s">
        <v>37</v>
      </c>
      <c r="AX177" s="13" t="s">
        <v>77</v>
      </c>
      <c r="AY177" s="152" t="s">
        <v>124</v>
      </c>
    </row>
    <row r="178" spans="2:51" s="13" customFormat="1" ht="22.5">
      <c r="B178" s="150"/>
      <c r="D178" s="151" t="s">
        <v>135</v>
      </c>
      <c r="E178" s="152" t="s">
        <v>3</v>
      </c>
      <c r="F178" s="153" t="s">
        <v>245</v>
      </c>
      <c r="H178" s="154">
        <v>376.9</v>
      </c>
      <c r="L178" s="150"/>
      <c r="M178" s="155"/>
      <c r="N178" s="156"/>
      <c r="O178" s="156"/>
      <c r="P178" s="156"/>
      <c r="Q178" s="156"/>
      <c r="R178" s="156"/>
      <c r="S178" s="156"/>
      <c r="T178" s="157"/>
      <c r="AT178" s="152" t="s">
        <v>135</v>
      </c>
      <c r="AU178" s="152" t="s">
        <v>87</v>
      </c>
      <c r="AV178" s="13" t="s">
        <v>87</v>
      </c>
      <c r="AW178" s="13" t="s">
        <v>37</v>
      </c>
      <c r="AX178" s="13" t="s">
        <v>77</v>
      </c>
      <c r="AY178" s="152" t="s">
        <v>124</v>
      </c>
    </row>
    <row r="179" spans="2:51" s="13" customFormat="1" ht="22.5">
      <c r="B179" s="150"/>
      <c r="D179" s="151" t="s">
        <v>135</v>
      </c>
      <c r="E179" s="152" t="s">
        <v>3</v>
      </c>
      <c r="F179" s="153" t="s">
        <v>246</v>
      </c>
      <c r="H179" s="154">
        <v>139.6</v>
      </c>
      <c r="L179" s="150"/>
      <c r="M179" s="155"/>
      <c r="N179" s="156"/>
      <c r="O179" s="156"/>
      <c r="P179" s="156"/>
      <c r="Q179" s="156"/>
      <c r="R179" s="156"/>
      <c r="S179" s="156"/>
      <c r="T179" s="157"/>
      <c r="AT179" s="152" t="s">
        <v>135</v>
      </c>
      <c r="AU179" s="152" t="s">
        <v>87</v>
      </c>
      <c r="AV179" s="13" t="s">
        <v>87</v>
      </c>
      <c r="AW179" s="13" t="s">
        <v>37</v>
      </c>
      <c r="AX179" s="13" t="s">
        <v>77</v>
      </c>
      <c r="AY179" s="152" t="s">
        <v>124</v>
      </c>
    </row>
    <row r="180" spans="2:51" s="13" customFormat="1" ht="12">
      <c r="B180" s="150"/>
      <c r="D180" s="151" t="s">
        <v>135</v>
      </c>
      <c r="E180" s="152" t="s">
        <v>3</v>
      </c>
      <c r="F180" s="153" t="s">
        <v>247</v>
      </c>
      <c r="H180" s="154">
        <v>32.1</v>
      </c>
      <c r="L180" s="150"/>
      <c r="M180" s="155"/>
      <c r="N180" s="156"/>
      <c r="O180" s="156"/>
      <c r="P180" s="156"/>
      <c r="Q180" s="156"/>
      <c r="R180" s="156"/>
      <c r="S180" s="156"/>
      <c r="T180" s="157"/>
      <c r="AT180" s="152" t="s">
        <v>135</v>
      </c>
      <c r="AU180" s="152" t="s">
        <v>87</v>
      </c>
      <c r="AV180" s="13" t="s">
        <v>87</v>
      </c>
      <c r="AW180" s="13" t="s">
        <v>37</v>
      </c>
      <c r="AX180" s="13" t="s">
        <v>77</v>
      </c>
      <c r="AY180" s="152" t="s">
        <v>124</v>
      </c>
    </row>
    <row r="181" spans="2:51" s="15" customFormat="1" ht="12">
      <c r="B181" s="164"/>
      <c r="D181" s="151" t="s">
        <v>135</v>
      </c>
      <c r="E181" s="165" t="s">
        <v>3</v>
      </c>
      <c r="F181" s="166" t="s">
        <v>146</v>
      </c>
      <c r="H181" s="167">
        <v>765.1</v>
      </c>
      <c r="L181" s="164"/>
      <c r="M181" s="168"/>
      <c r="N181" s="169"/>
      <c r="O181" s="169"/>
      <c r="P181" s="169"/>
      <c r="Q181" s="169"/>
      <c r="R181" s="169"/>
      <c r="S181" s="169"/>
      <c r="T181" s="170"/>
      <c r="AT181" s="165" t="s">
        <v>135</v>
      </c>
      <c r="AU181" s="165" t="s">
        <v>87</v>
      </c>
      <c r="AV181" s="15" t="s">
        <v>131</v>
      </c>
      <c r="AW181" s="15" t="s">
        <v>37</v>
      </c>
      <c r="AX181" s="15" t="s">
        <v>85</v>
      </c>
      <c r="AY181" s="165" t="s">
        <v>124</v>
      </c>
    </row>
    <row r="182" spans="1:65" s="2" customFormat="1" ht="16.5" customHeight="1">
      <c r="A182" s="32"/>
      <c r="B182" s="133"/>
      <c r="C182" s="178" t="s">
        <v>248</v>
      </c>
      <c r="D182" s="178" t="s">
        <v>249</v>
      </c>
      <c r="E182" s="179" t="s">
        <v>250</v>
      </c>
      <c r="F182" s="180" t="s">
        <v>251</v>
      </c>
      <c r="G182" s="181" t="s">
        <v>236</v>
      </c>
      <c r="H182" s="182">
        <v>130.067</v>
      </c>
      <c r="I182" s="183"/>
      <c r="J182" s="183">
        <f>ROUND(I182*H182,2)</f>
        <v>0</v>
      </c>
      <c r="K182" s="180" t="s">
        <v>130</v>
      </c>
      <c r="L182" s="184"/>
      <c r="M182" s="185" t="s">
        <v>3</v>
      </c>
      <c r="N182" s="186" t="s">
        <v>48</v>
      </c>
      <c r="O182" s="142">
        <v>0</v>
      </c>
      <c r="P182" s="142">
        <f>O182*H182</f>
        <v>0</v>
      </c>
      <c r="Q182" s="142">
        <v>1</v>
      </c>
      <c r="R182" s="142">
        <f>Q182*H182</f>
        <v>130.067</v>
      </c>
      <c r="S182" s="142">
        <v>0</v>
      </c>
      <c r="T182" s="143">
        <f>S182*H182</f>
        <v>0</v>
      </c>
      <c r="U182" s="32"/>
      <c r="V182" s="32"/>
      <c r="W182" s="32"/>
      <c r="X182" s="32"/>
      <c r="Y182" s="32"/>
      <c r="Z182" s="32"/>
      <c r="AA182" s="32"/>
      <c r="AB182" s="32"/>
      <c r="AC182" s="32"/>
      <c r="AD182" s="32"/>
      <c r="AE182" s="32"/>
      <c r="AR182" s="144" t="s">
        <v>194</v>
      </c>
      <c r="AT182" s="144" t="s">
        <v>249</v>
      </c>
      <c r="AU182" s="144" t="s">
        <v>87</v>
      </c>
      <c r="AY182" s="20" t="s">
        <v>124</v>
      </c>
      <c r="BE182" s="145">
        <f>IF(N182="základní",J182,0)</f>
        <v>0</v>
      </c>
      <c r="BF182" s="145">
        <f>IF(N182="snížená",J182,0)</f>
        <v>0</v>
      </c>
      <c r="BG182" s="145">
        <f>IF(N182="zákl. přenesená",J182,0)</f>
        <v>0</v>
      </c>
      <c r="BH182" s="145">
        <f>IF(N182="sníž. přenesená",J182,0)</f>
        <v>0</v>
      </c>
      <c r="BI182" s="145">
        <f>IF(N182="nulová",J182,0)</f>
        <v>0</v>
      </c>
      <c r="BJ182" s="20" t="s">
        <v>85</v>
      </c>
      <c r="BK182" s="145">
        <f>ROUND(I182*H182,2)</f>
        <v>0</v>
      </c>
      <c r="BL182" s="20" t="s">
        <v>131</v>
      </c>
      <c r="BM182" s="144" t="s">
        <v>252</v>
      </c>
    </row>
    <row r="183" spans="2:51" s="13" customFormat="1" ht="12">
      <c r="B183" s="150"/>
      <c r="D183" s="151" t="s">
        <v>135</v>
      </c>
      <c r="E183" s="152" t="s">
        <v>3</v>
      </c>
      <c r="F183" s="153" t="s">
        <v>253</v>
      </c>
      <c r="H183" s="154">
        <v>130.067</v>
      </c>
      <c r="L183" s="150"/>
      <c r="M183" s="155"/>
      <c r="N183" s="156"/>
      <c r="O183" s="156"/>
      <c r="P183" s="156"/>
      <c r="Q183" s="156"/>
      <c r="R183" s="156"/>
      <c r="S183" s="156"/>
      <c r="T183" s="157"/>
      <c r="AT183" s="152" t="s">
        <v>135</v>
      </c>
      <c r="AU183" s="152" t="s">
        <v>87</v>
      </c>
      <c r="AV183" s="13" t="s">
        <v>87</v>
      </c>
      <c r="AW183" s="13" t="s">
        <v>37</v>
      </c>
      <c r="AX183" s="13" t="s">
        <v>85</v>
      </c>
      <c r="AY183" s="152" t="s">
        <v>124</v>
      </c>
    </row>
    <row r="184" spans="1:65" s="2" customFormat="1" ht="37.9" customHeight="1">
      <c r="A184" s="32"/>
      <c r="B184" s="133"/>
      <c r="C184" s="134" t="s">
        <v>254</v>
      </c>
      <c r="D184" s="134" t="s">
        <v>126</v>
      </c>
      <c r="E184" s="135" t="s">
        <v>255</v>
      </c>
      <c r="F184" s="136" t="s">
        <v>256</v>
      </c>
      <c r="G184" s="137" t="s">
        <v>129</v>
      </c>
      <c r="H184" s="138">
        <v>765.1</v>
      </c>
      <c r="I184" s="139"/>
      <c r="J184" s="139">
        <f>ROUND(I184*H184,2)</f>
        <v>0</v>
      </c>
      <c r="K184" s="136" t="s">
        <v>130</v>
      </c>
      <c r="L184" s="33"/>
      <c r="M184" s="140" t="s">
        <v>3</v>
      </c>
      <c r="N184" s="141" t="s">
        <v>48</v>
      </c>
      <c r="O184" s="142">
        <v>0.058</v>
      </c>
      <c r="P184" s="142">
        <f>O184*H184</f>
        <v>44.375800000000005</v>
      </c>
      <c r="Q184" s="142">
        <v>0</v>
      </c>
      <c r="R184" s="142">
        <f>Q184*H184</f>
        <v>0</v>
      </c>
      <c r="S184" s="142">
        <v>0</v>
      </c>
      <c r="T184" s="143">
        <f>S184*H184</f>
        <v>0</v>
      </c>
      <c r="U184" s="32"/>
      <c r="V184" s="32"/>
      <c r="W184" s="32"/>
      <c r="X184" s="32"/>
      <c r="Y184" s="32"/>
      <c r="Z184" s="32"/>
      <c r="AA184" s="32"/>
      <c r="AB184" s="32"/>
      <c r="AC184" s="32"/>
      <c r="AD184" s="32"/>
      <c r="AE184" s="32"/>
      <c r="AR184" s="144" t="s">
        <v>131</v>
      </c>
      <c r="AT184" s="144" t="s">
        <v>126</v>
      </c>
      <c r="AU184" s="144" t="s">
        <v>87</v>
      </c>
      <c r="AY184" s="20" t="s">
        <v>124</v>
      </c>
      <c r="BE184" s="145">
        <f>IF(N184="základní",J184,0)</f>
        <v>0</v>
      </c>
      <c r="BF184" s="145">
        <f>IF(N184="snížená",J184,0)</f>
        <v>0</v>
      </c>
      <c r="BG184" s="145">
        <f>IF(N184="zákl. přenesená",J184,0)</f>
        <v>0</v>
      </c>
      <c r="BH184" s="145">
        <f>IF(N184="sníž. přenesená",J184,0)</f>
        <v>0</v>
      </c>
      <c r="BI184" s="145">
        <f>IF(N184="nulová",J184,0)</f>
        <v>0</v>
      </c>
      <c r="BJ184" s="20" t="s">
        <v>85</v>
      </c>
      <c r="BK184" s="145">
        <f>ROUND(I184*H184,2)</f>
        <v>0</v>
      </c>
      <c r="BL184" s="20" t="s">
        <v>131</v>
      </c>
      <c r="BM184" s="144" t="s">
        <v>257</v>
      </c>
    </row>
    <row r="185" spans="1:47" s="2" customFormat="1" ht="12">
      <c r="A185" s="32"/>
      <c r="B185" s="33"/>
      <c r="C185" s="32"/>
      <c r="D185" s="146" t="s">
        <v>133</v>
      </c>
      <c r="E185" s="32"/>
      <c r="F185" s="147" t="s">
        <v>258</v>
      </c>
      <c r="G185" s="32"/>
      <c r="H185" s="32"/>
      <c r="I185" s="32"/>
      <c r="J185" s="32"/>
      <c r="K185" s="32"/>
      <c r="L185" s="33"/>
      <c r="M185" s="148"/>
      <c r="N185" s="149"/>
      <c r="O185" s="53"/>
      <c r="P185" s="53"/>
      <c r="Q185" s="53"/>
      <c r="R185" s="53"/>
      <c r="S185" s="53"/>
      <c r="T185" s="54"/>
      <c r="U185" s="32"/>
      <c r="V185" s="32"/>
      <c r="W185" s="32"/>
      <c r="X185" s="32"/>
      <c r="Y185" s="32"/>
      <c r="Z185" s="32"/>
      <c r="AA185" s="32"/>
      <c r="AB185" s="32"/>
      <c r="AC185" s="32"/>
      <c r="AD185" s="32"/>
      <c r="AE185" s="32"/>
      <c r="AT185" s="20" t="s">
        <v>133</v>
      </c>
      <c r="AU185" s="20" t="s">
        <v>87</v>
      </c>
    </row>
    <row r="186" spans="2:51" s="13" customFormat="1" ht="12">
      <c r="B186" s="150"/>
      <c r="D186" s="151" t="s">
        <v>135</v>
      </c>
      <c r="E186" s="152" t="s">
        <v>3</v>
      </c>
      <c r="F186" s="153" t="s">
        <v>259</v>
      </c>
      <c r="H186" s="154">
        <v>765.1</v>
      </c>
      <c r="L186" s="150"/>
      <c r="M186" s="155"/>
      <c r="N186" s="156"/>
      <c r="O186" s="156"/>
      <c r="P186" s="156"/>
      <c r="Q186" s="156"/>
      <c r="R186" s="156"/>
      <c r="S186" s="156"/>
      <c r="T186" s="157"/>
      <c r="AT186" s="152" t="s">
        <v>135</v>
      </c>
      <c r="AU186" s="152" t="s">
        <v>87</v>
      </c>
      <c r="AV186" s="13" t="s">
        <v>87</v>
      </c>
      <c r="AW186" s="13" t="s">
        <v>37</v>
      </c>
      <c r="AX186" s="13" t="s">
        <v>85</v>
      </c>
      <c r="AY186" s="152" t="s">
        <v>124</v>
      </c>
    </row>
    <row r="187" spans="1:65" s="2" customFormat="1" ht="16.5" customHeight="1">
      <c r="A187" s="32"/>
      <c r="B187" s="133"/>
      <c r="C187" s="178" t="s">
        <v>260</v>
      </c>
      <c r="D187" s="178" t="s">
        <v>249</v>
      </c>
      <c r="E187" s="179" t="s">
        <v>261</v>
      </c>
      <c r="F187" s="180" t="s">
        <v>262</v>
      </c>
      <c r="G187" s="181" t="s">
        <v>263</v>
      </c>
      <c r="H187" s="182">
        <v>38.255</v>
      </c>
      <c r="I187" s="183"/>
      <c r="J187" s="183">
        <f>ROUND(I187*H187,2)</f>
        <v>0</v>
      </c>
      <c r="K187" s="180" t="s">
        <v>130</v>
      </c>
      <c r="L187" s="184"/>
      <c r="M187" s="185" t="s">
        <v>3</v>
      </c>
      <c r="N187" s="186" t="s">
        <v>48</v>
      </c>
      <c r="O187" s="142">
        <v>0</v>
      </c>
      <c r="P187" s="142">
        <f>O187*H187</f>
        <v>0</v>
      </c>
      <c r="Q187" s="142">
        <v>0.001</v>
      </c>
      <c r="R187" s="142">
        <f>Q187*H187</f>
        <v>0.038255000000000004</v>
      </c>
      <c r="S187" s="142">
        <v>0</v>
      </c>
      <c r="T187" s="143">
        <f>S187*H187</f>
        <v>0</v>
      </c>
      <c r="U187" s="32"/>
      <c r="V187" s="32"/>
      <c r="W187" s="32"/>
      <c r="X187" s="32"/>
      <c r="Y187" s="32"/>
      <c r="Z187" s="32"/>
      <c r="AA187" s="32"/>
      <c r="AB187" s="32"/>
      <c r="AC187" s="32"/>
      <c r="AD187" s="32"/>
      <c r="AE187" s="32"/>
      <c r="AR187" s="144" t="s">
        <v>194</v>
      </c>
      <c r="AT187" s="144" t="s">
        <v>249</v>
      </c>
      <c r="AU187" s="144" t="s">
        <v>87</v>
      </c>
      <c r="AY187" s="20" t="s">
        <v>124</v>
      </c>
      <c r="BE187" s="145">
        <f>IF(N187="základní",J187,0)</f>
        <v>0</v>
      </c>
      <c r="BF187" s="145">
        <f>IF(N187="snížená",J187,0)</f>
        <v>0</v>
      </c>
      <c r="BG187" s="145">
        <f>IF(N187="zákl. přenesená",J187,0)</f>
        <v>0</v>
      </c>
      <c r="BH187" s="145">
        <f>IF(N187="sníž. přenesená",J187,0)</f>
        <v>0</v>
      </c>
      <c r="BI187" s="145">
        <f>IF(N187="nulová",J187,0)</f>
        <v>0</v>
      </c>
      <c r="BJ187" s="20" t="s">
        <v>85</v>
      </c>
      <c r="BK187" s="145">
        <f>ROUND(I187*H187,2)</f>
        <v>0</v>
      </c>
      <c r="BL187" s="20" t="s">
        <v>131</v>
      </c>
      <c r="BM187" s="144" t="s">
        <v>264</v>
      </c>
    </row>
    <row r="188" spans="2:51" s="13" customFormat="1" ht="12">
      <c r="B188" s="150"/>
      <c r="D188" s="151" t="s">
        <v>135</v>
      </c>
      <c r="E188" s="152" t="s">
        <v>3</v>
      </c>
      <c r="F188" s="153" t="s">
        <v>265</v>
      </c>
      <c r="H188" s="154">
        <v>38.255</v>
      </c>
      <c r="L188" s="150"/>
      <c r="M188" s="155"/>
      <c r="N188" s="156"/>
      <c r="O188" s="156"/>
      <c r="P188" s="156"/>
      <c r="Q188" s="156"/>
      <c r="R188" s="156"/>
      <c r="S188" s="156"/>
      <c r="T188" s="157"/>
      <c r="AT188" s="152" t="s">
        <v>135</v>
      </c>
      <c r="AU188" s="152" t="s">
        <v>87</v>
      </c>
      <c r="AV188" s="13" t="s">
        <v>87</v>
      </c>
      <c r="AW188" s="13" t="s">
        <v>37</v>
      </c>
      <c r="AX188" s="13" t="s">
        <v>85</v>
      </c>
      <c r="AY188" s="152" t="s">
        <v>124</v>
      </c>
    </row>
    <row r="189" spans="1:65" s="2" customFormat="1" ht="33" customHeight="1">
      <c r="A189" s="32"/>
      <c r="B189" s="133"/>
      <c r="C189" s="134" t="s">
        <v>266</v>
      </c>
      <c r="D189" s="134" t="s">
        <v>126</v>
      </c>
      <c r="E189" s="135" t="s">
        <v>267</v>
      </c>
      <c r="F189" s="136" t="s">
        <v>268</v>
      </c>
      <c r="G189" s="137" t="s">
        <v>129</v>
      </c>
      <c r="H189" s="138">
        <v>1795.92</v>
      </c>
      <c r="I189" s="139"/>
      <c r="J189" s="139">
        <f>ROUND(I189*H189,2)</f>
        <v>0</v>
      </c>
      <c r="K189" s="136" t="s">
        <v>130</v>
      </c>
      <c r="L189" s="33"/>
      <c r="M189" s="140" t="s">
        <v>3</v>
      </c>
      <c r="N189" s="141" t="s">
        <v>48</v>
      </c>
      <c r="O189" s="142">
        <v>0.025</v>
      </c>
      <c r="P189" s="142">
        <f>O189*H189</f>
        <v>44.898</v>
      </c>
      <c r="Q189" s="142">
        <v>0</v>
      </c>
      <c r="R189" s="142">
        <f>Q189*H189</f>
        <v>0</v>
      </c>
      <c r="S189" s="142">
        <v>0</v>
      </c>
      <c r="T189" s="143">
        <f>S189*H189</f>
        <v>0</v>
      </c>
      <c r="U189" s="32"/>
      <c r="V189" s="32"/>
      <c r="W189" s="32"/>
      <c r="X189" s="32"/>
      <c r="Y189" s="32"/>
      <c r="Z189" s="32"/>
      <c r="AA189" s="32"/>
      <c r="AB189" s="32"/>
      <c r="AC189" s="32"/>
      <c r="AD189" s="32"/>
      <c r="AE189" s="32"/>
      <c r="AR189" s="144" t="s">
        <v>131</v>
      </c>
      <c r="AT189" s="144" t="s">
        <v>126</v>
      </c>
      <c r="AU189" s="144" t="s">
        <v>87</v>
      </c>
      <c r="AY189" s="20" t="s">
        <v>124</v>
      </c>
      <c r="BE189" s="145">
        <f>IF(N189="základní",J189,0)</f>
        <v>0</v>
      </c>
      <c r="BF189" s="145">
        <f>IF(N189="snížená",J189,0)</f>
        <v>0</v>
      </c>
      <c r="BG189" s="145">
        <f>IF(N189="zákl. přenesená",J189,0)</f>
        <v>0</v>
      </c>
      <c r="BH189" s="145">
        <f>IF(N189="sníž. přenesená",J189,0)</f>
        <v>0</v>
      </c>
      <c r="BI189" s="145">
        <f>IF(N189="nulová",J189,0)</f>
        <v>0</v>
      </c>
      <c r="BJ189" s="20" t="s">
        <v>85</v>
      </c>
      <c r="BK189" s="145">
        <f>ROUND(I189*H189,2)</f>
        <v>0</v>
      </c>
      <c r="BL189" s="20" t="s">
        <v>131</v>
      </c>
      <c r="BM189" s="144" t="s">
        <v>269</v>
      </c>
    </row>
    <row r="190" spans="1:47" s="2" customFormat="1" ht="12">
      <c r="A190" s="32"/>
      <c r="B190" s="33"/>
      <c r="C190" s="32"/>
      <c r="D190" s="146" t="s">
        <v>133</v>
      </c>
      <c r="E190" s="32"/>
      <c r="F190" s="147" t="s">
        <v>270</v>
      </c>
      <c r="G190" s="32"/>
      <c r="H190" s="32"/>
      <c r="I190" s="32"/>
      <c r="J190" s="32"/>
      <c r="K190" s="32"/>
      <c r="L190" s="33"/>
      <c r="M190" s="148"/>
      <c r="N190" s="149"/>
      <c r="O190" s="53"/>
      <c r="P190" s="53"/>
      <c r="Q190" s="53"/>
      <c r="R190" s="53"/>
      <c r="S190" s="53"/>
      <c r="T190" s="54"/>
      <c r="U190" s="32"/>
      <c r="V190" s="32"/>
      <c r="W190" s="32"/>
      <c r="X190" s="32"/>
      <c r="Y190" s="32"/>
      <c r="Z190" s="32"/>
      <c r="AA190" s="32"/>
      <c r="AB190" s="32"/>
      <c r="AC190" s="32"/>
      <c r="AD190" s="32"/>
      <c r="AE190" s="32"/>
      <c r="AT190" s="20" t="s">
        <v>133</v>
      </c>
      <c r="AU190" s="20" t="s">
        <v>87</v>
      </c>
    </row>
    <row r="191" spans="2:51" s="14" customFormat="1" ht="22.5">
      <c r="B191" s="158"/>
      <c r="D191" s="151" t="s">
        <v>135</v>
      </c>
      <c r="E191" s="159" t="s">
        <v>3</v>
      </c>
      <c r="F191" s="160" t="s">
        <v>271</v>
      </c>
      <c r="H191" s="159" t="s">
        <v>3</v>
      </c>
      <c r="L191" s="158"/>
      <c r="M191" s="161"/>
      <c r="N191" s="162"/>
      <c r="O191" s="162"/>
      <c r="P191" s="162"/>
      <c r="Q191" s="162"/>
      <c r="R191" s="162"/>
      <c r="S191" s="162"/>
      <c r="T191" s="163"/>
      <c r="AT191" s="159" t="s">
        <v>135</v>
      </c>
      <c r="AU191" s="159" t="s">
        <v>87</v>
      </c>
      <c r="AV191" s="14" t="s">
        <v>85</v>
      </c>
      <c r="AW191" s="14" t="s">
        <v>37</v>
      </c>
      <c r="AX191" s="14" t="s">
        <v>77</v>
      </c>
      <c r="AY191" s="159" t="s">
        <v>124</v>
      </c>
    </row>
    <row r="192" spans="2:51" s="13" customFormat="1" ht="12">
      <c r="B192" s="150"/>
      <c r="D192" s="151" t="s">
        <v>135</v>
      </c>
      <c r="E192" s="152" t="s">
        <v>3</v>
      </c>
      <c r="F192" s="153" t="s">
        <v>272</v>
      </c>
      <c r="H192" s="154">
        <v>1795.92</v>
      </c>
      <c r="L192" s="150"/>
      <c r="M192" s="155"/>
      <c r="N192" s="156"/>
      <c r="O192" s="156"/>
      <c r="P192" s="156"/>
      <c r="Q192" s="156"/>
      <c r="R192" s="156"/>
      <c r="S192" s="156"/>
      <c r="T192" s="157"/>
      <c r="AT192" s="152" t="s">
        <v>135</v>
      </c>
      <c r="AU192" s="152" t="s">
        <v>87</v>
      </c>
      <c r="AV192" s="13" t="s">
        <v>87</v>
      </c>
      <c r="AW192" s="13" t="s">
        <v>37</v>
      </c>
      <c r="AX192" s="13" t="s">
        <v>77</v>
      </c>
      <c r="AY192" s="152" t="s">
        <v>124</v>
      </c>
    </row>
    <row r="193" spans="2:51" s="15" customFormat="1" ht="12">
      <c r="B193" s="164"/>
      <c r="D193" s="151" t="s">
        <v>135</v>
      </c>
      <c r="E193" s="165" t="s">
        <v>3</v>
      </c>
      <c r="F193" s="166" t="s">
        <v>146</v>
      </c>
      <c r="H193" s="167">
        <v>1795.92</v>
      </c>
      <c r="L193" s="164"/>
      <c r="M193" s="168"/>
      <c r="N193" s="169"/>
      <c r="O193" s="169"/>
      <c r="P193" s="169"/>
      <c r="Q193" s="169"/>
      <c r="R193" s="169"/>
      <c r="S193" s="169"/>
      <c r="T193" s="170"/>
      <c r="AT193" s="165" t="s">
        <v>135</v>
      </c>
      <c r="AU193" s="165" t="s">
        <v>87</v>
      </c>
      <c r="AV193" s="15" t="s">
        <v>131</v>
      </c>
      <c r="AW193" s="15" t="s">
        <v>37</v>
      </c>
      <c r="AX193" s="15" t="s">
        <v>85</v>
      </c>
      <c r="AY193" s="165" t="s">
        <v>124</v>
      </c>
    </row>
    <row r="194" spans="1:65" s="2" customFormat="1" ht="44.25" customHeight="1">
      <c r="A194" s="32"/>
      <c r="B194" s="133"/>
      <c r="C194" s="134" t="s">
        <v>273</v>
      </c>
      <c r="D194" s="134" t="s">
        <v>126</v>
      </c>
      <c r="E194" s="135" t="s">
        <v>274</v>
      </c>
      <c r="F194" s="136" t="s">
        <v>275</v>
      </c>
      <c r="G194" s="137" t="s">
        <v>276</v>
      </c>
      <c r="H194" s="138">
        <v>14</v>
      </c>
      <c r="I194" s="139"/>
      <c r="J194" s="139">
        <f>ROUND(I194*H194,2)</f>
        <v>0</v>
      </c>
      <c r="K194" s="136" t="s">
        <v>130</v>
      </c>
      <c r="L194" s="33"/>
      <c r="M194" s="140" t="s">
        <v>3</v>
      </c>
      <c r="N194" s="141" t="s">
        <v>48</v>
      </c>
      <c r="O194" s="142">
        <v>0.577</v>
      </c>
      <c r="P194" s="142">
        <f>O194*H194</f>
        <v>8.078</v>
      </c>
      <c r="Q194" s="142">
        <v>0</v>
      </c>
      <c r="R194" s="142">
        <f>Q194*H194</f>
        <v>0</v>
      </c>
      <c r="S194" s="142">
        <v>0</v>
      </c>
      <c r="T194" s="143">
        <f>S194*H194</f>
        <v>0</v>
      </c>
      <c r="U194" s="32"/>
      <c r="V194" s="32"/>
      <c r="W194" s="32"/>
      <c r="X194" s="32"/>
      <c r="Y194" s="32"/>
      <c r="Z194" s="32"/>
      <c r="AA194" s="32"/>
      <c r="AB194" s="32"/>
      <c r="AC194" s="32"/>
      <c r="AD194" s="32"/>
      <c r="AE194" s="32"/>
      <c r="AR194" s="144" t="s">
        <v>131</v>
      </c>
      <c r="AT194" s="144" t="s">
        <v>126</v>
      </c>
      <c r="AU194" s="144" t="s">
        <v>87</v>
      </c>
      <c r="AY194" s="20" t="s">
        <v>124</v>
      </c>
      <c r="BE194" s="145">
        <f>IF(N194="základní",J194,0)</f>
        <v>0</v>
      </c>
      <c r="BF194" s="145">
        <f>IF(N194="snížená",J194,0)</f>
        <v>0</v>
      </c>
      <c r="BG194" s="145">
        <f>IF(N194="zákl. přenesená",J194,0)</f>
        <v>0</v>
      </c>
      <c r="BH194" s="145">
        <f>IF(N194="sníž. přenesená",J194,0)</f>
        <v>0</v>
      </c>
      <c r="BI194" s="145">
        <f>IF(N194="nulová",J194,0)</f>
        <v>0</v>
      </c>
      <c r="BJ194" s="20" t="s">
        <v>85</v>
      </c>
      <c r="BK194" s="145">
        <f>ROUND(I194*H194,2)</f>
        <v>0</v>
      </c>
      <c r="BL194" s="20" t="s">
        <v>131</v>
      </c>
      <c r="BM194" s="144" t="s">
        <v>277</v>
      </c>
    </row>
    <row r="195" spans="1:47" s="2" customFormat="1" ht="12">
      <c r="A195" s="32"/>
      <c r="B195" s="33"/>
      <c r="C195" s="32"/>
      <c r="D195" s="146" t="s">
        <v>133</v>
      </c>
      <c r="E195" s="32"/>
      <c r="F195" s="147" t="s">
        <v>278</v>
      </c>
      <c r="G195" s="32"/>
      <c r="H195" s="32"/>
      <c r="I195" s="32"/>
      <c r="J195" s="32"/>
      <c r="K195" s="32"/>
      <c r="L195" s="33"/>
      <c r="M195" s="148"/>
      <c r="N195" s="149"/>
      <c r="O195" s="53"/>
      <c r="P195" s="53"/>
      <c r="Q195" s="53"/>
      <c r="R195" s="53"/>
      <c r="S195" s="53"/>
      <c r="T195" s="54"/>
      <c r="U195" s="32"/>
      <c r="V195" s="32"/>
      <c r="W195" s="32"/>
      <c r="X195" s="32"/>
      <c r="Y195" s="32"/>
      <c r="Z195" s="32"/>
      <c r="AA195" s="32"/>
      <c r="AB195" s="32"/>
      <c r="AC195" s="32"/>
      <c r="AD195" s="32"/>
      <c r="AE195" s="32"/>
      <c r="AT195" s="20" t="s">
        <v>133</v>
      </c>
      <c r="AU195" s="20" t="s">
        <v>87</v>
      </c>
    </row>
    <row r="196" spans="2:51" s="13" customFormat="1" ht="12">
      <c r="B196" s="150"/>
      <c r="D196" s="151" t="s">
        <v>135</v>
      </c>
      <c r="E196" s="152" t="s">
        <v>3</v>
      </c>
      <c r="F196" s="153" t="s">
        <v>248</v>
      </c>
      <c r="H196" s="154">
        <v>14</v>
      </c>
      <c r="L196" s="150"/>
      <c r="M196" s="155"/>
      <c r="N196" s="156"/>
      <c r="O196" s="156"/>
      <c r="P196" s="156"/>
      <c r="Q196" s="156"/>
      <c r="R196" s="156"/>
      <c r="S196" s="156"/>
      <c r="T196" s="157"/>
      <c r="AT196" s="152" t="s">
        <v>135</v>
      </c>
      <c r="AU196" s="152" t="s">
        <v>87</v>
      </c>
      <c r="AV196" s="13" t="s">
        <v>87</v>
      </c>
      <c r="AW196" s="13" t="s">
        <v>37</v>
      </c>
      <c r="AX196" s="13" t="s">
        <v>85</v>
      </c>
      <c r="AY196" s="152" t="s">
        <v>124</v>
      </c>
    </row>
    <row r="197" spans="1:65" s="2" customFormat="1" ht="16.5" customHeight="1">
      <c r="A197" s="32"/>
      <c r="B197" s="133"/>
      <c r="C197" s="178" t="s">
        <v>279</v>
      </c>
      <c r="D197" s="178" t="s">
        <v>249</v>
      </c>
      <c r="E197" s="179" t="s">
        <v>280</v>
      </c>
      <c r="F197" s="180" t="s">
        <v>281</v>
      </c>
      <c r="G197" s="181" t="s">
        <v>197</v>
      </c>
      <c r="H197" s="182">
        <v>1.75</v>
      </c>
      <c r="I197" s="183"/>
      <c r="J197" s="183">
        <f>ROUND(I197*H197,2)</f>
        <v>0</v>
      </c>
      <c r="K197" s="180" t="s">
        <v>130</v>
      </c>
      <c r="L197" s="184"/>
      <c r="M197" s="185" t="s">
        <v>3</v>
      </c>
      <c r="N197" s="186" t="s">
        <v>48</v>
      </c>
      <c r="O197" s="142">
        <v>0</v>
      </c>
      <c r="P197" s="142">
        <f>O197*H197</f>
        <v>0</v>
      </c>
      <c r="Q197" s="142">
        <v>0.22</v>
      </c>
      <c r="R197" s="142">
        <f>Q197*H197</f>
        <v>0.385</v>
      </c>
      <c r="S197" s="142">
        <v>0</v>
      </c>
      <c r="T197" s="143">
        <f>S197*H197</f>
        <v>0</v>
      </c>
      <c r="U197" s="32"/>
      <c r="V197" s="32"/>
      <c r="W197" s="32"/>
      <c r="X197" s="32"/>
      <c r="Y197" s="32"/>
      <c r="Z197" s="32"/>
      <c r="AA197" s="32"/>
      <c r="AB197" s="32"/>
      <c r="AC197" s="32"/>
      <c r="AD197" s="32"/>
      <c r="AE197" s="32"/>
      <c r="AR197" s="144" t="s">
        <v>194</v>
      </c>
      <c r="AT197" s="144" t="s">
        <v>249</v>
      </c>
      <c r="AU197" s="144" t="s">
        <v>87</v>
      </c>
      <c r="AY197" s="20" t="s">
        <v>124</v>
      </c>
      <c r="BE197" s="145">
        <f>IF(N197="základní",J197,0)</f>
        <v>0</v>
      </c>
      <c r="BF197" s="145">
        <f>IF(N197="snížená",J197,0)</f>
        <v>0</v>
      </c>
      <c r="BG197" s="145">
        <f>IF(N197="zákl. přenesená",J197,0)</f>
        <v>0</v>
      </c>
      <c r="BH197" s="145">
        <f>IF(N197="sníž. přenesená",J197,0)</f>
        <v>0</v>
      </c>
      <c r="BI197" s="145">
        <f>IF(N197="nulová",J197,0)</f>
        <v>0</v>
      </c>
      <c r="BJ197" s="20" t="s">
        <v>85</v>
      </c>
      <c r="BK197" s="145">
        <f>ROUND(I197*H197,2)</f>
        <v>0</v>
      </c>
      <c r="BL197" s="20" t="s">
        <v>131</v>
      </c>
      <c r="BM197" s="144" t="s">
        <v>282</v>
      </c>
    </row>
    <row r="198" spans="2:51" s="13" customFormat="1" ht="12">
      <c r="B198" s="150"/>
      <c r="D198" s="151" t="s">
        <v>135</v>
      </c>
      <c r="E198" s="152" t="s">
        <v>3</v>
      </c>
      <c r="F198" s="153" t="s">
        <v>283</v>
      </c>
      <c r="H198" s="154">
        <v>1.75</v>
      </c>
      <c r="L198" s="150"/>
      <c r="M198" s="155"/>
      <c r="N198" s="156"/>
      <c r="O198" s="156"/>
      <c r="P198" s="156"/>
      <c r="Q198" s="156"/>
      <c r="R198" s="156"/>
      <c r="S198" s="156"/>
      <c r="T198" s="157"/>
      <c r="AT198" s="152" t="s">
        <v>135</v>
      </c>
      <c r="AU198" s="152" t="s">
        <v>87</v>
      </c>
      <c r="AV198" s="13" t="s">
        <v>87</v>
      </c>
      <c r="AW198" s="13" t="s">
        <v>37</v>
      </c>
      <c r="AX198" s="13" t="s">
        <v>85</v>
      </c>
      <c r="AY198" s="152" t="s">
        <v>124</v>
      </c>
    </row>
    <row r="199" spans="1:65" s="2" customFormat="1" ht="37.9" customHeight="1">
      <c r="A199" s="32"/>
      <c r="B199" s="133"/>
      <c r="C199" s="134" t="s">
        <v>284</v>
      </c>
      <c r="D199" s="134" t="s">
        <v>126</v>
      </c>
      <c r="E199" s="135" t="s">
        <v>285</v>
      </c>
      <c r="F199" s="136" t="s">
        <v>286</v>
      </c>
      <c r="G199" s="137" t="s">
        <v>276</v>
      </c>
      <c r="H199" s="138">
        <v>14</v>
      </c>
      <c r="I199" s="139"/>
      <c r="J199" s="139">
        <f>ROUND(I199*H199,2)</f>
        <v>0</v>
      </c>
      <c r="K199" s="136" t="s">
        <v>130</v>
      </c>
      <c r="L199" s="33"/>
      <c r="M199" s="140" t="s">
        <v>3</v>
      </c>
      <c r="N199" s="141" t="s">
        <v>48</v>
      </c>
      <c r="O199" s="142">
        <v>0.095</v>
      </c>
      <c r="P199" s="142">
        <f>O199*H199</f>
        <v>1.33</v>
      </c>
      <c r="Q199" s="142">
        <v>0</v>
      </c>
      <c r="R199" s="142">
        <f>Q199*H199</f>
        <v>0</v>
      </c>
      <c r="S199" s="142">
        <v>0</v>
      </c>
      <c r="T199" s="143">
        <f>S199*H199</f>
        <v>0</v>
      </c>
      <c r="U199" s="32"/>
      <c r="V199" s="32"/>
      <c r="W199" s="32"/>
      <c r="X199" s="32"/>
      <c r="Y199" s="32"/>
      <c r="Z199" s="32"/>
      <c r="AA199" s="32"/>
      <c r="AB199" s="32"/>
      <c r="AC199" s="32"/>
      <c r="AD199" s="32"/>
      <c r="AE199" s="32"/>
      <c r="AR199" s="144" t="s">
        <v>131</v>
      </c>
      <c r="AT199" s="144" t="s">
        <v>126</v>
      </c>
      <c r="AU199" s="144" t="s">
        <v>87</v>
      </c>
      <c r="AY199" s="20" t="s">
        <v>124</v>
      </c>
      <c r="BE199" s="145">
        <f>IF(N199="základní",J199,0)</f>
        <v>0</v>
      </c>
      <c r="BF199" s="145">
        <f>IF(N199="snížená",J199,0)</f>
        <v>0</v>
      </c>
      <c r="BG199" s="145">
        <f>IF(N199="zákl. přenesená",J199,0)</f>
        <v>0</v>
      </c>
      <c r="BH199" s="145">
        <f>IF(N199="sníž. přenesená",J199,0)</f>
        <v>0</v>
      </c>
      <c r="BI199" s="145">
        <f>IF(N199="nulová",J199,0)</f>
        <v>0</v>
      </c>
      <c r="BJ199" s="20" t="s">
        <v>85</v>
      </c>
      <c r="BK199" s="145">
        <f>ROUND(I199*H199,2)</f>
        <v>0</v>
      </c>
      <c r="BL199" s="20" t="s">
        <v>131</v>
      </c>
      <c r="BM199" s="144" t="s">
        <v>287</v>
      </c>
    </row>
    <row r="200" spans="1:47" s="2" customFormat="1" ht="12">
      <c r="A200" s="32"/>
      <c r="B200" s="33"/>
      <c r="C200" s="32"/>
      <c r="D200" s="146" t="s">
        <v>133</v>
      </c>
      <c r="E200" s="32"/>
      <c r="F200" s="147" t="s">
        <v>288</v>
      </c>
      <c r="G200" s="32"/>
      <c r="H200" s="32"/>
      <c r="I200" s="32"/>
      <c r="J200" s="32"/>
      <c r="K200" s="32"/>
      <c r="L200" s="33"/>
      <c r="M200" s="148"/>
      <c r="N200" s="149"/>
      <c r="O200" s="53"/>
      <c r="P200" s="53"/>
      <c r="Q200" s="53"/>
      <c r="R200" s="53"/>
      <c r="S200" s="53"/>
      <c r="T200" s="54"/>
      <c r="U200" s="32"/>
      <c r="V200" s="32"/>
      <c r="W200" s="32"/>
      <c r="X200" s="32"/>
      <c r="Y200" s="32"/>
      <c r="Z200" s="32"/>
      <c r="AA200" s="32"/>
      <c r="AB200" s="32"/>
      <c r="AC200" s="32"/>
      <c r="AD200" s="32"/>
      <c r="AE200" s="32"/>
      <c r="AT200" s="20" t="s">
        <v>133</v>
      </c>
      <c r="AU200" s="20" t="s">
        <v>87</v>
      </c>
    </row>
    <row r="201" spans="2:51" s="13" customFormat="1" ht="12">
      <c r="B201" s="150"/>
      <c r="D201" s="151" t="s">
        <v>135</v>
      </c>
      <c r="E201" s="152" t="s">
        <v>3</v>
      </c>
      <c r="F201" s="153" t="s">
        <v>248</v>
      </c>
      <c r="H201" s="154">
        <v>14</v>
      </c>
      <c r="L201" s="150"/>
      <c r="M201" s="155"/>
      <c r="N201" s="156"/>
      <c r="O201" s="156"/>
      <c r="P201" s="156"/>
      <c r="Q201" s="156"/>
      <c r="R201" s="156"/>
      <c r="S201" s="156"/>
      <c r="T201" s="157"/>
      <c r="AT201" s="152" t="s">
        <v>135</v>
      </c>
      <c r="AU201" s="152" t="s">
        <v>87</v>
      </c>
      <c r="AV201" s="13" t="s">
        <v>87</v>
      </c>
      <c r="AW201" s="13" t="s">
        <v>37</v>
      </c>
      <c r="AX201" s="13" t="s">
        <v>85</v>
      </c>
      <c r="AY201" s="152" t="s">
        <v>124</v>
      </c>
    </row>
    <row r="202" spans="1:65" s="2" customFormat="1" ht="16.5" customHeight="1">
      <c r="A202" s="32"/>
      <c r="B202" s="133"/>
      <c r="C202" s="178" t="s">
        <v>8</v>
      </c>
      <c r="D202" s="178" t="s">
        <v>249</v>
      </c>
      <c r="E202" s="179" t="s">
        <v>289</v>
      </c>
      <c r="F202" s="180" t="s">
        <v>290</v>
      </c>
      <c r="G202" s="181" t="s">
        <v>276</v>
      </c>
      <c r="H202" s="182">
        <v>14</v>
      </c>
      <c r="I202" s="183"/>
      <c r="J202" s="183">
        <f>ROUND(I202*H202,2)</f>
        <v>0</v>
      </c>
      <c r="K202" s="180" t="s">
        <v>3</v>
      </c>
      <c r="L202" s="184"/>
      <c r="M202" s="185" t="s">
        <v>3</v>
      </c>
      <c r="N202" s="186" t="s">
        <v>48</v>
      </c>
      <c r="O202" s="142">
        <v>0</v>
      </c>
      <c r="P202" s="142">
        <f>O202*H202</f>
        <v>0</v>
      </c>
      <c r="Q202" s="142">
        <v>0.015</v>
      </c>
      <c r="R202" s="142">
        <f>Q202*H202</f>
        <v>0.21</v>
      </c>
      <c r="S202" s="142">
        <v>0</v>
      </c>
      <c r="T202" s="143">
        <f>S202*H202</f>
        <v>0</v>
      </c>
      <c r="U202" s="32"/>
      <c r="V202" s="32"/>
      <c r="W202" s="32"/>
      <c r="X202" s="32"/>
      <c r="Y202" s="32"/>
      <c r="Z202" s="32"/>
      <c r="AA202" s="32"/>
      <c r="AB202" s="32"/>
      <c r="AC202" s="32"/>
      <c r="AD202" s="32"/>
      <c r="AE202" s="32"/>
      <c r="AR202" s="144" t="s">
        <v>194</v>
      </c>
      <c r="AT202" s="144" t="s">
        <v>249</v>
      </c>
      <c r="AU202" s="144" t="s">
        <v>87</v>
      </c>
      <c r="AY202" s="20" t="s">
        <v>124</v>
      </c>
      <c r="BE202" s="145">
        <f>IF(N202="základní",J202,0)</f>
        <v>0</v>
      </c>
      <c r="BF202" s="145">
        <f>IF(N202="snížená",J202,0)</f>
        <v>0</v>
      </c>
      <c r="BG202" s="145">
        <f>IF(N202="zákl. přenesená",J202,0)</f>
        <v>0</v>
      </c>
      <c r="BH202" s="145">
        <f>IF(N202="sníž. přenesená",J202,0)</f>
        <v>0</v>
      </c>
      <c r="BI202" s="145">
        <f>IF(N202="nulová",J202,0)</f>
        <v>0</v>
      </c>
      <c r="BJ202" s="20" t="s">
        <v>85</v>
      </c>
      <c r="BK202" s="145">
        <f>ROUND(I202*H202,2)</f>
        <v>0</v>
      </c>
      <c r="BL202" s="20" t="s">
        <v>131</v>
      </c>
      <c r="BM202" s="144" t="s">
        <v>291</v>
      </c>
    </row>
    <row r="203" spans="2:51" s="13" customFormat="1" ht="12">
      <c r="B203" s="150"/>
      <c r="D203" s="151" t="s">
        <v>135</v>
      </c>
      <c r="E203" s="152" t="s">
        <v>3</v>
      </c>
      <c r="F203" s="153" t="s">
        <v>248</v>
      </c>
      <c r="H203" s="154">
        <v>14</v>
      </c>
      <c r="L203" s="150"/>
      <c r="M203" s="155"/>
      <c r="N203" s="156"/>
      <c r="O203" s="156"/>
      <c r="P203" s="156"/>
      <c r="Q203" s="156"/>
      <c r="R203" s="156"/>
      <c r="S203" s="156"/>
      <c r="T203" s="157"/>
      <c r="AT203" s="152" t="s">
        <v>135</v>
      </c>
      <c r="AU203" s="152" t="s">
        <v>87</v>
      </c>
      <c r="AV203" s="13" t="s">
        <v>87</v>
      </c>
      <c r="AW203" s="13" t="s">
        <v>37</v>
      </c>
      <c r="AX203" s="13" t="s">
        <v>85</v>
      </c>
      <c r="AY203" s="152" t="s">
        <v>124</v>
      </c>
    </row>
    <row r="204" spans="1:65" s="2" customFormat="1" ht="33" customHeight="1">
      <c r="A204" s="32"/>
      <c r="B204" s="133"/>
      <c r="C204" s="134" t="s">
        <v>292</v>
      </c>
      <c r="D204" s="134" t="s">
        <v>126</v>
      </c>
      <c r="E204" s="135" t="s">
        <v>293</v>
      </c>
      <c r="F204" s="136" t="s">
        <v>294</v>
      </c>
      <c r="G204" s="137" t="s">
        <v>129</v>
      </c>
      <c r="H204" s="138">
        <v>8.325</v>
      </c>
      <c r="I204" s="139"/>
      <c r="J204" s="139">
        <f>ROUND(I204*H204,2)</f>
        <v>0</v>
      </c>
      <c r="K204" s="136" t="s">
        <v>130</v>
      </c>
      <c r="L204" s="33"/>
      <c r="M204" s="140" t="s">
        <v>3</v>
      </c>
      <c r="N204" s="141" t="s">
        <v>48</v>
      </c>
      <c r="O204" s="142">
        <v>0.112</v>
      </c>
      <c r="P204" s="142">
        <f>O204*H204</f>
        <v>0.9323999999999999</v>
      </c>
      <c r="Q204" s="142">
        <v>0</v>
      </c>
      <c r="R204" s="142">
        <f>Q204*H204</f>
        <v>0</v>
      </c>
      <c r="S204" s="142">
        <v>0</v>
      </c>
      <c r="T204" s="143">
        <f>S204*H204</f>
        <v>0</v>
      </c>
      <c r="U204" s="32"/>
      <c r="V204" s="32"/>
      <c r="W204" s="32"/>
      <c r="X204" s="32"/>
      <c r="Y204" s="32"/>
      <c r="Z204" s="32"/>
      <c r="AA204" s="32"/>
      <c r="AB204" s="32"/>
      <c r="AC204" s="32"/>
      <c r="AD204" s="32"/>
      <c r="AE204" s="32"/>
      <c r="AR204" s="144" t="s">
        <v>131</v>
      </c>
      <c r="AT204" s="144" t="s">
        <v>126</v>
      </c>
      <c r="AU204" s="144" t="s">
        <v>87</v>
      </c>
      <c r="AY204" s="20" t="s">
        <v>124</v>
      </c>
      <c r="BE204" s="145">
        <f>IF(N204="základní",J204,0)</f>
        <v>0</v>
      </c>
      <c r="BF204" s="145">
        <f>IF(N204="snížená",J204,0)</f>
        <v>0</v>
      </c>
      <c r="BG204" s="145">
        <f>IF(N204="zákl. přenesená",J204,0)</f>
        <v>0</v>
      </c>
      <c r="BH204" s="145">
        <f>IF(N204="sníž. přenesená",J204,0)</f>
        <v>0</v>
      </c>
      <c r="BI204" s="145">
        <f>IF(N204="nulová",J204,0)</f>
        <v>0</v>
      </c>
      <c r="BJ204" s="20" t="s">
        <v>85</v>
      </c>
      <c r="BK204" s="145">
        <f>ROUND(I204*H204,2)</f>
        <v>0</v>
      </c>
      <c r="BL204" s="20" t="s">
        <v>131</v>
      </c>
      <c r="BM204" s="144" t="s">
        <v>295</v>
      </c>
    </row>
    <row r="205" spans="1:47" s="2" customFormat="1" ht="12">
      <c r="A205" s="32"/>
      <c r="B205" s="33"/>
      <c r="C205" s="32"/>
      <c r="D205" s="146" t="s">
        <v>133</v>
      </c>
      <c r="E205" s="32"/>
      <c r="F205" s="147" t="s">
        <v>296</v>
      </c>
      <c r="G205" s="32"/>
      <c r="H205" s="32"/>
      <c r="I205" s="32"/>
      <c r="J205" s="32"/>
      <c r="K205" s="32"/>
      <c r="L205" s="33"/>
      <c r="M205" s="148"/>
      <c r="N205" s="149"/>
      <c r="O205" s="53"/>
      <c r="P205" s="53"/>
      <c r="Q205" s="53"/>
      <c r="R205" s="53"/>
      <c r="S205" s="53"/>
      <c r="T205" s="54"/>
      <c r="U205" s="32"/>
      <c r="V205" s="32"/>
      <c r="W205" s="32"/>
      <c r="X205" s="32"/>
      <c r="Y205" s="32"/>
      <c r="Z205" s="32"/>
      <c r="AA205" s="32"/>
      <c r="AB205" s="32"/>
      <c r="AC205" s="32"/>
      <c r="AD205" s="32"/>
      <c r="AE205" s="32"/>
      <c r="AT205" s="20" t="s">
        <v>133</v>
      </c>
      <c r="AU205" s="20" t="s">
        <v>87</v>
      </c>
    </row>
    <row r="206" spans="2:51" s="13" customFormat="1" ht="12">
      <c r="B206" s="150"/>
      <c r="D206" s="151" t="s">
        <v>135</v>
      </c>
      <c r="E206" s="152" t="s">
        <v>3</v>
      </c>
      <c r="F206" s="153" t="s">
        <v>297</v>
      </c>
      <c r="H206" s="154">
        <v>8.325</v>
      </c>
      <c r="L206" s="150"/>
      <c r="M206" s="155"/>
      <c r="N206" s="156"/>
      <c r="O206" s="156"/>
      <c r="P206" s="156"/>
      <c r="Q206" s="156"/>
      <c r="R206" s="156"/>
      <c r="S206" s="156"/>
      <c r="T206" s="157"/>
      <c r="AT206" s="152" t="s">
        <v>135</v>
      </c>
      <c r="AU206" s="152" t="s">
        <v>87</v>
      </c>
      <c r="AV206" s="13" t="s">
        <v>87</v>
      </c>
      <c r="AW206" s="13" t="s">
        <v>37</v>
      </c>
      <c r="AX206" s="13" t="s">
        <v>85</v>
      </c>
      <c r="AY206" s="152" t="s">
        <v>124</v>
      </c>
    </row>
    <row r="207" spans="1:65" s="2" customFormat="1" ht="24.2" customHeight="1">
      <c r="A207" s="32"/>
      <c r="B207" s="133"/>
      <c r="C207" s="178" t="s">
        <v>298</v>
      </c>
      <c r="D207" s="178" t="s">
        <v>249</v>
      </c>
      <c r="E207" s="179" t="s">
        <v>299</v>
      </c>
      <c r="F207" s="180" t="s">
        <v>300</v>
      </c>
      <c r="G207" s="181" t="s">
        <v>129</v>
      </c>
      <c r="H207" s="182">
        <v>8.741</v>
      </c>
      <c r="I207" s="183"/>
      <c r="J207" s="183">
        <f>ROUND(I207*H207,2)</f>
        <v>0</v>
      </c>
      <c r="K207" s="180" t="s">
        <v>130</v>
      </c>
      <c r="L207" s="184"/>
      <c r="M207" s="185" t="s">
        <v>3</v>
      </c>
      <c r="N207" s="186" t="s">
        <v>48</v>
      </c>
      <c r="O207" s="142">
        <v>0</v>
      </c>
      <c r="P207" s="142">
        <f>O207*H207</f>
        <v>0</v>
      </c>
      <c r="Q207" s="142">
        <v>0.0005</v>
      </c>
      <c r="R207" s="142">
        <f>Q207*H207</f>
        <v>0.0043705</v>
      </c>
      <c r="S207" s="142">
        <v>0</v>
      </c>
      <c r="T207" s="143">
        <f>S207*H207</f>
        <v>0</v>
      </c>
      <c r="U207" s="32"/>
      <c r="V207" s="32"/>
      <c r="W207" s="32"/>
      <c r="X207" s="32"/>
      <c r="Y207" s="32"/>
      <c r="Z207" s="32"/>
      <c r="AA207" s="32"/>
      <c r="AB207" s="32"/>
      <c r="AC207" s="32"/>
      <c r="AD207" s="32"/>
      <c r="AE207" s="32"/>
      <c r="AR207" s="144" t="s">
        <v>194</v>
      </c>
      <c r="AT207" s="144" t="s">
        <v>249</v>
      </c>
      <c r="AU207" s="144" t="s">
        <v>87</v>
      </c>
      <c r="AY207" s="20" t="s">
        <v>124</v>
      </c>
      <c r="BE207" s="145">
        <f>IF(N207="základní",J207,0)</f>
        <v>0</v>
      </c>
      <c r="BF207" s="145">
        <f>IF(N207="snížená",J207,0)</f>
        <v>0</v>
      </c>
      <c r="BG207" s="145">
        <f>IF(N207="zákl. přenesená",J207,0)</f>
        <v>0</v>
      </c>
      <c r="BH207" s="145">
        <f>IF(N207="sníž. přenesená",J207,0)</f>
        <v>0</v>
      </c>
      <c r="BI207" s="145">
        <f>IF(N207="nulová",J207,0)</f>
        <v>0</v>
      </c>
      <c r="BJ207" s="20" t="s">
        <v>85</v>
      </c>
      <c r="BK207" s="145">
        <f>ROUND(I207*H207,2)</f>
        <v>0</v>
      </c>
      <c r="BL207" s="20" t="s">
        <v>131</v>
      </c>
      <c r="BM207" s="144" t="s">
        <v>301</v>
      </c>
    </row>
    <row r="208" spans="2:51" s="13" customFormat="1" ht="12">
      <c r="B208" s="150"/>
      <c r="D208" s="151" t="s">
        <v>135</v>
      </c>
      <c r="E208" s="152" t="s">
        <v>3</v>
      </c>
      <c r="F208" s="153" t="s">
        <v>302</v>
      </c>
      <c r="H208" s="154">
        <v>8.741</v>
      </c>
      <c r="L208" s="150"/>
      <c r="M208" s="155"/>
      <c r="N208" s="156"/>
      <c r="O208" s="156"/>
      <c r="P208" s="156"/>
      <c r="Q208" s="156"/>
      <c r="R208" s="156"/>
      <c r="S208" s="156"/>
      <c r="T208" s="157"/>
      <c r="AT208" s="152" t="s">
        <v>135</v>
      </c>
      <c r="AU208" s="152" t="s">
        <v>87</v>
      </c>
      <c r="AV208" s="13" t="s">
        <v>87</v>
      </c>
      <c r="AW208" s="13" t="s">
        <v>37</v>
      </c>
      <c r="AX208" s="13" t="s">
        <v>85</v>
      </c>
      <c r="AY208" s="152" t="s">
        <v>124</v>
      </c>
    </row>
    <row r="209" spans="1:65" s="2" customFormat="1" ht="24.2" customHeight="1">
      <c r="A209" s="32"/>
      <c r="B209" s="133"/>
      <c r="C209" s="134" t="s">
        <v>303</v>
      </c>
      <c r="D209" s="134" t="s">
        <v>126</v>
      </c>
      <c r="E209" s="135" t="s">
        <v>304</v>
      </c>
      <c r="F209" s="136" t="s">
        <v>305</v>
      </c>
      <c r="G209" s="137" t="s">
        <v>129</v>
      </c>
      <c r="H209" s="138">
        <v>8.325</v>
      </c>
      <c r="I209" s="139"/>
      <c r="J209" s="139">
        <f>ROUND(I209*H209,2)</f>
        <v>0</v>
      </c>
      <c r="K209" s="136" t="s">
        <v>130</v>
      </c>
      <c r="L209" s="33"/>
      <c r="M209" s="140" t="s">
        <v>3</v>
      </c>
      <c r="N209" s="141" t="s">
        <v>48</v>
      </c>
      <c r="O209" s="142">
        <v>0.113</v>
      </c>
      <c r="P209" s="142">
        <f>O209*H209</f>
        <v>0.9407249999999999</v>
      </c>
      <c r="Q209" s="142">
        <v>0</v>
      </c>
      <c r="R209" s="142">
        <f>Q209*H209</f>
        <v>0</v>
      </c>
      <c r="S209" s="142">
        <v>0</v>
      </c>
      <c r="T209" s="143">
        <f>S209*H209</f>
        <v>0</v>
      </c>
      <c r="U209" s="32"/>
      <c r="V209" s="32"/>
      <c r="W209" s="32"/>
      <c r="X209" s="32"/>
      <c r="Y209" s="32"/>
      <c r="Z209" s="32"/>
      <c r="AA209" s="32"/>
      <c r="AB209" s="32"/>
      <c r="AC209" s="32"/>
      <c r="AD209" s="32"/>
      <c r="AE209" s="32"/>
      <c r="AR209" s="144" t="s">
        <v>131</v>
      </c>
      <c r="AT209" s="144" t="s">
        <v>126</v>
      </c>
      <c r="AU209" s="144" t="s">
        <v>87</v>
      </c>
      <c r="AY209" s="20" t="s">
        <v>124</v>
      </c>
      <c r="BE209" s="145">
        <f>IF(N209="základní",J209,0)</f>
        <v>0</v>
      </c>
      <c r="BF209" s="145">
        <f>IF(N209="snížená",J209,0)</f>
        <v>0</v>
      </c>
      <c r="BG209" s="145">
        <f>IF(N209="zákl. přenesená",J209,0)</f>
        <v>0</v>
      </c>
      <c r="BH209" s="145">
        <f>IF(N209="sníž. přenesená",J209,0)</f>
        <v>0</v>
      </c>
      <c r="BI209" s="145">
        <f>IF(N209="nulová",J209,0)</f>
        <v>0</v>
      </c>
      <c r="BJ209" s="20" t="s">
        <v>85</v>
      </c>
      <c r="BK209" s="145">
        <f>ROUND(I209*H209,2)</f>
        <v>0</v>
      </c>
      <c r="BL209" s="20" t="s">
        <v>131</v>
      </c>
      <c r="BM209" s="144" t="s">
        <v>306</v>
      </c>
    </row>
    <row r="210" spans="1:47" s="2" customFormat="1" ht="12">
      <c r="A210" s="32"/>
      <c r="B210" s="33"/>
      <c r="C210" s="32"/>
      <c r="D210" s="146" t="s">
        <v>133</v>
      </c>
      <c r="E210" s="32"/>
      <c r="F210" s="147" t="s">
        <v>307</v>
      </c>
      <c r="G210" s="32"/>
      <c r="H210" s="32"/>
      <c r="I210" s="32"/>
      <c r="J210" s="32"/>
      <c r="K210" s="32"/>
      <c r="L210" s="33"/>
      <c r="M210" s="148"/>
      <c r="N210" s="149"/>
      <c r="O210" s="53"/>
      <c r="P210" s="53"/>
      <c r="Q210" s="53"/>
      <c r="R210" s="53"/>
      <c r="S210" s="53"/>
      <c r="T210" s="54"/>
      <c r="U210" s="32"/>
      <c r="V210" s="32"/>
      <c r="W210" s="32"/>
      <c r="X210" s="32"/>
      <c r="Y210" s="32"/>
      <c r="Z210" s="32"/>
      <c r="AA210" s="32"/>
      <c r="AB210" s="32"/>
      <c r="AC210" s="32"/>
      <c r="AD210" s="32"/>
      <c r="AE210" s="32"/>
      <c r="AT210" s="20" t="s">
        <v>133</v>
      </c>
      <c r="AU210" s="20" t="s">
        <v>87</v>
      </c>
    </row>
    <row r="211" spans="2:51" s="13" customFormat="1" ht="12">
      <c r="B211" s="150"/>
      <c r="D211" s="151" t="s">
        <v>135</v>
      </c>
      <c r="E211" s="152" t="s">
        <v>3</v>
      </c>
      <c r="F211" s="153" t="s">
        <v>297</v>
      </c>
      <c r="H211" s="154">
        <v>8.325</v>
      </c>
      <c r="L211" s="150"/>
      <c r="M211" s="155"/>
      <c r="N211" s="156"/>
      <c r="O211" s="156"/>
      <c r="P211" s="156"/>
      <c r="Q211" s="156"/>
      <c r="R211" s="156"/>
      <c r="S211" s="156"/>
      <c r="T211" s="157"/>
      <c r="AT211" s="152" t="s">
        <v>135</v>
      </c>
      <c r="AU211" s="152" t="s">
        <v>87</v>
      </c>
      <c r="AV211" s="13" t="s">
        <v>87</v>
      </c>
      <c r="AW211" s="13" t="s">
        <v>37</v>
      </c>
      <c r="AX211" s="13" t="s">
        <v>85</v>
      </c>
      <c r="AY211" s="152" t="s">
        <v>124</v>
      </c>
    </row>
    <row r="212" spans="1:65" s="2" customFormat="1" ht="16.5" customHeight="1">
      <c r="A212" s="32"/>
      <c r="B212" s="133"/>
      <c r="C212" s="178" t="s">
        <v>308</v>
      </c>
      <c r="D212" s="178" t="s">
        <v>249</v>
      </c>
      <c r="E212" s="179" t="s">
        <v>309</v>
      </c>
      <c r="F212" s="180" t="s">
        <v>310</v>
      </c>
      <c r="G212" s="181" t="s">
        <v>197</v>
      </c>
      <c r="H212" s="182">
        <v>0.857</v>
      </c>
      <c r="I212" s="183"/>
      <c r="J212" s="183">
        <f>ROUND(I212*H212,2)</f>
        <v>0</v>
      </c>
      <c r="K212" s="180" t="s">
        <v>130</v>
      </c>
      <c r="L212" s="184"/>
      <c r="M212" s="185" t="s">
        <v>3</v>
      </c>
      <c r="N212" s="186" t="s">
        <v>48</v>
      </c>
      <c r="O212" s="142">
        <v>0</v>
      </c>
      <c r="P212" s="142">
        <f>O212*H212</f>
        <v>0</v>
      </c>
      <c r="Q212" s="142">
        <v>0.2</v>
      </c>
      <c r="R212" s="142">
        <f>Q212*H212</f>
        <v>0.1714</v>
      </c>
      <c r="S212" s="142">
        <v>0</v>
      </c>
      <c r="T212" s="143">
        <f>S212*H212</f>
        <v>0</v>
      </c>
      <c r="U212" s="32"/>
      <c r="V212" s="32"/>
      <c r="W212" s="32"/>
      <c r="X212" s="32"/>
      <c r="Y212" s="32"/>
      <c r="Z212" s="32"/>
      <c r="AA212" s="32"/>
      <c r="AB212" s="32"/>
      <c r="AC212" s="32"/>
      <c r="AD212" s="32"/>
      <c r="AE212" s="32"/>
      <c r="AR212" s="144" t="s">
        <v>194</v>
      </c>
      <c r="AT212" s="144" t="s">
        <v>249</v>
      </c>
      <c r="AU212" s="144" t="s">
        <v>87</v>
      </c>
      <c r="AY212" s="20" t="s">
        <v>124</v>
      </c>
      <c r="BE212" s="145">
        <f>IF(N212="základní",J212,0)</f>
        <v>0</v>
      </c>
      <c r="BF212" s="145">
        <f>IF(N212="snížená",J212,0)</f>
        <v>0</v>
      </c>
      <c r="BG212" s="145">
        <f>IF(N212="zákl. přenesená",J212,0)</f>
        <v>0</v>
      </c>
      <c r="BH212" s="145">
        <f>IF(N212="sníž. přenesená",J212,0)</f>
        <v>0</v>
      </c>
      <c r="BI212" s="145">
        <f>IF(N212="nulová",J212,0)</f>
        <v>0</v>
      </c>
      <c r="BJ212" s="20" t="s">
        <v>85</v>
      </c>
      <c r="BK212" s="145">
        <f>ROUND(I212*H212,2)</f>
        <v>0</v>
      </c>
      <c r="BL212" s="20" t="s">
        <v>131</v>
      </c>
      <c r="BM212" s="144" t="s">
        <v>311</v>
      </c>
    </row>
    <row r="213" spans="2:51" s="13" customFormat="1" ht="12">
      <c r="B213" s="150"/>
      <c r="D213" s="151" t="s">
        <v>135</v>
      </c>
      <c r="E213" s="152" t="s">
        <v>3</v>
      </c>
      <c r="F213" s="153" t="s">
        <v>312</v>
      </c>
      <c r="H213" s="154">
        <v>0.857</v>
      </c>
      <c r="L213" s="150"/>
      <c r="M213" s="155"/>
      <c r="N213" s="156"/>
      <c r="O213" s="156"/>
      <c r="P213" s="156"/>
      <c r="Q213" s="156"/>
      <c r="R213" s="156"/>
      <c r="S213" s="156"/>
      <c r="T213" s="157"/>
      <c r="AT213" s="152" t="s">
        <v>135</v>
      </c>
      <c r="AU213" s="152" t="s">
        <v>87</v>
      </c>
      <c r="AV213" s="13" t="s">
        <v>87</v>
      </c>
      <c r="AW213" s="13" t="s">
        <v>37</v>
      </c>
      <c r="AX213" s="13" t="s">
        <v>85</v>
      </c>
      <c r="AY213" s="152" t="s">
        <v>124</v>
      </c>
    </row>
    <row r="214" spans="2:63" s="12" customFormat="1" ht="22.9" customHeight="1">
      <c r="B214" s="121"/>
      <c r="D214" s="122" t="s">
        <v>76</v>
      </c>
      <c r="E214" s="131" t="s">
        <v>166</v>
      </c>
      <c r="F214" s="131" t="s">
        <v>313</v>
      </c>
      <c r="J214" s="132">
        <f>BK214</f>
        <v>0</v>
      </c>
      <c r="L214" s="121"/>
      <c r="M214" s="125"/>
      <c r="N214" s="126"/>
      <c r="O214" s="126"/>
      <c r="P214" s="127">
        <f>SUM(P215:P300)</f>
        <v>263.52668</v>
      </c>
      <c r="Q214" s="126"/>
      <c r="R214" s="127">
        <f>SUM(R215:R300)</f>
        <v>30.002404</v>
      </c>
      <c r="S214" s="126"/>
      <c r="T214" s="128">
        <f>SUM(T215:T300)</f>
        <v>0</v>
      </c>
      <c r="AR214" s="122" t="s">
        <v>85</v>
      </c>
      <c r="AT214" s="129" t="s">
        <v>76</v>
      </c>
      <c r="AU214" s="129" t="s">
        <v>85</v>
      </c>
      <c r="AY214" s="122" t="s">
        <v>124</v>
      </c>
      <c r="BK214" s="130">
        <f>SUM(BK215:BK300)</f>
        <v>0</v>
      </c>
    </row>
    <row r="215" spans="1:65" s="2" customFormat="1" ht="44.25" customHeight="1">
      <c r="A215" s="32"/>
      <c r="B215" s="133"/>
      <c r="C215" s="134" t="s">
        <v>314</v>
      </c>
      <c r="D215" s="134" t="s">
        <v>126</v>
      </c>
      <c r="E215" s="135" t="s">
        <v>315</v>
      </c>
      <c r="F215" s="136" t="s">
        <v>316</v>
      </c>
      <c r="G215" s="137" t="s">
        <v>129</v>
      </c>
      <c r="H215" s="138">
        <v>722.02</v>
      </c>
      <c r="I215" s="139"/>
      <c r="J215" s="139">
        <f>ROUND(I215*H215,2)</f>
        <v>0</v>
      </c>
      <c r="K215" s="136" t="s">
        <v>130</v>
      </c>
      <c r="L215" s="33"/>
      <c r="M215" s="140" t="s">
        <v>3</v>
      </c>
      <c r="N215" s="141" t="s">
        <v>48</v>
      </c>
      <c r="O215" s="142">
        <v>0.027</v>
      </c>
      <c r="P215" s="142">
        <f>O215*H215</f>
        <v>19.49454</v>
      </c>
      <c r="Q215" s="142">
        <v>0</v>
      </c>
      <c r="R215" s="142">
        <f>Q215*H215</f>
        <v>0</v>
      </c>
      <c r="S215" s="142">
        <v>0</v>
      </c>
      <c r="T215" s="143">
        <f>S215*H215</f>
        <v>0</v>
      </c>
      <c r="U215" s="32"/>
      <c r="V215" s="32"/>
      <c r="W215" s="32"/>
      <c r="X215" s="32"/>
      <c r="Y215" s="32"/>
      <c r="Z215" s="32"/>
      <c r="AA215" s="32"/>
      <c r="AB215" s="32"/>
      <c r="AC215" s="32"/>
      <c r="AD215" s="32"/>
      <c r="AE215" s="32"/>
      <c r="AR215" s="144" t="s">
        <v>131</v>
      </c>
      <c r="AT215" s="144" t="s">
        <v>126</v>
      </c>
      <c r="AU215" s="144" t="s">
        <v>87</v>
      </c>
      <c r="AY215" s="20" t="s">
        <v>124</v>
      </c>
      <c r="BE215" s="145">
        <f>IF(N215="základní",J215,0)</f>
        <v>0</v>
      </c>
      <c r="BF215" s="145">
        <f>IF(N215="snížená",J215,0)</f>
        <v>0</v>
      </c>
      <c r="BG215" s="145">
        <f>IF(N215="zákl. přenesená",J215,0)</f>
        <v>0</v>
      </c>
      <c r="BH215" s="145">
        <f>IF(N215="sníž. přenesená",J215,0)</f>
        <v>0</v>
      </c>
      <c r="BI215" s="145">
        <f>IF(N215="nulová",J215,0)</f>
        <v>0</v>
      </c>
      <c r="BJ215" s="20" t="s">
        <v>85</v>
      </c>
      <c r="BK215" s="145">
        <f>ROUND(I215*H215,2)</f>
        <v>0</v>
      </c>
      <c r="BL215" s="20" t="s">
        <v>131</v>
      </c>
      <c r="BM215" s="144" t="s">
        <v>317</v>
      </c>
    </row>
    <row r="216" spans="1:47" s="2" customFormat="1" ht="12">
      <c r="A216" s="32"/>
      <c r="B216" s="33"/>
      <c r="C216" s="32"/>
      <c r="D216" s="146" t="s">
        <v>133</v>
      </c>
      <c r="E216" s="32"/>
      <c r="F216" s="147" t="s">
        <v>318</v>
      </c>
      <c r="G216" s="32"/>
      <c r="H216" s="32"/>
      <c r="I216" s="32"/>
      <c r="J216" s="32"/>
      <c r="K216" s="32"/>
      <c r="L216" s="33"/>
      <c r="M216" s="148"/>
      <c r="N216" s="149"/>
      <c r="O216" s="53"/>
      <c r="P216" s="53"/>
      <c r="Q216" s="53"/>
      <c r="R216" s="53"/>
      <c r="S216" s="53"/>
      <c r="T216" s="54"/>
      <c r="U216" s="32"/>
      <c r="V216" s="32"/>
      <c r="W216" s="32"/>
      <c r="X216" s="32"/>
      <c r="Y216" s="32"/>
      <c r="Z216" s="32"/>
      <c r="AA216" s="32"/>
      <c r="AB216" s="32"/>
      <c r="AC216" s="32"/>
      <c r="AD216" s="32"/>
      <c r="AE216" s="32"/>
      <c r="AT216" s="20" t="s">
        <v>133</v>
      </c>
      <c r="AU216" s="20" t="s">
        <v>87</v>
      </c>
    </row>
    <row r="217" spans="2:51" s="14" customFormat="1" ht="12">
      <c r="B217" s="158"/>
      <c r="D217" s="151" t="s">
        <v>135</v>
      </c>
      <c r="E217" s="159" t="s">
        <v>3</v>
      </c>
      <c r="F217" s="160" t="s">
        <v>319</v>
      </c>
      <c r="H217" s="159" t="s">
        <v>3</v>
      </c>
      <c r="L217" s="158"/>
      <c r="M217" s="161"/>
      <c r="N217" s="162"/>
      <c r="O217" s="162"/>
      <c r="P217" s="162"/>
      <c r="Q217" s="162"/>
      <c r="R217" s="162"/>
      <c r="S217" s="162"/>
      <c r="T217" s="163"/>
      <c r="AT217" s="159" t="s">
        <v>135</v>
      </c>
      <c r="AU217" s="159" t="s">
        <v>87</v>
      </c>
      <c r="AV217" s="14" t="s">
        <v>85</v>
      </c>
      <c r="AW217" s="14" t="s">
        <v>37</v>
      </c>
      <c r="AX217" s="14" t="s">
        <v>77</v>
      </c>
      <c r="AY217" s="159" t="s">
        <v>124</v>
      </c>
    </row>
    <row r="218" spans="2:51" s="13" customFormat="1" ht="12">
      <c r="B218" s="150"/>
      <c r="D218" s="151" t="s">
        <v>135</v>
      </c>
      <c r="E218" s="152" t="s">
        <v>3</v>
      </c>
      <c r="F218" s="153" t="s">
        <v>320</v>
      </c>
      <c r="H218" s="154">
        <v>544.62</v>
      </c>
      <c r="L218" s="150"/>
      <c r="M218" s="155"/>
      <c r="N218" s="156"/>
      <c r="O218" s="156"/>
      <c r="P218" s="156"/>
      <c r="Q218" s="156"/>
      <c r="R218" s="156"/>
      <c r="S218" s="156"/>
      <c r="T218" s="157"/>
      <c r="AT218" s="152" t="s">
        <v>135</v>
      </c>
      <c r="AU218" s="152" t="s">
        <v>87</v>
      </c>
      <c r="AV218" s="13" t="s">
        <v>87</v>
      </c>
      <c r="AW218" s="13" t="s">
        <v>37</v>
      </c>
      <c r="AX218" s="13" t="s">
        <v>77</v>
      </c>
      <c r="AY218" s="152" t="s">
        <v>124</v>
      </c>
    </row>
    <row r="219" spans="2:51" s="14" customFormat="1" ht="12">
      <c r="B219" s="158"/>
      <c r="D219" s="151" t="s">
        <v>135</v>
      </c>
      <c r="E219" s="159" t="s">
        <v>3</v>
      </c>
      <c r="F219" s="160" t="s">
        <v>321</v>
      </c>
      <c r="H219" s="159" t="s">
        <v>3</v>
      </c>
      <c r="L219" s="158"/>
      <c r="M219" s="161"/>
      <c r="N219" s="162"/>
      <c r="O219" s="162"/>
      <c r="P219" s="162"/>
      <c r="Q219" s="162"/>
      <c r="R219" s="162"/>
      <c r="S219" s="162"/>
      <c r="T219" s="163"/>
      <c r="AT219" s="159" t="s">
        <v>135</v>
      </c>
      <c r="AU219" s="159" t="s">
        <v>87</v>
      </c>
      <c r="AV219" s="14" t="s">
        <v>85</v>
      </c>
      <c r="AW219" s="14" t="s">
        <v>37</v>
      </c>
      <c r="AX219" s="14" t="s">
        <v>77</v>
      </c>
      <c r="AY219" s="159" t="s">
        <v>124</v>
      </c>
    </row>
    <row r="220" spans="2:51" s="13" customFormat="1" ht="12">
      <c r="B220" s="150"/>
      <c r="D220" s="151" t="s">
        <v>135</v>
      </c>
      <c r="E220" s="152" t="s">
        <v>3</v>
      </c>
      <c r="F220" s="153" t="s">
        <v>322</v>
      </c>
      <c r="H220" s="154">
        <v>177.4</v>
      </c>
      <c r="L220" s="150"/>
      <c r="M220" s="155"/>
      <c r="N220" s="156"/>
      <c r="O220" s="156"/>
      <c r="P220" s="156"/>
      <c r="Q220" s="156"/>
      <c r="R220" s="156"/>
      <c r="S220" s="156"/>
      <c r="T220" s="157"/>
      <c r="AT220" s="152" t="s">
        <v>135</v>
      </c>
      <c r="AU220" s="152" t="s">
        <v>87</v>
      </c>
      <c r="AV220" s="13" t="s">
        <v>87</v>
      </c>
      <c r="AW220" s="13" t="s">
        <v>37</v>
      </c>
      <c r="AX220" s="13" t="s">
        <v>77</v>
      </c>
      <c r="AY220" s="152" t="s">
        <v>124</v>
      </c>
    </row>
    <row r="221" spans="2:51" s="15" customFormat="1" ht="12">
      <c r="B221" s="164"/>
      <c r="D221" s="151" t="s">
        <v>135</v>
      </c>
      <c r="E221" s="165" t="s">
        <v>3</v>
      </c>
      <c r="F221" s="166" t="s">
        <v>146</v>
      </c>
      <c r="H221" s="167">
        <v>722.02</v>
      </c>
      <c r="L221" s="164"/>
      <c r="M221" s="168"/>
      <c r="N221" s="169"/>
      <c r="O221" s="169"/>
      <c r="P221" s="169"/>
      <c r="Q221" s="169"/>
      <c r="R221" s="169"/>
      <c r="S221" s="169"/>
      <c r="T221" s="170"/>
      <c r="AT221" s="165" t="s">
        <v>135</v>
      </c>
      <c r="AU221" s="165" t="s">
        <v>87</v>
      </c>
      <c r="AV221" s="15" t="s">
        <v>131</v>
      </c>
      <c r="AW221" s="15" t="s">
        <v>37</v>
      </c>
      <c r="AX221" s="15" t="s">
        <v>85</v>
      </c>
      <c r="AY221" s="165" t="s">
        <v>124</v>
      </c>
    </row>
    <row r="222" spans="1:65" s="2" customFormat="1" ht="33" customHeight="1">
      <c r="A222" s="32"/>
      <c r="B222" s="133"/>
      <c r="C222" s="134" t="s">
        <v>323</v>
      </c>
      <c r="D222" s="134" t="s">
        <v>126</v>
      </c>
      <c r="E222" s="135" t="s">
        <v>324</v>
      </c>
      <c r="F222" s="136" t="s">
        <v>325</v>
      </c>
      <c r="G222" s="137" t="s">
        <v>129</v>
      </c>
      <c r="H222" s="138">
        <v>108.8</v>
      </c>
      <c r="I222" s="139"/>
      <c r="J222" s="139">
        <f>ROUND(I222*H222,2)</f>
        <v>0</v>
      </c>
      <c r="K222" s="136" t="s">
        <v>130</v>
      </c>
      <c r="L222" s="33"/>
      <c r="M222" s="140" t="s">
        <v>3</v>
      </c>
      <c r="N222" s="141" t="s">
        <v>48</v>
      </c>
      <c r="O222" s="142">
        <v>0.029</v>
      </c>
      <c r="P222" s="142">
        <f>O222*H222</f>
        <v>3.1552000000000002</v>
      </c>
      <c r="Q222" s="142">
        <v>0</v>
      </c>
      <c r="R222" s="142">
        <f>Q222*H222</f>
        <v>0</v>
      </c>
      <c r="S222" s="142">
        <v>0</v>
      </c>
      <c r="T222" s="143">
        <f>S222*H222</f>
        <v>0</v>
      </c>
      <c r="U222" s="32"/>
      <c r="V222" s="32"/>
      <c r="W222" s="32"/>
      <c r="X222" s="32"/>
      <c r="Y222" s="32"/>
      <c r="Z222" s="32"/>
      <c r="AA222" s="32"/>
      <c r="AB222" s="32"/>
      <c r="AC222" s="32"/>
      <c r="AD222" s="32"/>
      <c r="AE222" s="32"/>
      <c r="AR222" s="144" t="s">
        <v>131</v>
      </c>
      <c r="AT222" s="144" t="s">
        <v>126</v>
      </c>
      <c r="AU222" s="144" t="s">
        <v>87</v>
      </c>
      <c r="AY222" s="20" t="s">
        <v>124</v>
      </c>
      <c r="BE222" s="145">
        <f>IF(N222="základní",J222,0)</f>
        <v>0</v>
      </c>
      <c r="BF222" s="145">
        <f>IF(N222="snížená",J222,0)</f>
        <v>0</v>
      </c>
      <c r="BG222" s="145">
        <f>IF(N222="zákl. přenesená",J222,0)</f>
        <v>0</v>
      </c>
      <c r="BH222" s="145">
        <f>IF(N222="sníž. přenesená",J222,0)</f>
        <v>0</v>
      </c>
      <c r="BI222" s="145">
        <f>IF(N222="nulová",J222,0)</f>
        <v>0</v>
      </c>
      <c r="BJ222" s="20" t="s">
        <v>85</v>
      </c>
      <c r="BK222" s="145">
        <f>ROUND(I222*H222,2)</f>
        <v>0</v>
      </c>
      <c r="BL222" s="20" t="s">
        <v>131</v>
      </c>
      <c r="BM222" s="144" t="s">
        <v>326</v>
      </c>
    </row>
    <row r="223" spans="1:47" s="2" customFormat="1" ht="12">
      <c r="A223" s="32"/>
      <c r="B223" s="33"/>
      <c r="C223" s="32"/>
      <c r="D223" s="146" t="s">
        <v>133</v>
      </c>
      <c r="E223" s="32"/>
      <c r="F223" s="147" t="s">
        <v>327</v>
      </c>
      <c r="G223" s="32"/>
      <c r="H223" s="32"/>
      <c r="I223" s="32"/>
      <c r="J223" s="32"/>
      <c r="K223" s="32"/>
      <c r="L223" s="33"/>
      <c r="M223" s="148"/>
      <c r="N223" s="149"/>
      <c r="O223" s="53"/>
      <c r="P223" s="53"/>
      <c r="Q223" s="53"/>
      <c r="R223" s="53"/>
      <c r="S223" s="53"/>
      <c r="T223" s="54"/>
      <c r="U223" s="32"/>
      <c r="V223" s="32"/>
      <c r="W223" s="32"/>
      <c r="X223" s="32"/>
      <c r="Y223" s="32"/>
      <c r="Z223" s="32"/>
      <c r="AA223" s="32"/>
      <c r="AB223" s="32"/>
      <c r="AC223" s="32"/>
      <c r="AD223" s="32"/>
      <c r="AE223" s="32"/>
      <c r="AT223" s="20" t="s">
        <v>133</v>
      </c>
      <c r="AU223" s="20" t="s">
        <v>87</v>
      </c>
    </row>
    <row r="224" spans="2:51" s="14" customFormat="1" ht="12">
      <c r="B224" s="158"/>
      <c r="D224" s="151" t="s">
        <v>135</v>
      </c>
      <c r="E224" s="159" t="s">
        <v>3</v>
      </c>
      <c r="F224" s="160" t="s">
        <v>328</v>
      </c>
      <c r="H224" s="159" t="s">
        <v>3</v>
      </c>
      <c r="L224" s="158"/>
      <c r="M224" s="161"/>
      <c r="N224" s="162"/>
      <c r="O224" s="162"/>
      <c r="P224" s="162"/>
      <c r="Q224" s="162"/>
      <c r="R224" s="162"/>
      <c r="S224" s="162"/>
      <c r="T224" s="163"/>
      <c r="AT224" s="159" t="s">
        <v>135</v>
      </c>
      <c r="AU224" s="159" t="s">
        <v>87</v>
      </c>
      <c r="AV224" s="14" t="s">
        <v>85</v>
      </c>
      <c r="AW224" s="14" t="s">
        <v>37</v>
      </c>
      <c r="AX224" s="14" t="s">
        <v>77</v>
      </c>
      <c r="AY224" s="159" t="s">
        <v>124</v>
      </c>
    </row>
    <row r="225" spans="2:51" s="13" customFormat="1" ht="12">
      <c r="B225" s="150"/>
      <c r="D225" s="151" t="s">
        <v>135</v>
      </c>
      <c r="E225" s="152" t="s">
        <v>3</v>
      </c>
      <c r="F225" s="153" t="s">
        <v>323</v>
      </c>
      <c r="H225" s="154">
        <v>27</v>
      </c>
      <c r="L225" s="150"/>
      <c r="M225" s="155"/>
      <c r="N225" s="156"/>
      <c r="O225" s="156"/>
      <c r="P225" s="156"/>
      <c r="Q225" s="156"/>
      <c r="R225" s="156"/>
      <c r="S225" s="156"/>
      <c r="T225" s="157"/>
      <c r="AT225" s="152" t="s">
        <v>135</v>
      </c>
      <c r="AU225" s="152" t="s">
        <v>87</v>
      </c>
      <c r="AV225" s="13" t="s">
        <v>87</v>
      </c>
      <c r="AW225" s="13" t="s">
        <v>37</v>
      </c>
      <c r="AX225" s="13" t="s">
        <v>77</v>
      </c>
      <c r="AY225" s="152" t="s">
        <v>124</v>
      </c>
    </row>
    <row r="226" spans="2:51" s="14" customFormat="1" ht="12">
      <c r="B226" s="158"/>
      <c r="D226" s="151" t="s">
        <v>135</v>
      </c>
      <c r="E226" s="159" t="s">
        <v>3</v>
      </c>
      <c r="F226" s="160" t="s">
        <v>329</v>
      </c>
      <c r="H226" s="159" t="s">
        <v>3</v>
      </c>
      <c r="L226" s="158"/>
      <c r="M226" s="161"/>
      <c r="N226" s="162"/>
      <c r="O226" s="162"/>
      <c r="P226" s="162"/>
      <c r="Q226" s="162"/>
      <c r="R226" s="162"/>
      <c r="S226" s="162"/>
      <c r="T226" s="163"/>
      <c r="AT226" s="159" t="s">
        <v>135</v>
      </c>
      <c r="AU226" s="159" t="s">
        <v>87</v>
      </c>
      <c r="AV226" s="14" t="s">
        <v>85</v>
      </c>
      <c r="AW226" s="14" t="s">
        <v>37</v>
      </c>
      <c r="AX226" s="14" t="s">
        <v>77</v>
      </c>
      <c r="AY226" s="159" t="s">
        <v>124</v>
      </c>
    </row>
    <row r="227" spans="2:51" s="13" customFormat="1" ht="12">
      <c r="B227" s="150"/>
      <c r="D227" s="151" t="s">
        <v>135</v>
      </c>
      <c r="E227" s="152" t="s">
        <v>3</v>
      </c>
      <c r="F227" s="153" t="s">
        <v>330</v>
      </c>
      <c r="H227" s="154">
        <v>5.6</v>
      </c>
      <c r="L227" s="150"/>
      <c r="M227" s="155"/>
      <c r="N227" s="156"/>
      <c r="O227" s="156"/>
      <c r="P227" s="156"/>
      <c r="Q227" s="156"/>
      <c r="R227" s="156"/>
      <c r="S227" s="156"/>
      <c r="T227" s="157"/>
      <c r="AT227" s="152" t="s">
        <v>135</v>
      </c>
      <c r="AU227" s="152" t="s">
        <v>87</v>
      </c>
      <c r="AV227" s="13" t="s">
        <v>87</v>
      </c>
      <c r="AW227" s="13" t="s">
        <v>37</v>
      </c>
      <c r="AX227" s="13" t="s">
        <v>77</v>
      </c>
      <c r="AY227" s="152" t="s">
        <v>124</v>
      </c>
    </row>
    <row r="228" spans="2:51" s="14" customFormat="1" ht="12">
      <c r="B228" s="158"/>
      <c r="D228" s="151" t="s">
        <v>135</v>
      </c>
      <c r="E228" s="159" t="s">
        <v>3</v>
      </c>
      <c r="F228" s="160" t="s">
        <v>331</v>
      </c>
      <c r="H228" s="159" t="s">
        <v>3</v>
      </c>
      <c r="L228" s="158"/>
      <c r="M228" s="161"/>
      <c r="N228" s="162"/>
      <c r="O228" s="162"/>
      <c r="P228" s="162"/>
      <c r="Q228" s="162"/>
      <c r="R228" s="162"/>
      <c r="S228" s="162"/>
      <c r="T228" s="163"/>
      <c r="AT228" s="159" t="s">
        <v>135</v>
      </c>
      <c r="AU228" s="159" t="s">
        <v>87</v>
      </c>
      <c r="AV228" s="14" t="s">
        <v>85</v>
      </c>
      <c r="AW228" s="14" t="s">
        <v>37</v>
      </c>
      <c r="AX228" s="14" t="s">
        <v>77</v>
      </c>
      <c r="AY228" s="159" t="s">
        <v>124</v>
      </c>
    </row>
    <row r="229" spans="2:51" s="13" customFormat="1" ht="12">
      <c r="B229" s="150"/>
      <c r="D229" s="151" t="s">
        <v>135</v>
      </c>
      <c r="E229" s="152" t="s">
        <v>3</v>
      </c>
      <c r="F229" s="153" t="s">
        <v>332</v>
      </c>
      <c r="H229" s="154">
        <v>59.5</v>
      </c>
      <c r="L229" s="150"/>
      <c r="M229" s="155"/>
      <c r="N229" s="156"/>
      <c r="O229" s="156"/>
      <c r="P229" s="156"/>
      <c r="Q229" s="156"/>
      <c r="R229" s="156"/>
      <c r="S229" s="156"/>
      <c r="T229" s="157"/>
      <c r="AT229" s="152" t="s">
        <v>135</v>
      </c>
      <c r="AU229" s="152" t="s">
        <v>87</v>
      </c>
      <c r="AV229" s="13" t="s">
        <v>87</v>
      </c>
      <c r="AW229" s="13" t="s">
        <v>37</v>
      </c>
      <c r="AX229" s="13" t="s">
        <v>77</v>
      </c>
      <c r="AY229" s="152" t="s">
        <v>124</v>
      </c>
    </row>
    <row r="230" spans="2:51" s="14" customFormat="1" ht="12">
      <c r="B230" s="158"/>
      <c r="D230" s="151" t="s">
        <v>135</v>
      </c>
      <c r="E230" s="159" t="s">
        <v>3</v>
      </c>
      <c r="F230" s="160" t="s">
        <v>333</v>
      </c>
      <c r="H230" s="159" t="s">
        <v>3</v>
      </c>
      <c r="L230" s="158"/>
      <c r="M230" s="161"/>
      <c r="N230" s="162"/>
      <c r="O230" s="162"/>
      <c r="P230" s="162"/>
      <c r="Q230" s="162"/>
      <c r="R230" s="162"/>
      <c r="S230" s="162"/>
      <c r="T230" s="163"/>
      <c r="AT230" s="159" t="s">
        <v>135</v>
      </c>
      <c r="AU230" s="159" t="s">
        <v>87</v>
      </c>
      <c r="AV230" s="14" t="s">
        <v>85</v>
      </c>
      <c r="AW230" s="14" t="s">
        <v>37</v>
      </c>
      <c r="AX230" s="14" t="s">
        <v>77</v>
      </c>
      <c r="AY230" s="159" t="s">
        <v>124</v>
      </c>
    </row>
    <row r="231" spans="2:51" s="13" customFormat="1" ht="12">
      <c r="B231" s="150"/>
      <c r="D231" s="151" t="s">
        <v>135</v>
      </c>
      <c r="E231" s="152" t="s">
        <v>3</v>
      </c>
      <c r="F231" s="153" t="s">
        <v>334</v>
      </c>
      <c r="H231" s="154">
        <v>9.6</v>
      </c>
      <c r="L231" s="150"/>
      <c r="M231" s="155"/>
      <c r="N231" s="156"/>
      <c r="O231" s="156"/>
      <c r="P231" s="156"/>
      <c r="Q231" s="156"/>
      <c r="R231" s="156"/>
      <c r="S231" s="156"/>
      <c r="T231" s="157"/>
      <c r="AT231" s="152" t="s">
        <v>135</v>
      </c>
      <c r="AU231" s="152" t="s">
        <v>87</v>
      </c>
      <c r="AV231" s="13" t="s">
        <v>87</v>
      </c>
      <c r="AW231" s="13" t="s">
        <v>37</v>
      </c>
      <c r="AX231" s="13" t="s">
        <v>77</v>
      </c>
      <c r="AY231" s="152" t="s">
        <v>124</v>
      </c>
    </row>
    <row r="232" spans="2:51" s="14" customFormat="1" ht="12">
      <c r="B232" s="158"/>
      <c r="D232" s="151" t="s">
        <v>135</v>
      </c>
      <c r="E232" s="159" t="s">
        <v>3</v>
      </c>
      <c r="F232" s="160" t="s">
        <v>335</v>
      </c>
      <c r="H232" s="159" t="s">
        <v>3</v>
      </c>
      <c r="L232" s="158"/>
      <c r="M232" s="161"/>
      <c r="N232" s="162"/>
      <c r="O232" s="162"/>
      <c r="P232" s="162"/>
      <c r="Q232" s="162"/>
      <c r="R232" s="162"/>
      <c r="S232" s="162"/>
      <c r="T232" s="163"/>
      <c r="AT232" s="159" t="s">
        <v>135</v>
      </c>
      <c r="AU232" s="159" t="s">
        <v>87</v>
      </c>
      <c r="AV232" s="14" t="s">
        <v>85</v>
      </c>
      <c r="AW232" s="14" t="s">
        <v>37</v>
      </c>
      <c r="AX232" s="14" t="s">
        <v>77</v>
      </c>
      <c r="AY232" s="159" t="s">
        <v>124</v>
      </c>
    </row>
    <row r="233" spans="2:51" s="13" customFormat="1" ht="12">
      <c r="B233" s="150"/>
      <c r="D233" s="151" t="s">
        <v>135</v>
      </c>
      <c r="E233" s="152" t="s">
        <v>3</v>
      </c>
      <c r="F233" s="153" t="s">
        <v>336</v>
      </c>
      <c r="H233" s="154">
        <v>7.1</v>
      </c>
      <c r="L233" s="150"/>
      <c r="M233" s="155"/>
      <c r="N233" s="156"/>
      <c r="O233" s="156"/>
      <c r="P233" s="156"/>
      <c r="Q233" s="156"/>
      <c r="R233" s="156"/>
      <c r="S233" s="156"/>
      <c r="T233" s="157"/>
      <c r="AT233" s="152" t="s">
        <v>135</v>
      </c>
      <c r="AU233" s="152" t="s">
        <v>87</v>
      </c>
      <c r="AV233" s="13" t="s">
        <v>87</v>
      </c>
      <c r="AW233" s="13" t="s">
        <v>37</v>
      </c>
      <c r="AX233" s="13" t="s">
        <v>77</v>
      </c>
      <c r="AY233" s="152" t="s">
        <v>124</v>
      </c>
    </row>
    <row r="234" spans="2:51" s="15" customFormat="1" ht="12">
      <c r="B234" s="164"/>
      <c r="D234" s="151" t="s">
        <v>135</v>
      </c>
      <c r="E234" s="165" t="s">
        <v>3</v>
      </c>
      <c r="F234" s="166" t="s">
        <v>146</v>
      </c>
      <c r="H234" s="167">
        <v>108.8</v>
      </c>
      <c r="L234" s="164"/>
      <c r="M234" s="168"/>
      <c r="N234" s="169"/>
      <c r="O234" s="169"/>
      <c r="P234" s="169"/>
      <c r="Q234" s="169"/>
      <c r="R234" s="169"/>
      <c r="S234" s="169"/>
      <c r="T234" s="170"/>
      <c r="AT234" s="165" t="s">
        <v>135</v>
      </c>
      <c r="AU234" s="165" t="s">
        <v>87</v>
      </c>
      <c r="AV234" s="15" t="s">
        <v>131</v>
      </c>
      <c r="AW234" s="15" t="s">
        <v>37</v>
      </c>
      <c r="AX234" s="15" t="s">
        <v>85</v>
      </c>
      <c r="AY234" s="165" t="s">
        <v>124</v>
      </c>
    </row>
    <row r="235" spans="1:65" s="2" customFormat="1" ht="33" customHeight="1">
      <c r="A235" s="32"/>
      <c r="B235" s="133"/>
      <c r="C235" s="134" t="s">
        <v>337</v>
      </c>
      <c r="D235" s="134" t="s">
        <v>126</v>
      </c>
      <c r="E235" s="135" t="s">
        <v>338</v>
      </c>
      <c r="F235" s="136" t="s">
        <v>339</v>
      </c>
      <c r="G235" s="137" t="s">
        <v>129</v>
      </c>
      <c r="H235" s="138">
        <v>29.6</v>
      </c>
      <c r="I235" s="139"/>
      <c r="J235" s="139">
        <f>ROUND(I235*H235,2)</f>
        <v>0</v>
      </c>
      <c r="K235" s="136" t="s">
        <v>130</v>
      </c>
      <c r="L235" s="33"/>
      <c r="M235" s="140" t="s">
        <v>3</v>
      </c>
      <c r="N235" s="141" t="s">
        <v>48</v>
      </c>
      <c r="O235" s="142">
        <v>0.12</v>
      </c>
      <c r="P235" s="142">
        <f>O235*H235</f>
        <v>3.552</v>
      </c>
      <c r="Q235" s="142">
        <v>0</v>
      </c>
      <c r="R235" s="142">
        <f>Q235*H235</f>
        <v>0</v>
      </c>
      <c r="S235" s="142">
        <v>0</v>
      </c>
      <c r="T235" s="143">
        <f>S235*H235</f>
        <v>0</v>
      </c>
      <c r="U235" s="32"/>
      <c r="V235" s="32"/>
      <c r="W235" s="32"/>
      <c r="X235" s="32"/>
      <c r="Y235" s="32"/>
      <c r="Z235" s="32"/>
      <c r="AA235" s="32"/>
      <c r="AB235" s="32"/>
      <c r="AC235" s="32"/>
      <c r="AD235" s="32"/>
      <c r="AE235" s="32"/>
      <c r="AR235" s="144" t="s">
        <v>131</v>
      </c>
      <c r="AT235" s="144" t="s">
        <v>126</v>
      </c>
      <c r="AU235" s="144" t="s">
        <v>87</v>
      </c>
      <c r="AY235" s="20" t="s">
        <v>124</v>
      </c>
      <c r="BE235" s="145">
        <f>IF(N235="základní",J235,0)</f>
        <v>0</v>
      </c>
      <c r="BF235" s="145">
        <f>IF(N235="snížená",J235,0)</f>
        <v>0</v>
      </c>
      <c r="BG235" s="145">
        <f>IF(N235="zákl. přenesená",J235,0)</f>
        <v>0</v>
      </c>
      <c r="BH235" s="145">
        <f>IF(N235="sníž. přenesená",J235,0)</f>
        <v>0</v>
      </c>
      <c r="BI235" s="145">
        <f>IF(N235="nulová",J235,0)</f>
        <v>0</v>
      </c>
      <c r="BJ235" s="20" t="s">
        <v>85</v>
      </c>
      <c r="BK235" s="145">
        <f>ROUND(I235*H235,2)</f>
        <v>0</v>
      </c>
      <c r="BL235" s="20" t="s">
        <v>131</v>
      </c>
      <c r="BM235" s="144" t="s">
        <v>340</v>
      </c>
    </row>
    <row r="236" spans="1:47" s="2" customFormat="1" ht="12">
      <c r="A236" s="32"/>
      <c r="B236" s="33"/>
      <c r="C236" s="32"/>
      <c r="D236" s="146" t="s">
        <v>133</v>
      </c>
      <c r="E236" s="32"/>
      <c r="F236" s="147" t="s">
        <v>341</v>
      </c>
      <c r="G236" s="32"/>
      <c r="H236" s="32"/>
      <c r="I236" s="32"/>
      <c r="J236" s="32"/>
      <c r="K236" s="32"/>
      <c r="L236" s="33"/>
      <c r="M236" s="148"/>
      <c r="N236" s="149"/>
      <c r="O236" s="53"/>
      <c r="P236" s="53"/>
      <c r="Q236" s="53"/>
      <c r="R236" s="53"/>
      <c r="S236" s="53"/>
      <c r="T236" s="54"/>
      <c r="U236" s="32"/>
      <c r="V236" s="32"/>
      <c r="W236" s="32"/>
      <c r="X236" s="32"/>
      <c r="Y236" s="32"/>
      <c r="Z236" s="32"/>
      <c r="AA236" s="32"/>
      <c r="AB236" s="32"/>
      <c r="AC236" s="32"/>
      <c r="AD236" s="32"/>
      <c r="AE236" s="32"/>
      <c r="AT236" s="20" t="s">
        <v>133</v>
      </c>
      <c r="AU236" s="20" t="s">
        <v>87</v>
      </c>
    </row>
    <row r="237" spans="2:51" s="14" customFormat="1" ht="12">
      <c r="B237" s="158"/>
      <c r="D237" s="151" t="s">
        <v>135</v>
      </c>
      <c r="E237" s="159" t="s">
        <v>3</v>
      </c>
      <c r="F237" s="160" t="s">
        <v>342</v>
      </c>
      <c r="H237" s="159" t="s">
        <v>3</v>
      </c>
      <c r="L237" s="158"/>
      <c r="M237" s="161"/>
      <c r="N237" s="162"/>
      <c r="O237" s="162"/>
      <c r="P237" s="162"/>
      <c r="Q237" s="162"/>
      <c r="R237" s="162"/>
      <c r="S237" s="162"/>
      <c r="T237" s="163"/>
      <c r="AT237" s="159" t="s">
        <v>135</v>
      </c>
      <c r="AU237" s="159" t="s">
        <v>87</v>
      </c>
      <c r="AV237" s="14" t="s">
        <v>85</v>
      </c>
      <c r="AW237" s="14" t="s">
        <v>37</v>
      </c>
      <c r="AX237" s="14" t="s">
        <v>77</v>
      </c>
      <c r="AY237" s="159" t="s">
        <v>124</v>
      </c>
    </row>
    <row r="238" spans="2:51" s="13" customFormat="1" ht="12">
      <c r="B238" s="150"/>
      <c r="D238" s="151" t="s">
        <v>135</v>
      </c>
      <c r="E238" s="152" t="s">
        <v>3</v>
      </c>
      <c r="F238" s="153" t="s">
        <v>343</v>
      </c>
      <c r="H238" s="154">
        <v>29.6</v>
      </c>
      <c r="L238" s="150"/>
      <c r="M238" s="155"/>
      <c r="N238" s="156"/>
      <c r="O238" s="156"/>
      <c r="P238" s="156"/>
      <c r="Q238" s="156"/>
      <c r="R238" s="156"/>
      <c r="S238" s="156"/>
      <c r="T238" s="157"/>
      <c r="AT238" s="152" t="s">
        <v>135</v>
      </c>
      <c r="AU238" s="152" t="s">
        <v>87</v>
      </c>
      <c r="AV238" s="13" t="s">
        <v>87</v>
      </c>
      <c r="AW238" s="13" t="s">
        <v>37</v>
      </c>
      <c r="AX238" s="13" t="s">
        <v>85</v>
      </c>
      <c r="AY238" s="152" t="s">
        <v>124</v>
      </c>
    </row>
    <row r="239" spans="1:65" s="2" customFormat="1" ht="37.9" customHeight="1">
      <c r="A239" s="32"/>
      <c r="B239" s="133"/>
      <c r="C239" s="134" t="s">
        <v>344</v>
      </c>
      <c r="D239" s="134" t="s">
        <v>126</v>
      </c>
      <c r="E239" s="135" t="s">
        <v>345</v>
      </c>
      <c r="F239" s="136" t="s">
        <v>346</v>
      </c>
      <c r="G239" s="137" t="s">
        <v>129</v>
      </c>
      <c r="H239" s="138">
        <v>738.72</v>
      </c>
      <c r="I239" s="139"/>
      <c r="J239" s="139">
        <f>ROUND(I239*H239,2)</f>
        <v>0</v>
      </c>
      <c r="K239" s="136" t="s">
        <v>130</v>
      </c>
      <c r="L239" s="33"/>
      <c r="M239" s="140" t="s">
        <v>3</v>
      </c>
      <c r="N239" s="141" t="s">
        <v>48</v>
      </c>
      <c r="O239" s="142">
        <v>0.027</v>
      </c>
      <c r="P239" s="142">
        <f>O239*H239</f>
        <v>19.94544</v>
      </c>
      <c r="Q239" s="142">
        <v>0</v>
      </c>
      <c r="R239" s="142">
        <f>Q239*H239</f>
        <v>0</v>
      </c>
      <c r="S239" s="142">
        <v>0</v>
      </c>
      <c r="T239" s="143">
        <f>S239*H239</f>
        <v>0</v>
      </c>
      <c r="U239" s="32"/>
      <c r="V239" s="32"/>
      <c r="W239" s="32"/>
      <c r="X239" s="32"/>
      <c r="Y239" s="32"/>
      <c r="Z239" s="32"/>
      <c r="AA239" s="32"/>
      <c r="AB239" s="32"/>
      <c r="AC239" s="32"/>
      <c r="AD239" s="32"/>
      <c r="AE239" s="32"/>
      <c r="AR239" s="144" t="s">
        <v>131</v>
      </c>
      <c r="AT239" s="144" t="s">
        <v>126</v>
      </c>
      <c r="AU239" s="144" t="s">
        <v>87</v>
      </c>
      <c r="AY239" s="20" t="s">
        <v>124</v>
      </c>
      <c r="BE239" s="145">
        <f>IF(N239="základní",J239,0)</f>
        <v>0</v>
      </c>
      <c r="BF239" s="145">
        <f>IF(N239="snížená",J239,0)</f>
        <v>0</v>
      </c>
      <c r="BG239" s="145">
        <f>IF(N239="zákl. přenesená",J239,0)</f>
        <v>0</v>
      </c>
      <c r="BH239" s="145">
        <f>IF(N239="sníž. přenesená",J239,0)</f>
        <v>0</v>
      </c>
      <c r="BI239" s="145">
        <f>IF(N239="nulová",J239,0)</f>
        <v>0</v>
      </c>
      <c r="BJ239" s="20" t="s">
        <v>85</v>
      </c>
      <c r="BK239" s="145">
        <f>ROUND(I239*H239,2)</f>
        <v>0</v>
      </c>
      <c r="BL239" s="20" t="s">
        <v>131</v>
      </c>
      <c r="BM239" s="144" t="s">
        <v>347</v>
      </c>
    </row>
    <row r="240" spans="1:47" s="2" customFormat="1" ht="12">
      <c r="A240" s="32"/>
      <c r="B240" s="33"/>
      <c r="C240" s="32"/>
      <c r="D240" s="146" t="s">
        <v>133</v>
      </c>
      <c r="E240" s="32"/>
      <c r="F240" s="147" t="s">
        <v>348</v>
      </c>
      <c r="G240" s="32"/>
      <c r="H240" s="32"/>
      <c r="I240" s="32"/>
      <c r="J240" s="32"/>
      <c r="K240" s="32"/>
      <c r="L240" s="33"/>
      <c r="M240" s="148"/>
      <c r="N240" s="149"/>
      <c r="O240" s="53"/>
      <c r="P240" s="53"/>
      <c r="Q240" s="53"/>
      <c r="R240" s="53"/>
      <c r="S240" s="53"/>
      <c r="T240" s="54"/>
      <c r="U240" s="32"/>
      <c r="V240" s="32"/>
      <c r="W240" s="32"/>
      <c r="X240" s="32"/>
      <c r="Y240" s="32"/>
      <c r="Z240" s="32"/>
      <c r="AA240" s="32"/>
      <c r="AB240" s="32"/>
      <c r="AC240" s="32"/>
      <c r="AD240" s="32"/>
      <c r="AE240" s="32"/>
      <c r="AT240" s="20" t="s">
        <v>133</v>
      </c>
      <c r="AU240" s="20" t="s">
        <v>87</v>
      </c>
    </row>
    <row r="241" spans="2:51" s="14" customFormat="1" ht="12">
      <c r="B241" s="158"/>
      <c r="D241" s="151" t="s">
        <v>135</v>
      </c>
      <c r="E241" s="159" t="s">
        <v>3</v>
      </c>
      <c r="F241" s="160" t="s">
        <v>333</v>
      </c>
      <c r="H241" s="159" t="s">
        <v>3</v>
      </c>
      <c r="L241" s="158"/>
      <c r="M241" s="161"/>
      <c r="N241" s="162"/>
      <c r="O241" s="162"/>
      <c r="P241" s="162"/>
      <c r="Q241" s="162"/>
      <c r="R241" s="162"/>
      <c r="S241" s="162"/>
      <c r="T241" s="163"/>
      <c r="AT241" s="159" t="s">
        <v>135</v>
      </c>
      <c r="AU241" s="159" t="s">
        <v>87</v>
      </c>
      <c r="AV241" s="14" t="s">
        <v>85</v>
      </c>
      <c r="AW241" s="14" t="s">
        <v>37</v>
      </c>
      <c r="AX241" s="14" t="s">
        <v>77</v>
      </c>
      <c r="AY241" s="159" t="s">
        <v>124</v>
      </c>
    </row>
    <row r="242" spans="2:51" s="13" customFormat="1" ht="12">
      <c r="B242" s="150"/>
      <c r="D242" s="151" t="s">
        <v>135</v>
      </c>
      <c r="E242" s="152" t="s">
        <v>3</v>
      </c>
      <c r="F242" s="153" t="s">
        <v>334</v>
      </c>
      <c r="H242" s="154">
        <v>9.6</v>
      </c>
      <c r="L242" s="150"/>
      <c r="M242" s="155"/>
      <c r="N242" s="156"/>
      <c r="O242" s="156"/>
      <c r="P242" s="156"/>
      <c r="Q242" s="156"/>
      <c r="R242" s="156"/>
      <c r="S242" s="156"/>
      <c r="T242" s="157"/>
      <c r="AT242" s="152" t="s">
        <v>135</v>
      </c>
      <c r="AU242" s="152" t="s">
        <v>87</v>
      </c>
      <c r="AV242" s="13" t="s">
        <v>87</v>
      </c>
      <c r="AW242" s="13" t="s">
        <v>37</v>
      </c>
      <c r="AX242" s="13" t="s">
        <v>77</v>
      </c>
      <c r="AY242" s="152" t="s">
        <v>124</v>
      </c>
    </row>
    <row r="243" spans="2:51" s="14" customFormat="1" ht="12">
      <c r="B243" s="158"/>
      <c r="D243" s="151" t="s">
        <v>135</v>
      </c>
      <c r="E243" s="159" t="s">
        <v>3</v>
      </c>
      <c r="F243" s="160" t="s">
        <v>319</v>
      </c>
      <c r="H243" s="159" t="s">
        <v>3</v>
      </c>
      <c r="L243" s="158"/>
      <c r="M243" s="161"/>
      <c r="N243" s="162"/>
      <c r="O243" s="162"/>
      <c r="P243" s="162"/>
      <c r="Q243" s="162"/>
      <c r="R243" s="162"/>
      <c r="S243" s="162"/>
      <c r="T243" s="163"/>
      <c r="AT243" s="159" t="s">
        <v>135</v>
      </c>
      <c r="AU243" s="159" t="s">
        <v>87</v>
      </c>
      <c r="AV243" s="14" t="s">
        <v>85</v>
      </c>
      <c r="AW243" s="14" t="s">
        <v>37</v>
      </c>
      <c r="AX243" s="14" t="s">
        <v>77</v>
      </c>
      <c r="AY243" s="159" t="s">
        <v>124</v>
      </c>
    </row>
    <row r="244" spans="2:51" s="13" customFormat="1" ht="12">
      <c r="B244" s="150"/>
      <c r="D244" s="151" t="s">
        <v>135</v>
      </c>
      <c r="E244" s="152" t="s">
        <v>3</v>
      </c>
      <c r="F244" s="153" t="s">
        <v>320</v>
      </c>
      <c r="H244" s="154">
        <v>544.62</v>
      </c>
      <c r="L244" s="150"/>
      <c r="M244" s="155"/>
      <c r="N244" s="156"/>
      <c r="O244" s="156"/>
      <c r="P244" s="156"/>
      <c r="Q244" s="156"/>
      <c r="R244" s="156"/>
      <c r="S244" s="156"/>
      <c r="T244" s="157"/>
      <c r="AT244" s="152" t="s">
        <v>135</v>
      </c>
      <c r="AU244" s="152" t="s">
        <v>87</v>
      </c>
      <c r="AV244" s="13" t="s">
        <v>87</v>
      </c>
      <c r="AW244" s="13" t="s">
        <v>37</v>
      </c>
      <c r="AX244" s="13" t="s">
        <v>77</v>
      </c>
      <c r="AY244" s="152" t="s">
        <v>124</v>
      </c>
    </row>
    <row r="245" spans="2:51" s="14" customFormat="1" ht="12">
      <c r="B245" s="158"/>
      <c r="D245" s="151" t="s">
        <v>135</v>
      </c>
      <c r="E245" s="159" t="s">
        <v>3</v>
      </c>
      <c r="F245" s="160" t="s">
        <v>349</v>
      </c>
      <c r="H245" s="159" t="s">
        <v>3</v>
      </c>
      <c r="L245" s="158"/>
      <c r="M245" s="161"/>
      <c r="N245" s="162"/>
      <c r="O245" s="162"/>
      <c r="P245" s="162"/>
      <c r="Q245" s="162"/>
      <c r="R245" s="162"/>
      <c r="S245" s="162"/>
      <c r="T245" s="163"/>
      <c r="AT245" s="159" t="s">
        <v>135</v>
      </c>
      <c r="AU245" s="159" t="s">
        <v>87</v>
      </c>
      <c r="AV245" s="14" t="s">
        <v>85</v>
      </c>
      <c r="AW245" s="14" t="s">
        <v>37</v>
      </c>
      <c r="AX245" s="14" t="s">
        <v>77</v>
      </c>
      <c r="AY245" s="159" t="s">
        <v>124</v>
      </c>
    </row>
    <row r="246" spans="2:51" s="13" customFormat="1" ht="12">
      <c r="B246" s="150"/>
      <c r="D246" s="151" t="s">
        <v>135</v>
      </c>
      <c r="E246" s="152" t="s">
        <v>3</v>
      </c>
      <c r="F246" s="153" t="s">
        <v>322</v>
      </c>
      <c r="H246" s="154">
        <v>177.4</v>
      </c>
      <c r="L246" s="150"/>
      <c r="M246" s="155"/>
      <c r="N246" s="156"/>
      <c r="O246" s="156"/>
      <c r="P246" s="156"/>
      <c r="Q246" s="156"/>
      <c r="R246" s="156"/>
      <c r="S246" s="156"/>
      <c r="T246" s="157"/>
      <c r="AT246" s="152" t="s">
        <v>135</v>
      </c>
      <c r="AU246" s="152" t="s">
        <v>87</v>
      </c>
      <c r="AV246" s="13" t="s">
        <v>87</v>
      </c>
      <c r="AW246" s="13" t="s">
        <v>37</v>
      </c>
      <c r="AX246" s="13" t="s">
        <v>77</v>
      </c>
      <c r="AY246" s="152" t="s">
        <v>124</v>
      </c>
    </row>
    <row r="247" spans="2:51" s="14" customFormat="1" ht="12">
      <c r="B247" s="158"/>
      <c r="D247" s="151" t="s">
        <v>135</v>
      </c>
      <c r="E247" s="159" t="s">
        <v>3</v>
      </c>
      <c r="F247" s="160" t="s">
        <v>335</v>
      </c>
      <c r="H247" s="159" t="s">
        <v>3</v>
      </c>
      <c r="L247" s="158"/>
      <c r="M247" s="161"/>
      <c r="N247" s="162"/>
      <c r="O247" s="162"/>
      <c r="P247" s="162"/>
      <c r="Q247" s="162"/>
      <c r="R247" s="162"/>
      <c r="S247" s="162"/>
      <c r="T247" s="163"/>
      <c r="AT247" s="159" t="s">
        <v>135</v>
      </c>
      <c r="AU247" s="159" t="s">
        <v>87</v>
      </c>
      <c r="AV247" s="14" t="s">
        <v>85</v>
      </c>
      <c r="AW247" s="14" t="s">
        <v>37</v>
      </c>
      <c r="AX247" s="14" t="s">
        <v>77</v>
      </c>
      <c r="AY247" s="159" t="s">
        <v>124</v>
      </c>
    </row>
    <row r="248" spans="2:51" s="13" customFormat="1" ht="12">
      <c r="B248" s="150"/>
      <c r="D248" s="151" t="s">
        <v>135</v>
      </c>
      <c r="E248" s="152" t="s">
        <v>3</v>
      </c>
      <c r="F248" s="153" t="s">
        <v>336</v>
      </c>
      <c r="H248" s="154">
        <v>7.1</v>
      </c>
      <c r="L248" s="150"/>
      <c r="M248" s="155"/>
      <c r="N248" s="156"/>
      <c r="O248" s="156"/>
      <c r="P248" s="156"/>
      <c r="Q248" s="156"/>
      <c r="R248" s="156"/>
      <c r="S248" s="156"/>
      <c r="T248" s="157"/>
      <c r="AT248" s="152" t="s">
        <v>135</v>
      </c>
      <c r="AU248" s="152" t="s">
        <v>87</v>
      </c>
      <c r="AV248" s="13" t="s">
        <v>87</v>
      </c>
      <c r="AW248" s="13" t="s">
        <v>37</v>
      </c>
      <c r="AX248" s="13" t="s">
        <v>77</v>
      </c>
      <c r="AY248" s="152" t="s">
        <v>124</v>
      </c>
    </row>
    <row r="249" spans="2:51" s="15" customFormat="1" ht="12">
      <c r="B249" s="164"/>
      <c r="D249" s="151" t="s">
        <v>135</v>
      </c>
      <c r="E249" s="165" t="s">
        <v>3</v>
      </c>
      <c r="F249" s="166" t="s">
        <v>146</v>
      </c>
      <c r="H249" s="167">
        <v>738.72</v>
      </c>
      <c r="L249" s="164"/>
      <c r="M249" s="168"/>
      <c r="N249" s="169"/>
      <c r="O249" s="169"/>
      <c r="P249" s="169"/>
      <c r="Q249" s="169"/>
      <c r="R249" s="169"/>
      <c r="S249" s="169"/>
      <c r="T249" s="170"/>
      <c r="AT249" s="165" t="s">
        <v>135</v>
      </c>
      <c r="AU249" s="165" t="s">
        <v>87</v>
      </c>
      <c r="AV249" s="15" t="s">
        <v>131</v>
      </c>
      <c r="AW249" s="15" t="s">
        <v>37</v>
      </c>
      <c r="AX249" s="15" t="s">
        <v>85</v>
      </c>
      <c r="AY249" s="165" t="s">
        <v>124</v>
      </c>
    </row>
    <row r="250" spans="1:65" s="2" customFormat="1" ht="24.2" customHeight="1">
      <c r="A250" s="32"/>
      <c r="B250" s="133"/>
      <c r="C250" s="134" t="s">
        <v>350</v>
      </c>
      <c r="D250" s="134" t="s">
        <v>126</v>
      </c>
      <c r="E250" s="135" t="s">
        <v>351</v>
      </c>
      <c r="F250" s="136" t="s">
        <v>352</v>
      </c>
      <c r="G250" s="137" t="s">
        <v>129</v>
      </c>
      <c r="H250" s="138">
        <v>2110</v>
      </c>
      <c r="I250" s="139"/>
      <c r="J250" s="139">
        <f>ROUND(I250*H250,2)</f>
        <v>0</v>
      </c>
      <c r="K250" s="136" t="s">
        <v>130</v>
      </c>
      <c r="L250" s="33"/>
      <c r="M250" s="140" t="s">
        <v>3</v>
      </c>
      <c r="N250" s="141" t="s">
        <v>48</v>
      </c>
      <c r="O250" s="142">
        <v>0.002</v>
      </c>
      <c r="P250" s="142">
        <f>O250*H250</f>
        <v>4.22</v>
      </c>
      <c r="Q250" s="142">
        <v>0</v>
      </c>
      <c r="R250" s="142">
        <f>Q250*H250</f>
        <v>0</v>
      </c>
      <c r="S250" s="142">
        <v>0</v>
      </c>
      <c r="T250" s="143">
        <f>S250*H250</f>
        <v>0</v>
      </c>
      <c r="U250" s="32"/>
      <c r="V250" s="32"/>
      <c r="W250" s="32"/>
      <c r="X250" s="32"/>
      <c r="Y250" s="32"/>
      <c r="Z250" s="32"/>
      <c r="AA250" s="32"/>
      <c r="AB250" s="32"/>
      <c r="AC250" s="32"/>
      <c r="AD250" s="32"/>
      <c r="AE250" s="32"/>
      <c r="AR250" s="144" t="s">
        <v>131</v>
      </c>
      <c r="AT250" s="144" t="s">
        <v>126</v>
      </c>
      <c r="AU250" s="144" t="s">
        <v>87</v>
      </c>
      <c r="AY250" s="20" t="s">
        <v>124</v>
      </c>
      <c r="BE250" s="145">
        <f>IF(N250="základní",J250,0)</f>
        <v>0</v>
      </c>
      <c r="BF250" s="145">
        <f>IF(N250="snížená",J250,0)</f>
        <v>0</v>
      </c>
      <c r="BG250" s="145">
        <f>IF(N250="zákl. přenesená",J250,0)</f>
        <v>0</v>
      </c>
      <c r="BH250" s="145">
        <f>IF(N250="sníž. přenesená",J250,0)</f>
        <v>0</v>
      </c>
      <c r="BI250" s="145">
        <f>IF(N250="nulová",J250,0)</f>
        <v>0</v>
      </c>
      <c r="BJ250" s="20" t="s">
        <v>85</v>
      </c>
      <c r="BK250" s="145">
        <f>ROUND(I250*H250,2)</f>
        <v>0</v>
      </c>
      <c r="BL250" s="20" t="s">
        <v>131</v>
      </c>
      <c r="BM250" s="144" t="s">
        <v>353</v>
      </c>
    </row>
    <row r="251" spans="1:47" s="2" customFormat="1" ht="12">
      <c r="A251" s="32"/>
      <c r="B251" s="33"/>
      <c r="C251" s="32"/>
      <c r="D251" s="146" t="s">
        <v>133</v>
      </c>
      <c r="E251" s="32"/>
      <c r="F251" s="147" t="s">
        <v>354</v>
      </c>
      <c r="G251" s="32"/>
      <c r="H251" s="32"/>
      <c r="I251" s="32"/>
      <c r="J251" s="32"/>
      <c r="K251" s="32"/>
      <c r="L251" s="33"/>
      <c r="M251" s="148"/>
      <c r="N251" s="149"/>
      <c r="O251" s="53"/>
      <c r="P251" s="53"/>
      <c r="Q251" s="53"/>
      <c r="R251" s="53"/>
      <c r="S251" s="53"/>
      <c r="T251" s="54"/>
      <c r="U251" s="32"/>
      <c r="V251" s="32"/>
      <c r="W251" s="32"/>
      <c r="X251" s="32"/>
      <c r="Y251" s="32"/>
      <c r="Z251" s="32"/>
      <c r="AA251" s="32"/>
      <c r="AB251" s="32"/>
      <c r="AC251" s="32"/>
      <c r="AD251" s="32"/>
      <c r="AE251" s="32"/>
      <c r="AT251" s="20" t="s">
        <v>133</v>
      </c>
      <c r="AU251" s="20" t="s">
        <v>87</v>
      </c>
    </row>
    <row r="252" spans="2:51" s="14" customFormat="1" ht="12">
      <c r="B252" s="158"/>
      <c r="D252" s="151" t="s">
        <v>135</v>
      </c>
      <c r="E252" s="159" t="s">
        <v>3</v>
      </c>
      <c r="F252" s="160" t="s">
        <v>355</v>
      </c>
      <c r="H252" s="159" t="s">
        <v>3</v>
      </c>
      <c r="L252" s="158"/>
      <c r="M252" s="161"/>
      <c r="N252" s="162"/>
      <c r="O252" s="162"/>
      <c r="P252" s="162"/>
      <c r="Q252" s="162"/>
      <c r="R252" s="162"/>
      <c r="S252" s="162"/>
      <c r="T252" s="163"/>
      <c r="AT252" s="159" t="s">
        <v>135</v>
      </c>
      <c r="AU252" s="159" t="s">
        <v>87</v>
      </c>
      <c r="AV252" s="14" t="s">
        <v>85</v>
      </c>
      <c r="AW252" s="14" t="s">
        <v>37</v>
      </c>
      <c r="AX252" s="14" t="s">
        <v>77</v>
      </c>
      <c r="AY252" s="159" t="s">
        <v>124</v>
      </c>
    </row>
    <row r="253" spans="2:51" s="13" customFormat="1" ht="22.5">
      <c r="B253" s="150"/>
      <c r="D253" s="151" t="s">
        <v>135</v>
      </c>
      <c r="E253" s="152" t="s">
        <v>3</v>
      </c>
      <c r="F253" s="153" t="s">
        <v>356</v>
      </c>
      <c r="H253" s="154">
        <v>2054.5</v>
      </c>
      <c r="L253" s="150"/>
      <c r="M253" s="155"/>
      <c r="N253" s="156"/>
      <c r="O253" s="156"/>
      <c r="P253" s="156"/>
      <c r="Q253" s="156"/>
      <c r="R253" s="156"/>
      <c r="S253" s="156"/>
      <c r="T253" s="157"/>
      <c r="AT253" s="152" t="s">
        <v>135</v>
      </c>
      <c r="AU253" s="152" t="s">
        <v>87</v>
      </c>
      <c r="AV253" s="13" t="s">
        <v>87</v>
      </c>
      <c r="AW253" s="13" t="s">
        <v>37</v>
      </c>
      <c r="AX253" s="13" t="s">
        <v>77</v>
      </c>
      <c r="AY253" s="152" t="s">
        <v>124</v>
      </c>
    </row>
    <row r="254" spans="2:51" s="13" customFormat="1" ht="12">
      <c r="B254" s="150"/>
      <c r="D254" s="151" t="s">
        <v>135</v>
      </c>
      <c r="E254" s="152" t="s">
        <v>3</v>
      </c>
      <c r="F254" s="153" t="s">
        <v>357</v>
      </c>
      <c r="H254" s="154">
        <v>55.5</v>
      </c>
      <c r="L254" s="150"/>
      <c r="M254" s="155"/>
      <c r="N254" s="156"/>
      <c r="O254" s="156"/>
      <c r="P254" s="156"/>
      <c r="Q254" s="156"/>
      <c r="R254" s="156"/>
      <c r="S254" s="156"/>
      <c r="T254" s="157"/>
      <c r="AT254" s="152" t="s">
        <v>135</v>
      </c>
      <c r="AU254" s="152" t="s">
        <v>87</v>
      </c>
      <c r="AV254" s="13" t="s">
        <v>87</v>
      </c>
      <c r="AW254" s="13" t="s">
        <v>37</v>
      </c>
      <c r="AX254" s="13" t="s">
        <v>77</v>
      </c>
      <c r="AY254" s="152" t="s">
        <v>124</v>
      </c>
    </row>
    <row r="255" spans="2:51" s="15" customFormat="1" ht="12">
      <c r="B255" s="164"/>
      <c r="D255" s="151" t="s">
        <v>135</v>
      </c>
      <c r="E255" s="165" t="s">
        <v>3</v>
      </c>
      <c r="F255" s="166" t="s">
        <v>146</v>
      </c>
      <c r="H255" s="167">
        <v>2110</v>
      </c>
      <c r="L255" s="164"/>
      <c r="M255" s="168"/>
      <c r="N255" s="169"/>
      <c r="O255" s="169"/>
      <c r="P255" s="169"/>
      <c r="Q255" s="169"/>
      <c r="R255" s="169"/>
      <c r="S255" s="169"/>
      <c r="T255" s="170"/>
      <c r="AT255" s="165" t="s">
        <v>135</v>
      </c>
      <c r="AU255" s="165" t="s">
        <v>87</v>
      </c>
      <c r="AV255" s="15" t="s">
        <v>131</v>
      </c>
      <c r="AW255" s="15" t="s">
        <v>37</v>
      </c>
      <c r="AX255" s="15" t="s">
        <v>85</v>
      </c>
      <c r="AY255" s="165" t="s">
        <v>124</v>
      </c>
    </row>
    <row r="256" spans="1:65" s="2" customFormat="1" ht="49.15" customHeight="1">
      <c r="A256" s="32"/>
      <c r="B256" s="133"/>
      <c r="C256" s="134" t="s">
        <v>358</v>
      </c>
      <c r="D256" s="134" t="s">
        <v>126</v>
      </c>
      <c r="E256" s="135" t="s">
        <v>359</v>
      </c>
      <c r="F256" s="136" t="s">
        <v>360</v>
      </c>
      <c r="G256" s="137" t="s">
        <v>129</v>
      </c>
      <c r="H256" s="138">
        <v>513.3</v>
      </c>
      <c r="I256" s="139"/>
      <c r="J256" s="139">
        <f>ROUND(I256*H256,2)</f>
        <v>0</v>
      </c>
      <c r="K256" s="136" t="s">
        <v>130</v>
      </c>
      <c r="L256" s="33"/>
      <c r="M256" s="140" t="s">
        <v>3</v>
      </c>
      <c r="N256" s="141" t="s">
        <v>48</v>
      </c>
      <c r="O256" s="142">
        <v>0.066</v>
      </c>
      <c r="P256" s="142">
        <f>O256*H256</f>
        <v>33.8778</v>
      </c>
      <c r="Q256" s="142">
        <v>0</v>
      </c>
      <c r="R256" s="142">
        <f>Q256*H256</f>
        <v>0</v>
      </c>
      <c r="S256" s="142">
        <v>0</v>
      </c>
      <c r="T256" s="143">
        <f>S256*H256</f>
        <v>0</v>
      </c>
      <c r="U256" s="32"/>
      <c r="V256" s="32"/>
      <c r="W256" s="32"/>
      <c r="X256" s="32"/>
      <c r="Y256" s="32"/>
      <c r="Z256" s="32"/>
      <c r="AA256" s="32"/>
      <c r="AB256" s="32"/>
      <c r="AC256" s="32"/>
      <c r="AD256" s="32"/>
      <c r="AE256" s="32"/>
      <c r="AR256" s="144" t="s">
        <v>131</v>
      </c>
      <c r="AT256" s="144" t="s">
        <v>126</v>
      </c>
      <c r="AU256" s="144" t="s">
        <v>87</v>
      </c>
      <c r="AY256" s="20" t="s">
        <v>124</v>
      </c>
      <c r="BE256" s="145">
        <f>IF(N256="základní",J256,0)</f>
        <v>0</v>
      </c>
      <c r="BF256" s="145">
        <f>IF(N256="snížená",J256,0)</f>
        <v>0</v>
      </c>
      <c r="BG256" s="145">
        <f>IF(N256="zákl. přenesená",J256,0)</f>
        <v>0</v>
      </c>
      <c r="BH256" s="145">
        <f>IF(N256="sníž. přenesená",J256,0)</f>
        <v>0</v>
      </c>
      <c r="BI256" s="145">
        <f>IF(N256="nulová",J256,0)</f>
        <v>0</v>
      </c>
      <c r="BJ256" s="20" t="s">
        <v>85</v>
      </c>
      <c r="BK256" s="145">
        <f>ROUND(I256*H256,2)</f>
        <v>0</v>
      </c>
      <c r="BL256" s="20" t="s">
        <v>131</v>
      </c>
      <c r="BM256" s="144" t="s">
        <v>361</v>
      </c>
    </row>
    <row r="257" spans="1:47" s="2" customFormat="1" ht="12">
      <c r="A257" s="32"/>
      <c r="B257" s="33"/>
      <c r="C257" s="32"/>
      <c r="D257" s="146" t="s">
        <v>133</v>
      </c>
      <c r="E257" s="32"/>
      <c r="F257" s="147" t="s">
        <v>362</v>
      </c>
      <c r="G257" s="32"/>
      <c r="H257" s="32"/>
      <c r="I257" s="32"/>
      <c r="J257" s="32"/>
      <c r="K257" s="32"/>
      <c r="L257" s="33"/>
      <c r="M257" s="148"/>
      <c r="N257" s="149"/>
      <c r="O257" s="53"/>
      <c r="P257" s="53"/>
      <c r="Q257" s="53"/>
      <c r="R257" s="53"/>
      <c r="S257" s="53"/>
      <c r="T257" s="54"/>
      <c r="U257" s="32"/>
      <c r="V257" s="32"/>
      <c r="W257" s="32"/>
      <c r="X257" s="32"/>
      <c r="Y257" s="32"/>
      <c r="Z257" s="32"/>
      <c r="AA257" s="32"/>
      <c r="AB257" s="32"/>
      <c r="AC257" s="32"/>
      <c r="AD257" s="32"/>
      <c r="AE257" s="32"/>
      <c r="AT257" s="20" t="s">
        <v>133</v>
      </c>
      <c r="AU257" s="20" t="s">
        <v>87</v>
      </c>
    </row>
    <row r="258" spans="2:51" s="14" customFormat="1" ht="12">
      <c r="B258" s="158"/>
      <c r="D258" s="151" t="s">
        <v>135</v>
      </c>
      <c r="E258" s="159" t="s">
        <v>3</v>
      </c>
      <c r="F258" s="160" t="s">
        <v>363</v>
      </c>
      <c r="H258" s="159" t="s">
        <v>3</v>
      </c>
      <c r="L258" s="158"/>
      <c r="M258" s="161"/>
      <c r="N258" s="162"/>
      <c r="O258" s="162"/>
      <c r="P258" s="162"/>
      <c r="Q258" s="162"/>
      <c r="R258" s="162"/>
      <c r="S258" s="162"/>
      <c r="T258" s="163"/>
      <c r="AT258" s="159" t="s">
        <v>135</v>
      </c>
      <c r="AU258" s="159" t="s">
        <v>87</v>
      </c>
      <c r="AV258" s="14" t="s">
        <v>85</v>
      </c>
      <c r="AW258" s="14" t="s">
        <v>37</v>
      </c>
      <c r="AX258" s="14" t="s">
        <v>77</v>
      </c>
      <c r="AY258" s="159" t="s">
        <v>124</v>
      </c>
    </row>
    <row r="259" spans="2:51" s="13" customFormat="1" ht="22.5">
      <c r="B259" s="150"/>
      <c r="D259" s="151" t="s">
        <v>135</v>
      </c>
      <c r="E259" s="152" t="s">
        <v>3</v>
      </c>
      <c r="F259" s="153" t="s">
        <v>364</v>
      </c>
      <c r="H259" s="154">
        <v>105.9</v>
      </c>
      <c r="L259" s="150"/>
      <c r="M259" s="155"/>
      <c r="N259" s="156"/>
      <c r="O259" s="156"/>
      <c r="P259" s="156"/>
      <c r="Q259" s="156"/>
      <c r="R259" s="156"/>
      <c r="S259" s="156"/>
      <c r="T259" s="157"/>
      <c r="AT259" s="152" t="s">
        <v>135</v>
      </c>
      <c r="AU259" s="152" t="s">
        <v>87</v>
      </c>
      <c r="AV259" s="13" t="s">
        <v>87</v>
      </c>
      <c r="AW259" s="13" t="s">
        <v>37</v>
      </c>
      <c r="AX259" s="13" t="s">
        <v>77</v>
      </c>
      <c r="AY259" s="152" t="s">
        <v>124</v>
      </c>
    </row>
    <row r="260" spans="2:51" s="13" customFormat="1" ht="22.5">
      <c r="B260" s="150"/>
      <c r="D260" s="151" t="s">
        <v>135</v>
      </c>
      <c r="E260" s="152" t="s">
        <v>3</v>
      </c>
      <c r="F260" s="153" t="s">
        <v>365</v>
      </c>
      <c r="H260" s="154">
        <v>138.4</v>
      </c>
      <c r="L260" s="150"/>
      <c r="M260" s="155"/>
      <c r="N260" s="156"/>
      <c r="O260" s="156"/>
      <c r="P260" s="156"/>
      <c r="Q260" s="156"/>
      <c r="R260" s="156"/>
      <c r="S260" s="156"/>
      <c r="T260" s="157"/>
      <c r="AT260" s="152" t="s">
        <v>135</v>
      </c>
      <c r="AU260" s="152" t="s">
        <v>87</v>
      </c>
      <c r="AV260" s="13" t="s">
        <v>87</v>
      </c>
      <c r="AW260" s="13" t="s">
        <v>37</v>
      </c>
      <c r="AX260" s="13" t="s">
        <v>77</v>
      </c>
      <c r="AY260" s="152" t="s">
        <v>124</v>
      </c>
    </row>
    <row r="261" spans="2:51" s="13" customFormat="1" ht="22.5">
      <c r="B261" s="150"/>
      <c r="D261" s="151" t="s">
        <v>135</v>
      </c>
      <c r="E261" s="152" t="s">
        <v>3</v>
      </c>
      <c r="F261" s="153" t="s">
        <v>366</v>
      </c>
      <c r="H261" s="154">
        <v>77.7</v>
      </c>
      <c r="L261" s="150"/>
      <c r="M261" s="155"/>
      <c r="N261" s="156"/>
      <c r="O261" s="156"/>
      <c r="P261" s="156"/>
      <c r="Q261" s="156"/>
      <c r="R261" s="156"/>
      <c r="S261" s="156"/>
      <c r="T261" s="157"/>
      <c r="AT261" s="152" t="s">
        <v>135</v>
      </c>
      <c r="AU261" s="152" t="s">
        <v>87</v>
      </c>
      <c r="AV261" s="13" t="s">
        <v>87</v>
      </c>
      <c r="AW261" s="13" t="s">
        <v>37</v>
      </c>
      <c r="AX261" s="13" t="s">
        <v>77</v>
      </c>
      <c r="AY261" s="152" t="s">
        <v>124</v>
      </c>
    </row>
    <row r="262" spans="2:51" s="13" customFormat="1" ht="12">
      <c r="B262" s="150"/>
      <c r="D262" s="151" t="s">
        <v>135</v>
      </c>
      <c r="E262" s="152" t="s">
        <v>3</v>
      </c>
      <c r="F262" s="153" t="s">
        <v>367</v>
      </c>
      <c r="H262" s="154">
        <v>13.9</v>
      </c>
      <c r="L262" s="150"/>
      <c r="M262" s="155"/>
      <c r="N262" s="156"/>
      <c r="O262" s="156"/>
      <c r="P262" s="156"/>
      <c r="Q262" s="156"/>
      <c r="R262" s="156"/>
      <c r="S262" s="156"/>
      <c r="T262" s="157"/>
      <c r="AT262" s="152" t="s">
        <v>135</v>
      </c>
      <c r="AU262" s="152" t="s">
        <v>87</v>
      </c>
      <c r="AV262" s="13" t="s">
        <v>87</v>
      </c>
      <c r="AW262" s="13" t="s">
        <v>37</v>
      </c>
      <c r="AX262" s="13" t="s">
        <v>77</v>
      </c>
      <c r="AY262" s="152" t="s">
        <v>124</v>
      </c>
    </row>
    <row r="263" spans="2:51" s="16" customFormat="1" ht="12">
      <c r="B263" s="171"/>
      <c r="D263" s="151" t="s">
        <v>135</v>
      </c>
      <c r="E263" s="172" t="s">
        <v>3</v>
      </c>
      <c r="F263" s="173" t="s">
        <v>163</v>
      </c>
      <c r="H263" s="174">
        <v>335.9</v>
      </c>
      <c r="L263" s="171"/>
      <c r="M263" s="175"/>
      <c r="N263" s="176"/>
      <c r="O263" s="176"/>
      <c r="P263" s="176"/>
      <c r="Q263" s="176"/>
      <c r="R263" s="176"/>
      <c r="S263" s="176"/>
      <c r="T263" s="177"/>
      <c r="AT263" s="172" t="s">
        <v>135</v>
      </c>
      <c r="AU263" s="172" t="s">
        <v>87</v>
      </c>
      <c r="AV263" s="16" t="s">
        <v>147</v>
      </c>
      <c r="AW263" s="16" t="s">
        <v>37</v>
      </c>
      <c r="AX263" s="16" t="s">
        <v>77</v>
      </c>
      <c r="AY263" s="172" t="s">
        <v>124</v>
      </c>
    </row>
    <row r="264" spans="2:51" s="14" customFormat="1" ht="12">
      <c r="B264" s="158"/>
      <c r="D264" s="151" t="s">
        <v>135</v>
      </c>
      <c r="E264" s="159" t="s">
        <v>3</v>
      </c>
      <c r="F264" s="160" t="s">
        <v>349</v>
      </c>
      <c r="H264" s="159" t="s">
        <v>3</v>
      </c>
      <c r="L264" s="158"/>
      <c r="M264" s="161"/>
      <c r="N264" s="162"/>
      <c r="O264" s="162"/>
      <c r="P264" s="162"/>
      <c r="Q264" s="162"/>
      <c r="R264" s="162"/>
      <c r="S264" s="162"/>
      <c r="T264" s="163"/>
      <c r="AT264" s="159" t="s">
        <v>135</v>
      </c>
      <c r="AU264" s="159" t="s">
        <v>87</v>
      </c>
      <c r="AV264" s="14" t="s">
        <v>85</v>
      </c>
      <c r="AW264" s="14" t="s">
        <v>37</v>
      </c>
      <c r="AX264" s="14" t="s">
        <v>77</v>
      </c>
      <c r="AY264" s="159" t="s">
        <v>124</v>
      </c>
    </row>
    <row r="265" spans="2:51" s="13" customFormat="1" ht="12">
      <c r="B265" s="150"/>
      <c r="D265" s="151" t="s">
        <v>135</v>
      </c>
      <c r="E265" s="152" t="s">
        <v>3</v>
      </c>
      <c r="F265" s="153" t="s">
        <v>322</v>
      </c>
      <c r="H265" s="154">
        <v>177.4</v>
      </c>
      <c r="L265" s="150"/>
      <c r="M265" s="155"/>
      <c r="N265" s="156"/>
      <c r="O265" s="156"/>
      <c r="P265" s="156"/>
      <c r="Q265" s="156"/>
      <c r="R265" s="156"/>
      <c r="S265" s="156"/>
      <c r="T265" s="157"/>
      <c r="AT265" s="152" t="s">
        <v>135</v>
      </c>
      <c r="AU265" s="152" t="s">
        <v>87</v>
      </c>
      <c r="AV265" s="13" t="s">
        <v>87</v>
      </c>
      <c r="AW265" s="13" t="s">
        <v>37</v>
      </c>
      <c r="AX265" s="13" t="s">
        <v>77</v>
      </c>
      <c r="AY265" s="152" t="s">
        <v>124</v>
      </c>
    </row>
    <row r="266" spans="2:51" s="16" customFormat="1" ht="12">
      <c r="B266" s="171"/>
      <c r="D266" s="151" t="s">
        <v>135</v>
      </c>
      <c r="E266" s="172" t="s">
        <v>3</v>
      </c>
      <c r="F266" s="173" t="s">
        <v>163</v>
      </c>
      <c r="H266" s="174">
        <v>177.4</v>
      </c>
      <c r="L266" s="171"/>
      <c r="M266" s="175"/>
      <c r="N266" s="176"/>
      <c r="O266" s="176"/>
      <c r="P266" s="176"/>
      <c r="Q266" s="176"/>
      <c r="R266" s="176"/>
      <c r="S266" s="176"/>
      <c r="T266" s="177"/>
      <c r="AT266" s="172" t="s">
        <v>135</v>
      </c>
      <c r="AU266" s="172" t="s">
        <v>87</v>
      </c>
      <c r="AV266" s="16" t="s">
        <v>147</v>
      </c>
      <c r="AW266" s="16" t="s">
        <v>37</v>
      </c>
      <c r="AX266" s="16" t="s">
        <v>77</v>
      </c>
      <c r="AY266" s="172" t="s">
        <v>124</v>
      </c>
    </row>
    <row r="267" spans="2:51" s="15" customFormat="1" ht="12">
      <c r="B267" s="164"/>
      <c r="D267" s="151" t="s">
        <v>135</v>
      </c>
      <c r="E267" s="165" t="s">
        <v>3</v>
      </c>
      <c r="F267" s="166" t="s">
        <v>146</v>
      </c>
      <c r="H267" s="167">
        <v>513.3</v>
      </c>
      <c r="L267" s="164"/>
      <c r="M267" s="168"/>
      <c r="N267" s="169"/>
      <c r="O267" s="169"/>
      <c r="P267" s="169"/>
      <c r="Q267" s="169"/>
      <c r="R267" s="169"/>
      <c r="S267" s="169"/>
      <c r="T267" s="170"/>
      <c r="AT267" s="165" t="s">
        <v>135</v>
      </c>
      <c r="AU267" s="165" t="s">
        <v>87</v>
      </c>
      <c r="AV267" s="15" t="s">
        <v>131</v>
      </c>
      <c r="AW267" s="15" t="s">
        <v>37</v>
      </c>
      <c r="AX267" s="15" t="s">
        <v>85</v>
      </c>
      <c r="AY267" s="165" t="s">
        <v>124</v>
      </c>
    </row>
    <row r="268" spans="1:65" s="2" customFormat="1" ht="49.15" customHeight="1">
      <c r="A268" s="32"/>
      <c r="B268" s="133"/>
      <c r="C268" s="134" t="s">
        <v>368</v>
      </c>
      <c r="D268" s="134" t="s">
        <v>126</v>
      </c>
      <c r="E268" s="135" t="s">
        <v>369</v>
      </c>
      <c r="F268" s="136" t="s">
        <v>370</v>
      </c>
      <c r="G268" s="137" t="s">
        <v>129</v>
      </c>
      <c r="H268" s="138">
        <v>1596.7</v>
      </c>
      <c r="I268" s="139"/>
      <c r="J268" s="139">
        <f>ROUND(I268*H268,2)</f>
        <v>0</v>
      </c>
      <c r="K268" s="136" t="s">
        <v>130</v>
      </c>
      <c r="L268" s="33"/>
      <c r="M268" s="140" t="s">
        <v>3</v>
      </c>
      <c r="N268" s="141" t="s">
        <v>48</v>
      </c>
      <c r="O268" s="142">
        <v>0.071</v>
      </c>
      <c r="P268" s="142">
        <f>O268*H268</f>
        <v>113.36569999999999</v>
      </c>
      <c r="Q268" s="142">
        <v>0</v>
      </c>
      <c r="R268" s="142">
        <f>Q268*H268</f>
        <v>0</v>
      </c>
      <c r="S268" s="142">
        <v>0</v>
      </c>
      <c r="T268" s="143">
        <f>S268*H268</f>
        <v>0</v>
      </c>
      <c r="U268" s="32"/>
      <c r="V268" s="32"/>
      <c r="W268" s="32"/>
      <c r="X268" s="32"/>
      <c r="Y268" s="32"/>
      <c r="Z268" s="32"/>
      <c r="AA268" s="32"/>
      <c r="AB268" s="32"/>
      <c r="AC268" s="32"/>
      <c r="AD268" s="32"/>
      <c r="AE268" s="32"/>
      <c r="AR268" s="144" t="s">
        <v>131</v>
      </c>
      <c r="AT268" s="144" t="s">
        <v>126</v>
      </c>
      <c r="AU268" s="144" t="s">
        <v>87</v>
      </c>
      <c r="AY268" s="20" t="s">
        <v>124</v>
      </c>
      <c r="BE268" s="145">
        <f>IF(N268="základní",J268,0)</f>
        <v>0</v>
      </c>
      <c r="BF268" s="145">
        <f>IF(N268="snížená",J268,0)</f>
        <v>0</v>
      </c>
      <c r="BG268" s="145">
        <f>IF(N268="zákl. přenesená",J268,0)</f>
        <v>0</v>
      </c>
      <c r="BH268" s="145">
        <f>IF(N268="sníž. přenesená",J268,0)</f>
        <v>0</v>
      </c>
      <c r="BI268" s="145">
        <f>IF(N268="nulová",J268,0)</f>
        <v>0</v>
      </c>
      <c r="BJ268" s="20" t="s">
        <v>85</v>
      </c>
      <c r="BK268" s="145">
        <f>ROUND(I268*H268,2)</f>
        <v>0</v>
      </c>
      <c r="BL268" s="20" t="s">
        <v>131</v>
      </c>
      <c r="BM268" s="144" t="s">
        <v>371</v>
      </c>
    </row>
    <row r="269" spans="1:47" s="2" customFormat="1" ht="12">
      <c r="A269" s="32"/>
      <c r="B269" s="33"/>
      <c r="C269" s="32"/>
      <c r="D269" s="146" t="s">
        <v>133</v>
      </c>
      <c r="E269" s="32"/>
      <c r="F269" s="147" t="s">
        <v>372</v>
      </c>
      <c r="G269" s="32"/>
      <c r="H269" s="32"/>
      <c r="I269" s="32"/>
      <c r="J269" s="32"/>
      <c r="K269" s="32"/>
      <c r="L269" s="33"/>
      <c r="M269" s="148"/>
      <c r="N269" s="149"/>
      <c r="O269" s="53"/>
      <c r="P269" s="53"/>
      <c r="Q269" s="53"/>
      <c r="R269" s="53"/>
      <c r="S269" s="53"/>
      <c r="T269" s="54"/>
      <c r="U269" s="32"/>
      <c r="V269" s="32"/>
      <c r="W269" s="32"/>
      <c r="X269" s="32"/>
      <c r="Y269" s="32"/>
      <c r="Z269" s="32"/>
      <c r="AA269" s="32"/>
      <c r="AB269" s="32"/>
      <c r="AC269" s="32"/>
      <c r="AD269" s="32"/>
      <c r="AE269" s="32"/>
      <c r="AT269" s="20" t="s">
        <v>133</v>
      </c>
      <c r="AU269" s="20" t="s">
        <v>87</v>
      </c>
    </row>
    <row r="270" spans="2:51" s="14" customFormat="1" ht="12">
      <c r="B270" s="158"/>
      <c r="D270" s="151" t="s">
        <v>135</v>
      </c>
      <c r="E270" s="159" t="s">
        <v>3</v>
      </c>
      <c r="F270" s="160" t="s">
        <v>373</v>
      </c>
      <c r="H270" s="159" t="s">
        <v>3</v>
      </c>
      <c r="L270" s="158"/>
      <c r="M270" s="161"/>
      <c r="N270" s="162"/>
      <c r="O270" s="162"/>
      <c r="P270" s="162"/>
      <c r="Q270" s="162"/>
      <c r="R270" s="162"/>
      <c r="S270" s="162"/>
      <c r="T270" s="163"/>
      <c r="AT270" s="159" t="s">
        <v>135</v>
      </c>
      <c r="AU270" s="159" t="s">
        <v>87</v>
      </c>
      <c r="AV270" s="14" t="s">
        <v>85</v>
      </c>
      <c r="AW270" s="14" t="s">
        <v>37</v>
      </c>
      <c r="AX270" s="14" t="s">
        <v>77</v>
      </c>
      <c r="AY270" s="159" t="s">
        <v>124</v>
      </c>
    </row>
    <row r="271" spans="2:51" s="13" customFormat="1" ht="12">
      <c r="B271" s="150"/>
      <c r="D271" s="151" t="s">
        <v>135</v>
      </c>
      <c r="E271" s="152" t="s">
        <v>3</v>
      </c>
      <c r="F271" s="153" t="s">
        <v>374</v>
      </c>
      <c r="H271" s="154">
        <v>1596.7</v>
      </c>
      <c r="L271" s="150"/>
      <c r="M271" s="155"/>
      <c r="N271" s="156"/>
      <c r="O271" s="156"/>
      <c r="P271" s="156"/>
      <c r="Q271" s="156"/>
      <c r="R271" s="156"/>
      <c r="S271" s="156"/>
      <c r="T271" s="157"/>
      <c r="AT271" s="152" t="s">
        <v>135</v>
      </c>
      <c r="AU271" s="152" t="s">
        <v>87</v>
      </c>
      <c r="AV271" s="13" t="s">
        <v>87</v>
      </c>
      <c r="AW271" s="13" t="s">
        <v>37</v>
      </c>
      <c r="AX271" s="13" t="s">
        <v>77</v>
      </c>
      <c r="AY271" s="152" t="s">
        <v>124</v>
      </c>
    </row>
    <row r="272" spans="2:51" s="15" customFormat="1" ht="12">
      <c r="B272" s="164"/>
      <c r="D272" s="151" t="s">
        <v>135</v>
      </c>
      <c r="E272" s="165" t="s">
        <v>3</v>
      </c>
      <c r="F272" s="166" t="s">
        <v>146</v>
      </c>
      <c r="H272" s="167">
        <v>1596.7</v>
      </c>
      <c r="L272" s="164"/>
      <c r="M272" s="168"/>
      <c r="N272" s="169"/>
      <c r="O272" s="169"/>
      <c r="P272" s="169"/>
      <c r="Q272" s="169"/>
      <c r="R272" s="169"/>
      <c r="S272" s="169"/>
      <c r="T272" s="170"/>
      <c r="AT272" s="165" t="s">
        <v>135</v>
      </c>
      <c r="AU272" s="165" t="s">
        <v>87</v>
      </c>
      <c r="AV272" s="15" t="s">
        <v>131</v>
      </c>
      <c r="AW272" s="15" t="s">
        <v>37</v>
      </c>
      <c r="AX272" s="15" t="s">
        <v>85</v>
      </c>
      <c r="AY272" s="165" t="s">
        <v>124</v>
      </c>
    </row>
    <row r="273" spans="1:65" s="2" customFormat="1" ht="78" customHeight="1">
      <c r="A273" s="32"/>
      <c r="B273" s="133"/>
      <c r="C273" s="134" t="s">
        <v>375</v>
      </c>
      <c r="D273" s="134" t="s">
        <v>126</v>
      </c>
      <c r="E273" s="135" t="s">
        <v>376</v>
      </c>
      <c r="F273" s="136" t="s">
        <v>377</v>
      </c>
      <c r="G273" s="137" t="s">
        <v>129</v>
      </c>
      <c r="H273" s="138">
        <v>66.6</v>
      </c>
      <c r="I273" s="139"/>
      <c r="J273" s="139">
        <f>ROUND(I273*H273,2)</f>
        <v>0</v>
      </c>
      <c r="K273" s="136" t="s">
        <v>130</v>
      </c>
      <c r="L273" s="33"/>
      <c r="M273" s="140" t="s">
        <v>3</v>
      </c>
      <c r="N273" s="141" t="s">
        <v>48</v>
      </c>
      <c r="O273" s="142">
        <v>0.56</v>
      </c>
      <c r="P273" s="142">
        <f>O273*H273</f>
        <v>37.296</v>
      </c>
      <c r="Q273" s="142">
        <v>0.08922</v>
      </c>
      <c r="R273" s="142">
        <f>Q273*H273</f>
        <v>5.9420519999999994</v>
      </c>
      <c r="S273" s="142">
        <v>0</v>
      </c>
      <c r="T273" s="143">
        <f>S273*H273</f>
        <v>0</v>
      </c>
      <c r="U273" s="32"/>
      <c r="V273" s="32"/>
      <c r="W273" s="32"/>
      <c r="X273" s="32"/>
      <c r="Y273" s="32"/>
      <c r="Z273" s="32"/>
      <c r="AA273" s="32"/>
      <c r="AB273" s="32"/>
      <c r="AC273" s="32"/>
      <c r="AD273" s="32"/>
      <c r="AE273" s="32"/>
      <c r="AR273" s="144" t="s">
        <v>131</v>
      </c>
      <c r="AT273" s="144" t="s">
        <v>126</v>
      </c>
      <c r="AU273" s="144" t="s">
        <v>87</v>
      </c>
      <c r="AY273" s="20" t="s">
        <v>124</v>
      </c>
      <c r="BE273" s="145">
        <f>IF(N273="základní",J273,0)</f>
        <v>0</v>
      </c>
      <c r="BF273" s="145">
        <f>IF(N273="snížená",J273,0)</f>
        <v>0</v>
      </c>
      <c r="BG273" s="145">
        <f>IF(N273="zákl. přenesená",J273,0)</f>
        <v>0</v>
      </c>
      <c r="BH273" s="145">
        <f>IF(N273="sníž. přenesená",J273,0)</f>
        <v>0</v>
      </c>
      <c r="BI273" s="145">
        <f>IF(N273="nulová",J273,0)</f>
        <v>0</v>
      </c>
      <c r="BJ273" s="20" t="s">
        <v>85</v>
      </c>
      <c r="BK273" s="145">
        <f>ROUND(I273*H273,2)</f>
        <v>0</v>
      </c>
      <c r="BL273" s="20" t="s">
        <v>131</v>
      </c>
      <c r="BM273" s="144" t="s">
        <v>378</v>
      </c>
    </row>
    <row r="274" spans="1:47" s="2" customFormat="1" ht="12">
      <c r="A274" s="32"/>
      <c r="B274" s="33"/>
      <c r="C274" s="32"/>
      <c r="D274" s="146" t="s">
        <v>133</v>
      </c>
      <c r="E274" s="32"/>
      <c r="F274" s="147" t="s">
        <v>379</v>
      </c>
      <c r="G274" s="32"/>
      <c r="H274" s="32"/>
      <c r="I274" s="32"/>
      <c r="J274" s="32"/>
      <c r="K274" s="32"/>
      <c r="L274" s="33"/>
      <c r="M274" s="148"/>
      <c r="N274" s="149"/>
      <c r="O274" s="53"/>
      <c r="P274" s="53"/>
      <c r="Q274" s="53"/>
      <c r="R274" s="53"/>
      <c r="S274" s="53"/>
      <c r="T274" s="54"/>
      <c r="U274" s="32"/>
      <c r="V274" s="32"/>
      <c r="W274" s="32"/>
      <c r="X274" s="32"/>
      <c r="Y274" s="32"/>
      <c r="Z274" s="32"/>
      <c r="AA274" s="32"/>
      <c r="AB274" s="32"/>
      <c r="AC274" s="32"/>
      <c r="AD274" s="32"/>
      <c r="AE274" s="32"/>
      <c r="AT274" s="20" t="s">
        <v>133</v>
      </c>
      <c r="AU274" s="20" t="s">
        <v>87</v>
      </c>
    </row>
    <row r="275" spans="2:51" s="14" customFormat="1" ht="12">
      <c r="B275" s="158"/>
      <c r="D275" s="151" t="s">
        <v>135</v>
      </c>
      <c r="E275" s="159" t="s">
        <v>3</v>
      </c>
      <c r="F275" s="160" t="s">
        <v>331</v>
      </c>
      <c r="H275" s="159" t="s">
        <v>3</v>
      </c>
      <c r="L275" s="158"/>
      <c r="M275" s="161"/>
      <c r="N275" s="162"/>
      <c r="O275" s="162"/>
      <c r="P275" s="162"/>
      <c r="Q275" s="162"/>
      <c r="R275" s="162"/>
      <c r="S275" s="162"/>
      <c r="T275" s="163"/>
      <c r="AT275" s="159" t="s">
        <v>135</v>
      </c>
      <c r="AU275" s="159" t="s">
        <v>87</v>
      </c>
      <c r="AV275" s="14" t="s">
        <v>85</v>
      </c>
      <c r="AW275" s="14" t="s">
        <v>37</v>
      </c>
      <c r="AX275" s="14" t="s">
        <v>77</v>
      </c>
      <c r="AY275" s="159" t="s">
        <v>124</v>
      </c>
    </row>
    <row r="276" spans="2:51" s="13" customFormat="1" ht="12">
      <c r="B276" s="150"/>
      <c r="D276" s="151" t="s">
        <v>135</v>
      </c>
      <c r="E276" s="152" t="s">
        <v>3</v>
      </c>
      <c r="F276" s="153" t="s">
        <v>380</v>
      </c>
      <c r="H276" s="154">
        <v>59.5</v>
      </c>
      <c r="L276" s="150"/>
      <c r="M276" s="155"/>
      <c r="N276" s="156"/>
      <c r="O276" s="156"/>
      <c r="P276" s="156"/>
      <c r="Q276" s="156"/>
      <c r="R276" s="156"/>
      <c r="S276" s="156"/>
      <c r="T276" s="157"/>
      <c r="AT276" s="152" t="s">
        <v>135</v>
      </c>
      <c r="AU276" s="152" t="s">
        <v>87</v>
      </c>
      <c r="AV276" s="13" t="s">
        <v>87</v>
      </c>
      <c r="AW276" s="13" t="s">
        <v>37</v>
      </c>
      <c r="AX276" s="13" t="s">
        <v>77</v>
      </c>
      <c r="AY276" s="152" t="s">
        <v>124</v>
      </c>
    </row>
    <row r="277" spans="2:51" s="14" customFormat="1" ht="12">
      <c r="B277" s="158"/>
      <c r="D277" s="151" t="s">
        <v>135</v>
      </c>
      <c r="E277" s="159" t="s">
        <v>3</v>
      </c>
      <c r="F277" s="160" t="s">
        <v>381</v>
      </c>
      <c r="H277" s="159" t="s">
        <v>3</v>
      </c>
      <c r="L277" s="158"/>
      <c r="M277" s="161"/>
      <c r="N277" s="162"/>
      <c r="O277" s="162"/>
      <c r="P277" s="162"/>
      <c r="Q277" s="162"/>
      <c r="R277" s="162"/>
      <c r="S277" s="162"/>
      <c r="T277" s="163"/>
      <c r="AT277" s="159" t="s">
        <v>135</v>
      </c>
      <c r="AU277" s="159" t="s">
        <v>87</v>
      </c>
      <c r="AV277" s="14" t="s">
        <v>85</v>
      </c>
      <c r="AW277" s="14" t="s">
        <v>37</v>
      </c>
      <c r="AX277" s="14" t="s">
        <v>77</v>
      </c>
      <c r="AY277" s="159" t="s">
        <v>124</v>
      </c>
    </row>
    <row r="278" spans="2:51" s="13" customFormat="1" ht="12">
      <c r="B278" s="150"/>
      <c r="D278" s="151" t="s">
        <v>135</v>
      </c>
      <c r="E278" s="152" t="s">
        <v>3</v>
      </c>
      <c r="F278" s="153" t="s">
        <v>336</v>
      </c>
      <c r="H278" s="154">
        <v>7.1</v>
      </c>
      <c r="L278" s="150"/>
      <c r="M278" s="155"/>
      <c r="N278" s="156"/>
      <c r="O278" s="156"/>
      <c r="P278" s="156"/>
      <c r="Q278" s="156"/>
      <c r="R278" s="156"/>
      <c r="S278" s="156"/>
      <c r="T278" s="157"/>
      <c r="AT278" s="152" t="s">
        <v>135</v>
      </c>
      <c r="AU278" s="152" t="s">
        <v>87</v>
      </c>
      <c r="AV278" s="13" t="s">
        <v>87</v>
      </c>
      <c r="AW278" s="13" t="s">
        <v>37</v>
      </c>
      <c r="AX278" s="13" t="s">
        <v>77</v>
      </c>
      <c r="AY278" s="152" t="s">
        <v>124</v>
      </c>
    </row>
    <row r="279" spans="2:51" s="15" customFormat="1" ht="12">
      <c r="B279" s="164"/>
      <c r="D279" s="151" t="s">
        <v>135</v>
      </c>
      <c r="E279" s="165" t="s">
        <v>3</v>
      </c>
      <c r="F279" s="166" t="s">
        <v>146</v>
      </c>
      <c r="H279" s="167">
        <v>66.6</v>
      </c>
      <c r="L279" s="164"/>
      <c r="M279" s="168"/>
      <c r="N279" s="169"/>
      <c r="O279" s="169"/>
      <c r="P279" s="169"/>
      <c r="Q279" s="169"/>
      <c r="R279" s="169"/>
      <c r="S279" s="169"/>
      <c r="T279" s="170"/>
      <c r="AT279" s="165" t="s">
        <v>135</v>
      </c>
      <c r="AU279" s="165" t="s">
        <v>87</v>
      </c>
      <c r="AV279" s="15" t="s">
        <v>131</v>
      </c>
      <c r="AW279" s="15" t="s">
        <v>37</v>
      </c>
      <c r="AX279" s="15" t="s">
        <v>85</v>
      </c>
      <c r="AY279" s="165" t="s">
        <v>124</v>
      </c>
    </row>
    <row r="280" spans="1:65" s="2" customFormat="1" ht="24.2" customHeight="1">
      <c r="A280" s="32"/>
      <c r="B280" s="133"/>
      <c r="C280" s="178" t="s">
        <v>382</v>
      </c>
      <c r="D280" s="178" t="s">
        <v>249</v>
      </c>
      <c r="E280" s="179" t="s">
        <v>383</v>
      </c>
      <c r="F280" s="180" t="s">
        <v>384</v>
      </c>
      <c r="G280" s="181" t="s">
        <v>129</v>
      </c>
      <c r="H280" s="182">
        <v>68.598</v>
      </c>
      <c r="I280" s="183"/>
      <c r="J280" s="183">
        <f>ROUND(I280*H280,2)</f>
        <v>0</v>
      </c>
      <c r="K280" s="180" t="s">
        <v>130</v>
      </c>
      <c r="L280" s="184"/>
      <c r="M280" s="185" t="s">
        <v>3</v>
      </c>
      <c r="N280" s="186" t="s">
        <v>48</v>
      </c>
      <c r="O280" s="142">
        <v>0</v>
      </c>
      <c r="P280" s="142">
        <f>O280*H280</f>
        <v>0</v>
      </c>
      <c r="Q280" s="142">
        <v>0.131</v>
      </c>
      <c r="R280" s="142">
        <f>Q280*H280</f>
        <v>8.986338</v>
      </c>
      <c r="S280" s="142">
        <v>0</v>
      </c>
      <c r="T280" s="143">
        <f>S280*H280</f>
        <v>0</v>
      </c>
      <c r="U280" s="32"/>
      <c r="V280" s="32"/>
      <c r="W280" s="32"/>
      <c r="X280" s="32"/>
      <c r="Y280" s="32"/>
      <c r="Z280" s="32"/>
      <c r="AA280" s="32"/>
      <c r="AB280" s="32"/>
      <c r="AC280" s="32"/>
      <c r="AD280" s="32"/>
      <c r="AE280" s="32"/>
      <c r="AR280" s="144" t="s">
        <v>194</v>
      </c>
      <c r="AT280" s="144" t="s">
        <v>249</v>
      </c>
      <c r="AU280" s="144" t="s">
        <v>87</v>
      </c>
      <c r="AY280" s="20" t="s">
        <v>124</v>
      </c>
      <c r="BE280" s="145">
        <f>IF(N280="základní",J280,0)</f>
        <v>0</v>
      </c>
      <c r="BF280" s="145">
        <f>IF(N280="snížená",J280,0)</f>
        <v>0</v>
      </c>
      <c r="BG280" s="145">
        <f>IF(N280="zákl. přenesená",J280,0)</f>
        <v>0</v>
      </c>
      <c r="BH280" s="145">
        <f>IF(N280="sníž. přenesená",J280,0)</f>
        <v>0</v>
      </c>
      <c r="BI280" s="145">
        <f>IF(N280="nulová",J280,0)</f>
        <v>0</v>
      </c>
      <c r="BJ280" s="20" t="s">
        <v>85</v>
      </c>
      <c r="BK280" s="145">
        <f>ROUND(I280*H280,2)</f>
        <v>0</v>
      </c>
      <c r="BL280" s="20" t="s">
        <v>131</v>
      </c>
      <c r="BM280" s="144" t="s">
        <v>385</v>
      </c>
    </row>
    <row r="281" spans="2:51" s="13" customFormat="1" ht="12">
      <c r="B281" s="150"/>
      <c r="D281" s="151" t="s">
        <v>135</v>
      </c>
      <c r="E281" s="152" t="s">
        <v>3</v>
      </c>
      <c r="F281" s="153" t="s">
        <v>386</v>
      </c>
      <c r="H281" s="154">
        <v>68.598</v>
      </c>
      <c r="L281" s="150"/>
      <c r="M281" s="155"/>
      <c r="N281" s="156"/>
      <c r="O281" s="156"/>
      <c r="P281" s="156"/>
      <c r="Q281" s="156"/>
      <c r="R281" s="156"/>
      <c r="S281" s="156"/>
      <c r="T281" s="157"/>
      <c r="AT281" s="152" t="s">
        <v>135</v>
      </c>
      <c r="AU281" s="152" t="s">
        <v>87</v>
      </c>
      <c r="AV281" s="13" t="s">
        <v>87</v>
      </c>
      <c r="AW281" s="13" t="s">
        <v>37</v>
      </c>
      <c r="AX281" s="13" t="s">
        <v>85</v>
      </c>
      <c r="AY281" s="152" t="s">
        <v>124</v>
      </c>
    </row>
    <row r="282" spans="1:65" s="2" customFormat="1" ht="78" customHeight="1">
      <c r="A282" s="32"/>
      <c r="B282" s="133"/>
      <c r="C282" s="134" t="s">
        <v>387</v>
      </c>
      <c r="D282" s="134" t="s">
        <v>126</v>
      </c>
      <c r="E282" s="135" t="s">
        <v>388</v>
      </c>
      <c r="F282" s="136" t="s">
        <v>389</v>
      </c>
      <c r="G282" s="137" t="s">
        <v>129</v>
      </c>
      <c r="H282" s="138">
        <v>9.6</v>
      </c>
      <c r="I282" s="139"/>
      <c r="J282" s="139">
        <f>ROUND(I282*H282,2)</f>
        <v>0</v>
      </c>
      <c r="K282" s="136" t="s">
        <v>130</v>
      </c>
      <c r="L282" s="33"/>
      <c r="M282" s="140" t="s">
        <v>3</v>
      </c>
      <c r="N282" s="141" t="s">
        <v>48</v>
      </c>
      <c r="O282" s="142">
        <v>0.757</v>
      </c>
      <c r="P282" s="142">
        <f>O282*H282</f>
        <v>7.2672</v>
      </c>
      <c r="Q282" s="142">
        <v>0.11162</v>
      </c>
      <c r="R282" s="142">
        <f>Q282*H282</f>
        <v>1.0715519999999998</v>
      </c>
      <c r="S282" s="142">
        <v>0</v>
      </c>
      <c r="T282" s="143">
        <f>S282*H282</f>
        <v>0</v>
      </c>
      <c r="U282" s="32"/>
      <c r="V282" s="32"/>
      <c r="W282" s="32"/>
      <c r="X282" s="32"/>
      <c r="Y282" s="32"/>
      <c r="Z282" s="32"/>
      <c r="AA282" s="32"/>
      <c r="AB282" s="32"/>
      <c r="AC282" s="32"/>
      <c r="AD282" s="32"/>
      <c r="AE282" s="32"/>
      <c r="AR282" s="144" t="s">
        <v>131</v>
      </c>
      <c r="AT282" s="144" t="s">
        <v>126</v>
      </c>
      <c r="AU282" s="144" t="s">
        <v>87</v>
      </c>
      <c r="AY282" s="20" t="s">
        <v>124</v>
      </c>
      <c r="BE282" s="145">
        <f>IF(N282="základní",J282,0)</f>
        <v>0</v>
      </c>
      <c r="BF282" s="145">
        <f>IF(N282="snížená",J282,0)</f>
        <v>0</v>
      </c>
      <c r="BG282" s="145">
        <f>IF(N282="zákl. přenesená",J282,0)</f>
        <v>0</v>
      </c>
      <c r="BH282" s="145">
        <f>IF(N282="sníž. přenesená",J282,0)</f>
        <v>0</v>
      </c>
      <c r="BI282" s="145">
        <f>IF(N282="nulová",J282,0)</f>
        <v>0</v>
      </c>
      <c r="BJ282" s="20" t="s">
        <v>85</v>
      </c>
      <c r="BK282" s="145">
        <f>ROUND(I282*H282,2)</f>
        <v>0</v>
      </c>
      <c r="BL282" s="20" t="s">
        <v>131</v>
      </c>
      <c r="BM282" s="144" t="s">
        <v>390</v>
      </c>
    </row>
    <row r="283" spans="1:47" s="2" customFormat="1" ht="12">
      <c r="A283" s="32"/>
      <c r="B283" s="33"/>
      <c r="C283" s="32"/>
      <c r="D283" s="146" t="s">
        <v>133</v>
      </c>
      <c r="E283" s="32"/>
      <c r="F283" s="147" t="s">
        <v>391</v>
      </c>
      <c r="G283" s="32"/>
      <c r="H283" s="32"/>
      <c r="I283" s="32"/>
      <c r="J283" s="32"/>
      <c r="K283" s="32"/>
      <c r="L283" s="33"/>
      <c r="M283" s="148"/>
      <c r="N283" s="149"/>
      <c r="O283" s="53"/>
      <c r="P283" s="53"/>
      <c r="Q283" s="53"/>
      <c r="R283" s="53"/>
      <c r="S283" s="53"/>
      <c r="T283" s="54"/>
      <c r="U283" s="32"/>
      <c r="V283" s="32"/>
      <c r="W283" s="32"/>
      <c r="X283" s="32"/>
      <c r="Y283" s="32"/>
      <c r="Z283" s="32"/>
      <c r="AA283" s="32"/>
      <c r="AB283" s="32"/>
      <c r="AC283" s="32"/>
      <c r="AD283" s="32"/>
      <c r="AE283" s="32"/>
      <c r="AT283" s="20" t="s">
        <v>133</v>
      </c>
      <c r="AU283" s="20" t="s">
        <v>87</v>
      </c>
    </row>
    <row r="284" spans="2:51" s="14" customFormat="1" ht="12">
      <c r="B284" s="158"/>
      <c r="D284" s="151" t="s">
        <v>135</v>
      </c>
      <c r="E284" s="159" t="s">
        <v>3</v>
      </c>
      <c r="F284" s="160" t="s">
        <v>333</v>
      </c>
      <c r="H284" s="159" t="s">
        <v>3</v>
      </c>
      <c r="L284" s="158"/>
      <c r="M284" s="161"/>
      <c r="N284" s="162"/>
      <c r="O284" s="162"/>
      <c r="P284" s="162"/>
      <c r="Q284" s="162"/>
      <c r="R284" s="162"/>
      <c r="S284" s="162"/>
      <c r="T284" s="163"/>
      <c r="AT284" s="159" t="s">
        <v>135</v>
      </c>
      <c r="AU284" s="159" t="s">
        <v>87</v>
      </c>
      <c r="AV284" s="14" t="s">
        <v>85</v>
      </c>
      <c r="AW284" s="14" t="s">
        <v>37</v>
      </c>
      <c r="AX284" s="14" t="s">
        <v>77</v>
      </c>
      <c r="AY284" s="159" t="s">
        <v>124</v>
      </c>
    </row>
    <row r="285" spans="2:51" s="13" customFormat="1" ht="12">
      <c r="B285" s="150"/>
      <c r="D285" s="151" t="s">
        <v>135</v>
      </c>
      <c r="E285" s="152" t="s">
        <v>3</v>
      </c>
      <c r="F285" s="153" t="s">
        <v>392</v>
      </c>
      <c r="H285" s="154">
        <v>9.6</v>
      </c>
      <c r="L285" s="150"/>
      <c r="M285" s="155"/>
      <c r="N285" s="156"/>
      <c r="O285" s="156"/>
      <c r="P285" s="156"/>
      <c r="Q285" s="156"/>
      <c r="R285" s="156"/>
      <c r="S285" s="156"/>
      <c r="T285" s="157"/>
      <c r="AT285" s="152" t="s">
        <v>135</v>
      </c>
      <c r="AU285" s="152" t="s">
        <v>87</v>
      </c>
      <c r="AV285" s="13" t="s">
        <v>87</v>
      </c>
      <c r="AW285" s="13" t="s">
        <v>37</v>
      </c>
      <c r="AX285" s="13" t="s">
        <v>85</v>
      </c>
      <c r="AY285" s="152" t="s">
        <v>124</v>
      </c>
    </row>
    <row r="286" spans="1:65" s="2" customFormat="1" ht="24.2" customHeight="1">
      <c r="A286" s="32"/>
      <c r="B286" s="133"/>
      <c r="C286" s="178" t="s">
        <v>393</v>
      </c>
      <c r="D286" s="178" t="s">
        <v>249</v>
      </c>
      <c r="E286" s="179" t="s">
        <v>394</v>
      </c>
      <c r="F286" s="180" t="s">
        <v>395</v>
      </c>
      <c r="G286" s="181" t="s">
        <v>129</v>
      </c>
      <c r="H286" s="182">
        <v>9.888</v>
      </c>
      <c r="I286" s="183"/>
      <c r="J286" s="183">
        <f>ROUND(I286*H286,2)</f>
        <v>0</v>
      </c>
      <c r="K286" s="180" t="s">
        <v>130</v>
      </c>
      <c r="L286" s="184"/>
      <c r="M286" s="185" t="s">
        <v>3</v>
      </c>
      <c r="N286" s="186" t="s">
        <v>48</v>
      </c>
      <c r="O286" s="142">
        <v>0</v>
      </c>
      <c r="P286" s="142">
        <f>O286*H286</f>
        <v>0</v>
      </c>
      <c r="Q286" s="142">
        <v>0.175</v>
      </c>
      <c r="R286" s="142">
        <f>Q286*H286</f>
        <v>1.7304</v>
      </c>
      <c r="S286" s="142">
        <v>0</v>
      </c>
      <c r="T286" s="143">
        <f>S286*H286</f>
        <v>0</v>
      </c>
      <c r="U286" s="32"/>
      <c r="V286" s="32"/>
      <c r="W286" s="32"/>
      <c r="X286" s="32"/>
      <c r="Y286" s="32"/>
      <c r="Z286" s="32"/>
      <c r="AA286" s="32"/>
      <c r="AB286" s="32"/>
      <c r="AC286" s="32"/>
      <c r="AD286" s="32"/>
      <c r="AE286" s="32"/>
      <c r="AR286" s="144" t="s">
        <v>194</v>
      </c>
      <c r="AT286" s="144" t="s">
        <v>249</v>
      </c>
      <c r="AU286" s="144" t="s">
        <v>87</v>
      </c>
      <c r="AY286" s="20" t="s">
        <v>124</v>
      </c>
      <c r="BE286" s="145">
        <f>IF(N286="základní",J286,0)</f>
        <v>0</v>
      </c>
      <c r="BF286" s="145">
        <f>IF(N286="snížená",J286,0)</f>
        <v>0</v>
      </c>
      <c r="BG286" s="145">
        <f>IF(N286="zákl. přenesená",J286,0)</f>
        <v>0</v>
      </c>
      <c r="BH286" s="145">
        <f>IF(N286="sníž. přenesená",J286,0)</f>
        <v>0</v>
      </c>
      <c r="BI286" s="145">
        <f>IF(N286="nulová",J286,0)</f>
        <v>0</v>
      </c>
      <c r="BJ286" s="20" t="s">
        <v>85</v>
      </c>
      <c r="BK286" s="145">
        <f>ROUND(I286*H286,2)</f>
        <v>0</v>
      </c>
      <c r="BL286" s="20" t="s">
        <v>131</v>
      </c>
      <c r="BM286" s="144" t="s">
        <v>396</v>
      </c>
    </row>
    <row r="287" spans="2:51" s="13" customFormat="1" ht="12">
      <c r="B287" s="150"/>
      <c r="D287" s="151" t="s">
        <v>135</v>
      </c>
      <c r="E287" s="152" t="s">
        <v>3</v>
      </c>
      <c r="F287" s="153" t="s">
        <v>397</v>
      </c>
      <c r="H287" s="154">
        <v>9.888</v>
      </c>
      <c r="L287" s="150"/>
      <c r="M287" s="155"/>
      <c r="N287" s="156"/>
      <c r="O287" s="156"/>
      <c r="P287" s="156"/>
      <c r="Q287" s="156"/>
      <c r="R287" s="156"/>
      <c r="S287" s="156"/>
      <c r="T287" s="157"/>
      <c r="AT287" s="152" t="s">
        <v>135</v>
      </c>
      <c r="AU287" s="152" t="s">
        <v>87</v>
      </c>
      <c r="AV287" s="13" t="s">
        <v>87</v>
      </c>
      <c r="AW287" s="13" t="s">
        <v>37</v>
      </c>
      <c r="AX287" s="13" t="s">
        <v>85</v>
      </c>
      <c r="AY287" s="152" t="s">
        <v>124</v>
      </c>
    </row>
    <row r="288" spans="1:65" s="2" customFormat="1" ht="66.75" customHeight="1">
      <c r="A288" s="32"/>
      <c r="B288" s="133"/>
      <c r="C288" s="134" t="s">
        <v>398</v>
      </c>
      <c r="D288" s="134" t="s">
        <v>126</v>
      </c>
      <c r="E288" s="135" t="s">
        <v>399</v>
      </c>
      <c r="F288" s="136" t="s">
        <v>400</v>
      </c>
      <c r="G288" s="137" t="s">
        <v>129</v>
      </c>
      <c r="H288" s="138">
        <v>5.6</v>
      </c>
      <c r="I288" s="139"/>
      <c r="J288" s="139">
        <f>ROUND(I288*H288,2)</f>
        <v>0</v>
      </c>
      <c r="K288" s="136" t="s">
        <v>130</v>
      </c>
      <c r="L288" s="33"/>
      <c r="M288" s="140" t="s">
        <v>3</v>
      </c>
      <c r="N288" s="141" t="s">
        <v>48</v>
      </c>
      <c r="O288" s="142">
        <v>0.573</v>
      </c>
      <c r="P288" s="142">
        <f>O288*H288</f>
        <v>3.2087999999999997</v>
      </c>
      <c r="Q288" s="142">
        <v>0.08003</v>
      </c>
      <c r="R288" s="142">
        <f>Q288*H288</f>
        <v>0.448168</v>
      </c>
      <c r="S288" s="142">
        <v>0</v>
      </c>
      <c r="T288" s="143">
        <f>S288*H288</f>
        <v>0</v>
      </c>
      <c r="U288" s="32"/>
      <c r="V288" s="32"/>
      <c r="W288" s="32"/>
      <c r="X288" s="32"/>
      <c r="Y288" s="32"/>
      <c r="Z288" s="32"/>
      <c r="AA288" s="32"/>
      <c r="AB288" s="32"/>
      <c r="AC288" s="32"/>
      <c r="AD288" s="32"/>
      <c r="AE288" s="32"/>
      <c r="AR288" s="144" t="s">
        <v>131</v>
      </c>
      <c r="AT288" s="144" t="s">
        <v>126</v>
      </c>
      <c r="AU288" s="144" t="s">
        <v>87</v>
      </c>
      <c r="AY288" s="20" t="s">
        <v>124</v>
      </c>
      <c r="BE288" s="145">
        <f>IF(N288="základní",J288,0)</f>
        <v>0</v>
      </c>
      <c r="BF288" s="145">
        <f>IF(N288="snížená",J288,0)</f>
        <v>0</v>
      </c>
      <c r="BG288" s="145">
        <f>IF(N288="zákl. přenesená",J288,0)</f>
        <v>0</v>
      </c>
      <c r="BH288" s="145">
        <f>IF(N288="sníž. přenesená",J288,0)</f>
        <v>0</v>
      </c>
      <c r="BI288" s="145">
        <f>IF(N288="nulová",J288,0)</f>
        <v>0</v>
      </c>
      <c r="BJ288" s="20" t="s">
        <v>85</v>
      </c>
      <c r="BK288" s="145">
        <f>ROUND(I288*H288,2)</f>
        <v>0</v>
      </c>
      <c r="BL288" s="20" t="s">
        <v>131</v>
      </c>
      <c r="BM288" s="144" t="s">
        <v>401</v>
      </c>
    </row>
    <row r="289" spans="1:47" s="2" customFormat="1" ht="12">
      <c r="A289" s="32"/>
      <c r="B289" s="33"/>
      <c r="C289" s="32"/>
      <c r="D289" s="146" t="s">
        <v>133</v>
      </c>
      <c r="E289" s="32"/>
      <c r="F289" s="147" t="s">
        <v>402</v>
      </c>
      <c r="G289" s="32"/>
      <c r="H289" s="32"/>
      <c r="I289" s="32"/>
      <c r="J289" s="32"/>
      <c r="K289" s="32"/>
      <c r="L289" s="33"/>
      <c r="M289" s="148"/>
      <c r="N289" s="149"/>
      <c r="O289" s="53"/>
      <c r="P289" s="53"/>
      <c r="Q289" s="53"/>
      <c r="R289" s="53"/>
      <c r="S289" s="53"/>
      <c r="T289" s="54"/>
      <c r="U289" s="32"/>
      <c r="V289" s="32"/>
      <c r="W289" s="32"/>
      <c r="X289" s="32"/>
      <c r="Y289" s="32"/>
      <c r="Z289" s="32"/>
      <c r="AA289" s="32"/>
      <c r="AB289" s="32"/>
      <c r="AC289" s="32"/>
      <c r="AD289" s="32"/>
      <c r="AE289" s="32"/>
      <c r="AT289" s="20" t="s">
        <v>133</v>
      </c>
      <c r="AU289" s="20" t="s">
        <v>87</v>
      </c>
    </row>
    <row r="290" spans="2:51" s="14" customFormat="1" ht="12">
      <c r="B290" s="158"/>
      <c r="D290" s="151" t="s">
        <v>135</v>
      </c>
      <c r="E290" s="159" t="s">
        <v>3</v>
      </c>
      <c r="F290" s="160" t="s">
        <v>403</v>
      </c>
      <c r="H290" s="159" t="s">
        <v>3</v>
      </c>
      <c r="L290" s="158"/>
      <c r="M290" s="161"/>
      <c r="N290" s="162"/>
      <c r="O290" s="162"/>
      <c r="P290" s="162"/>
      <c r="Q290" s="162"/>
      <c r="R290" s="162"/>
      <c r="S290" s="162"/>
      <c r="T290" s="163"/>
      <c r="AT290" s="159" t="s">
        <v>135</v>
      </c>
      <c r="AU290" s="159" t="s">
        <v>87</v>
      </c>
      <c r="AV290" s="14" t="s">
        <v>85</v>
      </c>
      <c r="AW290" s="14" t="s">
        <v>37</v>
      </c>
      <c r="AX290" s="14" t="s">
        <v>77</v>
      </c>
      <c r="AY290" s="159" t="s">
        <v>124</v>
      </c>
    </row>
    <row r="291" spans="2:51" s="13" customFormat="1" ht="12">
      <c r="B291" s="150"/>
      <c r="D291" s="151" t="s">
        <v>135</v>
      </c>
      <c r="E291" s="152" t="s">
        <v>3</v>
      </c>
      <c r="F291" s="153" t="s">
        <v>404</v>
      </c>
      <c r="H291" s="154">
        <v>5.6</v>
      </c>
      <c r="L291" s="150"/>
      <c r="M291" s="155"/>
      <c r="N291" s="156"/>
      <c r="O291" s="156"/>
      <c r="P291" s="156"/>
      <c r="Q291" s="156"/>
      <c r="R291" s="156"/>
      <c r="S291" s="156"/>
      <c r="T291" s="157"/>
      <c r="AT291" s="152" t="s">
        <v>135</v>
      </c>
      <c r="AU291" s="152" t="s">
        <v>87</v>
      </c>
      <c r="AV291" s="13" t="s">
        <v>87</v>
      </c>
      <c r="AW291" s="13" t="s">
        <v>37</v>
      </c>
      <c r="AX291" s="13" t="s">
        <v>77</v>
      </c>
      <c r="AY291" s="152" t="s">
        <v>124</v>
      </c>
    </row>
    <row r="292" spans="2:51" s="15" customFormat="1" ht="12">
      <c r="B292" s="164"/>
      <c r="D292" s="151" t="s">
        <v>135</v>
      </c>
      <c r="E292" s="165" t="s">
        <v>3</v>
      </c>
      <c r="F292" s="166" t="s">
        <v>146</v>
      </c>
      <c r="H292" s="167">
        <v>5.6</v>
      </c>
      <c r="L292" s="164"/>
      <c r="M292" s="168"/>
      <c r="N292" s="169"/>
      <c r="O292" s="169"/>
      <c r="P292" s="169"/>
      <c r="Q292" s="169"/>
      <c r="R292" s="169"/>
      <c r="S292" s="169"/>
      <c r="T292" s="170"/>
      <c r="AT292" s="165" t="s">
        <v>135</v>
      </c>
      <c r="AU292" s="165" t="s">
        <v>87</v>
      </c>
      <c r="AV292" s="15" t="s">
        <v>131</v>
      </c>
      <c r="AW292" s="15" t="s">
        <v>37</v>
      </c>
      <c r="AX292" s="15" t="s">
        <v>85</v>
      </c>
      <c r="AY292" s="165" t="s">
        <v>124</v>
      </c>
    </row>
    <row r="293" spans="1:65" s="2" customFormat="1" ht="24.2" customHeight="1">
      <c r="A293" s="32"/>
      <c r="B293" s="133"/>
      <c r="C293" s="178" t="s">
        <v>405</v>
      </c>
      <c r="D293" s="178" t="s">
        <v>249</v>
      </c>
      <c r="E293" s="179" t="s">
        <v>406</v>
      </c>
      <c r="F293" s="180" t="s">
        <v>407</v>
      </c>
      <c r="G293" s="181" t="s">
        <v>129</v>
      </c>
      <c r="H293" s="182">
        <v>5.768</v>
      </c>
      <c r="I293" s="183"/>
      <c r="J293" s="183">
        <f>ROUND(I293*H293,2)</f>
        <v>0</v>
      </c>
      <c r="K293" s="180" t="s">
        <v>130</v>
      </c>
      <c r="L293" s="184"/>
      <c r="M293" s="185" t="s">
        <v>3</v>
      </c>
      <c r="N293" s="186" t="s">
        <v>48</v>
      </c>
      <c r="O293" s="142">
        <v>0</v>
      </c>
      <c r="P293" s="142">
        <f>O293*H293</f>
        <v>0</v>
      </c>
      <c r="Q293" s="142">
        <v>0.108</v>
      </c>
      <c r="R293" s="142">
        <f>Q293*H293</f>
        <v>0.6229439999999999</v>
      </c>
      <c r="S293" s="142">
        <v>0</v>
      </c>
      <c r="T293" s="143">
        <f>S293*H293</f>
        <v>0</v>
      </c>
      <c r="U293" s="32"/>
      <c r="V293" s="32"/>
      <c r="W293" s="32"/>
      <c r="X293" s="32"/>
      <c r="Y293" s="32"/>
      <c r="Z293" s="32"/>
      <c r="AA293" s="32"/>
      <c r="AB293" s="32"/>
      <c r="AC293" s="32"/>
      <c r="AD293" s="32"/>
      <c r="AE293" s="32"/>
      <c r="AR293" s="144" t="s">
        <v>194</v>
      </c>
      <c r="AT293" s="144" t="s">
        <v>249</v>
      </c>
      <c r="AU293" s="144" t="s">
        <v>87</v>
      </c>
      <c r="AY293" s="20" t="s">
        <v>124</v>
      </c>
      <c r="BE293" s="145">
        <f>IF(N293="základní",J293,0)</f>
        <v>0</v>
      </c>
      <c r="BF293" s="145">
        <f>IF(N293="snížená",J293,0)</f>
        <v>0</v>
      </c>
      <c r="BG293" s="145">
        <f>IF(N293="zákl. přenesená",J293,0)</f>
        <v>0</v>
      </c>
      <c r="BH293" s="145">
        <f>IF(N293="sníž. přenesená",J293,0)</f>
        <v>0</v>
      </c>
      <c r="BI293" s="145">
        <f>IF(N293="nulová",J293,0)</f>
        <v>0</v>
      </c>
      <c r="BJ293" s="20" t="s">
        <v>85</v>
      </c>
      <c r="BK293" s="145">
        <f>ROUND(I293*H293,2)</f>
        <v>0</v>
      </c>
      <c r="BL293" s="20" t="s">
        <v>131</v>
      </c>
      <c r="BM293" s="144" t="s">
        <v>408</v>
      </c>
    </row>
    <row r="294" spans="2:51" s="13" customFormat="1" ht="12">
      <c r="B294" s="150"/>
      <c r="D294" s="151" t="s">
        <v>135</v>
      </c>
      <c r="E294" s="152" t="s">
        <v>3</v>
      </c>
      <c r="F294" s="153" t="s">
        <v>409</v>
      </c>
      <c r="H294" s="154">
        <v>5.768</v>
      </c>
      <c r="L294" s="150"/>
      <c r="M294" s="155"/>
      <c r="N294" s="156"/>
      <c r="O294" s="156"/>
      <c r="P294" s="156"/>
      <c r="Q294" s="156"/>
      <c r="R294" s="156"/>
      <c r="S294" s="156"/>
      <c r="T294" s="157"/>
      <c r="AT294" s="152" t="s">
        <v>135</v>
      </c>
      <c r="AU294" s="152" t="s">
        <v>87</v>
      </c>
      <c r="AV294" s="13" t="s">
        <v>87</v>
      </c>
      <c r="AW294" s="13" t="s">
        <v>37</v>
      </c>
      <c r="AX294" s="13" t="s">
        <v>85</v>
      </c>
      <c r="AY294" s="152" t="s">
        <v>124</v>
      </c>
    </row>
    <row r="295" spans="1:65" s="2" customFormat="1" ht="78" customHeight="1">
      <c r="A295" s="32"/>
      <c r="B295" s="133"/>
      <c r="C295" s="134" t="s">
        <v>410</v>
      </c>
      <c r="D295" s="134" t="s">
        <v>126</v>
      </c>
      <c r="E295" s="135" t="s">
        <v>411</v>
      </c>
      <c r="F295" s="136" t="s">
        <v>412</v>
      </c>
      <c r="G295" s="137" t="s">
        <v>129</v>
      </c>
      <c r="H295" s="138">
        <v>27</v>
      </c>
      <c r="I295" s="139"/>
      <c r="J295" s="139">
        <f>ROUND(I295*H295,2)</f>
        <v>0</v>
      </c>
      <c r="K295" s="136" t="s">
        <v>130</v>
      </c>
      <c r="L295" s="33"/>
      <c r="M295" s="140" t="s">
        <v>3</v>
      </c>
      <c r="N295" s="141" t="s">
        <v>48</v>
      </c>
      <c r="O295" s="142">
        <v>0.672</v>
      </c>
      <c r="P295" s="142">
        <f>O295*H295</f>
        <v>18.144000000000002</v>
      </c>
      <c r="Q295" s="142">
        <v>0.0904</v>
      </c>
      <c r="R295" s="142">
        <f>Q295*H295</f>
        <v>2.4408</v>
      </c>
      <c r="S295" s="142">
        <v>0</v>
      </c>
      <c r="T295" s="143">
        <f>S295*H295</f>
        <v>0</v>
      </c>
      <c r="U295" s="32"/>
      <c r="V295" s="32"/>
      <c r="W295" s="32"/>
      <c r="X295" s="32"/>
      <c r="Y295" s="32"/>
      <c r="Z295" s="32"/>
      <c r="AA295" s="32"/>
      <c r="AB295" s="32"/>
      <c r="AC295" s="32"/>
      <c r="AD295" s="32"/>
      <c r="AE295" s="32"/>
      <c r="AR295" s="144" t="s">
        <v>131</v>
      </c>
      <c r="AT295" s="144" t="s">
        <v>126</v>
      </c>
      <c r="AU295" s="144" t="s">
        <v>87</v>
      </c>
      <c r="AY295" s="20" t="s">
        <v>124</v>
      </c>
      <c r="BE295" s="145">
        <f>IF(N295="základní",J295,0)</f>
        <v>0</v>
      </c>
      <c r="BF295" s="145">
        <f>IF(N295="snížená",J295,0)</f>
        <v>0</v>
      </c>
      <c r="BG295" s="145">
        <f>IF(N295="zákl. přenesená",J295,0)</f>
        <v>0</v>
      </c>
      <c r="BH295" s="145">
        <f>IF(N295="sníž. přenesená",J295,0)</f>
        <v>0</v>
      </c>
      <c r="BI295" s="145">
        <f>IF(N295="nulová",J295,0)</f>
        <v>0</v>
      </c>
      <c r="BJ295" s="20" t="s">
        <v>85</v>
      </c>
      <c r="BK295" s="145">
        <f>ROUND(I295*H295,2)</f>
        <v>0</v>
      </c>
      <c r="BL295" s="20" t="s">
        <v>131</v>
      </c>
      <c r="BM295" s="144" t="s">
        <v>413</v>
      </c>
    </row>
    <row r="296" spans="1:47" s="2" customFormat="1" ht="12">
      <c r="A296" s="32"/>
      <c r="B296" s="33"/>
      <c r="C296" s="32"/>
      <c r="D296" s="146" t="s">
        <v>133</v>
      </c>
      <c r="E296" s="32"/>
      <c r="F296" s="147" t="s">
        <v>414</v>
      </c>
      <c r="G296" s="32"/>
      <c r="H296" s="32"/>
      <c r="I296" s="32"/>
      <c r="J296" s="32"/>
      <c r="K296" s="32"/>
      <c r="L296" s="33"/>
      <c r="M296" s="148"/>
      <c r="N296" s="149"/>
      <c r="O296" s="53"/>
      <c r="P296" s="53"/>
      <c r="Q296" s="53"/>
      <c r="R296" s="53"/>
      <c r="S296" s="53"/>
      <c r="T296" s="54"/>
      <c r="U296" s="32"/>
      <c r="V296" s="32"/>
      <c r="W296" s="32"/>
      <c r="X296" s="32"/>
      <c r="Y296" s="32"/>
      <c r="Z296" s="32"/>
      <c r="AA296" s="32"/>
      <c r="AB296" s="32"/>
      <c r="AC296" s="32"/>
      <c r="AD296" s="32"/>
      <c r="AE296" s="32"/>
      <c r="AT296" s="20" t="s">
        <v>133</v>
      </c>
      <c r="AU296" s="20" t="s">
        <v>87</v>
      </c>
    </row>
    <row r="297" spans="2:51" s="14" customFormat="1" ht="12">
      <c r="B297" s="158"/>
      <c r="D297" s="151" t="s">
        <v>135</v>
      </c>
      <c r="E297" s="159" t="s">
        <v>3</v>
      </c>
      <c r="F297" s="160" t="s">
        <v>415</v>
      </c>
      <c r="H297" s="159" t="s">
        <v>3</v>
      </c>
      <c r="L297" s="158"/>
      <c r="M297" s="161"/>
      <c r="N297" s="162"/>
      <c r="O297" s="162"/>
      <c r="P297" s="162"/>
      <c r="Q297" s="162"/>
      <c r="R297" s="162"/>
      <c r="S297" s="162"/>
      <c r="T297" s="163"/>
      <c r="AT297" s="159" t="s">
        <v>135</v>
      </c>
      <c r="AU297" s="159" t="s">
        <v>87</v>
      </c>
      <c r="AV297" s="14" t="s">
        <v>85</v>
      </c>
      <c r="AW297" s="14" t="s">
        <v>37</v>
      </c>
      <c r="AX297" s="14" t="s">
        <v>77</v>
      </c>
      <c r="AY297" s="159" t="s">
        <v>124</v>
      </c>
    </row>
    <row r="298" spans="2:51" s="13" customFormat="1" ht="12">
      <c r="B298" s="150"/>
      <c r="D298" s="151" t="s">
        <v>135</v>
      </c>
      <c r="E298" s="152" t="s">
        <v>3</v>
      </c>
      <c r="F298" s="153" t="s">
        <v>416</v>
      </c>
      <c r="H298" s="154">
        <v>27</v>
      </c>
      <c r="L298" s="150"/>
      <c r="M298" s="155"/>
      <c r="N298" s="156"/>
      <c r="O298" s="156"/>
      <c r="P298" s="156"/>
      <c r="Q298" s="156"/>
      <c r="R298" s="156"/>
      <c r="S298" s="156"/>
      <c r="T298" s="157"/>
      <c r="AT298" s="152" t="s">
        <v>135</v>
      </c>
      <c r="AU298" s="152" t="s">
        <v>87</v>
      </c>
      <c r="AV298" s="13" t="s">
        <v>87</v>
      </c>
      <c r="AW298" s="13" t="s">
        <v>37</v>
      </c>
      <c r="AX298" s="13" t="s">
        <v>85</v>
      </c>
      <c r="AY298" s="152" t="s">
        <v>124</v>
      </c>
    </row>
    <row r="299" spans="1:65" s="2" customFormat="1" ht="24.2" customHeight="1">
      <c r="A299" s="32"/>
      <c r="B299" s="133"/>
      <c r="C299" s="178" t="s">
        <v>417</v>
      </c>
      <c r="D299" s="178" t="s">
        <v>249</v>
      </c>
      <c r="E299" s="179" t="s">
        <v>418</v>
      </c>
      <c r="F299" s="180" t="s">
        <v>419</v>
      </c>
      <c r="G299" s="181" t="s">
        <v>129</v>
      </c>
      <c r="H299" s="182">
        <v>27.81</v>
      </c>
      <c r="I299" s="183"/>
      <c r="J299" s="183">
        <f>ROUND(I299*H299,2)</f>
        <v>0</v>
      </c>
      <c r="K299" s="180" t="s">
        <v>130</v>
      </c>
      <c r="L299" s="184"/>
      <c r="M299" s="185" t="s">
        <v>3</v>
      </c>
      <c r="N299" s="186" t="s">
        <v>48</v>
      </c>
      <c r="O299" s="142">
        <v>0</v>
      </c>
      <c r="P299" s="142">
        <f>O299*H299</f>
        <v>0</v>
      </c>
      <c r="Q299" s="142">
        <v>0.315</v>
      </c>
      <c r="R299" s="142">
        <f>Q299*H299</f>
        <v>8.76015</v>
      </c>
      <c r="S299" s="142">
        <v>0</v>
      </c>
      <c r="T299" s="143">
        <f>S299*H299</f>
        <v>0</v>
      </c>
      <c r="U299" s="32"/>
      <c r="V299" s="32"/>
      <c r="W299" s="32"/>
      <c r="X299" s="32"/>
      <c r="Y299" s="32"/>
      <c r="Z299" s="32"/>
      <c r="AA299" s="32"/>
      <c r="AB299" s="32"/>
      <c r="AC299" s="32"/>
      <c r="AD299" s="32"/>
      <c r="AE299" s="32"/>
      <c r="AR299" s="144" t="s">
        <v>194</v>
      </c>
      <c r="AT299" s="144" t="s">
        <v>249</v>
      </c>
      <c r="AU299" s="144" t="s">
        <v>87</v>
      </c>
      <c r="AY299" s="20" t="s">
        <v>124</v>
      </c>
      <c r="BE299" s="145">
        <f>IF(N299="základní",J299,0)</f>
        <v>0</v>
      </c>
      <c r="BF299" s="145">
        <f>IF(N299="snížená",J299,0)</f>
        <v>0</v>
      </c>
      <c r="BG299" s="145">
        <f>IF(N299="zákl. přenesená",J299,0)</f>
        <v>0</v>
      </c>
      <c r="BH299" s="145">
        <f>IF(N299="sníž. přenesená",J299,0)</f>
        <v>0</v>
      </c>
      <c r="BI299" s="145">
        <f>IF(N299="nulová",J299,0)</f>
        <v>0</v>
      </c>
      <c r="BJ299" s="20" t="s">
        <v>85</v>
      </c>
      <c r="BK299" s="145">
        <f>ROUND(I299*H299,2)</f>
        <v>0</v>
      </c>
      <c r="BL299" s="20" t="s">
        <v>131</v>
      </c>
      <c r="BM299" s="144" t="s">
        <v>420</v>
      </c>
    </row>
    <row r="300" spans="2:51" s="13" customFormat="1" ht="12">
      <c r="B300" s="150"/>
      <c r="D300" s="151" t="s">
        <v>135</v>
      </c>
      <c r="E300" s="152" t="s">
        <v>3</v>
      </c>
      <c r="F300" s="153" t="s">
        <v>421</v>
      </c>
      <c r="H300" s="154">
        <v>27.81</v>
      </c>
      <c r="L300" s="150"/>
      <c r="M300" s="155"/>
      <c r="N300" s="156"/>
      <c r="O300" s="156"/>
      <c r="P300" s="156"/>
      <c r="Q300" s="156"/>
      <c r="R300" s="156"/>
      <c r="S300" s="156"/>
      <c r="T300" s="157"/>
      <c r="AT300" s="152" t="s">
        <v>135</v>
      </c>
      <c r="AU300" s="152" t="s">
        <v>87</v>
      </c>
      <c r="AV300" s="13" t="s">
        <v>87</v>
      </c>
      <c r="AW300" s="13" t="s">
        <v>37</v>
      </c>
      <c r="AX300" s="13" t="s">
        <v>85</v>
      </c>
      <c r="AY300" s="152" t="s">
        <v>124</v>
      </c>
    </row>
    <row r="301" spans="2:63" s="12" customFormat="1" ht="22.9" customHeight="1">
      <c r="B301" s="121"/>
      <c r="D301" s="122" t="s">
        <v>76</v>
      </c>
      <c r="E301" s="131" t="s">
        <v>216</v>
      </c>
      <c r="F301" s="131" t="s">
        <v>422</v>
      </c>
      <c r="J301" s="132">
        <f>BK301</f>
        <v>0</v>
      </c>
      <c r="L301" s="121"/>
      <c r="M301" s="125"/>
      <c r="N301" s="126"/>
      <c r="O301" s="126"/>
      <c r="P301" s="127">
        <f>SUM(P302:P385)</f>
        <v>1390.9939</v>
      </c>
      <c r="Q301" s="126"/>
      <c r="R301" s="127">
        <f>SUM(R302:R385)</f>
        <v>239.423319</v>
      </c>
      <c r="S301" s="126"/>
      <c r="T301" s="128">
        <f>SUM(T302:T385)</f>
        <v>0.255</v>
      </c>
      <c r="AR301" s="122" t="s">
        <v>85</v>
      </c>
      <c r="AT301" s="129" t="s">
        <v>76</v>
      </c>
      <c r="AU301" s="129" t="s">
        <v>85</v>
      </c>
      <c r="AY301" s="122" t="s">
        <v>124</v>
      </c>
      <c r="BK301" s="130">
        <f>SUM(BK302:BK385)</f>
        <v>0</v>
      </c>
    </row>
    <row r="302" spans="1:65" s="2" customFormat="1" ht="24.2" customHeight="1">
      <c r="A302" s="32"/>
      <c r="B302" s="133"/>
      <c r="C302" s="134" t="s">
        <v>423</v>
      </c>
      <c r="D302" s="134" t="s">
        <v>126</v>
      </c>
      <c r="E302" s="135" t="s">
        <v>424</v>
      </c>
      <c r="F302" s="136" t="s">
        <v>425</v>
      </c>
      <c r="G302" s="137" t="s">
        <v>276</v>
      </c>
      <c r="H302" s="138">
        <v>1</v>
      </c>
      <c r="I302" s="139"/>
      <c r="J302" s="139">
        <f>ROUND(I302*H302,2)</f>
        <v>0</v>
      </c>
      <c r="K302" s="136" t="s">
        <v>130</v>
      </c>
      <c r="L302" s="33"/>
      <c r="M302" s="140" t="s">
        <v>3</v>
      </c>
      <c r="N302" s="141" t="s">
        <v>48</v>
      </c>
      <c r="O302" s="142">
        <v>0.2</v>
      </c>
      <c r="P302" s="142">
        <f>O302*H302</f>
        <v>0.2</v>
      </c>
      <c r="Q302" s="142">
        <v>0.0007</v>
      </c>
      <c r="R302" s="142">
        <f>Q302*H302</f>
        <v>0.0007</v>
      </c>
      <c r="S302" s="142">
        <v>0</v>
      </c>
      <c r="T302" s="143">
        <f>S302*H302</f>
        <v>0</v>
      </c>
      <c r="U302" s="32"/>
      <c r="V302" s="32"/>
      <c r="W302" s="32"/>
      <c r="X302" s="32"/>
      <c r="Y302" s="32"/>
      <c r="Z302" s="32"/>
      <c r="AA302" s="32"/>
      <c r="AB302" s="32"/>
      <c r="AC302" s="32"/>
      <c r="AD302" s="32"/>
      <c r="AE302" s="32"/>
      <c r="AR302" s="144" t="s">
        <v>131</v>
      </c>
      <c r="AT302" s="144" t="s">
        <v>126</v>
      </c>
      <c r="AU302" s="144" t="s">
        <v>87</v>
      </c>
      <c r="AY302" s="20" t="s">
        <v>124</v>
      </c>
      <c r="BE302" s="145">
        <f>IF(N302="základní",J302,0)</f>
        <v>0</v>
      </c>
      <c r="BF302" s="145">
        <f>IF(N302="snížená",J302,0)</f>
        <v>0</v>
      </c>
      <c r="BG302" s="145">
        <f>IF(N302="zákl. přenesená",J302,0)</f>
        <v>0</v>
      </c>
      <c r="BH302" s="145">
        <f>IF(N302="sníž. přenesená",J302,0)</f>
        <v>0</v>
      </c>
      <c r="BI302" s="145">
        <f>IF(N302="nulová",J302,0)</f>
        <v>0</v>
      </c>
      <c r="BJ302" s="20" t="s">
        <v>85</v>
      </c>
      <c r="BK302" s="145">
        <f>ROUND(I302*H302,2)</f>
        <v>0</v>
      </c>
      <c r="BL302" s="20" t="s">
        <v>131</v>
      </c>
      <c r="BM302" s="144" t="s">
        <v>426</v>
      </c>
    </row>
    <row r="303" spans="1:47" s="2" customFormat="1" ht="12">
      <c r="A303" s="32"/>
      <c r="B303" s="33"/>
      <c r="C303" s="32"/>
      <c r="D303" s="146" t="s">
        <v>133</v>
      </c>
      <c r="E303" s="32"/>
      <c r="F303" s="147" t="s">
        <v>427</v>
      </c>
      <c r="G303" s="32"/>
      <c r="H303" s="32"/>
      <c r="I303" s="32"/>
      <c r="J303" s="32"/>
      <c r="K303" s="32"/>
      <c r="L303" s="33"/>
      <c r="M303" s="148"/>
      <c r="N303" s="149"/>
      <c r="O303" s="53"/>
      <c r="P303" s="53"/>
      <c r="Q303" s="53"/>
      <c r="R303" s="53"/>
      <c r="S303" s="53"/>
      <c r="T303" s="54"/>
      <c r="U303" s="32"/>
      <c r="V303" s="32"/>
      <c r="W303" s="32"/>
      <c r="X303" s="32"/>
      <c r="Y303" s="32"/>
      <c r="Z303" s="32"/>
      <c r="AA303" s="32"/>
      <c r="AB303" s="32"/>
      <c r="AC303" s="32"/>
      <c r="AD303" s="32"/>
      <c r="AE303" s="32"/>
      <c r="AT303" s="20" t="s">
        <v>133</v>
      </c>
      <c r="AU303" s="20" t="s">
        <v>87</v>
      </c>
    </row>
    <row r="304" spans="2:51" s="14" customFormat="1" ht="12">
      <c r="B304" s="158"/>
      <c r="D304" s="151" t="s">
        <v>135</v>
      </c>
      <c r="E304" s="159" t="s">
        <v>3</v>
      </c>
      <c r="F304" s="160" t="s">
        <v>428</v>
      </c>
      <c r="H304" s="159" t="s">
        <v>3</v>
      </c>
      <c r="L304" s="158"/>
      <c r="M304" s="161"/>
      <c r="N304" s="162"/>
      <c r="O304" s="162"/>
      <c r="P304" s="162"/>
      <c r="Q304" s="162"/>
      <c r="R304" s="162"/>
      <c r="S304" s="162"/>
      <c r="T304" s="163"/>
      <c r="AT304" s="159" t="s">
        <v>135</v>
      </c>
      <c r="AU304" s="159" t="s">
        <v>87</v>
      </c>
      <c r="AV304" s="14" t="s">
        <v>85</v>
      </c>
      <c r="AW304" s="14" t="s">
        <v>37</v>
      </c>
      <c r="AX304" s="14" t="s">
        <v>77</v>
      </c>
      <c r="AY304" s="159" t="s">
        <v>124</v>
      </c>
    </row>
    <row r="305" spans="2:51" s="13" customFormat="1" ht="12">
      <c r="B305" s="150"/>
      <c r="D305" s="151" t="s">
        <v>135</v>
      </c>
      <c r="E305" s="152" t="s">
        <v>3</v>
      </c>
      <c r="F305" s="153" t="s">
        <v>85</v>
      </c>
      <c r="H305" s="154">
        <v>1</v>
      </c>
      <c r="L305" s="150"/>
      <c r="M305" s="155"/>
      <c r="N305" s="156"/>
      <c r="O305" s="156"/>
      <c r="P305" s="156"/>
      <c r="Q305" s="156"/>
      <c r="R305" s="156"/>
      <c r="S305" s="156"/>
      <c r="T305" s="157"/>
      <c r="AT305" s="152" t="s">
        <v>135</v>
      </c>
      <c r="AU305" s="152" t="s">
        <v>87</v>
      </c>
      <c r="AV305" s="13" t="s">
        <v>87</v>
      </c>
      <c r="AW305" s="13" t="s">
        <v>37</v>
      </c>
      <c r="AX305" s="13" t="s">
        <v>85</v>
      </c>
      <c r="AY305" s="152" t="s">
        <v>124</v>
      </c>
    </row>
    <row r="306" spans="1:65" s="2" customFormat="1" ht="24.2" customHeight="1">
      <c r="A306" s="32"/>
      <c r="B306" s="133"/>
      <c r="C306" s="134" t="s">
        <v>429</v>
      </c>
      <c r="D306" s="134" t="s">
        <v>126</v>
      </c>
      <c r="E306" s="135" t="s">
        <v>430</v>
      </c>
      <c r="F306" s="136" t="s">
        <v>431</v>
      </c>
      <c r="G306" s="137" t="s">
        <v>276</v>
      </c>
      <c r="H306" s="138">
        <v>1</v>
      </c>
      <c r="I306" s="139"/>
      <c r="J306" s="139">
        <f>ROUND(I306*H306,2)</f>
        <v>0</v>
      </c>
      <c r="K306" s="136" t="s">
        <v>130</v>
      </c>
      <c r="L306" s="33"/>
      <c r="M306" s="140" t="s">
        <v>3</v>
      </c>
      <c r="N306" s="141" t="s">
        <v>48</v>
      </c>
      <c r="O306" s="142">
        <v>0.549</v>
      </c>
      <c r="P306" s="142">
        <f>O306*H306</f>
        <v>0.549</v>
      </c>
      <c r="Q306" s="142">
        <v>0.11241</v>
      </c>
      <c r="R306" s="142">
        <f>Q306*H306</f>
        <v>0.11241</v>
      </c>
      <c r="S306" s="142">
        <v>0</v>
      </c>
      <c r="T306" s="143">
        <f>S306*H306</f>
        <v>0</v>
      </c>
      <c r="U306" s="32"/>
      <c r="V306" s="32"/>
      <c r="W306" s="32"/>
      <c r="X306" s="32"/>
      <c r="Y306" s="32"/>
      <c r="Z306" s="32"/>
      <c r="AA306" s="32"/>
      <c r="AB306" s="32"/>
      <c r="AC306" s="32"/>
      <c r="AD306" s="32"/>
      <c r="AE306" s="32"/>
      <c r="AR306" s="144" t="s">
        <v>131</v>
      </c>
      <c r="AT306" s="144" t="s">
        <v>126</v>
      </c>
      <c r="AU306" s="144" t="s">
        <v>87</v>
      </c>
      <c r="AY306" s="20" t="s">
        <v>124</v>
      </c>
      <c r="BE306" s="145">
        <f>IF(N306="základní",J306,0)</f>
        <v>0</v>
      </c>
      <c r="BF306" s="145">
        <f>IF(N306="snížená",J306,0)</f>
        <v>0</v>
      </c>
      <c r="BG306" s="145">
        <f>IF(N306="zákl. přenesená",J306,0)</f>
        <v>0</v>
      </c>
      <c r="BH306" s="145">
        <f>IF(N306="sníž. přenesená",J306,0)</f>
        <v>0</v>
      </c>
      <c r="BI306" s="145">
        <f>IF(N306="nulová",J306,0)</f>
        <v>0</v>
      </c>
      <c r="BJ306" s="20" t="s">
        <v>85</v>
      </c>
      <c r="BK306" s="145">
        <f>ROUND(I306*H306,2)</f>
        <v>0</v>
      </c>
      <c r="BL306" s="20" t="s">
        <v>131</v>
      </c>
      <c r="BM306" s="144" t="s">
        <v>432</v>
      </c>
    </row>
    <row r="307" spans="1:47" s="2" customFormat="1" ht="12">
      <c r="A307" s="32"/>
      <c r="B307" s="33"/>
      <c r="C307" s="32"/>
      <c r="D307" s="146" t="s">
        <v>133</v>
      </c>
      <c r="E307" s="32"/>
      <c r="F307" s="147" t="s">
        <v>433</v>
      </c>
      <c r="G307" s="32"/>
      <c r="H307" s="32"/>
      <c r="I307" s="32"/>
      <c r="J307" s="32"/>
      <c r="K307" s="32"/>
      <c r="L307" s="33"/>
      <c r="M307" s="148"/>
      <c r="N307" s="149"/>
      <c r="O307" s="53"/>
      <c r="P307" s="53"/>
      <c r="Q307" s="53"/>
      <c r="R307" s="53"/>
      <c r="S307" s="53"/>
      <c r="T307" s="54"/>
      <c r="U307" s="32"/>
      <c r="V307" s="32"/>
      <c r="W307" s="32"/>
      <c r="X307" s="32"/>
      <c r="Y307" s="32"/>
      <c r="Z307" s="32"/>
      <c r="AA307" s="32"/>
      <c r="AB307" s="32"/>
      <c r="AC307" s="32"/>
      <c r="AD307" s="32"/>
      <c r="AE307" s="32"/>
      <c r="AT307" s="20" t="s">
        <v>133</v>
      </c>
      <c r="AU307" s="20" t="s">
        <v>87</v>
      </c>
    </row>
    <row r="308" spans="2:51" s="14" customFormat="1" ht="12">
      <c r="B308" s="158"/>
      <c r="D308" s="151" t="s">
        <v>135</v>
      </c>
      <c r="E308" s="159" t="s">
        <v>3</v>
      </c>
      <c r="F308" s="160" t="s">
        <v>428</v>
      </c>
      <c r="H308" s="159" t="s">
        <v>3</v>
      </c>
      <c r="L308" s="158"/>
      <c r="M308" s="161"/>
      <c r="N308" s="162"/>
      <c r="O308" s="162"/>
      <c r="P308" s="162"/>
      <c r="Q308" s="162"/>
      <c r="R308" s="162"/>
      <c r="S308" s="162"/>
      <c r="T308" s="163"/>
      <c r="AT308" s="159" t="s">
        <v>135</v>
      </c>
      <c r="AU308" s="159" t="s">
        <v>87</v>
      </c>
      <c r="AV308" s="14" t="s">
        <v>85</v>
      </c>
      <c r="AW308" s="14" t="s">
        <v>37</v>
      </c>
      <c r="AX308" s="14" t="s">
        <v>77</v>
      </c>
      <c r="AY308" s="159" t="s">
        <v>124</v>
      </c>
    </row>
    <row r="309" spans="2:51" s="13" customFormat="1" ht="12">
      <c r="B309" s="150"/>
      <c r="D309" s="151" t="s">
        <v>135</v>
      </c>
      <c r="E309" s="152" t="s">
        <v>3</v>
      </c>
      <c r="F309" s="153" t="s">
        <v>85</v>
      </c>
      <c r="H309" s="154">
        <v>1</v>
      </c>
      <c r="L309" s="150"/>
      <c r="M309" s="155"/>
      <c r="N309" s="156"/>
      <c r="O309" s="156"/>
      <c r="P309" s="156"/>
      <c r="Q309" s="156"/>
      <c r="R309" s="156"/>
      <c r="S309" s="156"/>
      <c r="T309" s="157"/>
      <c r="AT309" s="152" t="s">
        <v>135</v>
      </c>
      <c r="AU309" s="152" t="s">
        <v>87</v>
      </c>
      <c r="AV309" s="13" t="s">
        <v>87</v>
      </c>
      <c r="AW309" s="13" t="s">
        <v>37</v>
      </c>
      <c r="AX309" s="13" t="s">
        <v>85</v>
      </c>
      <c r="AY309" s="152" t="s">
        <v>124</v>
      </c>
    </row>
    <row r="310" spans="1:65" s="2" customFormat="1" ht="21.75" customHeight="1">
      <c r="A310" s="32"/>
      <c r="B310" s="133"/>
      <c r="C310" s="178" t="s">
        <v>434</v>
      </c>
      <c r="D310" s="178" t="s">
        <v>249</v>
      </c>
      <c r="E310" s="179" t="s">
        <v>435</v>
      </c>
      <c r="F310" s="180" t="s">
        <v>436</v>
      </c>
      <c r="G310" s="181" t="s">
        <v>276</v>
      </c>
      <c r="H310" s="182">
        <v>1</v>
      </c>
      <c r="I310" s="183"/>
      <c r="J310" s="183">
        <f>ROUND(I310*H310,2)</f>
        <v>0</v>
      </c>
      <c r="K310" s="180" t="s">
        <v>130</v>
      </c>
      <c r="L310" s="184"/>
      <c r="M310" s="185" t="s">
        <v>3</v>
      </c>
      <c r="N310" s="186" t="s">
        <v>48</v>
      </c>
      <c r="O310" s="142">
        <v>0</v>
      </c>
      <c r="P310" s="142">
        <f>O310*H310</f>
        <v>0</v>
      </c>
      <c r="Q310" s="142">
        <v>0.0061</v>
      </c>
      <c r="R310" s="142">
        <f>Q310*H310</f>
        <v>0.0061</v>
      </c>
      <c r="S310" s="142">
        <v>0</v>
      </c>
      <c r="T310" s="143">
        <f>S310*H310</f>
        <v>0</v>
      </c>
      <c r="U310" s="32"/>
      <c r="V310" s="32"/>
      <c r="W310" s="32"/>
      <c r="X310" s="32"/>
      <c r="Y310" s="32"/>
      <c r="Z310" s="32"/>
      <c r="AA310" s="32"/>
      <c r="AB310" s="32"/>
      <c r="AC310" s="32"/>
      <c r="AD310" s="32"/>
      <c r="AE310" s="32"/>
      <c r="AR310" s="144" t="s">
        <v>194</v>
      </c>
      <c r="AT310" s="144" t="s">
        <v>249</v>
      </c>
      <c r="AU310" s="144" t="s">
        <v>87</v>
      </c>
      <c r="AY310" s="20" t="s">
        <v>124</v>
      </c>
      <c r="BE310" s="145">
        <f>IF(N310="základní",J310,0)</f>
        <v>0</v>
      </c>
      <c r="BF310" s="145">
        <f>IF(N310="snížená",J310,0)</f>
        <v>0</v>
      </c>
      <c r="BG310" s="145">
        <f>IF(N310="zákl. přenesená",J310,0)</f>
        <v>0</v>
      </c>
      <c r="BH310" s="145">
        <f>IF(N310="sníž. přenesená",J310,0)</f>
        <v>0</v>
      </c>
      <c r="BI310" s="145">
        <f>IF(N310="nulová",J310,0)</f>
        <v>0</v>
      </c>
      <c r="BJ310" s="20" t="s">
        <v>85</v>
      </c>
      <c r="BK310" s="145">
        <f>ROUND(I310*H310,2)</f>
        <v>0</v>
      </c>
      <c r="BL310" s="20" t="s">
        <v>131</v>
      </c>
      <c r="BM310" s="144" t="s">
        <v>437</v>
      </c>
    </row>
    <row r="311" spans="2:51" s="13" customFormat="1" ht="12">
      <c r="B311" s="150"/>
      <c r="D311" s="151" t="s">
        <v>135</v>
      </c>
      <c r="E311" s="152" t="s">
        <v>3</v>
      </c>
      <c r="F311" s="153" t="s">
        <v>85</v>
      </c>
      <c r="H311" s="154">
        <v>1</v>
      </c>
      <c r="L311" s="150"/>
      <c r="M311" s="155"/>
      <c r="N311" s="156"/>
      <c r="O311" s="156"/>
      <c r="P311" s="156"/>
      <c r="Q311" s="156"/>
      <c r="R311" s="156"/>
      <c r="S311" s="156"/>
      <c r="T311" s="157"/>
      <c r="AT311" s="152" t="s">
        <v>135</v>
      </c>
      <c r="AU311" s="152" t="s">
        <v>87</v>
      </c>
      <c r="AV311" s="13" t="s">
        <v>87</v>
      </c>
      <c r="AW311" s="13" t="s">
        <v>37</v>
      </c>
      <c r="AX311" s="13" t="s">
        <v>85</v>
      </c>
      <c r="AY311" s="152" t="s">
        <v>124</v>
      </c>
    </row>
    <row r="312" spans="1:65" s="2" customFormat="1" ht="16.5" customHeight="1">
      <c r="A312" s="32"/>
      <c r="B312" s="133"/>
      <c r="C312" s="178" t="s">
        <v>438</v>
      </c>
      <c r="D312" s="178" t="s">
        <v>249</v>
      </c>
      <c r="E312" s="179" t="s">
        <v>439</v>
      </c>
      <c r="F312" s="180" t="s">
        <v>440</v>
      </c>
      <c r="G312" s="181" t="s">
        <v>276</v>
      </c>
      <c r="H312" s="182">
        <v>1</v>
      </c>
      <c r="I312" s="183"/>
      <c r="J312" s="183">
        <f>ROUND(I312*H312,2)</f>
        <v>0</v>
      </c>
      <c r="K312" s="180" t="s">
        <v>130</v>
      </c>
      <c r="L312" s="184"/>
      <c r="M312" s="185" t="s">
        <v>3</v>
      </c>
      <c r="N312" s="186" t="s">
        <v>48</v>
      </c>
      <c r="O312" s="142">
        <v>0</v>
      </c>
      <c r="P312" s="142">
        <f>O312*H312</f>
        <v>0</v>
      </c>
      <c r="Q312" s="142">
        <v>0.003</v>
      </c>
      <c r="R312" s="142">
        <f>Q312*H312</f>
        <v>0.003</v>
      </c>
      <c r="S312" s="142">
        <v>0</v>
      </c>
      <c r="T312" s="143">
        <f>S312*H312</f>
        <v>0</v>
      </c>
      <c r="U312" s="32"/>
      <c r="V312" s="32"/>
      <c r="W312" s="32"/>
      <c r="X312" s="32"/>
      <c r="Y312" s="32"/>
      <c r="Z312" s="32"/>
      <c r="AA312" s="32"/>
      <c r="AB312" s="32"/>
      <c r="AC312" s="32"/>
      <c r="AD312" s="32"/>
      <c r="AE312" s="32"/>
      <c r="AR312" s="144" t="s">
        <v>194</v>
      </c>
      <c r="AT312" s="144" t="s">
        <v>249</v>
      </c>
      <c r="AU312" s="144" t="s">
        <v>87</v>
      </c>
      <c r="AY312" s="20" t="s">
        <v>124</v>
      </c>
      <c r="BE312" s="145">
        <f>IF(N312="základní",J312,0)</f>
        <v>0</v>
      </c>
      <c r="BF312" s="145">
        <f>IF(N312="snížená",J312,0)</f>
        <v>0</v>
      </c>
      <c r="BG312" s="145">
        <f>IF(N312="zákl. přenesená",J312,0)</f>
        <v>0</v>
      </c>
      <c r="BH312" s="145">
        <f>IF(N312="sníž. přenesená",J312,0)</f>
        <v>0</v>
      </c>
      <c r="BI312" s="145">
        <f>IF(N312="nulová",J312,0)</f>
        <v>0</v>
      </c>
      <c r="BJ312" s="20" t="s">
        <v>85</v>
      </c>
      <c r="BK312" s="145">
        <f>ROUND(I312*H312,2)</f>
        <v>0</v>
      </c>
      <c r="BL312" s="20" t="s">
        <v>131</v>
      </c>
      <c r="BM312" s="144" t="s">
        <v>441</v>
      </c>
    </row>
    <row r="313" spans="2:51" s="13" customFormat="1" ht="12">
      <c r="B313" s="150"/>
      <c r="D313" s="151" t="s">
        <v>135</v>
      </c>
      <c r="E313" s="152" t="s">
        <v>3</v>
      </c>
      <c r="F313" s="153" t="s">
        <v>85</v>
      </c>
      <c r="H313" s="154">
        <v>1</v>
      </c>
      <c r="L313" s="150"/>
      <c r="M313" s="155"/>
      <c r="N313" s="156"/>
      <c r="O313" s="156"/>
      <c r="P313" s="156"/>
      <c r="Q313" s="156"/>
      <c r="R313" s="156"/>
      <c r="S313" s="156"/>
      <c r="T313" s="157"/>
      <c r="AT313" s="152" t="s">
        <v>135</v>
      </c>
      <c r="AU313" s="152" t="s">
        <v>87</v>
      </c>
      <c r="AV313" s="13" t="s">
        <v>87</v>
      </c>
      <c r="AW313" s="13" t="s">
        <v>37</v>
      </c>
      <c r="AX313" s="13" t="s">
        <v>85</v>
      </c>
      <c r="AY313" s="152" t="s">
        <v>124</v>
      </c>
    </row>
    <row r="314" spans="1:65" s="2" customFormat="1" ht="33" customHeight="1">
      <c r="A314" s="32"/>
      <c r="B314" s="133"/>
      <c r="C314" s="134" t="s">
        <v>442</v>
      </c>
      <c r="D314" s="134" t="s">
        <v>126</v>
      </c>
      <c r="E314" s="135" t="s">
        <v>443</v>
      </c>
      <c r="F314" s="136" t="s">
        <v>444</v>
      </c>
      <c r="G314" s="137" t="s">
        <v>183</v>
      </c>
      <c r="H314" s="138">
        <v>58.8</v>
      </c>
      <c r="I314" s="139"/>
      <c r="J314" s="139">
        <f>ROUND(I314*H314,2)</f>
        <v>0</v>
      </c>
      <c r="K314" s="136" t="s">
        <v>130</v>
      </c>
      <c r="L314" s="33"/>
      <c r="M314" s="140" t="s">
        <v>3</v>
      </c>
      <c r="N314" s="141" t="s">
        <v>48</v>
      </c>
      <c r="O314" s="142">
        <v>0.003</v>
      </c>
      <c r="P314" s="142">
        <f>O314*H314</f>
        <v>0.1764</v>
      </c>
      <c r="Q314" s="142">
        <v>0.00033</v>
      </c>
      <c r="R314" s="142">
        <f>Q314*H314</f>
        <v>0.019403999999999998</v>
      </c>
      <c r="S314" s="142">
        <v>0</v>
      </c>
      <c r="T314" s="143">
        <f>S314*H314</f>
        <v>0</v>
      </c>
      <c r="U314" s="32"/>
      <c r="V314" s="32"/>
      <c r="W314" s="32"/>
      <c r="X314" s="32"/>
      <c r="Y314" s="32"/>
      <c r="Z314" s="32"/>
      <c r="AA314" s="32"/>
      <c r="AB314" s="32"/>
      <c r="AC314" s="32"/>
      <c r="AD314" s="32"/>
      <c r="AE314" s="32"/>
      <c r="AR314" s="144" t="s">
        <v>131</v>
      </c>
      <c r="AT314" s="144" t="s">
        <v>126</v>
      </c>
      <c r="AU314" s="144" t="s">
        <v>87</v>
      </c>
      <c r="AY314" s="20" t="s">
        <v>124</v>
      </c>
      <c r="BE314" s="145">
        <f>IF(N314="základní",J314,0)</f>
        <v>0</v>
      </c>
      <c r="BF314" s="145">
        <f>IF(N314="snížená",J314,0)</f>
        <v>0</v>
      </c>
      <c r="BG314" s="145">
        <f>IF(N314="zákl. přenesená",J314,0)</f>
        <v>0</v>
      </c>
      <c r="BH314" s="145">
        <f>IF(N314="sníž. přenesená",J314,0)</f>
        <v>0</v>
      </c>
      <c r="BI314" s="145">
        <f>IF(N314="nulová",J314,0)</f>
        <v>0</v>
      </c>
      <c r="BJ314" s="20" t="s">
        <v>85</v>
      </c>
      <c r="BK314" s="145">
        <f>ROUND(I314*H314,2)</f>
        <v>0</v>
      </c>
      <c r="BL314" s="20" t="s">
        <v>131</v>
      </c>
      <c r="BM314" s="144" t="s">
        <v>445</v>
      </c>
    </row>
    <row r="315" spans="1:47" s="2" customFormat="1" ht="12">
      <c r="A315" s="32"/>
      <c r="B315" s="33"/>
      <c r="C315" s="32"/>
      <c r="D315" s="146" t="s">
        <v>133</v>
      </c>
      <c r="E315" s="32"/>
      <c r="F315" s="147" t="s">
        <v>446</v>
      </c>
      <c r="G315" s="32"/>
      <c r="H315" s="32"/>
      <c r="I315" s="32"/>
      <c r="J315" s="32"/>
      <c r="K315" s="32"/>
      <c r="L315" s="33"/>
      <c r="M315" s="148"/>
      <c r="N315" s="149"/>
      <c r="O315" s="53"/>
      <c r="P315" s="53"/>
      <c r="Q315" s="53"/>
      <c r="R315" s="53"/>
      <c r="S315" s="53"/>
      <c r="T315" s="54"/>
      <c r="U315" s="32"/>
      <c r="V315" s="32"/>
      <c r="W315" s="32"/>
      <c r="X315" s="32"/>
      <c r="Y315" s="32"/>
      <c r="Z315" s="32"/>
      <c r="AA315" s="32"/>
      <c r="AB315" s="32"/>
      <c r="AC315" s="32"/>
      <c r="AD315" s="32"/>
      <c r="AE315" s="32"/>
      <c r="AT315" s="20" t="s">
        <v>133</v>
      </c>
      <c r="AU315" s="20" t="s">
        <v>87</v>
      </c>
    </row>
    <row r="316" spans="2:51" s="14" customFormat="1" ht="12">
      <c r="B316" s="158"/>
      <c r="D316" s="151" t="s">
        <v>135</v>
      </c>
      <c r="E316" s="159" t="s">
        <v>3</v>
      </c>
      <c r="F316" s="160" t="s">
        <v>447</v>
      </c>
      <c r="H316" s="159" t="s">
        <v>3</v>
      </c>
      <c r="L316" s="158"/>
      <c r="M316" s="161"/>
      <c r="N316" s="162"/>
      <c r="O316" s="162"/>
      <c r="P316" s="162"/>
      <c r="Q316" s="162"/>
      <c r="R316" s="162"/>
      <c r="S316" s="162"/>
      <c r="T316" s="163"/>
      <c r="AT316" s="159" t="s">
        <v>135</v>
      </c>
      <c r="AU316" s="159" t="s">
        <v>87</v>
      </c>
      <c r="AV316" s="14" t="s">
        <v>85</v>
      </c>
      <c r="AW316" s="14" t="s">
        <v>37</v>
      </c>
      <c r="AX316" s="14" t="s">
        <v>77</v>
      </c>
      <c r="AY316" s="159" t="s">
        <v>124</v>
      </c>
    </row>
    <row r="317" spans="2:51" s="13" customFormat="1" ht="12">
      <c r="B317" s="150"/>
      <c r="D317" s="151" t="s">
        <v>135</v>
      </c>
      <c r="E317" s="152" t="s">
        <v>3</v>
      </c>
      <c r="F317" s="153" t="s">
        <v>448</v>
      </c>
      <c r="H317" s="154">
        <v>23.4</v>
      </c>
      <c r="L317" s="150"/>
      <c r="M317" s="155"/>
      <c r="N317" s="156"/>
      <c r="O317" s="156"/>
      <c r="P317" s="156"/>
      <c r="Q317" s="156"/>
      <c r="R317" s="156"/>
      <c r="S317" s="156"/>
      <c r="T317" s="157"/>
      <c r="AT317" s="152" t="s">
        <v>135</v>
      </c>
      <c r="AU317" s="152" t="s">
        <v>87</v>
      </c>
      <c r="AV317" s="13" t="s">
        <v>87</v>
      </c>
      <c r="AW317" s="13" t="s">
        <v>37</v>
      </c>
      <c r="AX317" s="13" t="s">
        <v>77</v>
      </c>
      <c r="AY317" s="152" t="s">
        <v>124</v>
      </c>
    </row>
    <row r="318" spans="2:51" s="14" customFormat="1" ht="12">
      <c r="B318" s="158"/>
      <c r="D318" s="151" t="s">
        <v>135</v>
      </c>
      <c r="E318" s="159" t="s">
        <v>3</v>
      </c>
      <c r="F318" s="160" t="s">
        <v>449</v>
      </c>
      <c r="H318" s="159" t="s">
        <v>3</v>
      </c>
      <c r="L318" s="158"/>
      <c r="M318" s="161"/>
      <c r="N318" s="162"/>
      <c r="O318" s="162"/>
      <c r="P318" s="162"/>
      <c r="Q318" s="162"/>
      <c r="R318" s="162"/>
      <c r="S318" s="162"/>
      <c r="T318" s="163"/>
      <c r="AT318" s="159" t="s">
        <v>135</v>
      </c>
      <c r="AU318" s="159" t="s">
        <v>87</v>
      </c>
      <c r="AV318" s="14" t="s">
        <v>85</v>
      </c>
      <c r="AW318" s="14" t="s">
        <v>37</v>
      </c>
      <c r="AX318" s="14" t="s">
        <v>77</v>
      </c>
      <c r="AY318" s="159" t="s">
        <v>124</v>
      </c>
    </row>
    <row r="319" spans="2:51" s="13" customFormat="1" ht="12">
      <c r="B319" s="150"/>
      <c r="D319" s="151" t="s">
        <v>135</v>
      </c>
      <c r="E319" s="152" t="s">
        <v>3</v>
      </c>
      <c r="F319" s="153" t="s">
        <v>450</v>
      </c>
      <c r="H319" s="154">
        <v>35.4</v>
      </c>
      <c r="L319" s="150"/>
      <c r="M319" s="155"/>
      <c r="N319" s="156"/>
      <c r="O319" s="156"/>
      <c r="P319" s="156"/>
      <c r="Q319" s="156"/>
      <c r="R319" s="156"/>
      <c r="S319" s="156"/>
      <c r="T319" s="157"/>
      <c r="AT319" s="152" t="s">
        <v>135</v>
      </c>
      <c r="AU319" s="152" t="s">
        <v>87</v>
      </c>
      <c r="AV319" s="13" t="s">
        <v>87</v>
      </c>
      <c r="AW319" s="13" t="s">
        <v>37</v>
      </c>
      <c r="AX319" s="13" t="s">
        <v>77</v>
      </c>
      <c r="AY319" s="152" t="s">
        <v>124</v>
      </c>
    </row>
    <row r="320" spans="2:51" s="15" customFormat="1" ht="12">
      <c r="B320" s="164"/>
      <c r="D320" s="151" t="s">
        <v>135</v>
      </c>
      <c r="E320" s="165" t="s">
        <v>3</v>
      </c>
      <c r="F320" s="166" t="s">
        <v>146</v>
      </c>
      <c r="H320" s="167">
        <v>58.8</v>
      </c>
      <c r="L320" s="164"/>
      <c r="M320" s="168"/>
      <c r="N320" s="169"/>
      <c r="O320" s="169"/>
      <c r="P320" s="169"/>
      <c r="Q320" s="169"/>
      <c r="R320" s="169"/>
      <c r="S320" s="169"/>
      <c r="T320" s="170"/>
      <c r="AT320" s="165" t="s">
        <v>135</v>
      </c>
      <c r="AU320" s="165" t="s">
        <v>87</v>
      </c>
      <c r="AV320" s="15" t="s">
        <v>131</v>
      </c>
      <c r="AW320" s="15" t="s">
        <v>37</v>
      </c>
      <c r="AX320" s="15" t="s">
        <v>85</v>
      </c>
      <c r="AY320" s="165" t="s">
        <v>124</v>
      </c>
    </row>
    <row r="321" spans="1:65" s="2" customFormat="1" ht="37.9" customHeight="1">
      <c r="A321" s="32"/>
      <c r="B321" s="133"/>
      <c r="C321" s="134" t="s">
        <v>451</v>
      </c>
      <c r="D321" s="134" t="s">
        <v>126</v>
      </c>
      <c r="E321" s="135" t="s">
        <v>452</v>
      </c>
      <c r="F321" s="136" t="s">
        <v>453</v>
      </c>
      <c r="G321" s="137" t="s">
        <v>183</v>
      </c>
      <c r="H321" s="138">
        <v>58.8</v>
      </c>
      <c r="I321" s="139"/>
      <c r="J321" s="139">
        <f>ROUND(I321*H321,2)</f>
        <v>0</v>
      </c>
      <c r="K321" s="136" t="s">
        <v>130</v>
      </c>
      <c r="L321" s="33"/>
      <c r="M321" s="140" t="s">
        <v>3</v>
      </c>
      <c r="N321" s="141" t="s">
        <v>48</v>
      </c>
      <c r="O321" s="142">
        <v>0.016</v>
      </c>
      <c r="P321" s="142">
        <f>O321*H321</f>
        <v>0.9408</v>
      </c>
      <c r="Q321" s="142">
        <v>0</v>
      </c>
      <c r="R321" s="142">
        <f>Q321*H321</f>
        <v>0</v>
      </c>
      <c r="S321" s="142">
        <v>0</v>
      </c>
      <c r="T321" s="143">
        <f>S321*H321</f>
        <v>0</v>
      </c>
      <c r="U321" s="32"/>
      <c r="V321" s="32"/>
      <c r="W321" s="32"/>
      <c r="X321" s="32"/>
      <c r="Y321" s="32"/>
      <c r="Z321" s="32"/>
      <c r="AA321" s="32"/>
      <c r="AB321" s="32"/>
      <c r="AC321" s="32"/>
      <c r="AD321" s="32"/>
      <c r="AE321" s="32"/>
      <c r="AR321" s="144" t="s">
        <v>131</v>
      </c>
      <c r="AT321" s="144" t="s">
        <v>126</v>
      </c>
      <c r="AU321" s="144" t="s">
        <v>87</v>
      </c>
      <c r="AY321" s="20" t="s">
        <v>124</v>
      </c>
      <c r="BE321" s="145">
        <f>IF(N321="základní",J321,0)</f>
        <v>0</v>
      </c>
      <c r="BF321" s="145">
        <f>IF(N321="snížená",J321,0)</f>
        <v>0</v>
      </c>
      <c r="BG321" s="145">
        <f>IF(N321="zákl. přenesená",J321,0)</f>
        <v>0</v>
      </c>
      <c r="BH321" s="145">
        <f>IF(N321="sníž. přenesená",J321,0)</f>
        <v>0</v>
      </c>
      <c r="BI321" s="145">
        <f>IF(N321="nulová",J321,0)</f>
        <v>0</v>
      </c>
      <c r="BJ321" s="20" t="s">
        <v>85</v>
      </c>
      <c r="BK321" s="145">
        <f>ROUND(I321*H321,2)</f>
        <v>0</v>
      </c>
      <c r="BL321" s="20" t="s">
        <v>131</v>
      </c>
      <c r="BM321" s="144" t="s">
        <v>454</v>
      </c>
    </row>
    <row r="322" spans="1:47" s="2" customFormat="1" ht="12">
      <c r="A322" s="32"/>
      <c r="B322" s="33"/>
      <c r="C322" s="32"/>
      <c r="D322" s="146" t="s">
        <v>133</v>
      </c>
      <c r="E322" s="32"/>
      <c r="F322" s="147" t="s">
        <v>455</v>
      </c>
      <c r="G322" s="32"/>
      <c r="H322" s="32"/>
      <c r="I322" s="32"/>
      <c r="J322" s="32"/>
      <c r="K322" s="32"/>
      <c r="L322" s="33"/>
      <c r="M322" s="148"/>
      <c r="N322" s="149"/>
      <c r="O322" s="53"/>
      <c r="P322" s="53"/>
      <c r="Q322" s="53"/>
      <c r="R322" s="53"/>
      <c r="S322" s="53"/>
      <c r="T322" s="54"/>
      <c r="U322" s="32"/>
      <c r="V322" s="32"/>
      <c r="W322" s="32"/>
      <c r="X322" s="32"/>
      <c r="Y322" s="32"/>
      <c r="Z322" s="32"/>
      <c r="AA322" s="32"/>
      <c r="AB322" s="32"/>
      <c r="AC322" s="32"/>
      <c r="AD322" s="32"/>
      <c r="AE322" s="32"/>
      <c r="AT322" s="20" t="s">
        <v>133</v>
      </c>
      <c r="AU322" s="20" t="s">
        <v>87</v>
      </c>
    </row>
    <row r="323" spans="2:51" s="13" customFormat="1" ht="12">
      <c r="B323" s="150"/>
      <c r="D323" s="151" t="s">
        <v>135</v>
      </c>
      <c r="E323" s="152" t="s">
        <v>3</v>
      </c>
      <c r="F323" s="153" t="s">
        <v>456</v>
      </c>
      <c r="H323" s="154">
        <v>58.8</v>
      </c>
      <c r="L323" s="150"/>
      <c r="M323" s="155"/>
      <c r="N323" s="156"/>
      <c r="O323" s="156"/>
      <c r="P323" s="156"/>
      <c r="Q323" s="156"/>
      <c r="R323" s="156"/>
      <c r="S323" s="156"/>
      <c r="T323" s="157"/>
      <c r="AT323" s="152" t="s">
        <v>135</v>
      </c>
      <c r="AU323" s="152" t="s">
        <v>87</v>
      </c>
      <c r="AV323" s="13" t="s">
        <v>87</v>
      </c>
      <c r="AW323" s="13" t="s">
        <v>37</v>
      </c>
      <c r="AX323" s="13" t="s">
        <v>85</v>
      </c>
      <c r="AY323" s="152" t="s">
        <v>124</v>
      </c>
    </row>
    <row r="324" spans="1:65" s="2" customFormat="1" ht="49.15" customHeight="1">
      <c r="A324" s="32"/>
      <c r="B324" s="133"/>
      <c r="C324" s="134" t="s">
        <v>457</v>
      </c>
      <c r="D324" s="134" t="s">
        <v>126</v>
      </c>
      <c r="E324" s="135" t="s">
        <v>458</v>
      </c>
      <c r="F324" s="136" t="s">
        <v>459</v>
      </c>
      <c r="G324" s="137" t="s">
        <v>183</v>
      </c>
      <c r="H324" s="138">
        <v>1315.45</v>
      </c>
      <c r="I324" s="139"/>
      <c r="J324" s="139">
        <f>ROUND(I324*H324,2)</f>
        <v>0</v>
      </c>
      <c r="K324" s="136" t="s">
        <v>130</v>
      </c>
      <c r="L324" s="33"/>
      <c r="M324" s="140" t="s">
        <v>3</v>
      </c>
      <c r="N324" s="141" t="s">
        <v>48</v>
      </c>
      <c r="O324" s="142">
        <v>0.239</v>
      </c>
      <c r="P324" s="142">
        <f>O324*H324</f>
        <v>314.39254999999997</v>
      </c>
      <c r="Q324" s="142">
        <v>0.1295</v>
      </c>
      <c r="R324" s="142">
        <f>Q324*H324</f>
        <v>170.350775</v>
      </c>
      <c r="S324" s="142">
        <v>0</v>
      </c>
      <c r="T324" s="143">
        <f>S324*H324</f>
        <v>0</v>
      </c>
      <c r="U324" s="32"/>
      <c r="V324" s="32"/>
      <c r="W324" s="32"/>
      <c r="X324" s="32"/>
      <c r="Y324" s="32"/>
      <c r="Z324" s="32"/>
      <c r="AA324" s="32"/>
      <c r="AB324" s="32"/>
      <c r="AC324" s="32"/>
      <c r="AD324" s="32"/>
      <c r="AE324" s="32"/>
      <c r="AR324" s="144" t="s">
        <v>131</v>
      </c>
      <c r="AT324" s="144" t="s">
        <v>126</v>
      </c>
      <c r="AU324" s="144" t="s">
        <v>87</v>
      </c>
      <c r="AY324" s="20" t="s">
        <v>124</v>
      </c>
      <c r="BE324" s="145">
        <f>IF(N324="základní",J324,0)</f>
        <v>0</v>
      </c>
      <c r="BF324" s="145">
        <f>IF(N324="snížená",J324,0)</f>
        <v>0</v>
      </c>
      <c r="BG324" s="145">
        <f>IF(N324="zákl. přenesená",J324,0)</f>
        <v>0</v>
      </c>
      <c r="BH324" s="145">
        <f>IF(N324="sníž. přenesená",J324,0)</f>
        <v>0</v>
      </c>
      <c r="BI324" s="145">
        <f>IF(N324="nulová",J324,0)</f>
        <v>0</v>
      </c>
      <c r="BJ324" s="20" t="s">
        <v>85</v>
      </c>
      <c r="BK324" s="145">
        <f>ROUND(I324*H324,2)</f>
        <v>0</v>
      </c>
      <c r="BL324" s="20" t="s">
        <v>131</v>
      </c>
      <c r="BM324" s="144" t="s">
        <v>460</v>
      </c>
    </row>
    <row r="325" spans="1:47" s="2" customFormat="1" ht="12">
      <c r="A325" s="32"/>
      <c r="B325" s="33"/>
      <c r="C325" s="32"/>
      <c r="D325" s="146" t="s">
        <v>133</v>
      </c>
      <c r="E325" s="32"/>
      <c r="F325" s="147" t="s">
        <v>461</v>
      </c>
      <c r="G325" s="32"/>
      <c r="H325" s="32"/>
      <c r="I325" s="32"/>
      <c r="J325" s="32"/>
      <c r="K325" s="32"/>
      <c r="L325" s="33"/>
      <c r="M325" s="148"/>
      <c r="N325" s="149"/>
      <c r="O325" s="53"/>
      <c r="P325" s="53"/>
      <c r="Q325" s="53"/>
      <c r="R325" s="53"/>
      <c r="S325" s="53"/>
      <c r="T325" s="54"/>
      <c r="U325" s="32"/>
      <c r="V325" s="32"/>
      <c r="W325" s="32"/>
      <c r="X325" s="32"/>
      <c r="Y325" s="32"/>
      <c r="Z325" s="32"/>
      <c r="AA325" s="32"/>
      <c r="AB325" s="32"/>
      <c r="AC325" s="32"/>
      <c r="AD325" s="32"/>
      <c r="AE325" s="32"/>
      <c r="AT325" s="20" t="s">
        <v>133</v>
      </c>
      <c r="AU325" s="20" t="s">
        <v>87</v>
      </c>
    </row>
    <row r="326" spans="2:51" s="14" customFormat="1" ht="12">
      <c r="B326" s="158"/>
      <c r="D326" s="151" t="s">
        <v>135</v>
      </c>
      <c r="E326" s="159" t="s">
        <v>3</v>
      </c>
      <c r="F326" s="160" t="s">
        <v>462</v>
      </c>
      <c r="H326" s="159" t="s">
        <v>3</v>
      </c>
      <c r="L326" s="158"/>
      <c r="M326" s="161"/>
      <c r="N326" s="162"/>
      <c r="O326" s="162"/>
      <c r="P326" s="162"/>
      <c r="Q326" s="162"/>
      <c r="R326" s="162"/>
      <c r="S326" s="162"/>
      <c r="T326" s="163"/>
      <c r="AT326" s="159" t="s">
        <v>135</v>
      </c>
      <c r="AU326" s="159" t="s">
        <v>87</v>
      </c>
      <c r="AV326" s="14" t="s">
        <v>85</v>
      </c>
      <c r="AW326" s="14" t="s">
        <v>37</v>
      </c>
      <c r="AX326" s="14" t="s">
        <v>77</v>
      </c>
      <c r="AY326" s="159" t="s">
        <v>124</v>
      </c>
    </row>
    <row r="327" spans="2:51" s="13" customFormat="1" ht="22.5">
      <c r="B327" s="150"/>
      <c r="D327" s="151" t="s">
        <v>135</v>
      </c>
      <c r="E327" s="152" t="s">
        <v>3</v>
      </c>
      <c r="F327" s="153" t="s">
        <v>463</v>
      </c>
      <c r="H327" s="154">
        <v>157.9</v>
      </c>
      <c r="L327" s="150"/>
      <c r="M327" s="155"/>
      <c r="N327" s="156"/>
      <c r="O327" s="156"/>
      <c r="P327" s="156"/>
      <c r="Q327" s="156"/>
      <c r="R327" s="156"/>
      <c r="S327" s="156"/>
      <c r="T327" s="157"/>
      <c r="AT327" s="152" t="s">
        <v>135</v>
      </c>
      <c r="AU327" s="152" t="s">
        <v>87</v>
      </c>
      <c r="AV327" s="13" t="s">
        <v>87</v>
      </c>
      <c r="AW327" s="13" t="s">
        <v>37</v>
      </c>
      <c r="AX327" s="13" t="s">
        <v>77</v>
      </c>
      <c r="AY327" s="152" t="s">
        <v>124</v>
      </c>
    </row>
    <row r="328" spans="2:51" s="13" customFormat="1" ht="22.5">
      <c r="B328" s="150"/>
      <c r="D328" s="151" t="s">
        <v>135</v>
      </c>
      <c r="E328" s="152" t="s">
        <v>3</v>
      </c>
      <c r="F328" s="153" t="s">
        <v>464</v>
      </c>
      <c r="H328" s="154">
        <v>63.8</v>
      </c>
      <c r="L328" s="150"/>
      <c r="M328" s="155"/>
      <c r="N328" s="156"/>
      <c r="O328" s="156"/>
      <c r="P328" s="156"/>
      <c r="Q328" s="156"/>
      <c r="R328" s="156"/>
      <c r="S328" s="156"/>
      <c r="T328" s="157"/>
      <c r="AT328" s="152" t="s">
        <v>135</v>
      </c>
      <c r="AU328" s="152" t="s">
        <v>87</v>
      </c>
      <c r="AV328" s="13" t="s">
        <v>87</v>
      </c>
      <c r="AW328" s="13" t="s">
        <v>37</v>
      </c>
      <c r="AX328" s="13" t="s">
        <v>77</v>
      </c>
      <c r="AY328" s="152" t="s">
        <v>124</v>
      </c>
    </row>
    <row r="329" spans="2:51" s="13" customFormat="1" ht="22.5">
      <c r="B329" s="150"/>
      <c r="D329" s="151" t="s">
        <v>135</v>
      </c>
      <c r="E329" s="152" t="s">
        <v>3</v>
      </c>
      <c r="F329" s="153" t="s">
        <v>465</v>
      </c>
      <c r="H329" s="154">
        <v>61.2</v>
      </c>
      <c r="L329" s="150"/>
      <c r="M329" s="155"/>
      <c r="N329" s="156"/>
      <c r="O329" s="156"/>
      <c r="P329" s="156"/>
      <c r="Q329" s="156"/>
      <c r="R329" s="156"/>
      <c r="S329" s="156"/>
      <c r="T329" s="157"/>
      <c r="AT329" s="152" t="s">
        <v>135</v>
      </c>
      <c r="AU329" s="152" t="s">
        <v>87</v>
      </c>
      <c r="AV329" s="13" t="s">
        <v>87</v>
      </c>
      <c r="AW329" s="13" t="s">
        <v>37</v>
      </c>
      <c r="AX329" s="13" t="s">
        <v>77</v>
      </c>
      <c r="AY329" s="152" t="s">
        <v>124</v>
      </c>
    </row>
    <row r="330" spans="2:51" s="13" customFormat="1" ht="22.5">
      <c r="B330" s="150"/>
      <c r="D330" s="151" t="s">
        <v>135</v>
      </c>
      <c r="E330" s="152" t="s">
        <v>3</v>
      </c>
      <c r="F330" s="153" t="s">
        <v>466</v>
      </c>
      <c r="H330" s="154">
        <v>100.6</v>
      </c>
      <c r="L330" s="150"/>
      <c r="M330" s="155"/>
      <c r="N330" s="156"/>
      <c r="O330" s="156"/>
      <c r="P330" s="156"/>
      <c r="Q330" s="156"/>
      <c r="R330" s="156"/>
      <c r="S330" s="156"/>
      <c r="T330" s="157"/>
      <c r="AT330" s="152" t="s">
        <v>135</v>
      </c>
      <c r="AU330" s="152" t="s">
        <v>87</v>
      </c>
      <c r="AV330" s="13" t="s">
        <v>87</v>
      </c>
      <c r="AW330" s="13" t="s">
        <v>37</v>
      </c>
      <c r="AX330" s="13" t="s">
        <v>77</v>
      </c>
      <c r="AY330" s="152" t="s">
        <v>124</v>
      </c>
    </row>
    <row r="331" spans="2:51" s="13" customFormat="1" ht="22.5">
      <c r="B331" s="150"/>
      <c r="D331" s="151" t="s">
        <v>135</v>
      </c>
      <c r="E331" s="152" t="s">
        <v>3</v>
      </c>
      <c r="F331" s="153" t="s">
        <v>467</v>
      </c>
      <c r="H331" s="154">
        <v>115.5</v>
      </c>
      <c r="L331" s="150"/>
      <c r="M331" s="155"/>
      <c r="N331" s="156"/>
      <c r="O331" s="156"/>
      <c r="P331" s="156"/>
      <c r="Q331" s="156"/>
      <c r="R331" s="156"/>
      <c r="S331" s="156"/>
      <c r="T331" s="157"/>
      <c r="AT331" s="152" t="s">
        <v>135</v>
      </c>
      <c r="AU331" s="152" t="s">
        <v>87</v>
      </c>
      <c r="AV331" s="13" t="s">
        <v>87</v>
      </c>
      <c r="AW331" s="13" t="s">
        <v>37</v>
      </c>
      <c r="AX331" s="13" t="s">
        <v>77</v>
      </c>
      <c r="AY331" s="152" t="s">
        <v>124</v>
      </c>
    </row>
    <row r="332" spans="2:51" s="13" customFormat="1" ht="22.5">
      <c r="B332" s="150"/>
      <c r="D332" s="151" t="s">
        <v>135</v>
      </c>
      <c r="E332" s="152" t="s">
        <v>3</v>
      </c>
      <c r="F332" s="153" t="s">
        <v>468</v>
      </c>
      <c r="H332" s="154">
        <v>100.1</v>
      </c>
      <c r="L332" s="150"/>
      <c r="M332" s="155"/>
      <c r="N332" s="156"/>
      <c r="O332" s="156"/>
      <c r="P332" s="156"/>
      <c r="Q332" s="156"/>
      <c r="R332" s="156"/>
      <c r="S332" s="156"/>
      <c r="T332" s="157"/>
      <c r="AT332" s="152" t="s">
        <v>135</v>
      </c>
      <c r="AU332" s="152" t="s">
        <v>87</v>
      </c>
      <c r="AV332" s="13" t="s">
        <v>87</v>
      </c>
      <c r="AW332" s="13" t="s">
        <v>37</v>
      </c>
      <c r="AX332" s="13" t="s">
        <v>77</v>
      </c>
      <c r="AY332" s="152" t="s">
        <v>124</v>
      </c>
    </row>
    <row r="333" spans="2:51" s="13" customFormat="1" ht="22.5">
      <c r="B333" s="150"/>
      <c r="D333" s="151" t="s">
        <v>135</v>
      </c>
      <c r="E333" s="152" t="s">
        <v>3</v>
      </c>
      <c r="F333" s="153" t="s">
        <v>469</v>
      </c>
      <c r="H333" s="154">
        <v>107</v>
      </c>
      <c r="L333" s="150"/>
      <c r="M333" s="155"/>
      <c r="N333" s="156"/>
      <c r="O333" s="156"/>
      <c r="P333" s="156"/>
      <c r="Q333" s="156"/>
      <c r="R333" s="156"/>
      <c r="S333" s="156"/>
      <c r="T333" s="157"/>
      <c r="AT333" s="152" t="s">
        <v>135</v>
      </c>
      <c r="AU333" s="152" t="s">
        <v>87</v>
      </c>
      <c r="AV333" s="13" t="s">
        <v>87</v>
      </c>
      <c r="AW333" s="13" t="s">
        <v>37</v>
      </c>
      <c r="AX333" s="13" t="s">
        <v>77</v>
      </c>
      <c r="AY333" s="152" t="s">
        <v>124</v>
      </c>
    </row>
    <row r="334" spans="2:51" s="13" customFormat="1" ht="22.5">
      <c r="B334" s="150"/>
      <c r="D334" s="151" t="s">
        <v>135</v>
      </c>
      <c r="E334" s="152" t="s">
        <v>3</v>
      </c>
      <c r="F334" s="153" t="s">
        <v>470</v>
      </c>
      <c r="H334" s="154">
        <v>166.85</v>
      </c>
      <c r="L334" s="150"/>
      <c r="M334" s="155"/>
      <c r="N334" s="156"/>
      <c r="O334" s="156"/>
      <c r="P334" s="156"/>
      <c r="Q334" s="156"/>
      <c r="R334" s="156"/>
      <c r="S334" s="156"/>
      <c r="T334" s="157"/>
      <c r="AT334" s="152" t="s">
        <v>135</v>
      </c>
      <c r="AU334" s="152" t="s">
        <v>87</v>
      </c>
      <c r="AV334" s="13" t="s">
        <v>87</v>
      </c>
      <c r="AW334" s="13" t="s">
        <v>37</v>
      </c>
      <c r="AX334" s="13" t="s">
        <v>77</v>
      </c>
      <c r="AY334" s="152" t="s">
        <v>124</v>
      </c>
    </row>
    <row r="335" spans="2:51" s="13" customFormat="1" ht="22.5">
      <c r="B335" s="150"/>
      <c r="D335" s="151" t="s">
        <v>135</v>
      </c>
      <c r="E335" s="152" t="s">
        <v>3</v>
      </c>
      <c r="F335" s="153" t="s">
        <v>471</v>
      </c>
      <c r="H335" s="154">
        <v>73.7</v>
      </c>
      <c r="L335" s="150"/>
      <c r="M335" s="155"/>
      <c r="N335" s="156"/>
      <c r="O335" s="156"/>
      <c r="P335" s="156"/>
      <c r="Q335" s="156"/>
      <c r="R335" s="156"/>
      <c r="S335" s="156"/>
      <c r="T335" s="157"/>
      <c r="AT335" s="152" t="s">
        <v>135</v>
      </c>
      <c r="AU335" s="152" t="s">
        <v>87</v>
      </c>
      <c r="AV335" s="13" t="s">
        <v>87</v>
      </c>
      <c r="AW335" s="13" t="s">
        <v>37</v>
      </c>
      <c r="AX335" s="13" t="s">
        <v>77</v>
      </c>
      <c r="AY335" s="152" t="s">
        <v>124</v>
      </c>
    </row>
    <row r="336" spans="2:51" s="13" customFormat="1" ht="22.5">
      <c r="B336" s="150"/>
      <c r="D336" s="151" t="s">
        <v>135</v>
      </c>
      <c r="E336" s="152" t="s">
        <v>3</v>
      </c>
      <c r="F336" s="153" t="s">
        <v>472</v>
      </c>
      <c r="H336" s="154">
        <v>72.4</v>
      </c>
      <c r="L336" s="150"/>
      <c r="M336" s="155"/>
      <c r="N336" s="156"/>
      <c r="O336" s="156"/>
      <c r="P336" s="156"/>
      <c r="Q336" s="156"/>
      <c r="R336" s="156"/>
      <c r="S336" s="156"/>
      <c r="T336" s="157"/>
      <c r="AT336" s="152" t="s">
        <v>135</v>
      </c>
      <c r="AU336" s="152" t="s">
        <v>87</v>
      </c>
      <c r="AV336" s="13" t="s">
        <v>87</v>
      </c>
      <c r="AW336" s="13" t="s">
        <v>37</v>
      </c>
      <c r="AX336" s="13" t="s">
        <v>77</v>
      </c>
      <c r="AY336" s="152" t="s">
        <v>124</v>
      </c>
    </row>
    <row r="337" spans="2:51" s="13" customFormat="1" ht="22.5">
      <c r="B337" s="150"/>
      <c r="D337" s="151" t="s">
        <v>135</v>
      </c>
      <c r="E337" s="152" t="s">
        <v>3</v>
      </c>
      <c r="F337" s="153" t="s">
        <v>473</v>
      </c>
      <c r="H337" s="154">
        <v>62.1</v>
      </c>
      <c r="L337" s="150"/>
      <c r="M337" s="155"/>
      <c r="N337" s="156"/>
      <c r="O337" s="156"/>
      <c r="P337" s="156"/>
      <c r="Q337" s="156"/>
      <c r="R337" s="156"/>
      <c r="S337" s="156"/>
      <c r="T337" s="157"/>
      <c r="AT337" s="152" t="s">
        <v>135</v>
      </c>
      <c r="AU337" s="152" t="s">
        <v>87</v>
      </c>
      <c r="AV337" s="13" t="s">
        <v>87</v>
      </c>
      <c r="AW337" s="13" t="s">
        <v>37</v>
      </c>
      <c r="AX337" s="13" t="s">
        <v>77</v>
      </c>
      <c r="AY337" s="152" t="s">
        <v>124</v>
      </c>
    </row>
    <row r="338" spans="2:51" s="13" customFormat="1" ht="22.5">
      <c r="B338" s="150"/>
      <c r="D338" s="151" t="s">
        <v>135</v>
      </c>
      <c r="E338" s="152" t="s">
        <v>3</v>
      </c>
      <c r="F338" s="153" t="s">
        <v>474</v>
      </c>
      <c r="H338" s="154">
        <v>148.6</v>
      </c>
      <c r="L338" s="150"/>
      <c r="M338" s="155"/>
      <c r="N338" s="156"/>
      <c r="O338" s="156"/>
      <c r="P338" s="156"/>
      <c r="Q338" s="156"/>
      <c r="R338" s="156"/>
      <c r="S338" s="156"/>
      <c r="T338" s="157"/>
      <c r="AT338" s="152" t="s">
        <v>135</v>
      </c>
      <c r="AU338" s="152" t="s">
        <v>87</v>
      </c>
      <c r="AV338" s="13" t="s">
        <v>87</v>
      </c>
      <c r="AW338" s="13" t="s">
        <v>37</v>
      </c>
      <c r="AX338" s="13" t="s">
        <v>77</v>
      </c>
      <c r="AY338" s="152" t="s">
        <v>124</v>
      </c>
    </row>
    <row r="339" spans="2:51" s="13" customFormat="1" ht="12">
      <c r="B339" s="150"/>
      <c r="D339" s="151" t="s">
        <v>135</v>
      </c>
      <c r="E339" s="152" t="s">
        <v>3</v>
      </c>
      <c r="F339" s="153" t="s">
        <v>475</v>
      </c>
      <c r="H339" s="154">
        <v>39.4</v>
      </c>
      <c r="L339" s="150"/>
      <c r="M339" s="155"/>
      <c r="N339" s="156"/>
      <c r="O339" s="156"/>
      <c r="P339" s="156"/>
      <c r="Q339" s="156"/>
      <c r="R339" s="156"/>
      <c r="S339" s="156"/>
      <c r="T339" s="157"/>
      <c r="AT339" s="152" t="s">
        <v>135</v>
      </c>
      <c r="AU339" s="152" t="s">
        <v>87</v>
      </c>
      <c r="AV339" s="13" t="s">
        <v>87</v>
      </c>
      <c r="AW339" s="13" t="s">
        <v>37</v>
      </c>
      <c r="AX339" s="13" t="s">
        <v>77</v>
      </c>
      <c r="AY339" s="152" t="s">
        <v>124</v>
      </c>
    </row>
    <row r="340" spans="2:51" s="16" customFormat="1" ht="12">
      <c r="B340" s="171"/>
      <c r="D340" s="151" t="s">
        <v>135</v>
      </c>
      <c r="E340" s="172" t="s">
        <v>3</v>
      </c>
      <c r="F340" s="173" t="s">
        <v>163</v>
      </c>
      <c r="H340" s="174">
        <v>1269.15</v>
      </c>
      <c r="L340" s="171"/>
      <c r="M340" s="175"/>
      <c r="N340" s="176"/>
      <c r="O340" s="176"/>
      <c r="P340" s="176"/>
      <c r="Q340" s="176"/>
      <c r="R340" s="176"/>
      <c r="S340" s="176"/>
      <c r="T340" s="177"/>
      <c r="AT340" s="172" t="s">
        <v>135</v>
      </c>
      <c r="AU340" s="172" t="s">
        <v>87</v>
      </c>
      <c r="AV340" s="16" t="s">
        <v>147</v>
      </c>
      <c r="AW340" s="16" t="s">
        <v>37</v>
      </c>
      <c r="AX340" s="16" t="s">
        <v>77</v>
      </c>
      <c r="AY340" s="172" t="s">
        <v>124</v>
      </c>
    </row>
    <row r="341" spans="2:51" s="14" customFormat="1" ht="12">
      <c r="B341" s="158"/>
      <c r="D341" s="151" t="s">
        <v>135</v>
      </c>
      <c r="E341" s="159" t="s">
        <v>3</v>
      </c>
      <c r="F341" s="160" t="s">
        <v>476</v>
      </c>
      <c r="H341" s="159" t="s">
        <v>3</v>
      </c>
      <c r="L341" s="158"/>
      <c r="M341" s="161"/>
      <c r="N341" s="162"/>
      <c r="O341" s="162"/>
      <c r="P341" s="162"/>
      <c r="Q341" s="162"/>
      <c r="R341" s="162"/>
      <c r="S341" s="162"/>
      <c r="T341" s="163"/>
      <c r="AT341" s="159" t="s">
        <v>135</v>
      </c>
      <c r="AU341" s="159" t="s">
        <v>87</v>
      </c>
      <c r="AV341" s="14" t="s">
        <v>85</v>
      </c>
      <c r="AW341" s="14" t="s">
        <v>37</v>
      </c>
      <c r="AX341" s="14" t="s">
        <v>77</v>
      </c>
      <c r="AY341" s="159" t="s">
        <v>124</v>
      </c>
    </row>
    <row r="342" spans="2:51" s="13" customFormat="1" ht="12">
      <c r="B342" s="150"/>
      <c r="D342" s="151" t="s">
        <v>135</v>
      </c>
      <c r="E342" s="152" t="s">
        <v>3</v>
      </c>
      <c r="F342" s="153" t="s">
        <v>477</v>
      </c>
      <c r="H342" s="154">
        <v>46.3</v>
      </c>
      <c r="L342" s="150"/>
      <c r="M342" s="155"/>
      <c r="N342" s="156"/>
      <c r="O342" s="156"/>
      <c r="P342" s="156"/>
      <c r="Q342" s="156"/>
      <c r="R342" s="156"/>
      <c r="S342" s="156"/>
      <c r="T342" s="157"/>
      <c r="AT342" s="152" t="s">
        <v>135</v>
      </c>
      <c r="AU342" s="152" t="s">
        <v>87</v>
      </c>
      <c r="AV342" s="13" t="s">
        <v>87</v>
      </c>
      <c r="AW342" s="13" t="s">
        <v>37</v>
      </c>
      <c r="AX342" s="13" t="s">
        <v>77</v>
      </c>
      <c r="AY342" s="152" t="s">
        <v>124</v>
      </c>
    </row>
    <row r="343" spans="2:51" s="16" customFormat="1" ht="12">
      <c r="B343" s="171"/>
      <c r="D343" s="151" t="s">
        <v>135</v>
      </c>
      <c r="E343" s="172" t="s">
        <v>3</v>
      </c>
      <c r="F343" s="173" t="s">
        <v>163</v>
      </c>
      <c r="H343" s="174">
        <v>46.3</v>
      </c>
      <c r="L343" s="171"/>
      <c r="M343" s="175"/>
      <c r="N343" s="176"/>
      <c r="O343" s="176"/>
      <c r="P343" s="176"/>
      <c r="Q343" s="176"/>
      <c r="R343" s="176"/>
      <c r="S343" s="176"/>
      <c r="T343" s="177"/>
      <c r="AT343" s="172" t="s">
        <v>135</v>
      </c>
      <c r="AU343" s="172" t="s">
        <v>87</v>
      </c>
      <c r="AV343" s="16" t="s">
        <v>147</v>
      </c>
      <c r="AW343" s="16" t="s">
        <v>37</v>
      </c>
      <c r="AX343" s="16" t="s">
        <v>77</v>
      </c>
      <c r="AY343" s="172" t="s">
        <v>124</v>
      </c>
    </row>
    <row r="344" spans="2:51" s="15" customFormat="1" ht="12">
      <c r="B344" s="164"/>
      <c r="D344" s="151" t="s">
        <v>135</v>
      </c>
      <c r="E344" s="165" t="s">
        <v>3</v>
      </c>
      <c r="F344" s="166" t="s">
        <v>146</v>
      </c>
      <c r="H344" s="167">
        <v>1315.45</v>
      </c>
      <c r="L344" s="164"/>
      <c r="M344" s="168"/>
      <c r="N344" s="169"/>
      <c r="O344" s="169"/>
      <c r="P344" s="169"/>
      <c r="Q344" s="169"/>
      <c r="R344" s="169"/>
      <c r="S344" s="169"/>
      <c r="T344" s="170"/>
      <c r="AT344" s="165" t="s">
        <v>135</v>
      </c>
      <c r="AU344" s="165" t="s">
        <v>87</v>
      </c>
      <c r="AV344" s="15" t="s">
        <v>131</v>
      </c>
      <c r="AW344" s="15" t="s">
        <v>37</v>
      </c>
      <c r="AX344" s="15" t="s">
        <v>85</v>
      </c>
      <c r="AY344" s="165" t="s">
        <v>124</v>
      </c>
    </row>
    <row r="345" spans="1:65" s="2" customFormat="1" ht="16.5" customHeight="1">
      <c r="A345" s="32"/>
      <c r="B345" s="133"/>
      <c r="C345" s="178" t="s">
        <v>478</v>
      </c>
      <c r="D345" s="178" t="s">
        <v>249</v>
      </c>
      <c r="E345" s="179" t="s">
        <v>479</v>
      </c>
      <c r="F345" s="180" t="s">
        <v>480</v>
      </c>
      <c r="G345" s="181" t="s">
        <v>183</v>
      </c>
      <c r="H345" s="182">
        <v>1294.533</v>
      </c>
      <c r="I345" s="183"/>
      <c r="J345" s="183">
        <f>ROUND(I345*H345,2)</f>
        <v>0</v>
      </c>
      <c r="K345" s="180" t="s">
        <v>130</v>
      </c>
      <c r="L345" s="184"/>
      <c r="M345" s="185" t="s">
        <v>3</v>
      </c>
      <c r="N345" s="186" t="s">
        <v>48</v>
      </c>
      <c r="O345" s="142">
        <v>0</v>
      </c>
      <c r="P345" s="142">
        <f>O345*H345</f>
        <v>0</v>
      </c>
      <c r="Q345" s="142">
        <v>0.045</v>
      </c>
      <c r="R345" s="142">
        <f>Q345*H345</f>
        <v>58.25398499999999</v>
      </c>
      <c r="S345" s="142">
        <v>0</v>
      </c>
      <c r="T345" s="143">
        <f>S345*H345</f>
        <v>0</v>
      </c>
      <c r="U345" s="32"/>
      <c r="V345" s="32"/>
      <c r="W345" s="32"/>
      <c r="X345" s="32"/>
      <c r="Y345" s="32"/>
      <c r="Z345" s="32"/>
      <c r="AA345" s="32"/>
      <c r="AB345" s="32"/>
      <c r="AC345" s="32"/>
      <c r="AD345" s="32"/>
      <c r="AE345" s="32"/>
      <c r="AR345" s="144" t="s">
        <v>194</v>
      </c>
      <c r="AT345" s="144" t="s">
        <v>249</v>
      </c>
      <c r="AU345" s="144" t="s">
        <v>87</v>
      </c>
      <c r="AY345" s="20" t="s">
        <v>124</v>
      </c>
      <c r="BE345" s="145">
        <f>IF(N345="základní",J345,0)</f>
        <v>0</v>
      </c>
      <c r="BF345" s="145">
        <f>IF(N345="snížená",J345,0)</f>
        <v>0</v>
      </c>
      <c r="BG345" s="145">
        <f>IF(N345="zákl. přenesená",J345,0)</f>
        <v>0</v>
      </c>
      <c r="BH345" s="145">
        <f>IF(N345="sníž. přenesená",J345,0)</f>
        <v>0</v>
      </c>
      <c r="BI345" s="145">
        <f>IF(N345="nulová",J345,0)</f>
        <v>0</v>
      </c>
      <c r="BJ345" s="20" t="s">
        <v>85</v>
      </c>
      <c r="BK345" s="145">
        <f>ROUND(I345*H345,2)</f>
        <v>0</v>
      </c>
      <c r="BL345" s="20" t="s">
        <v>131</v>
      </c>
      <c r="BM345" s="144" t="s">
        <v>481</v>
      </c>
    </row>
    <row r="346" spans="2:51" s="13" customFormat="1" ht="12">
      <c r="B346" s="150"/>
      <c r="D346" s="151" t="s">
        <v>135</v>
      </c>
      <c r="E346" s="152" t="s">
        <v>3</v>
      </c>
      <c r="F346" s="153" t="s">
        <v>482</v>
      </c>
      <c r="H346" s="154">
        <v>1294.533</v>
      </c>
      <c r="L346" s="150"/>
      <c r="M346" s="155"/>
      <c r="N346" s="156"/>
      <c r="O346" s="156"/>
      <c r="P346" s="156"/>
      <c r="Q346" s="156"/>
      <c r="R346" s="156"/>
      <c r="S346" s="156"/>
      <c r="T346" s="157"/>
      <c r="AT346" s="152" t="s">
        <v>135</v>
      </c>
      <c r="AU346" s="152" t="s">
        <v>87</v>
      </c>
      <c r="AV346" s="13" t="s">
        <v>87</v>
      </c>
      <c r="AW346" s="13" t="s">
        <v>37</v>
      </c>
      <c r="AX346" s="13" t="s">
        <v>85</v>
      </c>
      <c r="AY346" s="152" t="s">
        <v>124</v>
      </c>
    </row>
    <row r="347" spans="1:65" s="2" customFormat="1" ht="16.5" customHeight="1">
      <c r="A347" s="32"/>
      <c r="B347" s="133"/>
      <c r="C347" s="178" t="s">
        <v>483</v>
      </c>
      <c r="D347" s="178" t="s">
        <v>249</v>
      </c>
      <c r="E347" s="179" t="s">
        <v>484</v>
      </c>
      <c r="F347" s="180" t="s">
        <v>485</v>
      </c>
      <c r="G347" s="181" t="s">
        <v>183</v>
      </c>
      <c r="H347" s="182">
        <v>47.226</v>
      </c>
      <c r="I347" s="183"/>
      <c r="J347" s="183">
        <f>ROUND(I347*H347,2)</f>
        <v>0</v>
      </c>
      <c r="K347" s="180" t="s">
        <v>130</v>
      </c>
      <c r="L347" s="184"/>
      <c r="M347" s="185" t="s">
        <v>3</v>
      </c>
      <c r="N347" s="186" t="s">
        <v>48</v>
      </c>
      <c r="O347" s="142">
        <v>0</v>
      </c>
      <c r="P347" s="142">
        <f>O347*H347</f>
        <v>0</v>
      </c>
      <c r="Q347" s="142">
        <v>0.085</v>
      </c>
      <c r="R347" s="142">
        <f>Q347*H347</f>
        <v>4.01421</v>
      </c>
      <c r="S347" s="142">
        <v>0</v>
      </c>
      <c r="T347" s="143">
        <f>S347*H347</f>
        <v>0</v>
      </c>
      <c r="U347" s="32"/>
      <c r="V347" s="32"/>
      <c r="W347" s="32"/>
      <c r="X347" s="32"/>
      <c r="Y347" s="32"/>
      <c r="Z347" s="32"/>
      <c r="AA347" s="32"/>
      <c r="AB347" s="32"/>
      <c r="AC347" s="32"/>
      <c r="AD347" s="32"/>
      <c r="AE347" s="32"/>
      <c r="AR347" s="144" t="s">
        <v>194</v>
      </c>
      <c r="AT347" s="144" t="s">
        <v>249</v>
      </c>
      <c r="AU347" s="144" t="s">
        <v>87</v>
      </c>
      <c r="AY347" s="20" t="s">
        <v>124</v>
      </c>
      <c r="BE347" s="145">
        <f>IF(N347="základní",J347,0)</f>
        <v>0</v>
      </c>
      <c r="BF347" s="145">
        <f>IF(N347="snížená",J347,0)</f>
        <v>0</v>
      </c>
      <c r="BG347" s="145">
        <f>IF(N347="zákl. přenesená",J347,0)</f>
        <v>0</v>
      </c>
      <c r="BH347" s="145">
        <f>IF(N347="sníž. přenesená",J347,0)</f>
        <v>0</v>
      </c>
      <c r="BI347" s="145">
        <f>IF(N347="nulová",J347,0)</f>
        <v>0</v>
      </c>
      <c r="BJ347" s="20" t="s">
        <v>85</v>
      </c>
      <c r="BK347" s="145">
        <f>ROUND(I347*H347,2)</f>
        <v>0</v>
      </c>
      <c r="BL347" s="20" t="s">
        <v>131</v>
      </c>
      <c r="BM347" s="144" t="s">
        <v>486</v>
      </c>
    </row>
    <row r="348" spans="2:51" s="13" customFormat="1" ht="12">
      <c r="B348" s="150"/>
      <c r="D348" s="151" t="s">
        <v>135</v>
      </c>
      <c r="E348" s="152" t="s">
        <v>3</v>
      </c>
      <c r="F348" s="153" t="s">
        <v>487</v>
      </c>
      <c r="H348" s="154">
        <v>47.226</v>
      </c>
      <c r="L348" s="150"/>
      <c r="M348" s="155"/>
      <c r="N348" s="156"/>
      <c r="O348" s="156"/>
      <c r="P348" s="156"/>
      <c r="Q348" s="156"/>
      <c r="R348" s="156"/>
      <c r="S348" s="156"/>
      <c r="T348" s="157"/>
      <c r="AT348" s="152" t="s">
        <v>135</v>
      </c>
      <c r="AU348" s="152" t="s">
        <v>87</v>
      </c>
      <c r="AV348" s="13" t="s">
        <v>87</v>
      </c>
      <c r="AW348" s="13" t="s">
        <v>37</v>
      </c>
      <c r="AX348" s="13" t="s">
        <v>85</v>
      </c>
      <c r="AY348" s="152" t="s">
        <v>124</v>
      </c>
    </row>
    <row r="349" spans="1:65" s="2" customFormat="1" ht="55.5" customHeight="1">
      <c r="A349" s="32"/>
      <c r="B349" s="133"/>
      <c r="C349" s="134" t="s">
        <v>488</v>
      </c>
      <c r="D349" s="134" t="s">
        <v>126</v>
      </c>
      <c r="E349" s="135" t="s">
        <v>489</v>
      </c>
      <c r="F349" s="136" t="s">
        <v>490</v>
      </c>
      <c r="G349" s="137" t="s">
        <v>183</v>
      </c>
      <c r="H349" s="138">
        <v>271</v>
      </c>
      <c r="I349" s="139"/>
      <c r="J349" s="139">
        <f>ROUND(I349*H349,2)</f>
        <v>0</v>
      </c>
      <c r="K349" s="136" t="s">
        <v>130</v>
      </c>
      <c r="L349" s="33"/>
      <c r="M349" s="140" t="s">
        <v>3</v>
      </c>
      <c r="N349" s="141" t="s">
        <v>48</v>
      </c>
      <c r="O349" s="142">
        <v>0.104</v>
      </c>
      <c r="P349" s="142">
        <f>O349*H349</f>
        <v>28.183999999999997</v>
      </c>
      <c r="Q349" s="142">
        <v>0.00034</v>
      </c>
      <c r="R349" s="142">
        <f>Q349*H349</f>
        <v>0.09214</v>
      </c>
      <c r="S349" s="142">
        <v>0</v>
      </c>
      <c r="T349" s="143">
        <f>S349*H349</f>
        <v>0</v>
      </c>
      <c r="U349" s="32"/>
      <c r="V349" s="32"/>
      <c r="W349" s="32"/>
      <c r="X349" s="32"/>
      <c r="Y349" s="32"/>
      <c r="Z349" s="32"/>
      <c r="AA349" s="32"/>
      <c r="AB349" s="32"/>
      <c r="AC349" s="32"/>
      <c r="AD349" s="32"/>
      <c r="AE349" s="32"/>
      <c r="AR349" s="144" t="s">
        <v>131</v>
      </c>
      <c r="AT349" s="144" t="s">
        <v>126</v>
      </c>
      <c r="AU349" s="144" t="s">
        <v>87</v>
      </c>
      <c r="AY349" s="20" t="s">
        <v>124</v>
      </c>
      <c r="BE349" s="145">
        <f>IF(N349="základní",J349,0)</f>
        <v>0</v>
      </c>
      <c r="BF349" s="145">
        <f>IF(N349="snížená",J349,0)</f>
        <v>0</v>
      </c>
      <c r="BG349" s="145">
        <f>IF(N349="zákl. přenesená",J349,0)</f>
        <v>0</v>
      </c>
      <c r="BH349" s="145">
        <f>IF(N349="sníž. přenesená",J349,0)</f>
        <v>0</v>
      </c>
      <c r="BI349" s="145">
        <f>IF(N349="nulová",J349,0)</f>
        <v>0</v>
      </c>
      <c r="BJ349" s="20" t="s">
        <v>85</v>
      </c>
      <c r="BK349" s="145">
        <f>ROUND(I349*H349,2)</f>
        <v>0</v>
      </c>
      <c r="BL349" s="20" t="s">
        <v>131</v>
      </c>
      <c r="BM349" s="144" t="s">
        <v>491</v>
      </c>
    </row>
    <row r="350" spans="1:47" s="2" customFormat="1" ht="12">
      <c r="A350" s="32"/>
      <c r="B350" s="33"/>
      <c r="C350" s="32"/>
      <c r="D350" s="146" t="s">
        <v>133</v>
      </c>
      <c r="E350" s="32"/>
      <c r="F350" s="147" t="s">
        <v>492</v>
      </c>
      <c r="G350" s="32"/>
      <c r="H350" s="32"/>
      <c r="I350" s="32"/>
      <c r="J350" s="32"/>
      <c r="K350" s="32"/>
      <c r="L350" s="33"/>
      <c r="M350" s="148"/>
      <c r="N350" s="149"/>
      <c r="O350" s="53"/>
      <c r="P350" s="53"/>
      <c r="Q350" s="53"/>
      <c r="R350" s="53"/>
      <c r="S350" s="53"/>
      <c r="T350" s="54"/>
      <c r="U350" s="32"/>
      <c r="V350" s="32"/>
      <c r="W350" s="32"/>
      <c r="X350" s="32"/>
      <c r="Y350" s="32"/>
      <c r="Z350" s="32"/>
      <c r="AA350" s="32"/>
      <c r="AB350" s="32"/>
      <c r="AC350" s="32"/>
      <c r="AD350" s="32"/>
      <c r="AE350" s="32"/>
      <c r="AT350" s="20" t="s">
        <v>133</v>
      </c>
      <c r="AU350" s="20" t="s">
        <v>87</v>
      </c>
    </row>
    <row r="351" spans="2:51" s="13" customFormat="1" ht="12">
      <c r="B351" s="150"/>
      <c r="D351" s="151" t="s">
        <v>135</v>
      </c>
      <c r="E351" s="152" t="s">
        <v>3</v>
      </c>
      <c r="F351" s="153" t="s">
        <v>493</v>
      </c>
      <c r="H351" s="154">
        <v>271</v>
      </c>
      <c r="L351" s="150"/>
      <c r="M351" s="155"/>
      <c r="N351" s="156"/>
      <c r="O351" s="156"/>
      <c r="P351" s="156"/>
      <c r="Q351" s="156"/>
      <c r="R351" s="156"/>
      <c r="S351" s="156"/>
      <c r="T351" s="157"/>
      <c r="AT351" s="152" t="s">
        <v>135</v>
      </c>
      <c r="AU351" s="152" t="s">
        <v>87</v>
      </c>
      <c r="AV351" s="13" t="s">
        <v>87</v>
      </c>
      <c r="AW351" s="13" t="s">
        <v>37</v>
      </c>
      <c r="AX351" s="13" t="s">
        <v>77</v>
      </c>
      <c r="AY351" s="152" t="s">
        <v>124</v>
      </c>
    </row>
    <row r="352" spans="2:51" s="15" customFormat="1" ht="12">
      <c r="B352" s="164"/>
      <c r="D352" s="151" t="s">
        <v>135</v>
      </c>
      <c r="E352" s="165" t="s">
        <v>3</v>
      </c>
      <c r="F352" s="166" t="s">
        <v>146</v>
      </c>
      <c r="H352" s="167">
        <v>271</v>
      </c>
      <c r="L352" s="164"/>
      <c r="M352" s="168"/>
      <c r="N352" s="169"/>
      <c r="O352" s="169"/>
      <c r="P352" s="169"/>
      <c r="Q352" s="169"/>
      <c r="R352" s="169"/>
      <c r="S352" s="169"/>
      <c r="T352" s="170"/>
      <c r="AT352" s="165" t="s">
        <v>135</v>
      </c>
      <c r="AU352" s="165" t="s">
        <v>87</v>
      </c>
      <c r="AV352" s="15" t="s">
        <v>131</v>
      </c>
      <c r="AW352" s="15" t="s">
        <v>37</v>
      </c>
      <c r="AX352" s="15" t="s">
        <v>85</v>
      </c>
      <c r="AY352" s="165" t="s">
        <v>124</v>
      </c>
    </row>
    <row r="353" spans="1:65" s="2" customFormat="1" ht="37.9" customHeight="1">
      <c r="A353" s="32"/>
      <c r="B353" s="133"/>
      <c r="C353" s="134" t="s">
        <v>494</v>
      </c>
      <c r="D353" s="134" t="s">
        <v>126</v>
      </c>
      <c r="E353" s="135" t="s">
        <v>495</v>
      </c>
      <c r="F353" s="136" t="s">
        <v>496</v>
      </c>
      <c r="G353" s="137" t="s">
        <v>183</v>
      </c>
      <c r="H353" s="138">
        <v>1487.25</v>
      </c>
      <c r="I353" s="139"/>
      <c r="J353" s="139">
        <f>ROUND(I353*H353,2)</f>
        <v>0</v>
      </c>
      <c r="K353" s="136" t="s">
        <v>130</v>
      </c>
      <c r="L353" s="33"/>
      <c r="M353" s="140" t="s">
        <v>3</v>
      </c>
      <c r="N353" s="141" t="s">
        <v>48</v>
      </c>
      <c r="O353" s="142">
        <v>0.208</v>
      </c>
      <c r="P353" s="142">
        <f>O353*H353</f>
        <v>309.348</v>
      </c>
      <c r="Q353" s="142">
        <v>0.0043</v>
      </c>
      <c r="R353" s="142">
        <f>Q353*H353</f>
        <v>6.395175</v>
      </c>
      <c r="S353" s="142">
        <v>0</v>
      </c>
      <c r="T353" s="143">
        <f>S353*H353</f>
        <v>0</v>
      </c>
      <c r="U353" s="32"/>
      <c r="V353" s="32"/>
      <c r="W353" s="32"/>
      <c r="X353" s="32"/>
      <c r="Y353" s="32"/>
      <c r="Z353" s="32"/>
      <c r="AA353" s="32"/>
      <c r="AB353" s="32"/>
      <c r="AC353" s="32"/>
      <c r="AD353" s="32"/>
      <c r="AE353" s="32"/>
      <c r="AR353" s="144" t="s">
        <v>131</v>
      </c>
      <c r="AT353" s="144" t="s">
        <v>126</v>
      </c>
      <c r="AU353" s="144" t="s">
        <v>87</v>
      </c>
      <c r="AY353" s="20" t="s">
        <v>124</v>
      </c>
      <c r="BE353" s="145">
        <f>IF(N353="základní",J353,0)</f>
        <v>0</v>
      </c>
      <c r="BF353" s="145">
        <f>IF(N353="snížená",J353,0)</f>
        <v>0</v>
      </c>
      <c r="BG353" s="145">
        <f>IF(N353="zákl. přenesená",J353,0)</f>
        <v>0</v>
      </c>
      <c r="BH353" s="145">
        <f>IF(N353="sníž. přenesená",J353,0)</f>
        <v>0</v>
      </c>
      <c r="BI353" s="145">
        <f>IF(N353="nulová",J353,0)</f>
        <v>0</v>
      </c>
      <c r="BJ353" s="20" t="s">
        <v>85</v>
      </c>
      <c r="BK353" s="145">
        <f>ROUND(I353*H353,2)</f>
        <v>0</v>
      </c>
      <c r="BL353" s="20" t="s">
        <v>131</v>
      </c>
      <c r="BM353" s="144" t="s">
        <v>497</v>
      </c>
    </row>
    <row r="354" spans="1:47" s="2" customFormat="1" ht="12">
      <c r="A354" s="32"/>
      <c r="B354" s="33"/>
      <c r="C354" s="32"/>
      <c r="D354" s="146" t="s">
        <v>133</v>
      </c>
      <c r="E354" s="32"/>
      <c r="F354" s="147" t="s">
        <v>498</v>
      </c>
      <c r="G354" s="32"/>
      <c r="H354" s="32"/>
      <c r="I354" s="32"/>
      <c r="J354" s="32"/>
      <c r="K354" s="32"/>
      <c r="L354" s="33"/>
      <c r="M354" s="148"/>
      <c r="N354" s="149"/>
      <c r="O354" s="53"/>
      <c r="P354" s="53"/>
      <c r="Q354" s="53"/>
      <c r="R354" s="53"/>
      <c r="S354" s="53"/>
      <c r="T354" s="54"/>
      <c r="U354" s="32"/>
      <c r="V354" s="32"/>
      <c r="W354" s="32"/>
      <c r="X354" s="32"/>
      <c r="Y354" s="32"/>
      <c r="Z354" s="32"/>
      <c r="AA354" s="32"/>
      <c r="AB354" s="32"/>
      <c r="AC354" s="32"/>
      <c r="AD354" s="32"/>
      <c r="AE354" s="32"/>
      <c r="AT354" s="20" t="s">
        <v>133</v>
      </c>
      <c r="AU354" s="20" t="s">
        <v>87</v>
      </c>
    </row>
    <row r="355" spans="2:51" s="14" customFormat="1" ht="12">
      <c r="B355" s="158"/>
      <c r="D355" s="151" t="s">
        <v>135</v>
      </c>
      <c r="E355" s="159" t="s">
        <v>3</v>
      </c>
      <c r="F355" s="160" t="s">
        <v>499</v>
      </c>
      <c r="H355" s="159" t="s">
        <v>3</v>
      </c>
      <c r="L355" s="158"/>
      <c r="M355" s="161"/>
      <c r="N355" s="162"/>
      <c r="O355" s="162"/>
      <c r="P355" s="162"/>
      <c r="Q355" s="162"/>
      <c r="R355" s="162"/>
      <c r="S355" s="162"/>
      <c r="T355" s="163"/>
      <c r="AT355" s="159" t="s">
        <v>135</v>
      </c>
      <c r="AU355" s="159" t="s">
        <v>87</v>
      </c>
      <c r="AV355" s="14" t="s">
        <v>85</v>
      </c>
      <c r="AW355" s="14" t="s">
        <v>37</v>
      </c>
      <c r="AX355" s="14" t="s">
        <v>77</v>
      </c>
      <c r="AY355" s="159" t="s">
        <v>124</v>
      </c>
    </row>
    <row r="356" spans="2:51" s="13" customFormat="1" ht="12">
      <c r="B356" s="150"/>
      <c r="D356" s="151" t="s">
        <v>135</v>
      </c>
      <c r="E356" s="152" t="s">
        <v>3</v>
      </c>
      <c r="F356" s="153" t="s">
        <v>904</v>
      </c>
      <c r="H356" s="154">
        <v>1487.25</v>
      </c>
      <c r="L356" s="150"/>
      <c r="M356" s="155"/>
      <c r="N356" s="156"/>
      <c r="O356" s="156"/>
      <c r="P356" s="156"/>
      <c r="Q356" s="156"/>
      <c r="R356" s="156"/>
      <c r="S356" s="156"/>
      <c r="T356" s="157"/>
      <c r="AT356" s="152" t="s">
        <v>135</v>
      </c>
      <c r="AU356" s="152" t="s">
        <v>87</v>
      </c>
      <c r="AV356" s="13" t="s">
        <v>87</v>
      </c>
      <c r="AW356" s="13" t="s">
        <v>37</v>
      </c>
      <c r="AX356" s="13" t="s">
        <v>77</v>
      </c>
      <c r="AY356" s="152" t="s">
        <v>124</v>
      </c>
    </row>
    <row r="357" spans="2:51" s="15" customFormat="1" ht="12">
      <c r="B357" s="164"/>
      <c r="D357" s="151" t="s">
        <v>135</v>
      </c>
      <c r="E357" s="165" t="s">
        <v>3</v>
      </c>
      <c r="F357" s="166" t="s">
        <v>146</v>
      </c>
      <c r="H357" s="167">
        <v>1487.25</v>
      </c>
      <c r="L357" s="164"/>
      <c r="M357" s="168"/>
      <c r="N357" s="169"/>
      <c r="O357" s="169"/>
      <c r="P357" s="169"/>
      <c r="Q357" s="169"/>
      <c r="R357" s="169"/>
      <c r="S357" s="169"/>
      <c r="T357" s="170"/>
      <c r="AT357" s="165" t="s">
        <v>135</v>
      </c>
      <c r="AU357" s="165" t="s">
        <v>87</v>
      </c>
      <c r="AV357" s="15" t="s">
        <v>131</v>
      </c>
      <c r="AW357" s="15" t="s">
        <v>37</v>
      </c>
      <c r="AX357" s="15" t="s">
        <v>85</v>
      </c>
      <c r="AY357" s="165" t="s">
        <v>124</v>
      </c>
    </row>
    <row r="358" spans="1:65" s="2" customFormat="1" ht="37.9" customHeight="1">
      <c r="A358" s="32"/>
      <c r="B358" s="133"/>
      <c r="C358" s="134" t="s">
        <v>500</v>
      </c>
      <c r="D358" s="134" t="s">
        <v>126</v>
      </c>
      <c r="E358" s="135" t="s">
        <v>501</v>
      </c>
      <c r="F358" s="136" t="s">
        <v>502</v>
      </c>
      <c r="G358" s="137" t="s">
        <v>183</v>
      </c>
      <c r="H358" s="138">
        <v>99.2</v>
      </c>
      <c r="I358" s="139"/>
      <c r="J358" s="139">
        <f>ROUND(I358*H358,2)</f>
        <v>0</v>
      </c>
      <c r="K358" s="136" t="s">
        <v>130</v>
      </c>
      <c r="L358" s="33"/>
      <c r="M358" s="140" t="s">
        <v>3</v>
      </c>
      <c r="N358" s="141" t="s">
        <v>48</v>
      </c>
      <c r="O358" s="142">
        <v>0.067</v>
      </c>
      <c r="P358" s="142">
        <f>O358*H358</f>
        <v>6.646400000000001</v>
      </c>
      <c r="Q358" s="142">
        <v>0</v>
      </c>
      <c r="R358" s="142">
        <f>Q358*H358</f>
        <v>0</v>
      </c>
      <c r="S358" s="142">
        <v>0</v>
      </c>
      <c r="T358" s="143">
        <f>S358*H358</f>
        <v>0</v>
      </c>
      <c r="U358" s="32"/>
      <c r="V358" s="32"/>
      <c r="W358" s="32"/>
      <c r="X358" s="32"/>
      <c r="Y358" s="32"/>
      <c r="Z358" s="32"/>
      <c r="AA358" s="32"/>
      <c r="AB358" s="32"/>
      <c r="AC358" s="32"/>
      <c r="AD358" s="32"/>
      <c r="AE358" s="32"/>
      <c r="AR358" s="144" t="s">
        <v>131</v>
      </c>
      <c r="AT358" s="144" t="s">
        <v>126</v>
      </c>
      <c r="AU358" s="144" t="s">
        <v>87</v>
      </c>
      <c r="AY358" s="20" t="s">
        <v>124</v>
      </c>
      <c r="BE358" s="145">
        <f>IF(N358="základní",J358,0)</f>
        <v>0</v>
      </c>
      <c r="BF358" s="145">
        <f>IF(N358="snížená",J358,0)</f>
        <v>0</v>
      </c>
      <c r="BG358" s="145">
        <f>IF(N358="zákl. přenesená",J358,0)</f>
        <v>0</v>
      </c>
      <c r="BH358" s="145">
        <f>IF(N358="sníž. přenesená",J358,0)</f>
        <v>0</v>
      </c>
      <c r="BI358" s="145">
        <f>IF(N358="nulová",J358,0)</f>
        <v>0</v>
      </c>
      <c r="BJ358" s="20" t="s">
        <v>85</v>
      </c>
      <c r="BK358" s="145">
        <f>ROUND(I358*H358,2)</f>
        <v>0</v>
      </c>
      <c r="BL358" s="20" t="s">
        <v>131</v>
      </c>
      <c r="BM358" s="144" t="s">
        <v>503</v>
      </c>
    </row>
    <row r="359" spans="1:47" s="2" customFormat="1" ht="12">
      <c r="A359" s="32"/>
      <c r="B359" s="33"/>
      <c r="C359" s="32"/>
      <c r="D359" s="146" t="s">
        <v>133</v>
      </c>
      <c r="E359" s="32"/>
      <c r="F359" s="147" t="s">
        <v>504</v>
      </c>
      <c r="G359" s="32"/>
      <c r="H359" s="32"/>
      <c r="I359" s="32"/>
      <c r="J359" s="32"/>
      <c r="K359" s="32"/>
      <c r="L359" s="33"/>
      <c r="M359" s="148"/>
      <c r="N359" s="149"/>
      <c r="O359" s="53"/>
      <c r="P359" s="53"/>
      <c r="Q359" s="53"/>
      <c r="R359" s="53"/>
      <c r="S359" s="53"/>
      <c r="T359" s="54"/>
      <c r="U359" s="32"/>
      <c r="V359" s="32"/>
      <c r="W359" s="32"/>
      <c r="X359" s="32"/>
      <c r="Y359" s="32"/>
      <c r="Z359" s="32"/>
      <c r="AA359" s="32"/>
      <c r="AB359" s="32"/>
      <c r="AC359" s="32"/>
      <c r="AD359" s="32"/>
      <c r="AE359" s="32"/>
      <c r="AT359" s="20" t="s">
        <v>133</v>
      </c>
      <c r="AU359" s="20" t="s">
        <v>87</v>
      </c>
    </row>
    <row r="360" spans="2:51" s="13" customFormat="1" ht="12">
      <c r="B360" s="150"/>
      <c r="D360" s="151" t="s">
        <v>135</v>
      </c>
      <c r="E360" s="152" t="s">
        <v>3</v>
      </c>
      <c r="F360" s="153" t="s">
        <v>505</v>
      </c>
      <c r="H360" s="154">
        <v>99.2</v>
      </c>
      <c r="L360" s="150"/>
      <c r="M360" s="155"/>
      <c r="N360" s="156"/>
      <c r="O360" s="156"/>
      <c r="P360" s="156"/>
      <c r="Q360" s="156"/>
      <c r="R360" s="156"/>
      <c r="S360" s="156"/>
      <c r="T360" s="157"/>
      <c r="AT360" s="152" t="s">
        <v>135</v>
      </c>
      <c r="AU360" s="152" t="s">
        <v>87</v>
      </c>
      <c r="AV360" s="13" t="s">
        <v>87</v>
      </c>
      <c r="AW360" s="13" t="s">
        <v>37</v>
      </c>
      <c r="AX360" s="13" t="s">
        <v>85</v>
      </c>
      <c r="AY360" s="152" t="s">
        <v>124</v>
      </c>
    </row>
    <row r="361" spans="1:65" s="2" customFormat="1" ht="24.2" customHeight="1">
      <c r="A361" s="32"/>
      <c r="B361" s="133"/>
      <c r="C361" s="134" t="s">
        <v>506</v>
      </c>
      <c r="D361" s="134" t="s">
        <v>126</v>
      </c>
      <c r="E361" s="135" t="s">
        <v>507</v>
      </c>
      <c r="F361" s="136" t="s">
        <v>508</v>
      </c>
      <c r="G361" s="137" t="s">
        <v>183</v>
      </c>
      <c r="H361" s="138">
        <v>99.2</v>
      </c>
      <c r="I361" s="139"/>
      <c r="J361" s="139">
        <f>ROUND(I361*H361,2)</f>
        <v>0</v>
      </c>
      <c r="K361" s="136" t="s">
        <v>130</v>
      </c>
      <c r="L361" s="33"/>
      <c r="M361" s="140" t="s">
        <v>3</v>
      </c>
      <c r="N361" s="141" t="s">
        <v>48</v>
      </c>
      <c r="O361" s="142">
        <v>0.155</v>
      </c>
      <c r="P361" s="142">
        <f>O361*H361</f>
        <v>15.376</v>
      </c>
      <c r="Q361" s="142">
        <v>0</v>
      </c>
      <c r="R361" s="142">
        <f>Q361*H361</f>
        <v>0</v>
      </c>
      <c r="S361" s="142">
        <v>0</v>
      </c>
      <c r="T361" s="143">
        <f>S361*H361</f>
        <v>0</v>
      </c>
      <c r="U361" s="32"/>
      <c r="V361" s="32"/>
      <c r="W361" s="32"/>
      <c r="X361" s="32"/>
      <c r="Y361" s="32"/>
      <c r="Z361" s="32"/>
      <c r="AA361" s="32"/>
      <c r="AB361" s="32"/>
      <c r="AC361" s="32"/>
      <c r="AD361" s="32"/>
      <c r="AE361" s="32"/>
      <c r="AR361" s="144" t="s">
        <v>131</v>
      </c>
      <c r="AT361" s="144" t="s">
        <v>126</v>
      </c>
      <c r="AU361" s="144" t="s">
        <v>87</v>
      </c>
      <c r="AY361" s="20" t="s">
        <v>124</v>
      </c>
      <c r="BE361" s="145">
        <f>IF(N361="základní",J361,0)</f>
        <v>0</v>
      </c>
      <c r="BF361" s="145">
        <f>IF(N361="snížená",J361,0)</f>
        <v>0</v>
      </c>
      <c r="BG361" s="145">
        <f>IF(N361="zákl. přenesená",J361,0)</f>
        <v>0</v>
      </c>
      <c r="BH361" s="145">
        <f>IF(N361="sníž. přenesená",J361,0)</f>
        <v>0</v>
      </c>
      <c r="BI361" s="145">
        <f>IF(N361="nulová",J361,0)</f>
        <v>0</v>
      </c>
      <c r="BJ361" s="20" t="s">
        <v>85</v>
      </c>
      <c r="BK361" s="145">
        <f>ROUND(I361*H361,2)</f>
        <v>0</v>
      </c>
      <c r="BL361" s="20" t="s">
        <v>131</v>
      </c>
      <c r="BM361" s="144" t="s">
        <v>509</v>
      </c>
    </row>
    <row r="362" spans="1:47" s="2" customFormat="1" ht="12">
      <c r="A362" s="32"/>
      <c r="B362" s="33"/>
      <c r="C362" s="32"/>
      <c r="D362" s="146" t="s">
        <v>133</v>
      </c>
      <c r="E362" s="32"/>
      <c r="F362" s="147" t="s">
        <v>510</v>
      </c>
      <c r="G362" s="32"/>
      <c r="H362" s="32"/>
      <c r="I362" s="32"/>
      <c r="J362" s="32"/>
      <c r="K362" s="32"/>
      <c r="L362" s="33"/>
      <c r="M362" s="148"/>
      <c r="N362" s="149"/>
      <c r="O362" s="53"/>
      <c r="P362" s="53"/>
      <c r="Q362" s="53"/>
      <c r="R362" s="53"/>
      <c r="S362" s="53"/>
      <c r="T362" s="54"/>
      <c r="U362" s="32"/>
      <c r="V362" s="32"/>
      <c r="W362" s="32"/>
      <c r="X362" s="32"/>
      <c r="Y362" s="32"/>
      <c r="Z362" s="32"/>
      <c r="AA362" s="32"/>
      <c r="AB362" s="32"/>
      <c r="AC362" s="32"/>
      <c r="AD362" s="32"/>
      <c r="AE362" s="32"/>
      <c r="AT362" s="20" t="s">
        <v>133</v>
      </c>
      <c r="AU362" s="20" t="s">
        <v>87</v>
      </c>
    </row>
    <row r="363" spans="2:51" s="13" customFormat="1" ht="22.5">
      <c r="B363" s="150"/>
      <c r="D363" s="151" t="s">
        <v>135</v>
      </c>
      <c r="E363" s="152" t="s">
        <v>3</v>
      </c>
      <c r="F363" s="153" t="s">
        <v>511</v>
      </c>
      <c r="H363" s="154">
        <v>99.2</v>
      </c>
      <c r="L363" s="150"/>
      <c r="M363" s="155"/>
      <c r="N363" s="156"/>
      <c r="O363" s="156"/>
      <c r="P363" s="156"/>
      <c r="Q363" s="156"/>
      <c r="R363" s="156"/>
      <c r="S363" s="156"/>
      <c r="T363" s="157"/>
      <c r="AT363" s="152" t="s">
        <v>135</v>
      </c>
      <c r="AU363" s="152" t="s">
        <v>87</v>
      </c>
      <c r="AV363" s="13" t="s">
        <v>87</v>
      </c>
      <c r="AW363" s="13" t="s">
        <v>37</v>
      </c>
      <c r="AX363" s="13" t="s">
        <v>77</v>
      </c>
      <c r="AY363" s="152" t="s">
        <v>124</v>
      </c>
    </row>
    <row r="364" spans="2:51" s="15" customFormat="1" ht="12">
      <c r="B364" s="164"/>
      <c r="D364" s="151" t="s">
        <v>135</v>
      </c>
      <c r="E364" s="165" t="s">
        <v>3</v>
      </c>
      <c r="F364" s="166" t="s">
        <v>146</v>
      </c>
      <c r="H364" s="167">
        <v>99.2</v>
      </c>
      <c r="L364" s="164"/>
      <c r="M364" s="168"/>
      <c r="N364" s="169"/>
      <c r="O364" s="169"/>
      <c r="P364" s="169"/>
      <c r="Q364" s="169"/>
      <c r="R364" s="169"/>
      <c r="S364" s="169"/>
      <c r="T364" s="170"/>
      <c r="AT364" s="165" t="s">
        <v>135</v>
      </c>
      <c r="AU364" s="165" t="s">
        <v>87</v>
      </c>
      <c r="AV364" s="15" t="s">
        <v>131</v>
      </c>
      <c r="AW364" s="15" t="s">
        <v>37</v>
      </c>
      <c r="AX364" s="15" t="s">
        <v>85</v>
      </c>
      <c r="AY364" s="165" t="s">
        <v>124</v>
      </c>
    </row>
    <row r="365" spans="1:65" s="2" customFormat="1" ht="24.2" customHeight="1">
      <c r="A365" s="32"/>
      <c r="B365" s="133"/>
      <c r="C365" s="134" t="s">
        <v>512</v>
      </c>
      <c r="D365" s="134" t="s">
        <v>126</v>
      </c>
      <c r="E365" s="135" t="s">
        <v>513</v>
      </c>
      <c r="F365" s="136" t="s">
        <v>514</v>
      </c>
      <c r="G365" s="137" t="s">
        <v>183</v>
      </c>
      <c r="H365" s="138">
        <v>1487.25</v>
      </c>
      <c r="I365" s="139"/>
      <c r="J365" s="139">
        <f>ROUND(I365*H365,2)</f>
        <v>0</v>
      </c>
      <c r="K365" s="136" t="s">
        <v>130</v>
      </c>
      <c r="L365" s="33"/>
      <c r="M365" s="140" t="s">
        <v>3</v>
      </c>
      <c r="N365" s="141" t="s">
        <v>48</v>
      </c>
      <c r="O365" s="142">
        <v>0.479</v>
      </c>
      <c r="P365" s="142">
        <f>O365*H365</f>
        <v>712.39275</v>
      </c>
      <c r="Q365" s="142">
        <v>8E-05</v>
      </c>
      <c r="R365" s="142">
        <f>Q365*H365</f>
        <v>0.11898000000000002</v>
      </c>
      <c r="S365" s="142">
        <v>0</v>
      </c>
      <c r="T365" s="143">
        <f>S365*H365</f>
        <v>0</v>
      </c>
      <c r="U365" s="32"/>
      <c r="V365" s="32"/>
      <c r="W365" s="32"/>
      <c r="X365" s="32"/>
      <c r="Y365" s="32"/>
      <c r="Z365" s="32"/>
      <c r="AA365" s="32"/>
      <c r="AB365" s="32"/>
      <c r="AC365" s="32"/>
      <c r="AD365" s="32"/>
      <c r="AE365" s="32"/>
      <c r="AR365" s="144" t="s">
        <v>131</v>
      </c>
      <c r="AT365" s="144" t="s">
        <v>126</v>
      </c>
      <c r="AU365" s="144" t="s">
        <v>87</v>
      </c>
      <c r="AY365" s="20" t="s">
        <v>124</v>
      </c>
      <c r="BE365" s="145">
        <f>IF(N365="základní",J365,0)</f>
        <v>0</v>
      </c>
      <c r="BF365" s="145">
        <f>IF(N365="snížená",J365,0)</f>
        <v>0</v>
      </c>
      <c r="BG365" s="145">
        <f>IF(N365="zákl. přenesená",J365,0)</f>
        <v>0</v>
      </c>
      <c r="BH365" s="145">
        <f>IF(N365="sníž. přenesená",J365,0)</f>
        <v>0</v>
      </c>
      <c r="BI365" s="145">
        <f>IF(N365="nulová",J365,0)</f>
        <v>0</v>
      </c>
      <c r="BJ365" s="20" t="s">
        <v>85</v>
      </c>
      <c r="BK365" s="145">
        <f>ROUND(I365*H365,2)</f>
        <v>0</v>
      </c>
      <c r="BL365" s="20" t="s">
        <v>131</v>
      </c>
      <c r="BM365" s="144" t="s">
        <v>515</v>
      </c>
    </row>
    <row r="366" spans="1:47" s="2" customFormat="1" ht="12">
      <c r="A366" s="32"/>
      <c r="B366" s="33"/>
      <c r="C366" s="32"/>
      <c r="D366" s="146" t="s">
        <v>133</v>
      </c>
      <c r="E366" s="32"/>
      <c r="F366" s="147" t="s">
        <v>516</v>
      </c>
      <c r="G366" s="32"/>
      <c r="H366" s="32"/>
      <c r="I366" s="32"/>
      <c r="J366" s="32"/>
      <c r="K366" s="32"/>
      <c r="L366" s="33"/>
      <c r="M366" s="148"/>
      <c r="N366" s="149"/>
      <c r="O366" s="53"/>
      <c r="P366" s="53"/>
      <c r="Q366" s="53"/>
      <c r="R366" s="53"/>
      <c r="S366" s="53"/>
      <c r="T366" s="54"/>
      <c r="U366" s="32"/>
      <c r="V366" s="32"/>
      <c r="W366" s="32"/>
      <c r="X366" s="32"/>
      <c r="Y366" s="32"/>
      <c r="Z366" s="32"/>
      <c r="AA366" s="32"/>
      <c r="AB366" s="32"/>
      <c r="AC366" s="32"/>
      <c r="AD366" s="32"/>
      <c r="AE366" s="32"/>
      <c r="AT366" s="20" t="s">
        <v>133</v>
      </c>
      <c r="AU366" s="20" t="s">
        <v>87</v>
      </c>
    </row>
    <row r="367" spans="2:51" s="14" customFormat="1" ht="12">
      <c r="B367" s="158"/>
      <c r="D367" s="151" t="s">
        <v>135</v>
      </c>
      <c r="E367" s="159" t="s">
        <v>3</v>
      </c>
      <c r="F367" s="160" t="s">
        <v>517</v>
      </c>
      <c r="H367" s="159" t="s">
        <v>3</v>
      </c>
      <c r="L367" s="158"/>
      <c r="M367" s="161"/>
      <c r="N367" s="162"/>
      <c r="O367" s="162"/>
      <c r="P367" s="162"/>
      <c r="Q367" s="162"/>
      <c r="R367" s="162"/>
      <c r="S367" s="162"/>
      <c r="T367" s="163"/>
      <c r="AT367" s="159" t="s">
        <v>135</v>
      </c>
      <c r="AU367" s="159" t="s">
        <v>87</v>
      </c>
      <c r="AV367" s="14" t="s">
        <v>85</v>
      </c>
      <c r="AW367" s="14" t="s">
        <v>37</v>
      </c>
      <c r="AX367" s="14" t="s">
        <v>77</v>
      </c>
      <c r="AY367" s="159" t="s">
        <v>124</v>
      </c>
    </row>
    <row r="368" spans="2:51" s="13" customFormat="1" ht="22.5">
      <c r="B368" s="150"/>
      <c r="D368" s="151" t="s">
        <v>135</v>
      </c>
      <c r="E368" s="152" t="s">
        <v>3</v>
      </c>
      <c r="F368" s="153" t="s">
        <v>903</v>
      </c>
      <c r="H368" s="154">
        <v>1487.25</v>
      </c>
      <c r="L368" s="150"/>
      <c r="M368" s="155"/>
      <c r="N368" s="156"/>
      <c r="O368" s="156"/>
      <c r="P368" s="156"/>
      <c r="Q368" s="156"/>
      <c r="R368" s="156"/>
      <c r="S368" s="156"/>
      <c r="T368" s="157"/>
      <c r="AT368" s="152" t="s">
        <v>135</v>
      </c>
      <c r="AU368" s="152" t="s">
        <v>87</v>
      </c>
      <c r="AV368" s="13" t="s">
        <v>87</v>
      </c>
      <c r="AW368" s="13" t="s">
        <v>37</v>
      </c>
      <c r="AX368" s="13" t="s">
        <v>77</v>
      </c>
      <c r="AY368" s="152" t="s">
        <v>124</v>
      </c>
    </row>
    <row r="369" spans="2:51" s="15" customFormat="1" ht="12">
      <c r="B369" s="164"/>
      <c r="D369" s="151" t="s">
        <v>135</v>
      </c>
      <c r="E369" s="165" t="s">
        <v>3</v>
      </c>
      <c r="F369" s="166" t="s">
        <v>146</v>
      </c>
      <c r="H369" s="167">
        <v>1415.25</v>
      </c>
      <c r="L369" s="164"/>
      <c r="M369" s="168"/>
      <c r="N369" s="169"/>
      <c r="O369" s="169"/>
      <c r="P369" s="169"/>
      <c r="Q369" s="169"/>
      <c r="R369" s="169"/>
      <c r="S369" s="169"/>
      <c r="T369" s="170"/>
      <c r="AT369" s="165" t="s">
        <v>135</v>
      </c>
      <c r="AU369" s="165" t="s">
        <v>87</v>
      </c>
      <c r="AV369" s="15" t="s">
        <v>131</v>
      </c>
      <c r="AW369" s="15" t="s">
        <v>37</v>
      </c>
      <c r="AX369" s="15" t="s">
        <v>85</v>
      </c>
      <c r="AY369" s="165" t="s">
        <v>124</v>
      </c>
    </row>
    <row r="370" spans="1:65" s="2" customFormat="1" ht="24.2" customHeight="1">
      <c r="A370" s="32"/>
      <c r="B370" s="133"/>
      <c r="C370" s="134" t="s">
        <v>518</v>
      </c>
      <c r="D370" s="134" t="s">
        <v>126</v>
      </c>
      <c r="E370" s="135" t="s">
        <v>519</v>
      </c>
      <c r="F370" s="136" t="s">
        <v>520</v>
      </c>
      <c r="G370" s="137" t="s">
        <v>276</v>
      </c>
      <c r="H370" s="138">
        <v>4</v>
      </c>
      <c r="I370" s="139"/>
      <c r="J370" s="139">
        <f>ROUND(I370*H370,2)</f>
        <v>0</v>
      </c>
      <c r="K370" s="136" t="s">
        <v>130</v>
      </c>
      <c r="L370" s="33"/>
      <c r="M370" s="140" t="s">
        <v>3</v>
      </c>
      <c r="N370" s="141" t="s">
        <v>48</v>
      </c>
      <c r="O370" s="142">
        <v>0.25</v>
      </c>
      <c r="P370" s="142">
        <f>O370*H370</f>
        <v>1</v>
      </c>
      <c r="Q370" s="142">
        <v>1E-05</v>
      </c>
      <c r="R370" s="142">
        <f>Q370*H370</f>
        <v>4E-05</v>
      </c>
      <c r="S370" s="142">
        <v>0</v>
      </c>
      <c r="T370" s="143">
        <f>S370*H370</f>
        <v>0</v>
      </c>
      <c r="U370" s="32"/>
      <c r="V370" s="32"/>
      <c r="W370" s="32"/>
      <c r="X370" s="32"/>
      <c r="Y370" s="32"/>
      <c r="Z370" s="32"/>
      <c r="AA370" s="32"/>
      <c r="AB370" s="32"/>
      <c r="AC370" s="32"/>
      <c r="AD370" s="32"/>
      <c r="AE370" s="32"/>
      <c r="AR370" s="144" t="s">
        <v>131</v>
      </c>
      <c r="AT370" s="144" t="s">
        <v>126</v>
      </c>
      <c r="AU370" s="144" t="s">
        <v>87</v>
      </c>
      <c r="AY370" s="20" t="s">
        <v>124</v>
      </c>
      <c r="BE370" s="145">
        <f>IF(N370="základní",J370,0)</f>
        <v>0</v>
      </c>
      <c r="BF370" s="145">
        <f>IF(N370="snížená",J370,0)</f>
        <v>0</v>
      </c>
      <c r="BG370" s="145">
        <f>IF(N370="zákl. přenesená",J370,0)</f>
        <v>0</v>
      </c>
      <c r="BH370" s="145">
        <f>IF(N370="sníž. přenesená",J370,0)</f>
        <v>0</v>
      </c>
      <c r="BI370" s="145">
        <f>IF(N370="nulová",J370,0)</f>
        <v>0</v>
      </c>
      <c r="BJ370" s="20" t="s">
        <v>85</v>
      </c>
      <c r="BK370" s="145">
        <f>ROUND(I370*H370,2)</f>
        <v>0</v>
      </c>
      <c r="BL370" s="20" t="s">
        <v>131</v>
      </c>
      <c r="BM370" s="144" t="s">
        <v>521</v>
      </c>
    </row>
    <row r="371" spans="1:47" s="2" customFormat="1" ht="12">
      <c r="A371" s="32"/>
      <c r="B371" s="33"/>
      <c r="C371" s="32"/>
      <c r="D371" s="146" t="s">
        <v>133</v>
      </c>
      <c r="E371" s="32"/>
      <c r="F371" s="147" t="s">
        <v>522</v>
      </c>
      <c r="G371" s="32"/>
      <c r="H371" s="32"/>
      <c r="I371" s="32"/>
      <c r="J371" s="32"/>
      <c r="K371" s="32"/>
      <c r="L371" s="33"/>
      <c r="M371" s="148"/>
      <c r="N371" s="149"/>
      <c r="O371" s="53"/>
      <c r="P371" s="53"/>
      <c r="Q371" s="53"/>
      <c r="R371" s="53"/>
      <c r="S371" s="53"/>
      <c r="T371" s="54"/>
      <c r="U371" s="32"/>
      <c r="V371" s="32"/>
      <c r="W371" s="32"/>
      <c r="X371" s="32"/>
      <c r="Y371" s="32"/>
      <c r="Z371" s="32"/>
      <c r="AA371" s="32"/>
      <c r="AB371" s="32"/>
      <c r="AC371" s="32"/>
      <c r="AD371" s="32"/>
      <c r="AE371" s="32"/>
      <c r="AT371" s="20" t="s">
        <v>133</v>
      </c>
      <c r="AU371" s="20" t="s">
        <v>87</v>
      </c>
    </row>
    <row r="372" spans="2:51" s="13" customFormat="1" ht="12">
      <c r="B372" s="150"/>
      <c r="D372" s="151" t="s">
        <v>135</v>
      </c>
      <c r="E372" s="152" t="s">
        <v>3</v>
      </c>
      <c r="F372" s="153" t="s">
        <v>131</v>
      </c>
      <c r="H372" s="154">
        <v>4</v>
      </c>
      <c r="L372" s="150"/>
      <c r="M372" s="155"/>
      <c r="N372" s="156"/>
      <c r="O372" s="156"/>
      <c r="P372" s="156"/>
      <c r="Q372" s="156"/>
      <c r="R372" s="156"/>
      <c r="S372" s="156"/>
      <c r="T372" s="157"/>
      <c r="AT372" s="152" t="s">
        <v>135</v>
      </c>
      <c r="AU372" s="152" t="s">
        <v>87</v>
      </c>
      <c r="AV372" s="13" t="s">
        <v>87</v>
      </c>
      <c r="AW372" s="13" t="s">
        <v>37</v>
      </c>
      <c r="AX372" s="13" t="s">
        <v>85</v>
      </c>
      <c r="AY372" s="152" t="s">
        <v>124</v>
      </c>
    </row>
    <row r="373" spans="1:65" s="2" customFormat="1" ht="37.9" customHeight="1">
      <c r="A373" s="32"/>
      <c r="B373" s="133"/>
      <c r="C373" s="178" t="s">
        <v>523</v>
      </c>
      <c r="D373" s="178" t="s">
        <v>249</v>
      </c>
      <c r="E373" s="179" t="s">
        <v>524</v>
      </c>
      <c r="F373" s="180" t="s">
        <v>525</v>
      </c>
      <c r="G373" s="181" t="s">
        <v>276</v>
      </c>
      <c r="H373" s="182">
        <v>4</v>
      </c>
      <c r="I373" s="183"/>
      <c r="J373" s="183">
        <f>ROUND(I373*H373,2)</f>
        <v>0</v>
      </c>
      <c r="K373" s="180" t="s">
        <v>3</v>
      </c>
      <c r="L373" s="184"/>
      <c r="M373" s="185" t="s">
        <v>3</v>
      </c>
      <c r="N373" s="186" t="s">
        <v>48</v>
      </c>
      <c r="O373" s="142">
        <v>0</v>
      </c>
      <c r="P373" s="142">
        <f>O373*H373</f>
        <v>0</v>
      </c>
      <c r="Q373" s="142">
        <v>0.0141</v>
      </c>
      <c r="R373" s="142">
        <f>Q373*H373</f>
        <v>0.0564</v>
      </c>
      <c r="S373" s="142">
        <v>0</v>
      </c>
      <c r="T373" s="143">
        <f>S373*H373</f>
        <v>0</v>
      </c>
      <c r="U373" s="32"/>
      <c r="V373" s="32"/>
      <c r="W373" s="32"/>
      <c r="X373" s="32"/>
      <c r="Y373" s="32"/>
      <c r="Z373" s="32"/>
      <c r="AA373" s="32"/>
      <c r="AB373" s="32"/>
      <c r="AC373" s="32"/>
      <c r="AD373" s="32"/>
      <c r="AE373" s="32"/>
      <c r="AR373" s="144" t="s">
        <v>194</v>
      </c>
      <c r="AT373" s="144" t="s">
        <v>249</v>
      </c>
      <c r="AU373" s="144" t="s">
        <v>87</v>
      </c>
      <c r="AY373" s="20" t="s">
        <v>124</v>
      </c>
      <c r="BE373" s="145">
        <f>IF(N373="základní",J373,0)</f>
        <v>0</v>
      </c>
      <c r="BF373" s="145">
        <f>IF(N373="snížená",J373,0)</f>
        <v>0</v>
      </c>
      <c r="BG373" s="145">
        <f>IF(N373="zákl. přenesená",J373,0)</f>
        <v>0</v>
      </c>
      <c r="BH373" s="145">
        <f>IF(N373="sníž. přenesená",J373,0)</f>
        <v>0</v>
      </c>
      <c r="BI373" s="145">
        <f>IF(N373="nulová",J373,0)</f>
        <v>0</v>
      </c>
      <c r="BJ373" s="20" t="s">
        <v>85</v>
      </c>
      <c r="BK373" s="145">
        <f>ROUND(I373*H373,2)</f>
        <v>0</v>
      </c>
      <c r="BL373" s="20" t="s">
        <v>131</v>
      </c>
      <c r="BM373" s="144" t="s">
        <v>526</v>
      </c>
    </row>
    <row r="374" spans="2:51" s="13" customFormat="1" ht="12">
      <c r="B374" s="150"/>
      <c r="D374" s="151" t="s">
        <v>135</v>
      </c>
      <c r="E374" s="152" t="s">
        <v>3</v>
      </c>
      <c r="F374" s="153" t="s">
        <v>131</v>
      </c>
      <c r="H374" s="154">
        <v>4</v>
      </c>
      <c r="L374" s="150"/>
      <c r="M374" s="155"/>
      <c r="N374" s="156"/>
      <c r="O374" s="156"/>
      <c r="P374" s="156"/>
      <c r="Q374" s="156"/>
      <c r="R374" s="156"/>
      <c r="S374" s="156"/>
      <c r="T374" s="157"/>
      <c r="AT374" s="152" t="s">
        <v>135</v>
      </c>
      <c r="AU374" s="152" t="s">
        <v>87</v>
      </c>
      <c r="AV374" s="13" t="s">
        <v>87</v>
      </c>
      <c r="AW374" s="13" t="s">
        <v>37</v>
      </c>
      <c r="AX374" s="13" t="s">
        <v>85</v>
      </c>
      <c r="AY374" s="152" t="s">
        <v>124</v>
      </c>
    </row>
    <row r="375" spans="1:65" s="2" customFormat="1" ht="21.75" customHeight="1">
      <c r="A375" s="32"/>
      <c r="B375" s="133"/>
      <c r="C375" s="134" t="s">
        <v>527</v>
      </c>
      <c r="D375" s="134" t="s">
        <v>126</v>
      </c>
      <c r="E375" s="135" t="s">
        <v>528</v>
      </c>
      <c r="F375" s="136" t="s">
        <v>529</v>
      </c>
      <c r="G375" s="137" t="s">
        <v>276</v>
      </c>
      <c r="H375" s="138">
        <v>1</v>
      </c>
      <c r="I375" s="139"/>
      <c r="J375" s="139">
        <f>ROUND(I375*H375,2)</f>
        <v>0</v>
      </c>
      <c r="K375" s="136" t="s">
        <v>130</v>
      </c>
      <c r="L375" s="33"/>
      <c r="M375" s="140" t="s">
        <v>3</v>
      </c>
      <c r="N375" s="141" t="s">
        <v>48</v>
      </c>
      <c r="O375" s="142">
        <v>0.5</v>
      </c>
      <c r="P375" s="142">
        <f>O375*H375</f>
        <v>0.5</v>
      </c>
      <c r="Q375" s="142">
        <v>0</v>
      </c>
      <c r="R375" s="142">
        <f>Q375*H375</f>
        <v>0</v>
      </c>
      <c r="S375" s="142">
        <v>0.087</v>
      </c>
      <c r="T375" s="143">
        <f>S375*H375</f>
        <v>0.087</v>
      </c>
      <c r="U375" s="32"/>
      <c r="V375" s="32"/>
      <c r="W375" s="32"/>
      <c r="X375" s="32"/>
      <c r="Y375" s="32"/>
      <c r="Z375" s="32"/>
      <c r="AA375" s="32"/>
      <c r="AB375" s="32"/>
      <c r="AC375" s="32"/>
      <c r="AD375" s="32"/>
      <c r="AE375" s="32"/>
      <c r="AR375" s="144" t="s">
        <v>131</v>
      </c>
      <c r="AT375" s="144" t="s">
        <v>126</v>
      </c>
      <c r="AU375" s="144" t="s">
        <v>87</v>
      </c>
      <c r="AY375" s="20" t="s">
        <v>124</v>
      </c>
      <c r="BE375" s="145">
        <f>IF(N375="základní",J375,0)</f>
        <v>0</v>
      </c>
      <c r="BF375" s="145">
        <f>IF(N375="snížená",J375,0)</f>
        <v>0</v>
      </c>
      <c r="BG375" s="145">
        <f>IF(N375="zákl. přenesená",J375,0)</f>
        <v>0</v>
      </c>
      <c r="BH375" s="145">
        <f>IF(N375="sníž. přenesená",J375,0)</f>
        <v>0</v>
      </c>
      <c r="BI375" s="145">
        <f>IF(N375="nulová",J375,0)</f>
        <v>0</v>
      </c>
      <c r="BJ375" s="20" t="s">
        <v>85</v>
      </c>
      <c r="BK375" s="145">
        <f>ROUND(I375*H375,2)</f>
        <v>0</v>
      </c>
      <c r="BL375" s="20" t="s">
        <v>131</v>
      </c>
      <c r="BM375" s="144" t="s">
        <v>530</v>
      </c>
    </row>
    <row r="376" spans="1:47" s="2" customFormat="1" ht="12">
      <c r="A376" s="32"/>
      <c r="B376" s="33"/>
      <c r="C376" s="32"/>
      <c r="D376" s="146" t="s">
        <v>133</v>
      </c>
      <c r="E376" s="32"/>
      <c r="F376" s="147" t="s">
        <v>531</v>
      </c>
      <c r="G376" s="32"/>
      <c r="H376" s="32"/>
      <c r="I376" s="32"/>
      <c r="J376" s="32"/>
      <c r="K376" s="32"/>
      <c r="L376" s="33"/>
      <c r="M376" s="148"/>
      <c r="N376" s="149"/>
      <c r="O376" s="53"/>
      <c r="P376" s="53"/>
      <c r="Q376" s="53"/>
      <c r="R376" s="53"/>
      <c r="S376" s="53"/>
      <c r="T376" s="54"/>
      <c r="U376" s="32"/>
      <c r="V376" s="32"/>
      <c r="W376" s="32"/>
      <c r="X376" s="32"/>
      <c r="Y376" s="32"/>
      <c r="Z376" s="32"/>
      <c r="AA376" s="32"/>
      <c r="AB376" s="32"/>
      <c r="AC376" s="32"/>
      <c r="AD376" s="32"/>
      <c r="AE376" s="32"/>
      <c r="AT376" s="20" t="s">
        <v>133</v>
      </c>
      <c r="AU376" s="20" t="s">
        <v>87</v>
      </c>
    </row>
    <row r="377" spans="2:51" s="13" customFormat="1" ht="12">
      <c r="B377" s="150"/>
      <c r="D377" s="151" t="s">
        <v>135</v>
      </c>
      <c r="E377" s="152" t="s">
        <v>3</v>
      </c>
      <c r="F377" s="153" t="s">
        <v>85</v>
      </c>
      <c r="H377" s="154">
        <v>1</v>
      </c>
      <c r="L377" s="150"/>
      <c r="M377" s="155"/>
      <c r="N377" s="156"/>
      <c r="O377" s="156"/>
      <c r="P377" s="156"/>
      <c r="Q377" s="156"/>
      <c r="R377" s="156"/>
      <c r="S377" s="156"/>
      <c r="T377" s="157"/>
      <c r="AT377" s="152" t="s">
        <v>135</v>
      </c>
      <c r="AU377" s="152" t="s">
        <v>87</v>
      </c>
      <c r="AV377" s="13" t="s">
        <v>87</v>
      </c>
      <c r="AW377" s="13" t="s">
        <v>37</v>
      </c>
      <c r="AX377" s="13" t="s">
        <v>85</v>
      </c>
      <c r="AY377" s="152" t="s">
        <v>124</v>
      </c>
    </row>
    <row r="378" spans="1:65" s="2" customFormat="1" ht="55.5" customHeight="1">
      <c r="A378" s="32"/>
      <c r="B378" s="133"/>
      <c r="C378" s="134" t="s">
        <v>532</v>
      </c>
      <c r="D378" s="134" t="s">
        <v>126</v>
      </c>
      <c r="E378" s="135" t="s">
        <v>533</v>
      </c>
      <c r="F378" s="136" t="s">
        <v>534</v>
      </c>
      <c r="G378" s="137" t="s">
        <v>276</v>
      </c>
      <c r="H378" s="138">
        <v>2</v>
      </c>
      <c r="I378" s="139"/>
      <c r="J378" s="139">
        <f>ROUND(I378*H378,2)</f>
        <v>0</v>
      </c>
      <c r="K378" s="136" t="s">
        <v>130</v>
      </c>
      <c r="L378" s="33"/>
      <c r="M378" s="140" t="s">
        <v>3</v>
      </c>
      <c r="N378" s="141" t="s">
        <v>48</v>
      </c>
      <c r="O378" s="142">
        <v>0.557</v>
      </c>
      <c r="P378" s="142">
        <f>O378*H378</f>
        <v>1.114</v>
      </c>
      <c r="Q378" s="142">
        <v>0</v>
      </c>
      <c r="R378" s="142">
        <f>Q378*H378</f>
        <v>0</v>
      </c>
      <c r="S378" s="142">
        <v>0.082</v>
      </c>
      <c r="T378" s="143">
        <f>S378*H378</f>
        <v>0.164</v>
      </c>
      <c r="U378" s="32"/>
      <c r="V378" s="32"/>
      <c r="W378" s="32"/>
      <c r="X378" s="32"/>
      <c r="Y378" s="32"/>
      <c r="Z378" s="32"/>
      <c r="AA378" s="32"/>
      <c r="AB378" s="32"/>
      <c r="AC378" s="32"/>
      <c r="AD378" s="32"/>
      <c r="AE378" s="32"/>
      <c r="AR378" s="144" t="s">
        <v>131</v>
      </c>
      <c r="AT378" s="144" t="s">
        <v>126</v>
      </c>
      <c r="AU378" s="144" t="s">
        <v>87</v>
      </c>
      <c r="AY378" s="20" t="s">
        <v>124</v>
      </c>
      <c r="BE378" s="145">
        <f>IF(N378="základní",J378,0)</f>
        <v>0</v>
      </c>
      <c r="BF378" s="145">
        <f>IF(N378="snížená",J378,0)</f>
        <v>0</v>
      </c>
      <c r="BG378" s="145">
        <f>IF(N378="zákl. přenesená",J378,0)</f>
        <v>0</v>
      </c>
      <c r="BH378" s="145">
        <f>IF(N378="sníž. přenesená",J378,0)</f>
        <v>0</v>
      </c>
      <c r="BI378" s="145">
        <f>IF(N378="nulová",J378,0)</f>
        <v>0</v>
      </c>
      <c r="BJ378" s="20" t="s">
        <v>85</v>
      </c>
      <c r="BK378" s="145">
        <f>ROUND(I378*H378,2)</f>
        <v>0</v>
      </c>
      <c r="BL378" s="20" t="s">
        <v>131</v>
      </c>
      <c r="BM378" s="144" t="s">
        <v>535</v>
      </c>
    </row>
    <row r="379" spans="1:47" s="2" customFormat="1" ht="12">
      <c r="A379" s="32"/>
      <c r="B379" s="33"/>
      <c r="C379" s="32"/>
      <c r="D379" s="146" t="s">
        <v>133</v>
      </c>
      <c r="E379" s="32"/>
      <c r="F379" s="147" t="s">
        <v>536</v>
      </c>
      <c r="G379" s="32"/>
      <c r="H379" s="32"/>
      <c r="I379" s="32"/>
      <c r="J379" s="32"/>
      <c r="K379" s="32"/>
      <c r="L379" s="33"/>
      <c r="M379" s="148"/>
      <c r="N379" s="149"/>
      <c r="O379" s="53"/>
      <c r="P379" s="53"/>
      <c r="Q379" s="53"/>
      <c r="R379" s="53"/>
      <c r="S379" s="53"/>
      <c r="T379" s="54"/>
      <c r="U379" s="32"/>
      <c r="V379" s="32"/>
      <c r="W379" s="32"/>
      <c r="X379" s="32"/>
      <c r="Y379" s="32"/>
      <c r="Z379" s="32"/>
      <c r="AA379" s="32"/>
      <c r="AB379" s="32"/>
      <c r="AC379" s="32"/>
      <c r="AD379" s="32"/>
      <c r="AE379" s="32"/>
      <c r="AT379" s="20" t="s">
        <v>133</v>
      </c>
      <c r="AU379" s="20" t="s">
        <v>87</v>
      </c>
    </row>
    <row r="380" spans="2:51" s="13" customFormat="1" ht="12">
      <c r="B380" s="150"/>
      <c r="D380" s="151" t="s">
        <v>135</v>
      </c>
      <c r="E380" s="152" t="s">
        <v>3</v>
      </c>
      <c r="F380" s="153" t="s">
        <v>87</v>
      </c>
      <c r="H380" s="154">
        <v>2</v>
      </c>
      <c r="L380" s="150"/>
      <c r="M380" s="155"/>
      <c r="N380" s="156"/>
      <c r="O380" s="156"/>
      <c r="P380" s="156"/>
      <c r="Q380" s="156"/>
      <c r="R380" s="156"/>
      <c r="S380" s="156"/>
      <c r="T380" s="157"/>
      <c r="AT380" s="152" t="s">
        <v>135</v>
      </c>
      <c r="AU380" s="152" t="s">
        <v>87</v>
      </c>
      <c r="AV380" s="13" t="s">
        <v>87</v>
      </c>
      <c r="AW380" s="13" t="s">
        <v>37</v>
      </c>
      <c r="AX380" s="13" t="s">
        <v>85</v>
      </c>
      <c r="AY380" s="152" t="s">
        <v>124</v>
      </c>
    </row>
    <row r="381" spans="1:65" s="2" customFormat="1" ht="49.15" customHeight="1">
      <c r="A381" s="32"/>
      <c r="B381" s="133"/>
      <c r="C381" s="134" t="s">
        <v>537</v>
      </c>
      <c r="D381" s="134" t="s">
        <v>126</v>
      </c>
      <c r="E381" s="135" t="s">
        <v>538</v>
      </c>
      <c r="F381" s="136" t="s">
        <v>539</v>
      </c>
      <c r="G381" s="137" t="s">
        <v>276</v>
      </c>
      <c r="H381" s="138">
        <v>1</v>
      </c>
      <c r="I381" s="139"/>
      <c r="J381" s="139">
        <f>ROUND(I381*H381,2)</f>
        <v>0</v>
      </c>
      <c r="K381" s="136" t="s">
        <v>130</v>
      </c>
      <c r="L381" s="33"/>
      <c r="M381" s="140" t="s">
        <v>3</v>
      </c>
      <c r="N381" s="141" t="s">
        <v>48</v>
      </c>
      <c r="O381" s="142">
        <v>0.174</v>
      </c>
      <c r="P381" s="142">
        <f>O381*H381</f>
        <v>0.174</v>
      </c>
      <c r="Q381" s="142">
        <v>0</v>
      </c>
      <c r="R381" s="142">
        <f>Q381*H381</f>
        <v>0</v>
      </c>
      <c r="S381" s="142">
        <v>0.004</v>
      </c>
      <c r="T381" s="143">
        <f>S381*H381</f>
        <v>0.004</v>
      </c>
      <c r="U381" s="32"/>
      <c r="V381" s="32"/>
      <c r="W381" s="32"/>
      <c r="X381" s="32"/>
      <c r="Y381" s="32"/>
      <c r="Z381" s="32"/>
      <c r="AA381" s="32"/>
      <c r="AB381" s="32"/>
      <c r="AC381" s="32"/>
      <c r="AD381" s="32"/>
      <c r="AE381" s="32"/>
      <c r="AR381" s="144" t="s">
        <v>131</v>
      </c>
      <c r="AT381" s="144" t="s">
        <v>126</v>
      </c>
      <c r="AU381" s="144" t="s">
        <v>87</v>
      </c>
      <c r="AY381" s="20" t="s">
        <v>124</v>
      </c>
      <c r="BE381" s="145">
        <f>IF(N381="základní",J381,0)</f>
        <v>0</v>
      </c>
      <c r="BF381" s="145">
        <f>IF(N381="snížená",J381,0)</f>
        <v>0</v>
      </c>
      <c r="BG381" s="145">
        <f>IF(N381="zákl. přenesená",J381,0)</f>
        <v>0</v>
      </c>
      <c r="BH381" s="145">
        <f>IF(N381="sníž. přenesená",J381,0)</f>
        <v>0</v>
      </c>
      <c r="BI381" s="145">
        <f>IF(N381="nulová",J381,0)</f>
        <v>0</v>
      </c>
      <c r="BJ381" s="20" t="s">
        <v>85</v>
      </c>
      <c r="BK381" s="145">
        <f>ROUND(I381*H381,2)</f>
        <v>0</v>
      </c>
      <c r="BL381" s="20" t="s">
        <v>131</v>
      </c>
      <c r="BM381" s="144" t="s">
        <v>540</v>
      </c>
    </row>
    <row r="382" spans="1:47" s="2" customFormat="1" ht="12">
      <c r="A382" s="32"/>
      <c r="B382" s="33"/>
      <c r="C382" s="32"/>
      <c r="D382" s="146" t="s">
        <v>133</v>
      </c>
      <c r="E382" s="32"/>
      <c r="F382" s="147" t="s">
        <v>541</v>
      </c>
      <c r="G382" s="32"/>
      <c r="H382" s="32"/>
      <c r="I382" s="32"/>
      <c r="J382" s="32"/>
      <c r="K382" s="32"/>
      <c r="L382" s="33"/>
      <c r="M382" s="148"/>
      <c r="N382" s="149"/>
      <c r="O382" s="53"/>
      <c r="P382" s="53"/>
      <c r="Q382" s="53"/>
      <c r="R382" s="53"/>
      <c r="S382" s="53"/>
      <c r="T382" s="54"/>
      <c r="U382" s="32"/>
      <c r="V382" s="32"/>
      <c r="W382" s="32"/>
      <c r="X382" s="32"/>
      <c r="Y382" s="32"/>
      <c r="Z382" s="32"/>
      <c r="AA382" s="32"/>
      <c r="AB382" s="32"/>
      <c r="AC382" s="32"/>
      <c r="AD382" s="32"/>
      <c r="AE382" s="32"/>
      <c r="AT382" s="20" t="s">
        <v>133</v>
      </c>
      <c r="AU382" s="20" t="s">
        <v>87</v>
      </c>
    </row>
    <row r="383" spans="2:51" s="14" customFormat="1" ht="12">
      <c r="B383" s="158"/>
      <c r="D383" s="151" t="s">
        <v>135</v>
      </c>
      <c r="E383" s="159" t="s">
        <v>3</v>
      </c>
      <c r="F383" s="160" t="s">
        <v>542</v>
      </c>
      <c r="H383" s="159" t="s">
        <v>3</v>
      </c>
      <c r="L383" s="158"/>
      <c r="M383" s="161"/>
      <c r="N383" s="162"/>
      <c r="O383" s="162"/>
      <c r="P383" s="162"/>
      <c r="Q383" s="162"/>
      <c r="R383" s="162"/>
      <c r="S383" s="162"/>
      <c r="T383" s="163"/>
      <c r="AT383" s="159" t="s">
        <v>135</v>
      </c>
      <c r="AU383" s="159" t="s">
        <v>87</v>
      </c>
      <c r="AV383" s="14" t="s">
        <v>85</v>
      </c>
      <c r="AW383" s="14" t="s">
        <v>37</v>
      </c>
      <c r="AX383" s="14" t="s">
        <v>77</v>
      </c>
      <c r="AY383" s="159" t="s">
        <v>124</v>
      </c>
    </row>
    <row r="384" spans="2:51" s="13" customFormat="1" ht="12">
      <c r="B384" s="150"/>
      <c r="D384" s="151" t="s">
        <v>135</v>
      </c>
      <c r="E384" s="152" t="s">
        <v>3</v>
      </c>
      <c r="F384" s="153" t="s">
        <v>85</v>
      </c>
      <c r="H384" s="154">
        <v>1</v>
      </c>
      <c r="L384" s="150"/>
      <c r="M384" s="155"/>
      <c r="N384" s="156"/>
      <c r="O384" s="156"/>
      <c r="P384" s="156"/>
      <c r="Q384" s="156"/>
      <c r="R384" s="156"/>
      <c r="S384" s="156"/>
      <c r="T384" s="157"/>
      <c r="AT384" s="152" t="s">
        <v>135</v>
      </c>
      <c r="AU384" s="152" t="s">
        <v>87</v>
      </c>
      <c r="AV384" s="13" t="s">
        <v>87</v>
      </c>
      <c r="AW384" s="13" t="s">
        <v>37</v>
      </c>
      <c r="AX384" s="13" t="s">
        <v>77</v>
      </c>
      <c r="AY384" s="152" t="s">
        <v>124</v>
      </c>
    </row>
    <row r="385" spans="2:51" s="15" customFormat="1" ht="12">
      <c r="B385" s="164"/>
      <c r="D385" s="151" t="s">
        <v>135</v>
      </c>
      <c r="E385" s="165" t="s">
        <v>3</v>
      </c>
      <c r="F385" s="166" t="s">
        <v>146</v>
      </c>
      <c r="H385" s="167">
        <v>1</v>
      </c>
      <c r="L385" s="164"/>
      <c r="M385" s="168"/>
      <c r="N385" s="169"/>
      <c r="O385" s="169"/>
      <c r="P385" s="169"/>
      <c r="Q385" s="169"/>
      <c r="R385" s="169"/>
      <c r="S385" s="169"/>
      <c r="T385" s="170"/>
      <c r="AT385" s="165" t="s">
        <v>135</v>
      </c>
      <c r="AU385" s="165" t="s">
        <v>87</v>
      </c>
      <c r="AV385" s="15" t="s">
        <v>131</v>
      </c>
      <c r="AW385" s="15" t="s">
        <v>37</v>
      </c>
      <c r="AX385" s="15" t="s">
        <v>85</v>
      </c>
      <c r="AY385" s="165" t="s">
        <v>124</v>
      </c>
    </row>
    <row r="386" spans="2:63" s="12" customFormat="1" ht="22.9" customHeight="1">
      <c r="B386" s="121"/>
      <c r="D386" s="122" t="s">
        <v>76</v>
      </c>
      <c r="E386" s="131" t="s">
        <v>543</v>
      </c>
      <c r="F386" s="131" t="s">
        <v>544</v>
      </c>
      <c r="J386" s="132">
        <f>BK386</f>
        <v>0</v>
      </c>
      <c r="L386" s="121"/>
      <c r="M386" s="125"/>
      <c r="N386" s="126"/>
      <c r="O386" s="126"/>
      <c r="P386" s="127">
        <f>SUM(P387:P445)</f>
        <v>328.651207</v>
      </c>
      <c r="Q386" s="126"/>
      <c r="R386" s="127">
        <f>SUM(R387:R445)</f>
        <v>0</v>
      </c>
      <c r="S386" s="126"/>
      <c r="T386" s="128">
        <f>SUM(T387:T445)</f>
        <v>0</v>
      </c>
      <c r="AR386" s="122" t="s">
        <v>85</v>
      </c>
      <c r="AT386" s="129" t="s">
        <v>76</v>
      </c>
      <c r="AU386" s="129" t="s">
        <v>85</v>
      </c>
      <c r="AY386" s="122" t="s">
        <v>124</v>
      </c>
      <c r="BK386" s="130">
        <f>SUM(BK387:BK445)</f>
        <v>0</v>
      </c>
    </row>
    <row r="387" spans="1:65" s="2" customFormat="1" ht="44.25" customHeight="1">
      <c r="A387" s="32"/>
      <c r="B387" s="133"/>
      <c r="C387" s="134" t="s">
        <v>545</v>
      </c>
      <c r="D387" s="134" t="s">
        <v>126</v>
      </c>
      <c r="E387" s="135" t="s">
        <v>546</v>
      </c>
      <c r="F387" s="136" t="s">
        <v>547</v>
      </c>
      <c r="G387" s="137" t="s">
        <v>236</v>
      </c>
      <c r="H387" s="138">
        <v>15518.668</v>
      </c>
      <c r="I387" s="139"/>
      <c r="J387" s="139">
        <f>ROUND(I387*H387,2)</f>
        <v>0</v>
      </c>
      <c r="K387" s="136" t="s">
        <v>130</v>
      </c>
      <c r="L387" s="33"/>
      <c r="M387" s="140" t="s">
        <v>3</v>
      </c>
      <c r="N387" s="141" t="s">
        <v>48</v>
      </c>
      <c r="O387" s="142">
        <v>0.006</v>
      </c>
      <c r="P387" s="142">
        <f>O387*H387</f>
        <v>93.112008</v>
      </c>
      <c r="Q387" s="142">
        <v>0</v>
      </c>
      <c r="R387" s="142">
        <f>Q387*H387</f>
        <v>0</v>
      </c>
      <c r="S387" s="142">
        <v>0</v>
      </c>
      <c r="T387" s="143">
        <f>S387*H387</f>
        <v>0</v>
      </c>
      <c r="U387" s="32"/>
      <c r="V387" s="32"/>
      <c r="W387" s="32"/>
      <c r="X387" s="32"/>
      <c r="Y387" s="32"/>
      <c r="Z387" s="32"/>
      <c r="AA387" s="32"/>
      <c r="AB387" s="32"/>
      <c r="AC387" s="32"/>
      <c r="AD387" s="32"/>
      <c r="AE387" s="32"/>
      <c r="AR387" s="144" t="s">
        <v>131</v>
      </c>
      <c r="AT387" s="144" t="s">
        <v>126</v>
      </c>
      <c r="AU387" s="144" t="s">
        <v>87</v>
      </c>
      <c r="AY387" s="20" t="s">
        <v>124</v>
      </c>
      <c r="BE387" s="145">
        <f>IF(N387="základní",J387,0)</f>
        <v>0</v>
      </c>
      <c r="BF387" s="145">
        <f>IF(N387="snížená",J387,0)</f>
        <v>0</v>
      </c>
      <c r="BG387" s="145">
        <f>IF(N387="zákl. přenesená",J387,0)</f>
        <v>0</v>
      </c>
      <c r="BH387" s="145">
        <f>IF(N387="sníž. přenesená",J387,0)</f>
        <v>0</v>
      </c>
      <c r="BI387" s="145">
        <f>IF(N387="nulová",J387,0)</f>
        <v>0</v>
      </c>
      <c r="BJ387" s="20" t="s">
        <v>85</v>
      </c>
      <c r="BK387" s="145">
        <f>ROUND(I387*H387,2)</f>
        <v>0</v>
      </c>
      <c r="BL387" s="20" t="s">
        <v>131</v>
      </c>
      <c r="BM387" s="144" t="s">
        <v>548</v>
      </c>
    </row>
    <row r="388" spans="1:47" s="2" customFormat="1" ht="12">
      <c r="A388" s="32"/>
      <c r="B388" s="33"/>
      <c r="C388" s="32"/>
      <c r="D388" s="146" t="s">
        <v>133</v>
      </c>
      <c r="E388" s="32"/>
      <c r="F388" s="147" t="s">
        <v>549</v>
      </c>
      <c r="G388" s="32"/>
      <c r="H388" s="32"/>
      <c r="I388" s="32"/>
      <c r="J388" s="32"/>
      <c r="K388" s="32"/>
      <c r="L388" s="33"/>
      <c r="M388" s="148"/>
      <c r="N388" s="149"/>
      <c r="O388" s="53"/>
      <c r="P388" s="53"/>
      <c r="Q388" s="53"/>
      <c r="R388" s="53"/>
      <c r="S388" s="53"/>
      <c r="T388" s="54"/>
      <c r="U388" s="32"/>
      <c r="V388" s="32"/>
      <c r="W388" s="32"/>
      <c r="X388" s="32"/>
      <c r="Y388" s="32"/>
      <c r="Z388" s="32"/>
      <c r="AA388" s="32"/>
      <c r="AB388" s="32"/>
      <c r="AC388" s="32"/>
      <c r="AD388" s="32"/>
      <c r="AE388" s="32"/>
      <c r="AT388" s="20" t="s">
        <v>133</v>
      </c>
      <c r="AU388" s="20" t="s">
        <v>87</v>
      </c>
    </row>
    <row r="389" spans="2:51" s="14" customFormat="1" ht="12">
      <c r="B389" s="158"/>
      <c r="D389" s="151" t="s">
        <v>135</v>
      </c>
      <c r="E389" s="159" t="s">
        <v>3</v>
      </c>
      <c r="F389" s="160" t="s">
        <v>550</v>
      </c>
      <c r="H389" s="159" t="s">
        <v>3</v>
      </c>
      <c r="L389" s="158"/>
      <c r="M389" s="161"/>
      <c r="N389" s="162"/>
      <c r="O389" s="162"/>
      <c r="P389" s="162"/>
      <c r="Q389" s="162"/>
      <c r="R389" s="162"/>
      <c r="S389" s="162"/>
      <c r="T389" s="163"/>
      <c r="AT389" s="159" t="s">
        <v>135</v>
      </c>
      <c r="AU389" s="159" t="s">
        <v>87</v>
      </c>
      <c r="AV389" s="14" t="s">
        <v>85</v>
      </c>
      <c r="AW389" s="14" t="s">
        <v>37</v>
      </c>
      <c r="AX389" s="14" t="s">
        <v>77</v>
      </c>
      <c r="AY389" s="159" t="s">
        <v>124</v>
      </c>
    </row>
    <row r="390" spans="2:51" s="14" customFormat="1" ht="12">
      <c r="B390" s="158"/>
      <c r="D390" s="151" t="s">
        <v>135</v>
      </c>
      <c r="E390" s="159" t="s">
        <v>3</v>
      </c>
      <c r="F390" s="160" t="s">
        <v>551</v>
      </c>
      <c r="H390" s="159" t="s">
        <v>3</v>
      </c>
      <c r="L390" s="158"/>
      <c r="M390" s="161"/>
      <c r="N390" s="162"/>
      <c r="O390" s="162"/>
      <c r="P390" s="162"/>
      <c r="Q390" s="162"/>
      <c r="R390" s="162"/>
      <c r="S390" s="162"/>
      <c r="T390" s="163"/>
      <c r="AT390" s="159" t="s">
        <v>135</v>
      </c>
      <c r="AU390" s="159" t="s">
        <v>87</v>
      </c>
      <c r="AV390" s="14" t="s">
        <v>85</v>
      </c>
      <c r="AW390" s="14" t="s">
        <v>37</v>
      </c>
      <c r="AX390" s="14" t="s">
        <v>77</v>
      </c>
      <c r="AY390" s="159" t="s">
        <v>124</v>
      </c>
    </row>
    <row r="391" spans="2:51" s="13" customFormat="1" ht="12">
      <c r="B391" s="150"/>
      <c r="D391" s="151" t="s">
        <v>135</v>
      </c>
      <c r="E391" s="152" t="s">
        <v>3</v>
      </c>
      <c r="F391" s="153" t="s">
        <v>552</v>
      </c>
      <c r="H391" s="154">
        <v>0.076</v>
      </c>
      <c r="L391" s="150"/>
      <c r="M391" s="155"/>
      <c r="N391" s="156"/>
      <c r="O391" s="156"/>
      <c r="P391" s="156"/>
      <c r="Q391" s="156"/>
      <c r="R391" s="156"/>
      <c r="S391" s="156"/>
      <c r="T391" s="157"/>
      <c r="AT391" s="152" t="s">
        <v>135</v>
      </c>
      <c r="AU391" s="152" t="s">
        <v>87</v>
      </c>
      <c r="AV391" s="13" t="s">
        <v>87</v>
      </c>
      <c r="AW391" s="13" t="s">
        <v>37</v>
      </c>
      <c r="AX391" s="13" t="s">
        <v>77</v>
      </c>
      <c r="AY391" s="152" t="s">
        <v>124</v>
      </c>
    </row>
    <row r="392" spans="2:51" s="14" customFormat="1" ht="12">
      <c r="B392" s="158"/>
      <c r="D392" s="151" t="s">
        <v>135</v>
      </c>
      <c r="E392" s="159" t="s">
        <v>3</v>
      </c>
      <c r="F392" s="160" t="s">
        <v>553</v>
      </c>
      <c r="H392" s="159" t="s">
        <v>3</v>
      </c>
      <c r="L392" s="158"/>
      <c r="M392" s="161"/>
      <c r="N392" s="162"/>
      <c r="O392" s="162"/>
      <c r="P392" s="162"/>
      <c r="Q392" s="162"/>
      <c r="R392" s="162"/>
      <c r="S392" s="162"/>
      <c r="T392" s="163"/>
      <c r="AT392" s="159" t="s">
        <v>135</v>
      </c>
      <c r="AU392" s="159" t="s">
        <v>87</v>
      </c>
      <c r="AV392" s="14" t="s">
        <v>85</v>
      </c>
      <c r="AW392" s="14" t="s">
        <v>37</v>
      </c>
      <c r="AX392" s="14" t="s">
        <v>77</v>
      </c>
      <c r="AY392" s="159" t="s">
        <v>124</v>
      </c>
    </row>
    <row r="393" spans="2:51" s="13" customFormat="1" ht="12">
      <c r="B393" s="150"/>
      <c r="D393" s="151" t="s">
        <v>135</v>
      </c>
      <c r="E393" s="152" t="s">
        <v>3</v>
      </c>
      <c r="F393" s="153" t="s">
        <v>554</v>
      </c>
      <c r="H393" s="154">
        <v>10949.111</v>
      </c>
      <c r="L393" s="150"/>
      <c r="M393" s="155"/>
      <c r="N393" s="156"/>
      <c r="O393" s="156"/>
      <c r="P393" s="156"/>
      <c r="Q393" s="156"/>
      <c r="R393" s="156"/>
      <c r="S393" s="156"/>
      <c r="T393" s="157"/>
      <c r="AT393" s="152" t="s">
        <v>135</v>
      </c>
      <c r="AU393" s="152" t="s">
        <v>87</v>
      </c>
      <c r="AV393" s="13" t="s">
        <v>87</v>
      </c>
      <c r="AW393" s="13" t="s">
        <v>37</v>
      </c>
      <c r="AX393" s="13" t="s">
        <v>77</v>
      </c>
      <c r="AY393" s="152" t="s">
        <v>124</v>
      </c>
    </row>
    <row r="394" spans="2:51" s="14" customFormat="1" ht="12">
      <c r="B394" s="158"/>
      <c r="D394" s="151" t="s">
        <v>135</v>
      </c>
      <c r="E394" s="159" t="s">
        <v>3</v>
      </c>
      <c r="F394" s="160" t="s">
        <v>555</v>
      </c>
      <c r="H394" s="159" t="s">
        <v>3</v>
      </c>
      <c r="L394" s="158"/>
      <c r="M394" s="161"/>
      <c r="N394" s="162"/>
      <c r="O394" s="162"/>
      <c r="P394" s="162"/>
      <c r="Q394" s="162"/>
      <c r="R394" s="162"/>
      <c r="S394" s="162"/>
      <c r="T394" s="163"/>
      <c r="AT394" s="159" t="s">
        <v>135</v>
      </c>
      <c r="AU394" s="159" t="s">
        <v>87</v>
      </c>
      <c r="AV394" s="14" t="s">
        <v>85</v>
      </c>
      <c r="AW394" s="14" t="s">
        <v>37</v>
      </c>
      <c r="AX394" s="14" t="s">
        <v>77</v>
      </c>
      <c r="AY394" s="159" t="s">
        <v>124</v>
      </c>
    </row>
    <row r="395" spans="2:51" s="13" customFormat="1" ht="12">
      <c r="B395" s="150"/>
      <c r="D395" s="151" t="s">
        <v>135</v>
      </c>
      <c r="E395" s="152" t="s">
        <v>3</v>
      </c>
      <c r="F395" s="153" t="s">
        <v>556</v>
      </c>
      <c r="H395" s="154">
        <v>4478.87</v>
      </c>
      <c r="L395" s="150"/>
      <c r="M395" s="155"/>
      <c r="N395" s="156"/>
      <c r="O395" s="156"/>
      <c r="P395" s="156"/>
      <c r="Q395" s="156"/>
      <c r="R395" s="156"/>
      <c r="S395" s="156"/>
      <c r="T395" s="157"/>
      <c r="AT395" s="152" t="s">
        <v>135</v>
      </c>
      <c r="AU395" s="152" t="s">
        <v>87</v>
      </c>
      <c r="AV395" s="13" t="s">
        <v>87</v>
      </c>
      <c r="AW395" s="13" t="s">
        <v>37</v>
      </c>
      <c r="AX395" s="13" t="s">
        <v>77</v>
      </c>
      <c r="AY395" s="152" t="s">
        <v>124</v>
      </c>
    </row>
    <row r="396" spans="2:51" s="14" customFormat="1" ht="12">
      <c r="B396" s="158"/>
      <c r="D396" s="151" t="s">
        <v>135</v>
      </c>
      <c r="E396" s="159" t="s">
        <v>3</v>
      </c>
      <c r="F396" s="160" t="s">
        <v>557</v>
      </c>
      <c r="H396" s="159" t="s">
        <v>3</v>
      </c>
      <c r="L396" s="158"/>
      <c r="M396" s="161"/>
      <c r="N396" s="162"/>
      <c r="O396" s="162"/>
      <c r="P396" s="162"/>
      <c r="Q396" s="162"/>
      <c r="R396" s="162"/>
      <c r="S396" s="162"/>
      <c r="T396" s="163"/>
      <c r="AT396" s="159" t="s">
        <v>135</v>
      </c>
      <c r="AU396" s="159" t="s">
        <v>87</v>
      </c>
      <c r="AV396" s="14" t="s">
        <v>85</v>
      </c>
      <c r="AW396" s="14" t="s">
        <v>37</v>
      </c>
      <c r="AX396" s="14" t="s">
        <v>77</v>
      </c>
      <c r="AY396" s="159" t="s">
        <v>124</v>
      </c>
    </row>
    <row r="397" spans="2:51" s="13" customFormat="1" ht="12">
      <c r="B397" s="150"/>
      <c r="D397" s="151" t="s">
        <v>135</v>
      </c>
      <c r="E397" s="152" t="s">
        <v>3</v>
      </c>
      <c r="F397" s="153" t="s">
        <v>558</v>
      </c>
      <c r="H397" s="154">
        <v>90.611</v>
      </c>
      <c r="L397" s="150"/>
      <c r="M397" s="155"/>
      <c r="N397" s="156"/>
      <c r="O397" s="156"/>
      <c r="P397" s="156"/>
      <c r="Q397" s="156"/>
      <c r="R397" s="156"/>
      <c r="S397" s="156"/>
      <c r="T397" s="157"/>
      <c r="AT397" s="152" t="s">
        <v>135</v>
      </c>
      <c r="AU397" s="152" t="s">
        <v>87</v>
      </c>
      <c r="AV397" s="13" t="s">
        <v>87</v>
      </c>
      <c r="AW397" s="13" t="s">
        <v>37</v>
      </c>
      <c r="AX397" s="13" t="s">
        <v>77</v>
      </c>
      <c r="AY397" s="152" t="s">
        <v>124</v>
      </c>
    </row>
    <row r="398" spans="2:51" s="15" customFormat="1" ht="12">
      <c r="B398" s="164"/>
      <c r="D398" s="151" t="s">
        <v>135</v>
      </c>
      <c r="E398" s="165" t="s">
        <v>3</v>
      </c>
      <c r="F398" s="166" t="s">
        <v>146</v>
      </c>
      <c r="H398" s="167">
        <v>15518.668000000001</v>
      </c>
      <c r="L398" s="164"/>
      <c r="M398" s="168"/>
      <c r="N398" s="169"/>
      <c r="O398" s="169"/>
      <c r="P398" s="169"/>
      <c r="Q398" s="169"/>
      <c r="R398" s="169"/>
      <c r="S398" s="169"/>
      <c r="T398" s="170"/>
      <c r="AT398" s="165" t="s">
        <v>135</v>
      </c>
      <c r="AU398" s="165" t="s">
        <v>87</v>
      </c>
      <c r="AV398" s="15" t="s">
        <v>131</v>
      </c>
      <c r="AW398" s="15" t="s">
        <v>37</v>
      </c>
      <c r="AX398" s="15" t="s">
        <v>85</v>
      </c>
      <c r="AY398" s="165" t="s">
        <v>124</v>
      </c>
    </row>
    <row r="399" spans="1:65" s="2" customFormat="1" ht="37.9" customHeight="1">
      <c r="A399" s="32"/>
      <c r="B399" s="133"/>
      <c r="C399" s="134" t="s">
        <v>559</v>
      </c>
      <c r="D399" s="134" t="s">
        <v>126</v>
      </c>
      <c r="E399" s="135" t="s">
        <v>560</v>
      </c>
      <c r="F399" s="136" t="s">
        <v>561</v>
      </c>
      <c r="G399" s="137" t="s">
        <v>236</v>
      </c>
      <c r="H399" s="138">
        <v>865.123</v>
      </c>
      <c r="I399" s="139"/>
      <c r="J399" s="139">
        <f>ROUND(I399*H399,2)</f>
        <v>0</v>
      </c>
      <c r="K399" s="136" t="s">
        <v>130</v>
      </c>
      <c r="L399" s="33"/>
      <c r="M399" s="140" t="s">
        <v>3</v>
      </c>
      <c r="N399" s="141" t="s">
        <v>48</v>
      </c>
      <c r="O399" s="142">
        <v>0.255</v>
      </c>
      <c r="P399" s="142">
        <f>O399*H399</f>
        <v>220.606365</v>
      </c>
      <c r="Q399" s="142">
        <v>0</v>
      </c>
      <c r="R399" s="142">
        <f>Q399*H399</f>
        <v>0</v>
      </c>
      <c r="S399" s="142">
        <v>0</v>
      </c>
      <c r="T399" s="143">
        <f>S399*H399</f>
        <v>0</v>
      </c>
      <c r="U399" s="32"/>
      <c r="V399" s="32"/>
      <c r="W399" s="32"/>
      <c r="X399" s="32"/>
      <c r="Y399" s="32"/>
      <c r="Z399" s="32"/>
      <c r="AA399" s="32"/>
      <c r="AB399" s="32"/>
      <c r="AC399" s="32"/>
      <c r="AD399" s="32"/>
      <c r="AE399" s="32"/>
      <c r="AR399" s="144" t="s">
        <v>131</v>
      </c>
      <c r="AT399" s="144" t="s">
        <v>126</v>
      </c>
      <c r="AU399" s="144" t="s">
        <v>87</v>
      </c>
      <c r="AY399" s="20" t="s">
        <v>124</v>
      </c>
      <c r="BE399" s="145">
        <f>IF(N399="základní",J399,0)</f>
        <v>0</v>
      </c>
      <c r="BF399" s="145">
        <f>IF(N399="snížená",J399,0)</f>
        <v>0</v>
      </c>
      <c r="BG399" s="145">
        <f>IF(N399="zákl. přenesená",J399,0)</f>
        <v>0</v>
      </c>
      <c r="BH399" s="145">
        <f>IF(N399="sníž. přenesená",J399,0)</f>
        <v>0</v>
      </c>
      <c r="BI399" s="145">
        <f>IF(N399="nulová",J399,0)</f>
        <v>0</v>
      </c>
      <c r="BJ399" s="20" t="s">
        <v>85</v>
      </c>
      <c r="BK399" s="145">
        <f>ROUND(I399*H399,2)</f>
        <v>0</v>
      </c>
      <c r="BL399" s="20" t="s">
        <v>131</v>
      </c>
      <c r="BM399" s="144" t="s">
        <v>562</v>
      </c>
    </row>
    <row r="400" spans="1:47" s="2" customFormat="1" ht="12">
      <c r="A400" s="32"/>
      <c r="B400" s="33"/>
      <c r="C400" s="32"/>
      <c r="D400" s="146" t="s">
        <v>133</v>
      </c>
      <c r="E400" s="32"/>
      <c r="F400" s="147" t="s">
        <v>563</v>
      </c>
      <c r="G400" s="32"/>
      <c r="H400" s="32"/>
      <c r="I400" s="32"/>
      <c r="J400" s="32"/>
      <c r="K400" s="32"/>
      <c r="L400" s="33"/>
      <c r="M400" s="148"/>
      <c r="N400" s="149"/>
      <c r="O400" s="53"/>
      <c r="P400" s="53"/>
      <c r="Q400" s="53"/>
      <c r="R400" s="53"/>
      <c r="S400" s="53"/>
      <c r="T400" s="54"/>
      <c r="U400" s="32"/>
      <c r="V400" s="32"/>
      <c r="W400" s="32"/>
      <c r="X400" s="32"/>
      <c r="Y400" s="32"/>
      <c r="Z400" s="32"/>
      <c r="AA400" s="32"/>
      <c r="AB400" s="32"/>
      <c r="AC400" s="32"/>
      <c r="AD400" s="32"/>
      <c r="AE400" s="32"/>
      <c r="AT400" s="20" t="s">
        <v>133</v>
      </c>
      <c r="AU400" s="20" t="s">
        <v>87</v>
      </c>
    </row>
    <row r="401" spans="2:51" s="14" customFormat="1" ht="12">
      <c r="B401" s="158"/>
      <c r="D401" s="151" t="s">
        <v>135</v>
      </c>
      <c r="E401" s="159" t="s">
        <v>3</v>
      </c>
      <c r="F401" s="160" t="s">
        <v>551</v>
      </c>
      <c r="H401" s="159" t="s">
        <v>3</v>
      </c>
      <c r="L401" s="158"/>
      <c r="M401" s="161"/>
      <c r="N401" s="162"/>
      <c r="O401" s="162"/>
      <c r="P401" s="162"/>
      <c r="Q401" s="162"/>
      <c r="R401" s="162"/>
      <c r="S401" s="162"/>
      <c r="T401" s="163"/>
      <c r="AT401" s="159" t="s">
        <v>135</v>
      </c>
      <c r="AU401" s="159" t="s">
        <v>87</v>
      </c>
      <c r="AV401" s="14" t="s">
        <v>85</v>
      </c>
      <c r="AW401" s="14" t="s">
        <v>37</v>
      </c>
      <c r="AX401" s="14" t="s">
        <v>77</v>
      </c>
      <c r="AY401" s="159" t="s">
        <v>124</v>
      </c>
    </row>
    <row r="402" spans="2:51" s="13" customFormat="1" ht="12">
      <c r="B402" s="150"/>
      <c r="D402" s="151" t="s">
        <v>135</v>
      </c>
      <c r="E402" s="152" t="s">
        <v>3</v>
      </c>
      <c r="F402" s="153" t="s">
        <v>564</v>
      </c>
      <c r="H402" s="154">
        <v>0.004</v>
      </c>
      <c r="L402" s="150"/>
      <c r="M402" s="155"/>
      <c r="N402" s="156"/>
      <c r="O402" s="156"/>
      <c r="P402" s="156"/>
      <c r="Q402" s="156"/>
      <c r="R402" s="156"/>
      <c r="S402" s="156"/>
      <c r="T402" s="157"/>
      <c r="AT402" s="152" t="s">
        <v>135</v>
      </c>
      <c r="AU402" s="152" t="s">
        <v>87</v>
      </c>
      <c r="AV402" s="13" t="s">
        <v>87</v>
      </c>
      <c r="AW402" s="13" t="s">
        <v>37</v>
      </c>
      <c r="AX402" s="13" t="s">
        <v>77</v>
      </c>
      <c r="AY402" s="152" t="s">
        <v>124</v>
      </c>
    </row>
    <row r="403" spans="2:51" s="14" customFormat="1" ht="12">
      <c r="B403" s="158"/>
      <c r="D403" s="151" t="s">
        <v>135</v>
      </c>
      <c r="E403" s="159" t="s">
        <v>3</v>
      </c>
      <c r="F403" s="160" t="s">
        <v>553</v>
      </c>
      <c r="H403" s="159" t="s">
        <v>3</v>
      </c>
      <c r="L403" s="158"/>
      <c r="M403" s="161"/>
      <c r="N403" s="162"/>
      <c r="O403" s="162"/>
      <c r="P403" s="162"/>
      <c r="Q403" s="162"/>
      <c r="R403" s="162"/>
      <c r="S403" s="162"/>
      <c r="T403" s="163"/>
      <c r="AT403" s="159" t="s">
        <v>135</v>
      </c>
      <c r="AU403" s="159" t="s">
        <v>87</v>
      </c>
      <c r="AV403" s="14" t="s">
        <v>85</v>
      </c>
      <c r="AW403" s="14" t="s">
        <v>37</v>
      </c>
      <c r="AX403" s="14" t="s">
        <v>77</v>
      </c>
      <c r="AY403" s="159" t="s">
        <v>124</v>
      </c>
    </row>
    <row r="404" spans="2:51" s="13" customFormat="1" ht="12">
      <c r="B404" s="150"/>
      <c r="D404" s="151" t="s">
        <v>135</v>
      </c>
      <c r="E404" s="152" t="s">
        <v>3</v>
      </c>
      <c r="F404" s="153" t="s">
        <v>565</v>
      </c>
      <c r="H404" s="154">
        <v>624.62</v>
      </c>
      <c r="L404" s="150"/>
      <c r="M404" s="155"/>
      <c r="N404" s="156"/>
      <c r="O404" s="156"/>
      <c r="P404" s="156"/>
      <c r="Q404" s="156"/>
      <c r="R404" s="156"/>
      <c r="S404" s="156"/>
      <c r="T404" s="157"/>
      <c r="AT404" s="152" t="s">
        <v>135</v>
      </c>
      <c r="AU404" s="152" t="s">
        <v>87</v>
      </c>
      <c r="AV404" s="13" t="s">
        <v>87</v>
      </c>
      <c r="AW404" s="13" t="s">
        <v>37</v>
      </c>
      <c r="AX404" s="13" t="s">
        <v>77</v>
      </c>
      <c r="AY404" s="152" t="s">
        <v>124</v>
      </c>
    </row>
    <row r="405" spans="2:51" s="14" customFormat="1" ht="12">
      <c r="B405" s="158"/>
      <c r="D405" s="151" t="s">
        <v>135</v>
      </c>
      <c r="E405" s="159" t="s">
        <v>3</v>
      </c>
      <c r="F405" s="160" t="s">
        <v>555</v>
      </c>
      <c r="H405" s="159" t="s">
        <v>3</v>
      </c>
      <c r="L405" s="158"/>
      <c r="M405" s="161"/>
      <c r="N405" s="162"/>
      <c r="O405" s="162"/>
      <c r="P405" s="162"/>
      <c r="Q405" s="162"/>
      <c r="R405" s="162"/>
      <c r="S405" s="162"/>
      <c r="T405" s="163"/>
      <c r="AT405" s="159" t="s">
        <v>135</v>
      </c>
      <c r="AU405" s="159" t="s">
        <v>87</v>
      </c>
      <c r="AV405" s="14" t="s">
        <v>85</v>
      </c>
      <c r="AW405" s="14" t="s">
        <v>37</v>
      </c>
      <c r="AX405" s="14" t="s">
        <v>77</v>
      </c>
      <c r="AY405" s="159" t="s">
        <v>124</v>
      </c>
    </row>
    <row r="406" spans="2:51" s="13" customFormat="1" ht="12">
      <c r="B406" s="150"/>
      <c r="D406" s="151" t="s">
        <v>135</v>
      </c>
      <c r="E406" s="152" t="s">
        <v>3</v>
      </c>
      <c r="F406" s="153" t="s">
        <v>566</v>
      </c>
      <c r="H406" s="154">
        <v>235.73</v>
      </c>
      <c r="L406" s="150"/>
      <c r="M406" s="155"/>
      <c r="N406" s="156"/>
      <c r="O406" s="156"/>
      <c r="P406" s="156"/>
      <c r="Q406" s="156"/>
      <c r="R406" s="156"/>
      <c r="S406" s="156"/>
      <c r="T406" s="157"/>
      <c r="AT406" s="152" t="s">
        <v>135</v>
      </c>
      <c r="AU406" s="152" t="s">
        <v>87</v>
      </c>
      <c r="AV406" s="13" t="s">
        <v>87</v>
      </c>
      <c r="AW406" s="13" t="s">
        <v>37</v>
      </c>
      <c r="AX406" s="13" t="s">
        <v>77</v>
      </c>
      <c r="AY406" s="152" t="s">
        <v>124</v>
      </c>
    </row>
    <row r="407" spans="2:51" s="14" customFormat="1" ht="12">
      <c r="B407" s="158"/>
      <c r="D407" s="151" t="s">
        <v>135</v>
      </c>
      <c r="E407" s="159" t="s">
        <v>3</v>
      </c>
      <c r="F407" s="160" t="s">
        <v>557</v>
      </c>
      <c r="H407" s="159" t="s">
        <v>3</v>
      </c>
      <c r="L407" s="158"/>
      <c r="M407" s="161"/>
      <c r="N407" s="162"/>
      <c r="O407" s="162"/>
      <c r="P407" s="162"/>
      <c r="Q407" s="162"/>
      <c r="R407" s="162"/>
      <c r="S407" s="162"/>
      <c r="T407" s="163"/>
      <c r="AT407" s="159" t="s">
        <v>135</v>
      </c>
      <c r="AU407" s="159" t="s">
        <v>87</v>
      </c>
      <c r="AV407" s="14" t="s">
        <v>85</v>
      </c>
      <c r="AW407" s="14" t="s">
        <v>37</v>
      </c>
      <c r="AX407" s="14" t="s">
        <v>77</v>
      </c>
      <c r="AY407" s="159" t="s">
        <v>124</v>
      </c>
    </row>
    <row r="408" spans="2:51" s="13" customFormat="1" ht="12">
      <c r="B408" s="150"/>
      <c r="D408" s="151" t="s">
        <v>135</v>
      </c>
      <c r="E408" s="152" t="s">
        <v>3</v>
      </c>
      <c r="F408" s="153" t="s">
        <v>567</v>
      </c>
      <c r="H408" s="154">
        <v>4.769</v>
      </c>
      <c r="L408" s="150"/>
      <c r="M408" s="155"/>
      <c r="N408" s="156"/>
      <c r="O408" s="156"/>
      <c r="P408" s="156"/>
      <c r="Q408" s="156"/>
      <c r="R408" s="156"/>
      <c r="S408" s="156"/>
      <c r="T408" s="157"/>
      <c r="AT408" s="152" t="s">
        <v>135</v>
      </c>
      <c r="AU408" s="152" t="s">
        <v>87</v>
      </c>
      <c r="AV408" s="13" t="s">
        <v>87</v>
      </c>
      <c r="AW408" s="13" t="s">
        <v>37</v>
      </c>
      <c r="AX408" s="13" t="s">
        <v>77</v>
      </c>
      <c r="AY408" s="152" t="s">
        <v>124</v>
      </c>
    </row>
    <row r="409" spans="2:51" s="15" customFormat="1" ht="12">
      <c r="B409" s="164"/>
      <c r="D409" s="151" t="s">
        <v>135</v>
      </c>
      <c r="E409" s="165" t="s">
        <v>3</v>
      </c>
      <c r="F409" s="166" t="s">
        <v>146</v>
      </c>
      <c r="H409" s="167">
        <v>865.123</v>
      </c>
      <c r="L409" s="164"/>
      <c r="M409" s="168"/>
      <c r="N409" s="169"/>
      <c r="O409" s="169"/>
      <c r="P409" s="169"/>
      <c r="Q409" s="169"/>
      <c r="R409" s="169"/>
      <c r="S409" s="169"/>
      <c r="T409" s="170"/>
      <c r="AT409" s="165" t="s">
        <v>135</v>
      </c>
      <c r="AU409" s="165" t="s">
        <v>87</v>
      </c>
      <c r="AV409" s="15" t="s">
        <v>131</v>
      </c>
      <c r="AW409" s="15" t="s">
        <v>37</v>
      </c>
      <c r="AX409" s="15" t="s">
        <v>85</v>
      </c>
      <c r="AY409" s="165" t="s">
        <v>124</v>
      </c>
    </row>
    <row r="410" spans="1:65" s="2" customFormat="1" ht="37.9" customHeight="1">
      <c r="A410" s="32"/>
      <c r="B410" s="133"/>
      <c r="C410" s="134" t="s">
        <v>568</v>
      </c>
      <c r="D410" s="134" t="s">
        <v>126</v>
      </c>
      <c r="E410" s="135" t="s">
        <v>569</v>
      </c>
      <c r="F410" s="136" t="s">
        <v>570</v>
      </c>
      <c r="G410" s="137" t="s">
        <v>236</v>
      </c>
      <c r="H410" s="138">
        <v>163.664</v>
      </c>
      <c r="I410" s="139"/>
      <c r="J410" s="139">
        <f>ROUND(I410*H410,2)</f>
        <v>0</v>
      </c>
      <c r="K410" s="136" t="s">
        <v>130</v>
      </c>
      <c r="L410" s="33"/>
      <c r="M410" s="140" t="s">
        <v>3</v>
      </c>
      <c r="N410" s="141" t="s">
        <v>48</v>
      </c>
      <c r="O410" s="142">
        <v>0.03</v>
      </c>
      <c r="P410" s="142">
        <f>O410*H410</f>
        <v>4.90992</v>
      </c>
      <c r="Q410" s="142">
        <v>0</v>
      </c>
      <c r="R410" s="142">
        <f>Q410*H410</f>
        <v>0</v>
      </c>
      <c r="S410" s="142">
        <v>0</v>
      </c>
      <c r="T410" s="143">
        <f>S410*H410</f>
        <v>0</v>
      </c>
      <c r="U410" s="32"/>
      <c r="V410" s="32"/>
      <c r="W410" s="32"/>
      <c r="X410" s="32"/>
      <c r="Y410" s="32"/>
      <c r="Z410" s="32"/>
      <c r="AA410" s="32"/>
      <c r="AB410" s="32"/>
      <c r="AC410" s="32"/>
      <c r="AD410" s="32"/>
      <c r="AE410" s="32"/>
      <c r="AR410" s="144" t="s">
        <v>131</v>
      </c>
      <c r="AT410" s="144" t="s">
        <v>126</v>
      </c>
      <c r="AU410" s="144" t="s">
        <v>87</v>
      </c>
      <c r="AY410" s="20" t="s">
        <v>124</v>
      </c>
      <c r="BE410" s="145">
        <f>IF(N410="základní",J410,0)</f>
        <v>0</v>
      </c>
      <c r="BF410" s="145">
        <f>IF(N410="snížená",J410,0)</f>
        <v>0</v>
      </c>
      <c r="BG410" s="145">
        <f>IF(N410="zákl. přenesená",J410,0)</f>
        <v>0</v>
      </c>
      <c r="BH410" s="145">
        <f>IF(N410="sníž. přenesená",J410,0)</f>
        <v>0</v>
      </c>
      <c r="BI410" s="145">
        <f>IF(N410="nulová",J410,0)</f>
        <v>0</v>
      </c>
      <c r="BJ410" s="20" t="s">
        <v>85</v>
      </c>
      <c r="BK410" s="145">
        <f>ROUND(I410*H410,2)</f>
        <v>0</v>
      </c>
      <c r="BL410" s="20" t="s">
        <v>131</v>
      </c>
      <c r="BM410" s="144" t="s">
        <v>571</v>
      </c>
    </row>
    <row r="411" spans="1:47" s="2" customFormat="1" ht="12">
      <c r="A411" s="32"/>
      <c r="B411" s="33"/>
      <c r="C411" s="32"/>
      <c r="D411" s="146" t="s">
        <v>133</v>
      </c>
      <c r="E411" s="32"/>
      <c r="F411" s="147" t="s">
        <v>572</v>
      </c>
      <c r="G411" s="32"/>
      <c r="H411" s="32"/>
      <c r="I411" s="32"/>
      <c r="J411" s="32"/>
      <c r="K411" s="32"/>
      <c r="L411" s="33"/>
      <c r="M411" s="148"/>
      <c r="N411" s="149"/>
      <c r="O411" s="53"/>
      <c r="P411" s="53"/>
      <c r="Q411" s="53"/>
      <c r="R411" s="53"/>
      <c r="S411" s="53"/>
      <c r="T411" s="54"/>
      <c r="U411" s="32"/>
      <c r="V411" s="32"/>
      <c r="W411" s="32"/>
      <c r="X411" s="32"/>
      <c r="Y411" s="32"/>
      <c r="Z411" s="32"/>
      <c r="AA411" s="32"/>
      <c r="AB411" s="32"/>
      <c r="AC411" s="32"/>
      <c r="AD411" s="32"/>
      <c r="AE411" s="32"/>
      <c r="AT411" s="20" t="s">
        <v>133</v>
      </c>
      <c r="AU411" s="20" t="s">
        <v>87</v>
      </c>
    </row>
    <row r="412" spans="2:51" s="14" customFormat="1" ht="12">
      <c r="B412" s="158"/>
      <c r="D412" s="151" t="s">
        <v>135</v>
      </c>
      <c r="E412" s="159" t="s">
        <v>3</v>
      </c>
      <c r="F412" s="160" t="s">
        <v>573</v>
      </c>
      <c r="H412" s="159" t="s">
        <v>3</v>
      </c>
      <c r="L412" s="158"/>
      <c r="M412" s="161"/>
      <c r="N412" s="162"/>
      <c r="O412" s="162"/>
      <c r="P412" s="162"/>
      <c r="Q412" s="162"/>
      <c r="R412" s="162"/>
      <c r="S412" s="162"/>
      <c r="T412" s="163"/>
      <c r="AT412" s="159" t="s">
        <v>135</v>
      </c>
      <c r="AU412" s="159" t="s">
        <v>87</v>
      </c>
      <c r="AV412" s="14" t="s">
        <v>85</v>
      </c>
      <c r="AW412" s="14" t="s">
        <v>37</v>
      </c>
      <c r="AX412" s="14" t="s">
        <v>77</v>
      </c>
      <c r="AY412" s="159" t="s">
        <v>124</v>
      </c>
    </row>
    <row r="413" spans="2:51" s="13" customFormat="1" ht="12">
      <c r="B413" s="150"/>
      <c r="D413" s="151" t="s">
        <v>135</v>
      </c>
      <c r="E413" s="152" t="s">
        <v>3</v>
      </c>
      <c r="F413" s="153" t="s">
        <v>574</v>
      </c>
      <c r="H413" s="154">
        <v>160.485</v>
      </c>
      <c r="L413" s="150"/>
      <c r="M413" s="155"/>
      <c r="N413" s="156"/>
      <c r="O413" s="156"/>
      <c r="P413" s="156"/>
      <c r="Q413" s="156"/>
      <c r="R413" s="156"/>
      <c r="S413" s="156"/>
      <c r="T413" s="157"/>
      <c r="AT413" s="152" t="s">
        <v>135</v>
      </c>
      <c r="AU413" s="152" t="s">
        <v>87</v>
      </c>
      <c r="AV413" s="13" t="s">
        <v>87</v>
      </c>
      <c r="AW413" s="13" t="s">
        <v>37</v>
      </c>
      <c r="AX413" s="13" t="s">
        <v>77</v>
      </c>
      <c r="AY413" s="152" t="s">
        <v>124</v>
      </c>
    </row>
    <row r="414" spans="2:51" s="14" customFormat="1" ht="12">
      <c r="B414" s="158"/>
      <c r="D414" s="151" t="s">
        <v>135</v>
      </c>
      <c r="E414" s="159" t="s">
        <v>3</v>
      </c>
      <c r="F414" s="160" t="s">
        <v>575</v>
      </c>
      <c r="H414" s="159" t="s">
        <v>3</v>
      </c>
      <c r="L414" s="158"/>
      <c r="M414" s="161"/>
      <c r="N414" s="162"/>
      <c r="O414" s="162"/>
      <c r="P414" s="162"/>
      <c r="Q414" s="162"/>
      <c r="R414" s="162"/>
      <c r="S414" s="162"/>
      <c r="T414" s="163"/>
      <c r="AT414" s="159" t="s">
        <v>135</v>
      </c>
      <c r="AU414" s="159" t="s">
        <v>87</v>
      </c>
      <c r="AV414" s="14" t="s">
        <v>85</v>
      </c>
      <c r="AW414" s="14" t="s">
        <v>37</v>
      </c>
      <c r="AX414" s="14" t="s">
        <v>77</v>
      </c>
      <c r="AY414" s="159" t="s">
        <v>124</v>
      </c>
    </row>
    <row r="415" spans="2:51" s="13" customFormat="1" ht="12">
      <c r="B415" s="150"/>
      <c r="D415" s="151" t="s">
        <v>135</v>
      </c>
      <c r="E415" s="152" t="s">
        <v>3</v>
      </c>
      <c r="F415" s="153" t="s">
        <v>576</v>
      </c>
      <c r="H415" s="154">
        <v>3.179</v>
      </c>
      <c r="L415" s="150"/>
      <c r="M415" s="155"/>
      <c r="N415" s="156"/>
      <c r="O415" s="156"/>
      <c r="P415" s="156"/>
      <c r="Q415" s="156"/>
      <c r="R415" s="156"/>
      <c r="S415" s="156"/>
      <c r="T415" s="157"/>
      <c r="AT415" s="152" t="s">
        <v>135</v>
      </c>
      <c r="AU415" s="152" t="s">
        <v>87</v>
      </c>
      <c r="AV415" s="13" t="s">
        <v>87</v>
      </c>
      <c r="AW415" s="13" t="s">
        <v>37</v>
      </c>
      <c r="AX415" s="13" t="s">
        <v>77</v>
      </c>
      <c r="AY415" s="152" t="s">
        <v>124</v>
      </c>
    </row>
    <row r="416" spans="2:51" s="15" customFormat="1" ht="12">
      <c r="B416" s="164"/>
      <c r="D416" s="151" t="s">
        <v>135</v>
      </c>
      <c r="E416" s="165" t="s">
        <v>3</v>
      </c>
      <c r="F416" s="166" t="s">
        <v>146</v>
      </c>
      <c r="H416" s="167">
        <v>163.664</v>
      </c>
      <c r="L416" s="164"/>
      <c r="M416" s="168"/>
      <c r="N416" s="169"/>
      <c r="O416" s="169"/>
      <c r="P416" s="169"/>
      <c r="Q416" s="169"/>
      <c r="R416" s="169"/>
      <c r="S416" s="169"/>
      <c r="T416" s="170"/>
      <c r="AT416" s="165" t="s">
        <v>135</v>
      </c>
      <c r="AU416" s="165" t="s">
        <v>87</v>
      </c>
      <c r="AV416" s="15" t="s">
        <v>131</v>
      </c>
      <c r="AW416" s="15" t="s">
        <v>37</v>
      </c>
      <c r="AX416" s="15" t="s">
        <v>85</v>
      </c>
      <c r="AY416" s="165" t="s">
        <v>124</v>
      </c>
    </row>
    <row r="417" spans="1:65" s="2" customFormat="1" ht="37.9" customHeight="1">
      <c r="A417" s="32"/>
      <c r="B417" s="133"/>
      <c r="C417" s="134" t="s">
        <v>577</v>
      </c>
      <c r="D417" s="134" t="s">
        <v>126</v>
      </c>
      <c r="E417" s="135" t="s">
        <v>578</v>
      </c>
      <c r="F417" s="136" t="s">
        <v>579</v>
      </c>
      <c r="G417" s="137" t="s">
        <v>236</v>
      </c>
      <c r="H417" s="138">
        <v>3109.616</v>
      </c>
      <c r="I417" s="139"/>
      <c r="J417" s="139">
        <f>ROUND(I417*H417,2)</f>
        <v>0</v>
      </c>
      <c r="K417" s="136" t="s">
        <v>130</v>
      </c>
      <c r="L417" s="33"/>
      <c r="M417" s="140" t="s">
        <v>3</v>
      </c>
      <c r="N417" s="141" t="s">
        <v>48</v>
      </c>
      <c r="O417" s="142">
        <v>0.002</v>
      </c>
      <c r="P417" s="142">
        <f>O417*H417</f>
        <v>6.219232</v>
      </c>
      <c r="Q417" s="142">
        <v>0</v>
      </c>
      <c r="R417" s="142">
        <f>Q417*H417</f>
        <v>0</v>
      </c>
      <c r="S417" s="142">
        <v>0</v>
      </c>
      <c r="T417" s="143">
        <f>S417*H417</f>
        <v>0</v>
      </c>
      <c r="U417" s="32"/>
      <c r="V417" s="32"/>
      <c r="W417" s="32"/>
      <c r="X417" s="32"/>
      <c r="Y417" s="32"/>
      <c r="Z417" s="32"/>
      <c r="AA417" s="32"/>
      <c r="AB417" s="32"/>
      <c r="AC417" s="32"/>
      <c r="AD417" s="32"/>
      <c r="AE417" s="32"/>
      <c r="AR417" s="144" t="s">
        <v>131</v>
      </c>
      <c r="AT417" s="144" t="s">
        <v>126</v>
      </c>
      <c r="AU417" s="144" t="s">
        <v>87</v>
      </c>
      <c r="AY417" s="20" t="s">
        <v>124</v>
      </c>
      <c r="BE417" s="145">
        <f>IF(N417="základní",J417,0)</f>
        <v>0</v>
      </c>
      <c r="BF417" s="145">
        <f>IF(N417="snížená",J417,0)</f>
        <v>0</v>
      </c>
      <c r="BG417" s="145">
        <f>IF(N417="zákl. přenesená",J417,0)</f>
        <v>0</v>
      </c>
      <c r="BH417" s="145">
        <f>IF(N417="sníž. přenesená",J417,0)</f>
        <v>0</v>
      </c>
      <c r="BI417" s="145">
        <f>IF(N417="nulová",J417,0)</f>
        <v>0</v>
      </c>
      <c r="BJ417" s="20" t="s">
        <v>85</v>
      </c>
      <c r="BK417" s="145">
        <f>ROUND(I417*H417,2)</f>
        <v>0</v>
      </c>
      <c r="BL417" s="20" t="s">
        <v>131</v>
      </c>
      <c r="BM417" s="144" t="s">
        <v>580</v>
      </c>
    </row>
    <row r="418" spans="1:47" s="2" customFormat="1" ht="12">
      <c r="A418" s="32"/>
      <c r="B418" s="33"/>
      <c r="C418" s="32"/>
      <c r="D418" s="146" t="s">
        <v>133</v>
      </c>
      <c r="E418" s="32"/>
      <c r="F418" s="147" t="s">
        <v>581</v>
      </c>
      <c r="G418" s="32"/>
      <c r="H418" s="32"/>
      <c r="I418" s="32"/>
      <c r="J418" s="32"/>
      <c r="K418" s="32"/>
      <c r="L418" s="33"/>
      <c r="M418" s="148"/>
      <c r="N418" s="149"/>
      <c r="O418" s="53"/>
      <c r="P418" s="53"/>
      <c r="Q418" s="53"/>
      <c r="R418" s="53"/>
      <c r="S418" s="53"/>
      <c r="T418" s="54"/>
      <c r="U418" s="32"/>
      <c r="V418" s="32"/>
      <c r="W418" s="32"/>
      <c r="X418" s="32"/>
      <c r="Y418" s="32"/>
      <c r="Z418" s="32"/>
      <c r="AA418" s="32"/>
      <c r="AB418" s="32"/>
      <c r="AC418" s="32"/>
      <c r="AD418" s="32"/>
      <c r="AE418" s="32"/>
      <c r="AT418" s="20" t="s">
        <v>133</v>
      </c>
      <c r="AU418" s="20" t="s">
        <v>87</v>
      </c>
    </row>
    <row r="419" spans="2:51" s="14" customFormat="1" ht="12">
      <c r="B419" s="158"/>
      <c r="D419" s="151" t="s">
        <v>135</v>
      </c>
      <c r="E419" s="159" t="s">
        <v>3</v>
      </c>
      <c r="F419" s="160" t="s">
        <v>582</v>
      </c>
      <c r="H419" s="159" t="s">
        <v>3</v>
      </c>
      <c r="L419" s="158"/>
      <c r="M419" s="161"/>
      <c r="N419" s="162"/>
      <c r="O419" s="162"/>
      <c r="P419" s="162"/>
      <c r="Q419" s="162"/>
      <c r="R419" s="162"/>
      <c r="S419" s="162"/>
      <c r="T419" s="163"/>
      <c r="AT419" s="159" t="s">
        <v>135</v>
      </c>
      <c r="AU419" s="159" t="s">
        <v>87</v>
      </c>
      <c r="AV419" s="14" t="s">
        <v>85</v>
      </c>
      <c r="AW419" s="14" t="s">
        <v>37</v>
      </c>
      <c r="AX419" s="14" t="s">
        <v>77</v>
      </c>
      <c r="AY419" s="159" t="s">
        <v>124</v>
      </c>
    </row>
    <row r="420" spans="2:51" s="14" customFormat="1" ht="12">
      <c r="B420" s="158"/>
      <c r="D420" s="151" t="s">
        <v>135</v>
      </c>
      <c r="E420" s="159" t="s">
        <v>3</v>
      </c>
      <c r="F420" s="160" t="s">
        <v>583</v>
      </c>
      <c r="H420" s="159" t="s">
        <v>3</v>
      </c>
      <c r="L420" s="158"/>
      <c r="M420" s="161"/>
      <c r="N420" s="162"/>
      <c r="O420" s="162"/>
      <c r="P420" s="162"/>
      <c r="Q420" s="162"/>
      <c r="R420" s="162"/>
      <c r="S420" s="162"/>
      <c r="T420" s="163"/>
      <c r="AT420" s="159" t="s">
        <v>135</v>
      </c>
      <c r="AU420" s="159" t="s">
        <v>87</v>
      </c>
      <c r="AV420" s="14" t="s">
        <v>85</v>
      </c>
      <c r="AW420" s="14" t="s">
        <v>37</v>
      </c>
      <c r="AX420" s="14" t="s">
        <v>77</v>
      </c>
      <c r="AY420" s="159" t="s">
        <v>124</v>
      </c>
    </row>
    <row r="421" spans="2:51" s="13" customFormat="1" ht="12">
      <c r="B421" s="150"/>
      <c r="D421" s="151" t="s">
        <v>135</v>
      </c>
      <c r="E421" s="152" t="s">
        <v>3</v>
      </c>
      <c r="F421" s="153" t="s">
        <v>584</v>
      </c>
      <c r="H421" s="154">
        <v>3049.215</v>
      </c>
      <c r="L421" s="150"/>
      <c r="M421" s="155"/>
      <c r="N421" s="156"/>
      <c r="O421" s="156"/>
      <c r="P421" s="156"/>
      <c r="Q421" s="156"/>
      <c r="R421" s="156"/>
      <c r="S421" s="156"/>
      <c r="T421" s="157"/>
      <c r="AT421" s="152" t="s">
        <v>135</v>
      </c>
      <c r="AU421" s="152" t="s">
        <v>87</v>
      </c>
      <c r="AV421" s="13" t="s">
        <v>87</v>
      </c>
      <c r="AW421" s="13" t="s">
        <v>37</v>
      </c>
      <c r="AX421" s="13" t="s">
        <v>77</v>
      </c>
      <c r="AY421" s="152" t="s">
        <v>124</v>
      </c>
    </row>
    <row r="422" spans="2:51" s="14" customFormat="1" ht="12">
      <c r="B422" s="158"/>
      <c r="D422" s="151" t="s">
        <v>135</v>
      </c>
      <c r="E422" s="159" t="s">
        <v>3</v>
      </c>
      <c r="F422" s="160" t="s">
        <v>585</v>
      </c>
      <c r="H422" s="159" t="s">
        <v>3</v>
      </c>
      <c r="L422" s="158"/>
      <c r="M422" s="161"/>
      <c r="N422" s="162"/>
      <c r="O422" s="162"/>
      <c r="P422" s="162"/>
      <c r="Q422" s="162"/>
      <c r="R422" s="162"/>
      <c r="S422" s="162"/>
      <c r="T422" s="163"/>
      <c r="AT422" s="159" t="s">
        <v>135</v>
      </c>
      <c r="AU422" s="159" t="s">
        <v>87</v>
      </c>
      <c r="AV422" s="14" t="s">
        <v>85</v>
      </c>
      <c r="AW422" s="14" t="s">
        <v>37</v>
      </c>
      <c r="AX422" s="14" t="s">
        <v>77</v>
      </c>
      <c r="AY422" s="159" t="s">
        <v>124</v>
      </c>
    </row>
    <row r="423" spans="2:51" s="13" customFormat="1" ht="12">
      <c r="B423" s="150"/>
      <c r="D423" s="151" t="s">
        <v>135</v>
      </c>
      <c r="E423" s="152" t="s">
        <v>3</v>
      </c>
      <c r="F423" s="153" t="s">
        <v>586</v>
      </c>
      <c r="H423" s="154">
        <v>60.401</v>
      </c>
      <c r="L423" s="150"/>
      <c r="M423" s="155"/>
      <c r="N423" s="156"/>
      <c r="O423" s="156"/>
      <c r="P423" s="156"/>
      <c r="Q423" s="156"/>
      <c r="R423" s="156"/>
      <c r="S423" s="156"/>
      <c r="T423" s="157"/>
      <c r="AT423" s="152" t="s">
        <v>135</v>
      </c>
      <c r="AU423" s="152" t="s">
        <v>87</v>
      </c>
      <c r="AV423" s="13" t="s">
        <v>87</v>
      </c>
      <c r="AW423" s="13" t="s">
        <v>37</v>
      </c>
      <c r="AX423" s="13" t="s">
        <v>77</v>
      </c>
      <c r="AY423" s="152" t="s">
        <v>124</v>
      </c>
    </row>
    <row r="424" spans="2:51" s="15" customFormat="1" ht="12">
      <c r="B424" s="164"/>
      <c r="D424" s="151" t="s">
        <v>135</v>
      </c>
      <c r="E424" s="165" t="s">
        <v>3</v>
      </c>
      <c r="F424" s="166" t="s">
        <v>146</v>
      </c>
      <c r="H424" s="167">
        <v>3109.616</v>
      </c>
      <c r="L424" s="164"/>
      <c r="M424" s="168"/>
      <c r="N424" s="169"/>
      <c r="O424" s="169"/>
      <c r="P424" s="169"/>
      <c r="Q424" s="169"/>
      <c r="R424" s="169"/>
      <c r="S424" s="169"/>
      <c r="T424" s="170"/>
      <c r="AT424" s="165" t="s">
        <v>135</v>
      </c>
      <c r="AU424" s="165" t="s">
        <v>87</v>
      </c>
      <c r="AV424" s="15" t="s">
        <v>131</v>
      </c>
      <c r="AW424" s="15" t="s">
        <v>37</v>
      </c>
      <c r="AX424" s="15" t="s">
        <v>85</v>
      </c>
      <c r="AY424" s="165" t="s">
        <v>124</v>
      </c>
    </row>
    <row r="425" spans="1:65" s="2" customFormat="1" ht="37.9" customHeight="1">
      <c r="A425" s="32"/>
      <c r="B425" s="133"/>
      <c r="C425" s="134" t="s">
        <v>587</v>
      </c>
      <c r="D425" s="134" t="s">
        <v>126</v>
      </c>
      <c r="E425" s="135" t="s">
        <v>588</v>
      </c>
      <c r="F425" s="136" t="s">
        <v>589</v>
      </c>
      <c r="G425" s="137" t="s">
        <v>236</v>
      </c>
      <c r="H425" s="138">
        <v>42.738</v>
      </c>
      <c r="I425" s="139"/>
      <c r="J425" s="139">
        <f>ROUND(I425*H425,2)</f>
        <v>0</v>
      </c>
      <c r="K425" s="136" t="s">
        <v>130</v>
      </c>
      <c r="L425" s="33"/>
      <c r="M425" s="140" t="s">
        <v>3</v>
      </c>
      <c r="N425" s="141" t="s">
        <v>48</v>
      </c>
      <c r="O425" s="142">
        <v>0.032</v>
      </c>
      <c r="P425" s="142">
        <f>O425*H425</f>
        <v>1.367616</v>
      </c>
      <c r="Q425" s="142">
        <v>0</v>
      </c>
      <c r="R425" s="142">
        <f>Q425*H425</f>
        <v>0</v>
      </c>
      <c r="S425" s="142">
        <v>0</v>
      </c>
      <c r="T425" s="143">
        <f>S425*H425</f>
        <v>0</v>
      </c>
      <c r="U425" s="32"/>
      <c r="V425" s="32"/>
      <c r="W425" s="32"/>
      <c r="X425" s="32"/>
      <c r="Y425" s="32"/>
      <c r="Z425" s="32"/>
      <c r="AA425" s="32"/>
      <c r="AB425" s="32"/>
      <c r="AC425" s="32"/>
      <c r="AD425" s="32"/>
      <c r="AE425" s="32"/>
      <c r="AR425" s="144" t="s">
        <v>131</v>
      </c>
      <c r="AT425" s="144" t="s">
        <v>126</v>
      </c>
      <c r="AU425" s="144" t="s">
        <v>87</v>
      </c>
      <c r="AY425" s="20" t="s">
        <v>124</v>
      </c>
      <c r="BE425" s="145">
        <f>IF(N425="základní",J425,0)</f>
        <v>0</v>
      </c>
      <c r="BF425" s="145">
        <f>IF(N425="snížená",J425,0)</f>
        <v>0</v>
      </c>
      <c r="BG425" s="145">
        <f>IF(N425="zákl. přenesená",J425,0)</f>
        <v>0</v>
      </c>
      <c r="BH425" s="145">
        <f>IF(N425="sníž. přenesená",J425,0)</f>
        <v>0</v>
      </c>
      <c r="BI425" s="145">
        <f>IF(N425="nulová",J425,0)</f>
        <v>0</v>
      </c>
      <c r="BJ425" s="20" t="s">
        <v>85</v>
      </c>
      <c r="BK425" s="145">
        <f>ROUND(I425*H425,2)</f>
        <v>0</v>
      </c>
      <c r="BL425" s="20" t="s">
        <v>131</v>
      </c>
      <c r="BM425" s="144" t="s">
        <v>590</v>
      </c>
    </row>
    <row r="426" spans="1:47" s="2" customFormat="1" ht="12">
      <c r="A426" s="32"/>
      <c r="B426" s="33"/>
      <c r="C426" s="32"/>
      <c r="D426" s="146" t="s">
        <v>133</v>
      </c>
      <c r="E426" s="32"/>
      <c r="F426" s="147" t="s">
        <v>591</v>
      </c>
      <c r="G426" s="32"/>
      <c r="H426" s="32"/>
      <c r="I426" s="32"/>
      <c r="J426" s="32"/>
      <c r="K426" s="32"/>
      <c r="L426" s="33"/>
      <c r="M426" s="148"/>
      <c r="N426" s="149"/>
      <c r="O426" s="53"/>
      <c r="P426" s="53"/>
      <c r="Q426" s="53"/>
      <c r="R426" s="53"/>
      <c r="S426" s="53"/>
      <c r="T426" s="54"/>
      <c r="U426" s="32"/>
      <c r="V426" s="32"/>
      <c r="W426" s="32"/>
      <c r="X426" s="32"/>
      <c r="Y426" s="32"/>
      <c r="Z426" s="32"/>
      <c r="AA426" s="32"/>
      <c r="AB426" s="32"/>
      <c r="AC426" s="32"/>
      <c r="AD426" s="32"/>
      <c r="AE426" s="32"/>
      <c r="AT426" s="20" t="s">
        <v>133</v>
      </c>
      <c r="AU426" s="20" t="s">
        <v>87</v>
      </c>
    </row>
    <row r="427" spans="2:51" s="14" customFormat="1" ht="12">
      <c r="B427" s="158"/>
      <c r="D427" s="151" t="s">
        <v>135</v>
      </c>
      <c r="E427" s="159" t="s">
        <v>3</v>
      </c>
      <c r="F427" s="160" t="s">
        <v>592</v>
      </c>
      <c r="H427" s="159" t="s">
        <v>3</v>
      </c>
      <c r="L427" s="158"/>
      <c r="M427" s="161"/>
      <c r="N427" s="162"/>
      <c r="O427" s="162"/>
      <c r="P427" s="162"/>
      <c r="Q427" s="162"/>
      <c r="R427" s="162"/>
      <c r="S427" s="162"/>
      <c r="T427" s="163"/>
      <c r="AT427" s="159" t="s">
        <v>135</v>
      </c>
      <c r="AU427" s="159" t="s">
        <v>87</v>
      </c>
      <c r="AV427" s="14" t="s">
        <v>85</v>
      </c>
      <c r="AW427" s="14" t="s">
        <v>37</v>
      </c>
      <c r="AX427" s="14" t="s">
        <v>77</v>
      </c>
      <c r="AY427" s="159" t="s">
        <v>124</v>
      </c>
    </row>
    <row r="428" spans="2:51" s="13" customFormat="1" ht="12">
      <c r="B428" s="150"/>
      <c r="D428" s="151" t="s">
        <v>135</v>
      </c>
      <c r="E428" s="152" t="s">
        <v>3</v>
      </c>
      <c r="F428" s="153" t="s">
        <v>593</v>
      </c>
      <c r="H428" s="154">
        <v>42.738</v>
      </c>
      <c r="L428" s="150"/>
      <c r="M428" s="155"/>
      <c r="N428" s="156"/>
      <c r="O428" s="156"/>
      <c r="P428" s="156"/>
      <c r="Q428" s="156"/>
      <c r="R428" s="156"/>
      <c r="S428" s="156"/>
      <c r="T428" s="157"/>
      <c r="AT428" s="152" t="s">
        <v>135</v>
      </c>
      <c r="AU428" s="152" t="s">
        <v>87</v>
      </c>
      <c r="AV428" s="13" t="s">
        <v>87</v>
      </c>
      <c r="AW428" s="13" t="s">
        <v>37</v>
      </c>
      <c r="AX428" s="13" t="s">
        <v>77</v>
      </c>
      <c r="AY428" s="152" t="s">
        <v>124</v>
      </c>
    </row>
    <row r="429" spans="2:51" s="15" customFormat="1" ht="12">
      <c r="B429" s="164"/>
      <c r="D429" s="151" t="s">
        <v>135</v>
      </c>
      <c r="E429" s="165" t="s">
        <v>3</v>
      </c>
      <c r="F429" s="166" t="s">
        <v>146</v>
      </c>
      <c r="H429" s="167">
        <v>42.738</v>
      </c>
      <c r="L429" s="164"/>
      <c r="M429" s="168"/>
      <c r="N429" s="169"/>
      <c r="O429" s="169"/>
      <c r="P429" s="169"/>
      <c r="Q429" s="169"/>
      <c r="R429" s="169"/>
      <c r="S429" s="169"/>
      <c r="T429" s="170"/>
      <c r="AT429" s="165" t="s">
        <v>135</v>
      </c>
      <c r="AU429" s="165" t="s">
        <v>87</v>
      </c>
      <c r="AV429" s="15" t="s">
        <v>131</v>
      </c>
      <c r="AW429" s="15" t="s">
        <v>37</v>
      </c>
      <c r="AX429" s="15" t="s">
        <v>85</v>
      </c>
      <c r="AY429" s="165" t="s">
        <v>124</v>
      </c>
    </row>
    <row r="430" spans="1:65" s="2" customFormat="1" ht="37.9" customHeight="1">
      <c r="A430" s="32"/>
      <c r="B430" s="133"/>
      <c r="C430" s="134" t="s">
        <v>594</v>
      </c>
      <c r="D430" s="134" t="s">
        <v>126</v>
      </c>
      <c r="E430" s="135" t="s">
        <v>595</v>
      </c>
      <c r="F430" s="136" t="s">
        <v>579</v>
      </c>
      <c r="G430" s="137" t="s">
        <v>236</v>
      </c>
      <c r="H430" s="138">
        <v>812.022</v>
      </c>
      <c r="I430" s="139"/>
      <c r="J430" s="139">
        <f>ROUND(I430*H430,2)</f>
        <v>0</v>
      </c>
      <c r="K430" s="136" t="s">
        <v>130</v>
      </c>
      <c r="L430" s="33"/>
      <c r="M430" s="140" t="s">
        <v>3</v>
      </c>
      <c r="N430" s="141" t="s">
        <v>48</v>
      </c>
      <c r="O430" s="142">
        <v>0.003</v>
      </c>
      <c r="P430" s="142">
        <f>O430*H430</f>
        <v>2.4360660000000003</v>
      </c>
      <c r="Q430" s="142">
        <v>0</v>
      </c>
      <c r="R430" s="142">
        <f>Q430*H430</f>
        <v>0</v>
      </c>
      <c r="S430" s="142">
        <v>0</v>
      </c>
      <c r="T430" s="143">
        <f>S430*H430</f>
        <v>0</v>
      </c>
      <c r="U430" s="32"/>
      <c r="V430" s="32"/>
      <c r="W430" s="32"/>
      <c r="X430" s="32"/>
      <c r="Y430" s="32"/>
      <c r="Z430" s="32"/>
      <c r="AA430" s="32"/>
      <c r="AB430" s="32"/>
      <c r="AC430" s="32"/>
      <c r="AD430" s="32"/>
      <c r="AE430" s="32"/>
      <c r="AR430" s="144" t="s">
        <v>131</v>
      </c>
      <c r="AT430" s="144" t="s">
        <v>126</v>
      </c>
      <c r="AU430" s="144" t="s">
        <v>87</v>
      </c>
      <c r="AY430" s="20" t="s">
        <v>124</v>
      </c>
      <c r="BE430" s="145">
        <f>IF(N430="základní",J430,0)</f>
        <v>0</v>
      </c>
      <c r="BF430" s="145">
        <f>IF(N430="snížená",J430,0)</f>
        <v>0</v>
      </c>
      <c r="BG430" s="145">
        <f>IF(N430="zákl. přenesená",J430,0)</f>
        <v>0</v>
      </c>
      <c r="BH430" s="145">
        <f>IF(N430="sníž. přenesená",J430,0)</f>
        <v>0</v>
      </c>
      <c r="BI430" s="145">
        <f>IF(N430="nulová",J430,0)</f>
        <v>0</v>
      </c>
      <c r="BJ430" s="20" t="s">
        <v>85</v>
      </c>
      <c r="BK430" s="145">
        <f>ROUND(I430*H430,2)</f>
        <v>0</v>
      </c>
      <c r="BL430" s="20" t="s">
        <v>131</v>
      </c>
      <c r="BM430" s="144" t="s">
        <v>596</v>
      </c>
    </row>
    <row r="431" spans="1:47" s="2" customFormat="1" ht="12">
      <c r="A431" s="32"/>
      <c r="B431" s="33"/>
      <c r="C431" s="32"/>
      <c r="D431" s="146" t="s">
        <v>133</v>
      </c>
      <c r="E431" s="32"/>
      <c r="F431" s="147" t="s">
        <v>597</v>
      </c>
      <c r="G431" s="32"/>
      <c r="H431" s="32"/>
      <c r="I431" s="32"/>
      <c r="J431" s="32"/>
      <c r="K431" s="32"/>
      <c r="L431" s="33"/>
      <c r="M431" s="148"/>
      <c r="N431" s="149"/>
      <c r="O431" s="53"/>
      <c r="P431" s="53"/>
      <c r="Q431" s="53"/>
      <c r="R431" s="53"/>
      <c r="S431" s="53"/>
      <c r="T431" s="54"/>
      <c r="U431" s="32"/>
      <c r="V431" s="32"/>
      <c r="W431" s="32"/>
      <c r="X431" s="32"/>
      <c r="Y431" s="32"/>
      <c r="Z431" s="32"/>
      <c r="AA431" s="32"/>
      <c r="AB431" s="32"/>
      <c r="AC431" s="32"/>
      <c r="AD431" s="32"/>
      <c r="AE431" s="32"/>
      <c r="AT431" s="20" t="s">
        <v>133</v>
      </c>
      <c r="AU431" s="20" t="s">
        <v>87</v>
      </c>
    </row>
    <row r="432" spans="2:51" s="14" customFormat="1" ht="12">
      <c r="B432" s="158"/>
      <c r="D432" s="151" t="s">
        <v>135</v>
      </c>
      <c r="E432" s="159" t="s">
        <v>3</v>
      </c>
      <c r="F432" s="160" t="s">
        <v>598</v>
      </c>
      <c r="H432" s="159" t="s">
        <v>3</v>
      </c>
      <c r="L432" s="158"/>
      <c r="M432" s="161"/>
      <c r="N432" s="162"/>
      <c r="O432" s="162"/>
      <c r="P432" s="162"/>
      <c r="Q432" s="162"/>
      <c r="R432" s="162"/>
      <c r="S432" s="162"/>
      <c r="T432" s="163"/>
      <c r="AT432" s="159" t="s">
        <v>135</v>
      </c>
      <c r="AU432" s="159" t="s">
        <v>87</v>
      </c>
      <c r="AV432" s="14" t="s">
        <v>85</v>
      </c>
      <c r="AW432" s="14" t="s">
        <v>37</v>
      </c>
      <c r="AX432" s="14" t="s">
        <v>77</v>
      </c>
      <c r="AY432" s="159" t="s">
        <v>124</v>
      </c>
    </row>
    <row r="433" spans="2:51" s="14" customFormat="1" ht="12">
      <c r="B433" s="158"/>
      <c r="D433" s="151" t="s">
        <v>135</v>
      </c>
      <c r="E433" s="159" t="s">
        <v>3</v>
      </c>
      <c r="F433" s="160" t="s">
        <v>599</v>
      </c>
      <c r="H433" s="159" t="s">
        <v>3</v>
      </c>
      <c r="L433" s="158"/>
      <c r="M433" s="161"/>
      <c r="N433" s="162"/>
      <c r="O433" s="162"/>
      <c r="P433" s="162"/>
      <c r="Q433" s="162"/>
      <c r="R433" s="162"/>
      <c r="S433" s="162"/>
      <c r="T433" s="163"/>
      <c r="AT433" s="159" t="s">
        <v>135</v>
      </c>
      <c r="AU433" s="159" t="s">
        <v>87</v>
      </c>
      <c r="AV433" s="14" t="s">
        <v>85</v>
      </c>
      <c r="AW433" s="14" t="s">
        <v>37</v>
      </c>
      <c r="AX433" s="14" t="s">
        <v>77</v>
      </c>
      <c r="AY433" s="159" t="s">
        <v>124</v>
      </c>
    </row>
    <row r="434" spans="2:51" s="13" customFormat="1" ht="12">
      <c r="B434" s="150"/>
      <c r="D434" s="151" t="s">
        <v>135</v>
      </c>
      <c r="E434" s="152" t="s">
        <v>3</v>
      </c>
      <c r="F434" s="153" t="s">
        <v>600</v>
      </c>
      <c r="H434" s="154">
        <v>812.022</v>
      </c>
      <c r="L434" s="150"/>
      <c r="M434" s="155"/>
      <c r="N434" s="156"/>
      <c r="O434" s="156"/>
      <c r="P434" s="156"/>
      <c r="Q434" s="156"/>
      <c r="R434" s="156"/>
      <c r="S434" s="156"/>
      <c r="T434" s="157"/>
      <c r="AT434" s="152" t="s">
        <v>135</v>
      </c>
      <c r="AU434" s="152" t="s">
        <v>87</v>
      </c>
      <c r="AV434" s="13" t="s">
        <v>87</v>
      </c>
      <c r="AW434" s="13" t="s">
        <v>37</v>
      </c>
      <c r="AX434" s="13" t="s">
        <v>77</v>
      </c>
      <c r="AY434" s="152" t="s">
        <v>124</v>
      </c>
    </row>
    <row r="435" spans="2:51" s="15" customFormat="1" ht="12">
      <c r="B435" s="164"/>
      <c r="D435" s="151" t="s">
        <v>135</v>
      </c>
      <c r="E435" s="165" t="s">
        <v>3</v>
      </c>
      <c r="F435" s="166" t="s">
        <v>146</v>
      </c>
      <c r="H435" s="167">
        <v>812.022</v>
      </c>
      <c r="L435" s="164"/>
      <c r="M435" s="168"/>
      <c r="N435" s="169"/>
      <c r="O435" s="169"/>
      <c r="P435" s="169"/>
      <c r="Q435" s="169"/>
      <c r="R435" s="169"/>
      <c r="S435" s="169"/>
      <c r="T435" s="170"/>
      <c r="AT435" s="165" t="s">
        <v>135</v>
      </c>
      <c r="AU435" s="165" t="s">
        <v>87</v>
      </c>
      <c r="AV435" s="15" t="s">
        <v>131</v>
      </c>
      <c r="AW435" s="15" t="s">
        <v>37</v>
      </c>
      <c r="AX435" s="15" t="s">
        <v>85</v>
      </c>
      <c r="AY435" s="165" t="s">
        <v>124</v>
      </c>
    </row>
    <row r="436" spans="1:65" s="2" customFormat="1" ht="16.5" customHeight="1">
      <c r="A436" s="32"/>
      <c r="B436" s="133"/>
      <c r="C436" s="134" t="s">
        <v>601</v>
      </c>
      <c r="D436" s="134" t="s">
        <v>126</v>
      </c>
      <c r="E436" s="135" t="s">
        <v>602</v>
      </c>
      <c r="F436" s="136" t="s">
        <v>603</v>
      </c>
      <c r="G436" s="137" t="s">
        <v>236</v>
      </c>
      <c r="H436" s="138">
        <v>203.223</v>
      </c>
      <c r="I436" s="139"/>
      <c r="J436" s="139">
        <f>ROUND(I436*H436,2)</f>
        <v>0</v>
      </c>
      <c r="K436" s="136" t="s">
        <v>3</v>
      </c>
      <c r="L436" s="33"/>
      <c r="M436" s="140" t="s">
        <v>3</v>
      </c>
      <c r="N436" s="141" t="s">
        <v>48</v>
      </c>
      <c r="O436" s="142">
        <v>0</v>
      </c>
      <c r="P436" s="142">
        <f>O436*H436</f>
        <v>0</v>
      </c>
      <c r="Q436" s="142">
        <v>0</v>
      </c>
      <c r="R436" s="142">
        <f>Q436*H436</f>
        <v>0</v>
      </c>
      <c r="S436" s="142">
        <v>0</v>
      </c>
      <c r="T436" s="143">
        <f>S436*H436</f>
        <v>0</v>
      </c>
      <c r="U436" s="32"/>
      <c r="V436" s="32"/>
      <c r="W436" s="32"/>
      <c r="X436" s="32"/>
      <c r="Y436" s="32"/>
      <c r="Z436" s="32"/>
      <c r="AA436" s="32"/>
      <c r="AB436" s="32"/>
      <c r="AC436" s="32"/>
      <c r="AD436" s="32"/>
      <c r="AE436" s="32"/>
      <c r="AR436" s="144" t="s">
        <v>131</v>
      </c>
      <c r="AT436" s="144" t="s">
        <v>126</v>
      </c>
      <c r="AU436" s="144" t="s">
        <v>87</v>
      </c>
      <c r="AY436" s="20" t="s">
        <v>124</v>
      </c>
      <c r="BE436" s="145">
        <f>IF(N436="základní",J436,0)</f>
        <v>0</v>
      </c>
      <c r="BF436" s="145">
        <f>IF(N436="snížená",J436,0)</f>
        <v>0</v>
      </c>
      <c r="BG436" s="145">
        <f>IF(N436="zákl. přenesená",J436,0)</f>
        <v>0</v>
      </c>
      <c r="BH436" s="145">
        <f>IF(N436="sníž. přenesená",J436,0)</f>
        <v>0</v>
      </c>
      <c r="BI436" s="145">
        <f>IF(N436="nulová",J436,0)</f>
        <v>0</v>
      </c>
      <c r="BJ436" s="20" t="s">
        <v>85</v>
      </c>
      <c r="BK436" s="145">
        <f>ROUND(I436*H436,2)</f>
        <v>0</v>
      </c>
      <c r="BL436" s="20" t="s">
        <v>131</v>
      </c>
      <c r="BM436" s="144" t="s">
        <v>604</v>
      </c>
    </row>
    <row r="437" spans="2:51" s="13" customFormat="1" ht="12">
      <c r="B437" s="150"/>
      <c r="D437" s="151" t="s">
        <v>135</v>
      </c>
      <c r="E437" s="152" t="s">
        <v>3</v>
      </c>
      <c r="F437" s="153" t="s">
        <v>605</v>
      </c>
      <c r="H437" s="154">
        <v>203.223</v>
      </c>
      <c r="L437" s="150"/>
      <c r="M437" s="155"/>
      <c r="N437" s="156"/>
      <c r="O437" s="156"/>
      <c r="P437" s="156"/>
      <c r="Q437" s="156"/>
      <c r="R437" s="156"/>
      <c r="S437" s="156"/>
      <c r="T437" s="157"/>
      <c r="AT437" s="152" t="s">
        <v>135</v>
      </c>
      <c r="AU437" s="152" t="s">
        <v>87</v>
      </c>
      <c r="AV437" s="13" t="s">
        <v>87</v>
      </c>
      <c r="AW437" s="13" t="s">
        <v>37</v>
      </c>
      <c r="AX437" s="13" t="s">
        <v>85</v>
      </c>
      <c r="AY437" s="152" t="s">
        <v>124</v>
      </c>
    </row>
    <row r="438" spans="1:65" s="2" customFormat="1" ht="44.25" customHeight="1">
      <c r="A438" s="32"/>
      <c r="B438" s="133"/>
      <c r="C438" s="134" t="s">
        <v>606</v>
      </c>
      <c r="D438" s="134" t="s">
        <v>126</v>
      </c>
      <c r="E438" s="135" t="s">
        <v>607</v>
      </c>
      <c r="F438" s="136" t="s">
        <v>608</v>
      </c>
      <c r="G438" s="137" t="s">
        <v>236</v>
      </c>
      <c r="H438" s="138">
        <v>816.768</v>
      </c>
      <c r="I438" s="139"/>
      <c r="J438" s="139">
        <f>ROUND(I438*H438,2)</f>
        <v>0</v>
      </c>
      <c r="K438" s="136" t="s">
        <v>3</v>
      </c>
      <c r="L438" s="33"/>
      <c r="M438" s="140" t="s">
        <v>3</v>
      </c>
      <c r="N438" s="141" t="s">
        <v>48</v>
      </c>
      <c r="O438" s="142">
        <v>0</v>
      </c>
      <c r="P438" s="142">
        <f>O438*H438</f>
        <v>0</v>
      </c>
      <c r="Q438" s="142">
        <v>0</v>
      </c>
      <c r="R438" s="142">
        <f>Q438*H438</f>
        <v>0</v>
      </c>
      <c r="S438" s="142">
        <v>0</v>
      </c>
      <c r="T438" s="143">
        <f>S438*H438</f>
        <v>0</v>
      </c>
      <c r="U438" s="32"/>
      <c r="V438" s="32"/>
      <c r="W438" s="32"/>
      <c r="X438" s="32"/>
      <c r="Y438" s="32"/>
      <c r="Z438" s="32"/>
      <c r="AA438" s="32"/>
      <c r="AB438" s="32"/>
      <c r="AC438" s="32"/>
      <c r="AD438" s="32"/>
      <c r="AE438" s="32"/>
      <c r="AR438" s="144" t="s">
        <v>131</v>
      </c>
      <c r="AT438" s="144" t="s">
        <v>126</v>
      </c>
      <c r="AU438" s="144" t="s">
        <v>87</v>
      </c>
      <c r="AY438" s="20" t="s">
        <v>124</v>
      </c>
      <c r="BE438" s="145">
        <f>IF(N438="základní",J438,0)</f>
        <v>0</v>
      </c>
      <c r="BF438" s="145">
        <f>IF(N438="snížená",J438,0)</f>
        <v>0</v>
      </c>
      <c r="BG438" s="145">
        <f>IF(N438="zákl. přenesená",J438,0)</f>
        <v>0</v>
      </c>
      <c r="BH438" s="145">
        <f>IF(N438="sníž. přenesená",J438,0)</f>
        <v>0</v>
      </c>
      <c r="BI438" s="145">
        <f>IF(N438="nulová",J438,0)</f>
        <v>0</v>
      </c>
      <c r="BJ438" s="20" t="s">
        <v>85</v>
      </c>
      <c r="BK438" s="145">
        <f>ROUND(I438*H438,2)</f>
        <v>0</v>
      </c>
      <c r="BL438" s="20" t="s">
        <v>131</v>
      </c>
      <c r="BM438" s="144" t="s">
        <v>609</v>
      </c>
    </row>
    <row r="439" spans="2:51" s="13" customFormat="1" ht="12">
      <c r="B439" s="150"/>
      <c r="D439" s="151" t="s">
        <v>135</v>
      </c>
      <c r="E439" s="152" t="s">
        <v>3</v>
      </c>
      <c r="F439" s="153" t="s">
        <v>610</v>
      </c>
      <c r="H439" s="154">
        <v>816.768</v>
      </c>
      <c r="L439" s="150"/>
      <c r="M439" s="155"/>
      <c r="N439" s="156"/>
      <c r="O439" s="156"/>
      <c r="P439" s="156"/>
      <c r="Q439" s="156"/>
      <c r="R439" s="156"/>
      <c r="S439" s="156"/>
      <c r="T439" s="157"/>
      <c r="AT439" s="152" t="s">
        <v>135</v>
      </c>
      <c r="AU439" s="152" t="s">
        <v>87</v>
      </c>
      <c r="AV439" s="13" t="s">
        <v>87</v>
      </c>
      <c r="AW439" s="13" t="s">
        <v>37</v>
      </c>
      <c r="AX439" s="13" t="s">
        <v>85</v>
      </c>
      <c r="AY439" s="152" t="s">
        <v>124</v>
      </c>
    </row>
    <row r="440" spans="1:65" s="2" customFormat="1" ht="44.25" customHeight="1">
      <c r="A440" s="32"/>
      <c r="B440" s="133"/>
      <c r="C440" s="134" t="s">
        <v>611</v>
      </c>
      <c r="D440" s="134" t="s">
        <v>126</v>
      </c>
      <c r="E440" s="135" t="s">
        <v>612</v>
      </c>
      <c r="F440" s="136" t="s">
        <v>613</v>
      </c>
      <c r="G440" s="137" t="s">
        <v>236</v>
      </c>
      <c r="H440" s="138">
        <v>3.179</v>
      </c>
      <c r="I440" s="139"/>
      <c r="J440" s="139">
        <f>ROUND(I440*H440,2)</f>
        <v>0</v>
      </c>
      <c r="K440" s="136" t="s">
        <v>3</v>
      </c>
      <c r="L440" s="33"/>
      <c r="M440" s="140" t="s">
        <v>3</v>
      </c>
      <c r="N440" s="141" t="s">
        <v>48</v>
      </c>
      <c r="O440" s="142">
        <v>0</v>
      </c>
      <c r="P440" s="142">
        <f>O440*H440</f>
        <v>0</v>
      </c>
      <c r="Q440" s="142">
        <v>0</v>
      </c>
      <c r="R440" s="142">
        <f>Q440*H440</f>
        <v>0</v>
      </c>
      <c r="S440" s="142">
        <v>0</v>
      </c>
      <c r="T440" s="143">
        <f>S440*H440</f>
        <v>0</v>
      </c>
      <c r="U440" s="32"/>
      <c r="V440" s="32"/>
      <c r="W440" s="32"/>
      <c r="X440" s="32"/>
      <c r="Y440" s="32"/>
      <c r="Z440" s="32"/>
      <c r="AA440" s="32"/>
      <c r="AB440" s="32"/>
      <c r="AC440" s="32"/>
      <c r="AD440" s="32"/>
      <c r="AE440" s="32"/>
      <c r="AR440" s="144" t="s">
        <v>131</v>
      </c>
      <c r="AT440" s="144" t="s">
        <v>126</v>
      </c>
      <c r="AU440" s="144" t="s">
        <v>87</v>
      </c>
      <c r="AY440" s="20" t="s">
        <v>124</v>
      </c>
      <c r="BE440" s="145">
        <f>IF(N440="základní",J440,0)</f>
        <v>0</v>
      </c>
      <c r="BF440" s="145">
        <f>IF(N440="snížená",J440,0)</f>
        <v>0</v>
      </c>
      <c r="BG440" s="145">
        <f>IF(N440="zákl. přenesená",J440,0)</f>
        <v>0</v>
      </c>
      <c r="BH440" s="145">
        <f>IF(N440="sníž. přenesená",J440,0)</f>
        <v>0</v>
      </c>
      <c r="BI440" s="145">
        <f>IF(N440="nulová",J440,0)</f>
        <v>0</v>
      </c>
      <c r="BJ440" s="20" t="s">
        <v>85</v>
      </c>
      <c r="BK440" s="145">
        <f>ROUND(I440*H440,2)</f>
        <v>0</v>
      </c>
      <c r="BL440" s="20" t="s">
        <v>131</v>
      </c>
      <c r="BM440" s="144" t="s">
        <v>614</v>
      </c>
    </row>
    <row r="441" spans="2:51" s="13" customFormat="1" ht="12">
      <c r="B441" s="150"/>
      <c r="D441" s="151" t="s">
        <v>135</v>
      </c>
      <c r="E441" s="152" t="s">
        <v>3</v>
      </c>
      <c r="F441" s="153" t="s">
        <v>576</v>
      </c>
      <c r="H441" s="154">
        <v>3.179</v>
      </c>
      <c r="L441" s="150"/>
      <c r="M441" s="155"/>
      <c r="N441" s="156"/>
      <c r="O441" s="156"/>
      <c r="P441" s="156"/>
      <c r="Q441" s="156"/>
      <c r="R441" s="156"/>
      <c r="S441" s="156"/>
      <c r="T441" s="157"/>
      <c r="AT441" s="152" t="s">
        <v>135</v>
      </c>
      <c r="AU441" s="152" t="s">
        <v>87</v>
      </c>
      <c r="AV441" s="13" t="s">
        <v>87</v>
      </c>
      <c r="AW441" s="13" t="s">
        <v>37</v>
      </c>
      <c r="AX441" s="13" t="s">
        <v>85</v>
      </c>
      <c r="AY441" s="152" t="s">
        <v>124</v>
      </c>
    </row>
    <row r="442" spans="1:65" s="2" customFormat="1" ht="16.5" customHeight="1">
      <c r="A442" s="32"/>
      <c r="B442" s="133"/>
      <c r="C442" s="134" t="s">
        <v>615</v>
      </c>
      <c r="D442" s="134" t="s">
        <v>126</v>
      </c>
      <c r="E442" s="135" t="s">
        <v>616</v>
      </c>
      <c r="F442" s="136" t="s">
        <v>617</v>
      </c>
      <c r="G442" s="137" t="s">
        <v>618</v>
      </c>
      <c r="H442" s="138">
        <v>4</v>
      </c>
      <c r="I442" s="139"/>
      <c r="J442" s="139">
        <f>ROUND(I442*H442,2)</f>
        <v>0</v>
      </c>
      <c r="K442" s="136" t="s">
        <v>3</v>
      </c>
      <c r="L442" s="33"/>
      <c r="M442" s="140" t="s">
        <v>3</v>
      </c>
      <c r="N442" s="141" t="s">
        <v>48</v>
      </c>
      <c r="O442" s="142">
        <v>0</v>
      </c>
      <c r="P442" s="142">
        <f>O442*H442</f>
        <v>0</v>
      </c>
      <c r="Q442" s="142">
        <v>0</v>
      </c>
      <c r="R442" s="142">
        <f>Q442*H442</f>
        <v>0</v>
      </c>
      <c r="S442" s="142">
        <v>0</v>
      </c>
      <c r="T442" s="143">
        <f>S442*H442</f>
        <v>0</v>
      </c>
      <c r="U442" s="32"/>
      <c r="V442" s="32"/>
      <c r="W442" s="32"/>
      <c r="X442" s="32"/>
      <c r="Y442" s="32"/>
      <c r="Z442" s="32"/>
      <c r="AA442" s="32"/>
      <c r="AB442" s="32"/>
      <c r="AC442" s="32"/>
      <c r="AD442" s="32"/>
      <c r="AE442" s="32"/>
      <c r="AR442" s="144" t="s">
        <v>131</v>
      </c>
      <c r="AT442" s="144" t="s">
        <v>126</v>
      </c>
      <c r="AU442" s="144" t="s">
        <v>87</v>
      </c>
      <c r="AY442" s="20" t="s">
        <v>124</v>
      </c>
      <c r="BE442" s="145">
        <f>IF(N442="základní",J442,0)</f>
        <v>0</v>
      </c>
      <c r="BF442" s="145">
        <f>IF(N442="snížená",J442,0)</f>
        <v>0</v>
      </c>
      <c r="BG442" s="145">
        <f>IF(N442="zákl. přenesená",J442,0)</f>
        <v>0</v>
      </c>
      <c r="BH442" s="145">
        <f>IF(N442="sníž. přenesená",J442,0)</f>
        <v>0</v>
      </c>
      <c r="BI442" s="145">
        <f>IF(N442="nulová",J442,0)</f>
        <v>0</v>
      </c>
      <c r="BJ442" s="20" t="s">
        <v>85</v>
      </c>
      <c r="BK442" s="145">
        <f>ROUND(I442*H442,2)</f>
        <v>0</v>
      </c>
      <c r="BL442" s="20" t="s">
        <v>131</v>
      </c>
      <c r="BM442" s="144" t="s">
        <v>619</v>
      </c>
    </row>
    <row r="443" spans="2:51" s="14" customFormat="1" ht="12">
      <c r="B443" s="158"/>
      <c r="D443" s="151" t="s">
        <v>135</v>
      </c>
      <c r="E443" s="159" t="s">
        <v>3</v>
      </c>
      <c r="F443" s="160" t="s">
        <v>551</v>
      </c>
      <c r="H443" s="159" t="s">
        <v>3</v>
      </c>
      <c r="L443" s="158"/>
      <c r="M443" s="161"/>
      <c r="N443" s="162"/>
      <c r="O443" s="162"/>
      <c r="P443" s="162"/>
      <c r="Q443" s="162"/>
      <c r="R443" s="162"/>
      <c r="S443" s="162"/>
      <c r="T443" s="163"/>
      <c r="AT443" s="159" t="s">
        <v>135</v>
      </c>
      <c r="AU443" s="159" t="s">
        <v>87</v>
      </c>
      <c r="AV443" s="14" t="s">
        <v>85</v>
      </c>
      <c r="AW443" s="14" t="s">
        <v>37</v>
      </c>
      <c r="AX443" s="14" t="s">
        <v>77</v>
      </c>
      <c r="AY443" s="159" t="s">
        <v>124</v>
      </c>
    </row>
    <row r="444" spans="2:51" s="13" customFormat="1" ht="12">
      <c r="B444" s="150"/>
      <c r="D444" s="151" t="s">
        <v>135</v>
      </c>
      <c r="E444" s="152" t="s">
        <v>3</v>
      </c>
      <c r="F444" s="153" t="s">
        <v>131</v>
      </c>
      <c r="H444" s="154">
        <v>4</v>
      </c>
      <c r="L444" s="150"/>
      <c r="M444" s="155"/>
      <c r="N444" s="156"/>
      <c r="O444" s="156"/>
      <c r="P444" s="156"/>
      <c r="Q444" s="156"/>
      <c r="R444" s="156"/>
      <c r="S444" s="156"/>
      <c r="T444" s="157"/>
      <c r="AT444" s="152" t="s">
        <v>135</v>
      </c>
      <c r="AU444" s="152" t="s">
        <v>87</v>
      </c>
      <c r="AV444" s="13" t="s">
        <v>87</v>
      </c>
      <c r="AW444" s="13" t="s">
        <v>37</v>
      </c>
      <c r="AX444" s="13" t="s">
        <v>77</v>
      </c>
      <c r="AY444" s="152" t="s">
        <v>124</v>
      </c>
    </row>
    <row r="445" spans="2:51" s="15" customFormat="1" ht="12">
      <c r="B445" s="164"/>
      <c r="D445" s="151" t="s">
        <v>135</v>
      </c>
      <c r="E445" s="165" t="s">
        <v>3</v>
      </c>
      <c r="F445" s="166" t="s">
        <v>146</v>
      </c>
      <c r="H445" s="167">
        <v>4</v>
      </c>
      <c r="L445" s="164"/>
      <c r="M445" s="168"/>
      <c r="N445" s="169"/>
      <c r="O445" s="169"/>
      <c r="P445" s="169"/>
      <c r="Q445" s="169"/>
      <c r="R445" s="169"/>
      <c r="S445" s="169"/>
      <c r="T445" s="170"/>
      <c r="AT445" s="165" t="s">
        <v>135</v>
      </c>
      <c r="AU445" s="165" t="s">
        <v>87</v>
      </c>
      <c r="AV445" s="15" t="s">
        <v>131</v>
      </c>
      <c r="AW445" s="15" t="s">
        <v>37</v>
      </c>
      <c r="AX445" s="15" t="s">
        <v>85</v>
      </c>
      <c r="AY445" s="165" t="s">
        <v>124</v>
      </c>
    </row>
    <row r="446" spans="2:63" s="12" customFormat="1" ht="22.9" customHeight="1">
      <c r="B446" s="121"/>
      <c r="D446" s="122" t="s">
        <v>76</v>
      </c>
      <c r="E446" s="131" t="s">
        <v>620</v>
      </c>
      <c r="F446" s="131" t="s">
        <v>621</v>
      </c>
      <c r="J446" s="132">
        <f>BK446</f>
        <v>0</v>
      </c>
      <c r="L446" s="121"/>
      <c r="M446" s="125"/>
      <c r="N446" s="126"/>
      <c r="O446" s="126"/>
      <c r="P446" s="127">
        <f>SUM(P447:P448)</f>
        <v>26.04426</v>
      </c>
      <c r="Q446" s="126"/>
      <c r="R446" s="127">
        <f>SUM(R447:R448)</f>
        <v>0</v>
      </c>
      <c r="S446" s="126"/>
      <c r="T446" s="128">
        <f>SUM(T447:T448)</f>
        <v>0</v>
      </c>
      <c r="AR446" s="122" t="s">
        <v>85</v>
      </c>
      <c r="AT446" s="129" t="s">
        <v>76</v>
      </c>
      <c r="AU446" s="129" t="s">
        <v>85</v>
      </c>
      <c r="AY446" s="122" t="s">
        <v>124</v>
      </c>
      <c r="BK446" s="130">
        <f>SUM(BK447:BK448)</f>
        <v>0</v>
      </c>
    </row>
    <row r="447" spans="1:65" s="2" customFormat="1" ht="44.25" customHeight="1">
      <c r="A447" s="32"/>
      <c r="B447" s="133"/>
      <c r="C447" s="134" t="s">
        <v>622</v>
      </c>
      <c r="D447" s="134" t="s">
        <v>126</v>
      </c>
      <c r="E447" s="135" t="s">
        <v>623</v>
      </c>
      <c r="F447" s="136" t="s">
        <v>624</v>
      </c>
      <c r="G447" s="137" t="s">
        <v>236</v>
      </c>
      <c r="H447" s="138">
        <v>394.61</v>
      </c>
      <c r="I447" s="139"/>
      <c r="J447" s="139">
        <f>ROUND(I447*H447,2)</f>
        <v>0</v>
      </c>
      <c r="K447" s="136" t="s">
        <v>130</v>
      </c>
      <c r="L447" s="33"/>
      <c r="M447" s="140" t="s">
        <v>3</v>
      </c>
      <c r="N447" s="141" t="s">
        <v>48</v>
      </c>
      <c r="O447" s="142">
        <v>0.066</v>
      </c>
      <c r="P447" s="142">
        <f>O447*H447</f>
        <v>26.04426</v>
      </c>
      <c r="Q447" s="142">
        <v>0</v>
      </c>
      <c r="R447" s="142">
        <f>Q447*H447</f>
        <v>0</v>
      </c>
      <c r="S447" s="142">
        <v>0</v>
      </c>
      <c r="T447" s="143">
        <f>S447*H447</f>
        <v>0</v>
      </c>
      <c r="U447" s="32"/>
      <c r="V447" s="32"/>
      <c r="W447" s="32"/>
      <c r="X447" s="32"/>
      <c r="Y447" s="32"/>
      <c r="Z447" s="32"/>
      <c r="AA447" s="32"/>
      <c r="AB447" s="32"/>
      <c r="AC447" s="32"/>
      <c r="AD447" s="32"/>
      <c r="AE447" s="32"/>
      <c r="AR447" s="144" t="s">
        <v>131</v>
      </c>
      <c r="AT447" s="144" t="s">
        <v>126</v>
      </c>
      <c r="AU447" s="144" t="s">
        <v>87</v>
      </c>
      <c r="AY447" s="20" t="s">
        <v>124</v>
      </c>
      <c r="BE447" s="145">
        <f>IF(N447="základní",J447,0)</f>
        <v>0</v>
      </c>
      <c r="BF447" s="145">
        <f>IF(N447="snížená",J447,0)</f>
        <v>0</v>
      </c>
      <c r="BG447" s="145">
        <f>IF(N447="zákl. přenesená",J447,0)</f>
        <v>0</v>
      </c>
      <c r="BH447" s="145">
        <f>IF(N447="sníž. přenesená",J447,0)</f>
        <v>0</v>
      </c>
      <c r="BI447" s="145">
        <f>IF(N447="nulová",J447,0)</f>
        <v>0</v>
      </c>
      <c r="BJ447" s="20" t="s">
        <v>85</v>
      </c>
      <c r="BK447" s="145">
        <f>ROUND(I447*H447,2)</f>
        <v>0</v>
      </c>
      <c r="BL447" s="20" t="s">
        <v>131</v>
      </c>
      <c r="BM447" s="144" t="s">
        <v>625</v>
      </c>
    </row>
    <row r="448" spans="1:47" s="2" customFormat="1" ht="12">
      <c r="A448" s="32"/>
      <c r="B448" s="33"/>
      <c r="C448" s="32"/>
      <c r="D448" s="146" t="s">
        <v>133</v>
      </c>
      <c r="E448" s="32"/>
      <c r="F448" s="147" t="s">
        <v>626</v>
      </c>
      <c r="G448" s="32"/>
      <c r="H448" s="32"/>
      <c r="I448" s="32"/>
      <c r="J448" s="32"/>
      <c r="K448" s="32"/>
      <c r="L448" s="33"/>
      <c r="M448" s="148"/>
      <c r="N448" s="149"/>
      <c r="O448" s="53"/>
      <c r="P448" s="53"/>
      <c r="Q448" s="53"/>
      <c r="R448" s="53"/>
      <c r="S448" s="53"/>
      <c r="T448" s="54"/>
      <c r="U448" s="32"/>
      <c r="V448" s="32"/>
      <c r="W448" s="32"/>
      <c r="X448" s="32"/>
      <c r="Y448" s="32"/>
      <c r="Z448" s="32"/>
      <c r="AA448" s="32"/>
      <c r="AB448" s="32"/>
      <c r="AC448" s="32"/>
      <c r="AD448" s="32"/>
      <c r="AE448" s="32"/>
      <c r="AT448" s="20" t="s">
        <v>133</v>
      </c>
      <c r="AU448" s="20" t="s">
        <v>87</v>
      </c>
    </row>
    <row r="449" spans="2:63" s="12" customFormat="1" ht="25.9" customHeight="1">
      <c r="B449" s="121"/>
      <c r="D449" s="122" t="s">
        <v>76</v>
      </c>
      <c r="E449" s="123" t="s">
        <v>249</v>
      </c>
      <c r="F449" s="123" t="s">
        <v>627</v>
      </c>
      <c r="J449" s="124">
        <f>BK449</f>
        <v>0</v>
      </c>
      <c r="L449" s="121"/>
      <c r="M449" s="125"/>
      <c r="N449" s="126"/>
      <c r="O449" s="126"/>
      <c r="P449" s="127">
        <f>P450+P453</f>
        <v>46.15480000000001</v>
      </c>
      <c r="Q449" s="126"/>
      <c r="R449" s="127">
        <f>R450+R453</f>
        <v>0.061312</v>
      </c>
      <c r="S449" s="126"/>
      <c r="T449" s="128">
        <f>T450+T453</f>
        <v>0</v>
      </c>
      <c r="AR449" s="122" t="s">
        <v>147</v>
      </c>
      <c r="AT449" s="129" t="s">
        <v>76</v>
      </c>
      <c r="AU449" s="129" t="s">
        <v>77</v>
      </c>
      <c r="AY449" s="122" t="s">
        <v>124</v>
      </c>
      <c r="BK449" s="130">
        <f>BK450+BK453</f>
        <v>0</v>
      </c>
    </row>
    <row r="450" spans="2:63" s="12" customFormat="1" ht="22.9" customHeight="1">
      <c r="B450" s="121"/>
      <c r="D450" s="122" t="s">
        <v>76</v>
      </c>
      <c r="E450" s="131" t="s">
        <v>628</v>
      </c>
      <c r="F450" s="131" t="s">
        <v>629</v>
      </c>
      <c r="J450" s="132">
        <f>BK450</f>
        <v>0</v>
      </c>
      <c r="L450" s="121"/>
      <c r="M450" s="125"/>
      <c r="N450" s="126"/>
      <c r="O450" s="126"/>
      <c r="P450" s="127">
        <f>SUM(P451:P452)</f>
        <v>0.075</v>
      </c>
      <c r="Q450" s="126"/>
      <c r="R450" s="127">
        <f>SUM(R451:R452)</f>
        <v>0</v>
      </c>
      <c r="S450" s="126"/>
      <c r="T450" s="128">
        <f>SUM(T451:T452)</f>
        <v>0</v>
      </c>
      <c r="AR450" s="122" t="s">
        <v>147</v>
      </c>
      <c r="AT450" s="129" t="s">
        <v>76</v>
      </c>
      <c r="AU450" s="129" t="s">
        <v>85</v>
      </c>
      <c r="AY450" s="122" t="s">
        <v>124</v>
      </c>
      <c r="BK450" s="130">
        <f>SUM(BK451:BK452)</f>
        <v>0</v>
      </c>
    </row>
    <row r="451" spans="1:65" s="2" customFormat="1" ht="49.15" customHeight="1">
      <c r="A451" s="32"/>
      <c r="B451" s="133"/>
      <c r="C451" s="134" t="s">
        <v>630</v>
      </c>
      <c r="D451" s="134" t="s">
        <v>126</v>
      </c>
      <c r="E451" s="135" t="s">
        <v>631</v>
      </c>
      <c r="F451" s="136" t="s">
        <v>632</v>
      </c>
      <c r="G451" s="137" t="s">
        <v>633</v>
      </c>
      <c r="H451" s="138">
        <v>1</v>
      </c>
      <c r="I451" s="139"/>
      <c r="J451" s="139">
        <f>ROUND(I451*H451,2)</f>
        <v>0</v>
      </c>
      <c r="K451" s="136" t="s">
        <v>3</v>
      </c>
      <c r="L451" s="33"/>
      <c r="M451" s="140" t="s">
        <v>3</v>
      </c>
      <c r="N451" s="141" t="s">
        <v>48</v>
      </c>
      <c r="O451" s="142">
        <v>0.075</v>
      </c>
      <c r="P451" s="142">
        <f>O451*H451</f>
        <v>0.075</v>
      </c>
      <c r="Q451" s="142">
        <v>0</v>
      </c>
      <c r="R451" s="142">
        <f>Q451*H451</f>
        <v>0</v>
      </c>
      <c r="S451" s="142">
        <v>0</v>
      </c>
      <c r="T451" s="143">
        <f>S451*H451</f>
        <v>0</v>
      </c>
      <c r="U451" s="32"/>
      <c r="V451" s="32"/>
      <c r="W451" s="32"/>
      <c r="X451" s="32"/>
      <c r="Y451" s="32"/>
      <c r="Z451" s="32"/>
      <c r="AA451" s="32"/>
      <c r="AB451" s="32"/>
      <c r="AC451" s="32"/>
      <c r="AD451" s="32"/>
      <c r="AE451" s="32"/>
      <c r="AR451" s="144" t="s">
        <v>587</v>
      </c>
      <c r="AT451" s="144" t="s">
        <v>126</v>
      </c>
      <c r="AU451" s="144" t="s">
        <v>87</v>
      </c>
      <c r="AY451" s="20" t="s">
        <v>124</v>
      </c>
      <c r="BE451" s="145">
        <f>IF(N451="základní",J451,0)</f>
        <v>0</v>
      </c>
      <c r="BF451" s="145">
        <f>IF(N451="snížená",J451,0)</f>
        <v>0</v>
      </c>
      <c r="BG451" s="145">
        <f>IF(N451="zákl. přenesená",J451,0)</f>
        <v>0</v>
      </c>
      <c r="BH451" s="145">
        <f>IF(N451="sníž. přenesená",J451,0)</f>
        <v>0</v>
      </c>
      <c r="BI451" s="145">
        <f>IF(N451="nulová",J451,0)</f>
        <v>0</v>
      </c>
      <c r="BJ451" s="20" t="s">
        <v>85</v>
      </c>
      <c r="BK451" s="145">
        <f>ROUND(I451*H451,2)</f>
        <v>0</v>
      </c>
      <c r="BL451" s="20" t="s">
        <v>587</v>
      </c>
      <c r="BM451" s="144" t="s">
        <v>634</v>
      </c>
    </row>
    <row r="452" spans="2:51" s="13" customFormat="1" ht="12">
      <c r="B452" s="150"/>
      <c r="D452" s="151" t="s">
        <v>135</v>
      </c>
      <c r="E452" s="152" t="s">
        <v>3</v>
      </c>
      <c r="F452" s="153" t="s">
        <v>85</v>
      </c>
      <c r="H452" s="154">
        <v>1</v>
      </c>
      <c r="L452" s="150"/>
      <c r="M452" s="155"/>
      <c r="N452" s="156"/>
      <c r="O452" s="156"/>
      <c r="P452" s="156"/>
      <c r="Q452" s="156"/>
      <c r="R452" s="156"/>
      <c r="S452" s="156"/>
      <c r="T452" s="157"/>
      <c r="AT452" s="152" t="s">
        <v>135</v>
      </c>
      <c r="AU452" s="152" t="s">
        <v>87</v>
      </c>
      <c r="AV452" s="13" t="s">
        <v>87</v>
      </c>
      <c r="AW452" s="13" t="s">
        <v>37</v>
      </c>
      <c r="AX452" s="13" t="s">
        <v>85</v>
      </c>
      <c r="AY452" s="152" t="s">
        <v>124</v>
      </c>
    </row>
    <row r="453" spans="2:63" s="12" customFormat="1" ht="22.9" customHeight="1">
      <c r="B453" s="121"/>
      <c r="D453" s="122" t="s">
        <v>76</v>
      </c>
      <c r="E453" s="131" t="s">
        <v>635</v>
      </c>
      <c r="F453" s="131" t="s">
        <v>636</v>
      </c>
      <c r="J453" s="132">
        <f>BK453</f>
        <v>0</v>
      </c>
      <c r="L453" s="121"/>
      <c r="M453" s="125"/>
      <c r="N453" s="126"/>
      <c r="O453" s="126"/>
      <c r="P453" s="127">
        <f>SUM(P454:P470)</f>
        <v>46.079800000000006</v>
      </c>
      <c r="Q453" s="126"/>
      <c r="R453" s="127">
        <f>SUM(R454:R470)</f>
        <v>0.061312</v>
      </c>
      <c r="S453" s="126"/>
      <c r="T453" s="128">
        <f>SUM(T454:T470)</f>
        <v>0</v>
      </c>
      <c r="AR453" s="122" t="s">
        <v>147</v>
      </c>
      <c r="AT453" s="129" t="s">
        <v>76</v>
      </c>
      <c r="AU453" s="129" t="s">
        <v>85</v>
      </c>
      <c r="AY453" s="122" t="s">
        <v>124</v>
      </c>
      <c r="BK453" s="130">
        <f>SUM(BK454:BK470)</f>
        <v>0</v>
      </c>
    </row>
    <row r="454" spans="1:65" s="2" customFormat="1" ht="66.75" customHeight="1">
      <c r="A454" s="32"/>
      <c r="B454" s="133"/>
      <c r="C454" s="134" t="s">
        <v>637</v>
      </c>
      <c r="D454" s="134" t="s">
        <v>126</v>
      </c>
      <c r="E454" s="135" t="s">
        <v>638</v>
      </c>
      <c r="F454" s="136" t="s">
        <v>639</v>
      </c>
      <c r="G454" s="137" t="s">
        <v>183</v>
      </c>
      <c r="H454" s="138">
        <v>95.8</v>
      </c>
      <c r="I454" s="139"/>
      <c r="J454" s="139">
        <f>ROUND(I454*H454,2)</f>
        <v>0</v>
      </c>
      <c r="K454" s="136" t="s">
        <v>130</v>
      </c>
      <c r="L454" s="33"/>
      <c r="M454" s="140" t="s">
        <v>3</v>
      </c>
      <c r="N454" s="141" t="s">
        <v>48</v>
      </c>
      <c r="O454" s="142">
        <v>0.159</v>
      </c>
      <c r="P454" s="142">
        <f>O454*H454</f>
        <v>15.2322</v>
      </c>
      <c r="Q454" s="142">
        <v>0</v>
      </c>
      <c r="R454" s="142">
        <f>Q454*H454</f>
        <v>0</v>
      </c>
      <c r="S454" s="142">
        <v>0</v>
      </c>
      <c r="T454" s="143">
        <f>S454*H454</f>
        <v>0</v>
      </c>
      <c r="U454" s="32"/>
      <c r="V454" s="32"/>
      <c r="W454" s="32"/>
      <c r="X454" s="32"/>
      <c r="Y454" s="32"/>
      <c r="Z454" s="32"/>
      <c r="AA454" s="32"/>
      <c r="AB454" s="32"/>
      <c r="AC454" s="32"/>
      <c r="AD454" s="32"/>
      <c r="AE454" s="32"/>
      <c r="AR454" s="144" t="s">
        <v>587</v>
      </c>
      <c r="AT454" s="144" t="s">
        <v>126</v>
      </c>
      <c r="AU454" s="144" t="s">
        <v>87</v>
      </c>
      <c r="AY454" s="20" t="s">
        <v>124</v>
      </c>
      <c r="BE454" s="145">
        <f>IF(N454="základní",J454,0)</f>
        <v>0</v>
      </c>
      <c r="BF454" s="145">
        <f>IF(N454="snížená",J454,0)</f>
        <v>0</v>
      </c>
      <c r="BG454" s="145">
        <f>IF(N454="zákl. přenesená",J454,0)</f>
        <v>0</v>
      </c>
      <c r="BH454" s="145">
        <f>IF(N454="sníž. přenesená",J454,0)</f>
        <v>0</v>
      </c>
      <c r="BI454" s="145">
        <f>IF(N454="nulová",J454,0)</f>
        <v>0</v>
      </c>
      <c r="BJ454" s="20" t="s">
        <v>85</v>
      </c>
      <c r="BK454" s="145">
        <f>ROUND(I454*H454,2)</f>
        <v>0</v>
      </c>
      <c r="BL454" s="20" t="s">
        <v>587</v>
      </c>
      <c r="BM454" s="144" t="s">
        <v>640</v>
      </c>
    </row>
    <row r="455" spans="1:47" s="2" customFormat="1" ht="12">
      <c r="A455" s="32"/>
      <c r="B455" s="33"/>
      <c r="C455" s="32"/>
      <c r="D455" s="146" t="s">
        <v>133</v>
      </c>
      <c r="E455" s="32"/>
      <c r="F455" s="147" t="s">
        <v>641</v>
      </c>
      <c r="G455" s="32"/>
      <c r="H455" s="32"/>
      <c r="I455" s="32"/>
      <c r="J455" s="32"/>
      <c r="K455" s="32"/>
      <c r="L455" s="33"/>
      <c r="M455" s="148"/>
      <c r="N455" s="149"/>
      <c r="O455" s="53"/>
      <c r="P455" s="53"/>
      <c r="Q455" s="53"/>
      <c r="R455" s="53"/>
      <c r="S455" s="53"/>
      <c r="T455" s="54"/>
      <c r="U455" s="32"/>
      <c r="V455" s="32"/>
      <c r="W455" s="32"/>
      <c r="X455" s="32"/>
      <c r="Y455" s="32"/>
      <c r="Z455" s="32"/>
      <c r="AA455" s="32"/>
      <c r="AB455" s="32"/>
      <c r="AC455" s="32"/>
      <c r="AD455" s="32"/>
      <c r="AE455" s="32"/>
      <c r="AT455" s="20" t="s">
        <v>133</v>
      </c>
      <c r="AU455" s="20" t="s">
        <v>87</v>
      </c>
    </row>
    <row r="456" spans="2:51" s="13" customFormat="1" ht="12">
      <c r="B456" s="150"/>
      <c r="D456" s="151" t="s">
        <v>135</v>
      </c>
      <c r="E456" s="152" t="s">
        <v>3</v>
      </c>
      <c r="F456" s="153" t="s">
        <v>642</v>
      </c>
      <c r="H456" s="154">
        <v>95.8</v>
      </c>
      <c r="L456" s="150"/>
      <c r="M456" s="155"/>
      <c r="N456" s="156"/>
      <c r="O456" s="156"/>
      <c r="P456" s="156"/>
      <c r="Q456" s="156"/>
      <c r="R456" s="156"/>
      <c r="S456" s="156"/>
      <c r="T456" s="157"/>
      <c r="AT456" s="152" t="s">
        <v>135</v>
      </c>
      <c r="AU456" s="152" t="s">
        <v>87</v>
      </c>
      <c r="AV456" s="13" t="s">
        <v>87</v>
      </c>
      <c r="AW456" s="13" t="s">
        <v>37</v>
      </c>
      <c r="AX456" s="13" t="s">
        <v>85</v>
      </c>
      <c r="AY456" s="152" t="s">
        <v>124</v>
      </c>
    </row>
    <row r="457" spans="1:65" s="2" customFormat="1" ht="37.9" customHeight="1">
      <c r="A457" s="32"/>
      <c r="B457" s="133"/>
      <c r="C457" s="134" t="s">
        <v>643</v>
      </c>
      <c r="D457" s="134" t="s">
        <v>126</v>
      </c>
      <c r="E457" s="135" t="s">
        <v>644</v>
      </c>
      <c r="F457" s="136" t="s">
        <v>645</v>
      </c>
      <c r="G457" s="137" t="s">
        <v>183</v>
      </c>
      <c r="H457" s="138">
        <v>95.8</v>
      </c>
      <c r="I457" s="139"/>
      <c r="J457" s="139">
        <f>ROUND(I457*H457,2)</f>
        <v>0</v>
      </c>
      <c r="K457" s="136" t="s">
        <v>130</v>
      </c>
      <c r="L457" s="33"/>
      <c r="M457" s="140" t="s">
        <v>3</v>
      </c>
      <c r="N457" s="141" t="s">
        <v>48</v>
      </c>
      <c r="O457" s="142">
        <v>0.065</v>
      </c>
      <c r="P457" s="142">
        <f>O457*H457</f>
        <v>6.227</v>
      </c>
      <c r="Q457" s="142">
        <v>0</v>
      </c>
      <c r="R457" s="142">
        <f>Q457*H457</f>
        <v>0</v>
      </c>
      <c r="S457" s="142">
        <v>0</v>
      </c>
      <c r="T457" s="143">
        <f>S457*H457</f>
        <v>0</v>
      </c>
      <c r="U457" s="32"/>
      <c r="V457" s="32"/>
      <c r="W457" s="32"/>
      <c r="X457" s="32"/>
      <c r="Y457" s="32"/>
      <c r="Z457" s="32"/>
      <c r="AA457" s="32"/>
      <c r="AB457" s="32"/>
      <c r="AC457" s="32"/>
      <c r="AD457" s="32"/>
      <c r="AE457" s="32"/>
      <c r="AR457" s="144" t="s">
        <v>587</v>
      </c>
      <c r="AT457" s="144" t="s">
        <v>126</v>
      </c>
      <c r="AU457" s="144" t="s">
        <v>87</v>
      </c>
      <c r="AY457" s="20" t="s">
        <v>124</v>
      </c>
      <c r="BE457" s="145">
        <f>IF(N457="základní",J457,0)</f>
        <v>0</v>
      </c>
      <c r="BF457" s="145">
        <f>IF(N457="snížená",J457,0)</f>
        <v>0</v>
      </c>
      <c r="BG457" s="145">
        <f>IF(N457="zákl. přenesená",J457,0)</f>
        <v>0</v>
      </c>
      <c r="BH457" s="145">
        <f>IF(N457="sníž. přenesená",J457,0)</f>
        <v>0</v>
      </c>
      <c r="BI457" s="145">
        <f>IF(N457="nulová",J457,0)</f>
        <v>0</v>
      </c>
      <c r="BJ457" s="20" t="s">
        <v>85</v>
      </c>
      <c r="BK457" s="145">
        <f>ROUND(I457*H457,2)</f>
        <v>0</v>
      </c>
      <c r="BL457" s="20" t="s">
        <v>587</v>
      </c>
      <c r="BM457" s="144" t="s">
        <v>646</v>
      </c>
    </row>
    <row r="458" spans="1:47" s="2" customFormat="1" ht="12">
      <c r="A458" s="32"/>
      <c r="B458" s="33"/>
      <c r="C458" s="32"/>
      <c r="D458" s="146" t="s">
        <v>133</v>
      </c>
      <c r="E458" s="32"/>
      <c r="F458" s="147" t="s">
        <v>647</v>
      </c>
      <c r="G458" s="32"/>
      <c r="H458" s="32"/>
      <c r="I458" s="32"/>
      <c r="J458" s="32"/>
      <c r="K458" s="32"/>
      <c r="L458" s="33"/>
      <c r="M458" s="148"/>
      <c r="N458" s="149"/>
      <c r="O458" s="53"/>
      <c r="P458" s="53"/>
      <c r="Q458" s="53"/>
      <c r="R458" s="53"/>
      <c r="S458" s="53"/>
      <c r="T458" s="54"/>
      <c r="U458" s="32"/>
      <c r="V458" s="32"/>
      <c r="W458" s="32"/>
      <c r="X458" s="32"/>
      <c r="Y458" s="32"/>
      <c r="Z458" s="32"/>
      <c r="AA458" s="32"/>
      <c r="AB458" s="32"/>
      <c r="AC458" s="32"/>
      <c r="AD458" s="32"/>
      <c r="AE458" s="32"/>
      <c r="AT458" s="20" t="s">
        <v>133</v>
      </c>
      <c r="AU458" s="20" t="s">
        <v>87</v>
      </c>
    </row>
    <row r="459" spans="2:51" s="13" customFormat="1" ht="12">
      <c r="B459" s="150"/>
      <c r="D459" s="151" t="s">
        <v>135</v>
      </c>
      <c r="E459" s="152" t="s">
        <v>3</v>
      </c>
      <c r="F459" s="153" t="s">
        <v>642</v>
      </c>
      <c r="H459" s="154">
        <v>95.8</v>
      </c>
      <c r="L459" s="150"/>
      <c r="M459" s="155"/>
      <c r="N459" s="156"/>
      <c r="O459" s="156"/>
      <c r="P459" s="156"/>
      <c r="Q459" s="156"/>
      <c r="R459" s="156"/>
      <c r="S459" s="156"/>
      <c r="T459" s="157"/>
      <c r="AT459" s="152" t="s">
        <v>135</v>
      </c>
      <c r="AU459" s="152" t="s">
        <v>87</v>
      </c>
      <c r="AV459" s="13" t="s">
        <v>87</v>
      </c>
      <c r="AW459" s="13" t="s">
        <v>37</v>
      </c>
      <c r="AX459" s="13" t="s">
        <v>85</v>
      </c>
      <c r="AY459" s="152" t="s">
        <v>124</v>
      </c>
    </row>
    <row r="460" spans="1:65" s="2" customFormat="1" ht="37.9" customHeight="1">
      <c r="A460" s="32"/>
      <c r="B460" s="133"/>
      <c r="C460" s="134" t="s">
        <v>648</v>
      </c>
      <c r="D460" s="134" t="s">
        <v>126</v>
      </c>
      <c r="E460" s="135" t="s">
        <v>649</v>
      </c>
      <c r="F460" s="136" t="s">
        <v>650</v>
      </c>
      <c r="G460" s="137" t="s">
        <v>183</v>
      </c>
      <c r="H460" s="138">
        <v>95.8</v>
      </c>
      <c r="I460" s="139"/>
      <c r="J460" s="139">
        <f>ROUND(I460*H460,2)</f>
        <v>0</v>
      </c>
      <c r="K460" s="136" t="s">
        <v>130</v>
      </c>
      <c r="L460" s="33"/>
      <c r="M460" s="140" t="s">
        <v>3</v>
      </c>
      <c r="N460" s="141" t="s">
        <v>48</v>
      </c>
      <c r="O460" s="142">
        <v>0.025</v>
      </c>
      <c r="P460" s="142">
        <f>O460*H460</f>
        <v>2.395</v>
      </c>
      <c r="Q460" s="142">
        <v>9E-05</v>
      </c>
      <c r="R460" s="142">
        <f>Q460*H460</f>
        <v>0.008622</v>
      </c>
      <c r="S460" s="142">
        <v>0</v>
      </c>
      <c r="T460" s="143">
        <f>S460*H460</f>
        <v>0</v>
      </c>
      <c r="U460" s="32"/>
      <c r="V460" s="32"/>
      <c r="W460" s="32"/>
      <c r="X460" s="32"/>
      <c r="Y460" s="32"/>
      <c r="Z460" s="32"/>
      <c r="AA460" s="32"/>
      <c r="AB460" s="32"/>
      <c r="AC460" s="32"/>
      <c r="AD460" s="32"/>
      <c r="AE460" s="32"/>
      <c r="AR460" s="144" t="s">
        <v>587</v>
      </c>
      <c r="AT460" s="144" t="s">
        <v>126</v>
      </c>
      <c r="AU460" s="144" t="s">
        <v>87</v>
      </c>
      <c r="AY460" s="20" t="s">
        <v>124</v>
      </c>
      <c r="BE460" s="145">
        <f>IF(N460="základní",J460,0)</f>
        <v>0</v>
      </c>
      <c r="BF460" s="145">
        <f>IF(N460="snížená",J460,0)</f>
        <v>0</v>
      </c>
      <c r="BG460" s="145">
        <f>IF(N460="zákl. přenesená",J460,0)</f>
        <v>0</v>
      </c>
      <c r="BH460" s="145">
        <f>IF(N460="sníž. přenesená",J460,0)</f>
        <v>0</v>
      </c>
      <c r="BI460" s="145">
        <f>IF(N460="nulová",J460,0)</f>
        <v>0</v>
      </c>
      <c r="BJ460" s="20" t="s">
        <v>85</v>
      </c>
      <c r="BK460" s="145">
        <f>ROUND(I460*H460,2)</f>
        <v>0</v>
      </c>
      <c r="BL460" s="20" t="s">
        <v>587</v>
      </c>
      <c r="BM460" s="144" t="s">
        <v>651</v>
      </c>
    </row>
    <row r="461" spans="1:47" s="2" customFormat="1" ht="12">
      <c r="A461" s="32"/>
      <c r="B461" s="33"/>
      <c r="C461" s="32"/>
      <c r="D461" s="146" t="s">
        <v>133</v>
      </c>
      <c r="E461" s="32"/>
      <c r="F461" s="147" t="s">
        <v>652</v>
      </c>
      <c r="G461" s="32"/>
      <c r="H461" s="32"/>
      <c r="I461" s="32"/>
      <c r="J461" s="32"/>
      <c r="K461" s="32"/>
      <c r="L461" s="33"/>
      <c r="M461" s="148"/>
      <c r="N461" s="149"/>
      <c r="O461" s="53"/>
      <c r="P461" s="53"/>
      <c r="Q461" s="53"/>
      <c r="R461" s="53"/>
      <c r="S461" s="53"/>
      <c r="T461" s="54"/>
      <c r="U461" s="32"/>
      <c r="V461" s="32"/>
      <c r="W461" s="32"/>
      <c r="X461" s="32"/>
      <c r="Y461" s="32"/>
      <c r="Z461" s="32"/>
      <c r="AA461" s="32"/>
      <c r="AB461" s="32"/>
      <c r="AC461" s="32"/>
      <c r="AD461" s="32"/>
      <c r="AE461" s="32"/>
      <c r="AT461" s="20" t="s">
        <v>133</v>
      </c>
      <c r="AU461" s="20" t="s">
        <v>87</v>
      </c>
    </row>
    <row r="462" spans="2:51" s="13" customFormat="1" ht="12">
      <c r="B462" s="150"/>
      <c r="D462" s="151" t="s">
        <v>135</v>
      </c>
      <c r="E462" s="152" t="s">
        <v>3</v>
      </c>
      <c r="F462" s="153" t="s">
        <v>642</v>
      </c>
      <c r="H462" s="154">
        <v>95.8</v>
      </c>
      <c r="L462" s="150"/>
      <c r="M462" s="155"/>
      <c r="N462" s="156"/>
      <c r="O462" s="156"/>
      <c r="P462" s="156"/>
      <c r="Q462" s="156"/>
      <c r="R462" s="156"/>
      <c r="S462" s="156"/>
      <c r="T462" s="157"/>
      <c r="AT462" s="152" t="s">
        <v>135</v>
      </c>
      <c r="AU462" s="152" t="s">
        <v>87</v>
      </c>
      <c r="AV462" s="13" t="s">
        <v>87</v>
      </c>
      <c r="AW462" s="13" t="s">
        <v>37</v>
      </c>
      <c r="AX462" s="13" t="s">
        <v>85</v>
      </c>
      <c r="AY462" s="152" t="s">
        <v>124</v>
      </c>
    </row>
    <row r="463" spans="1:65" s="2" customFormat="1" ht="37.9" customHeight="1">
      <c r="A463" s="32"/>
      <c r="B463" s="133"/>
      <c r="C463" s="134" t="s">
        <v>653</v>
      </c>
      <c r="D463" s="134" t="s">
        <v>126</v>
      </c>
      <c r="E463" s="135" t="s">
        <v>654</v>
      </c>
      <c r="F463" s="136" t="s">
        <v>655</v>
      </c>
      <c r="G463" s="137" t="s">
        <v>183</v>
      </c>
      <c r="H463" s="138">
        <v>95.8</v>
      </c>
      <c r="I463" s="139"/>
      <c r="J463" s="139">
        <f>ROUND(I463*H463,2)</f>
        <v>0</v>
      </c>
      <c r="K463" s="136" t="s">
        <v>130</v>
      </c>
      <c r="L463" s="33"/>
      <c r="M463" s="140" t="s">
        <v>3</v>
      </c>
      <c r="N463" s="141" t="s">
        <v>48</v>
      </c>
      <c r="O463" s="142">
        <v>0.124</v>
      </c>
      <c r="P463" s="142">
        <f>O463*H463</f>
        <v>11.879199999999999</v>
      </c>
      <c r="Q463" s="142">
        <v>0</v>
      </c>
      <c r="R463" s="142">
        <f>Q463*H463</f>
        <v>0</v>
      </c>
      <c r="S463" s="142">
        <v>0</v>
      </c>
      <c r="T463" s="143">
        <f>S463*H463</f>
        <v>0</v>
      </c>
      <c r="U463" s="32"/>
      <c r="V463" s="32"/>
      <c r="W463" s="32"/>
      <c r="X463" s="32"/>
      <c r="Y463" s="32"/>
      <c r="Z463" s="32"/>
      <c r="AA463" s="32"/>
      <c r="AB463" s="32"/>
      <c r="AC463" s="32"/>
      <c r="AD463" s="32"/>
      <c r="AE463" s="32"/>
      <c r="AR463" s="144" t="s">
        <v>587</v>
      </c>
      <c r="AT463" s="144" t="s">
        <v>126</v>
      </c>
      <c r="AU463" s="144" t="s">
        <v>87</v>
      </c>
      <c r="AY463" s="20" t="s">
        <v>124</v>
      </c>
      <c r="BE463" s="145">
        <f>IF(N463="základní",J463,0)</f>
        <v>0</v>
      </c>
      <c r="BF463" s="145">
        <f>IF(N463="snížená",J463,0)</f>
        <v>0</v>
      </c>
      <c r="BG463" s="145">
        <f>IF(N463="zákl. přenesená",J463,0)</f>
        <v>0</v>
      </c>
      <c r="BH463" s="145">
        <f>IF(N463="sníž. přenesená",J463,0)</f>
        <v>0</v>
      </c>
      <c r="BI463" s="145">
        <f>IF(N463="nulová",J463,0)</f>
        <v>0</v>
      </c>
      <c r="BJ463" s="20" t="s">
        <v>85</v>
      </c>
      <c r="BK463" s="145">
        <f>ROUND(I463*H463,2)</f>
        <v>0</v>
      </c>
      <c r="BL463" s="20" t="s">
        <v>587</v>
      </c>
      <c r="BM463" s="144" t="s">
        <v>656</v>
      </c>
    </row>
    <row r="464" spans="1:47" s="2" customFormat="1" ht="12">
      <c r="A464" s="32"/>
      <c r="B464" s="33"/>
      <c r="C464" s="32"/>
      <c r="D464" s="146" t="s">
        <v>133</v>
      </c>
      <c r="E464" s="32"/>
      <c r="F464" s="147" t="s">
        <v>657</v>
      </c>
      <c r="G464" s="32"/>
      <c r="H464" s="32"/>
      <c r="I464" s="32"/>
      <c r="J464" s="32"/>
      <c r="K464" s="32"/>
      <c r="L464" s="33"/>
      <c r="M464" s="148"/>
      <c r="N464" s="149"/>
      <c r="O464" s="53"/>
      <c r="P464" s="53"/>
      <c r="Q464" s="53"/>
      <c r="R464" s="53"/>
      <c r="S464" s="53"/>
      <c r="T464" s="54"/>
      <c r="U464" s="32"/>
      <c r="V464" s="32"/>
      <c r="W464" s="32"/>
      <c r="X464" s="32"/>
      <c r="Y464" s="32"/>
      <c r="Z464" s="32"/>
      <c r="AA464" s="32"/>
      <c r="AB464" s="32"/>
      <c r="AC464" s="32"/>
      <c r="AD464" s="32"/>
      <c r="AE464" s="32"/>
      <c r="AT464" s="20" t="s">
        <v>133</v>
      </c>
      <c r="AU464" s="20" t="s">
        <v>87</v>
      </c>
    </row>
    <row r="465" spans="2:51" s="13" customFormat="1" ht="22.5">
      <c r="B465" s="150"/>
      <c r="D465" s="151" t="s">
        <v>135</v>
      </c>
      <c r="E465" s="152" t="s">
        <v>3</v>
      </c>
      <c r="F465" s="153" t="s">
        <v>658</v>
      </c>
      <c r="H465" s="154">
        <v>95.8</v>
      </c>
      <c r="L465" s="150"/>
      <c r="M465" s="155"/>
      <c r="N465" s="156"/>
      <c r="O465" s="156"/>
      <c r="P465" s="156"/>
      <c r="Q465" s="156"/>
      <c r="R465" s="156"/>
      <c r="S465" s="156"/>
      <c r="T465" s="157"/>
      <c r="AT465" s="152" t="s">
        <v>135</v>
      </c>
      <c r="AU465" s="152" t="s">
        <v>87</v>
      </c>
      <c r="AV465" s="13" t="s">
        <v>87</v>
      </c>
      <c r="AW465" s="13" t="s">
        <v>37</v>
      </c>
      <c r="AX465" s="13" t="s">
        <v>85</v>
      </c>
      <c r="AY465" s="152" t="s">
        <v>124</v>
      </c>
    </row>
    <row r="466" spans="1:65" s="2" customFormat="1" ht="24.2" customHeight="1">
      <c r="A466" s="32"/>
      <c r="B466" s="133"/>
      <c r="C466" s="178" t="s">
        <v>659</v>
      </c>
      <c r="D466" s="178" t="s">
        <v>249</v>
      </c>
      <c r="E466" s="179" t="s">
        <v>660</v>
      </c>
      <c r="F466" s="180" t="s">
        <v>661</v>
      </c>
      <c r="G466" s="181" t="s">
        <v>183</v>
      </c>
      <c r="H466" s="182">
        <v>95.8</v>
      </c>
      <c r="I466" s="183"/>
      <c r="J466" s="183">
        <f>ROUND(I466*H466,2)</f>
        <v>0</v>
      </c>
      <c r="K466" s="180" t="s">
        <v>130</v>
      </c>
      <c r="L466" s="184"/>
      <c r="M466" s="185" t="s">
        <v>3</v>
      </c>
      <c r="N466" s="186" t="s">
        <v>48</v>
      </c>
      <c r="O466" s="142">
        <v>0</v>
      </c>
      <c r="P466" s="142">
        <f>O466*H466</f>
        <v>0</v>
      </c>
      <c r="Q466" s="142">
        <v>0.00055</v>
      </c>
      <c r="R466" s="142">
        <f>Q466*H466</f>
        <v>0.05269</v>
      </c>
      <c r="S466" s="142">
        <v>0</v>
      </c>
      <c r="T466" s="143">
        <f>S466*H466</f>
        <v>0</v>
      </c>
      <c r="U466" s="32"/>
      <c r="V466" s="32"/>
      <c r="W466" s="32"/>
      <c r="X466" s="32"/>
      <c r="Y466" s="32"/>
      <c r="Z466" s="32"/>
      <c r="AA466" s="32"/>
      <c r="AB466" s="32"/>
      <c r="AC466" s="32"/>
      <c r="AD466" s="32"/>
      <c r="AE466" s="32"/>
      <c r="AR466" s="144" t="s">
        <v>662</v>
      </c>
      <c r="AT466" s="144" t="s">
        <v>249</v>
      </c>
      <c r="AU466" s="144" t="s">
        <v>87</v>
      </c>
      <c r="AY466" s="20" t="s">
        <v>124</v>
      </c>
      <c r="BE466" s="145">
        <f>IF(N466="základní",J466,0)</f>
        <v>0</v>
      </c>
      <c r="BF466" s="145">
        <f>IF(N466="snížená",J466,0)</f>
        <v>0</v>
      </c>
      <c r="BG466" s="145">
        <f>IF(N466="zákl. přenesená",J466,0)</f>
        <v>0</v>
      </c>
      <c r="BH466" s="145">
        <f>IF(N466="sníž. přenesená",J466,0)</f>
        <v>0</v>
      </c>
      <c r="BI466" s="145">
        <f>IF(N466="nulová",J466,0)</f>
        <v>0</v>
      </c>
      <c r="BJ466" s="20" t="s">
        <v>85</v>
      </c>
      <c r="BK466" s="145">
        <f>ROUND(I466*H466,2)</f>
        <v>0</v>
      </c>
      <c r="BL466" s="20" t="s">
        <v>662</v>
      </c>
      <c r="BM466" s="144" t="s">
        <v>663</v>
      </c>
    </row>
    <row r="467" spans="2:51" s="13" customFormat="1" ht="12">
      <c r="B467" s="150"/>
      <c r="D467" s="151" t="s">
        <v>135</v>
      </c>
      <c r="E467" s="152" t="s">
        <v>3</v>
      </c>
      <c r="F467" s="153" t="s">
        <v>642</v>
      </c>
      <c r="H467" s="154">
        <v>95.8</v>
      </c>
      <c r="L467" s="150"/>
      <c r="M467" s="155"/>
      <c r="N467" s="156"/>
      <c r="O467" s="156"/>
      <c r="P467" s="156"/>
      <c r="Q467" s="156"/>
      <c r="R467" s="156"/>
      <c r="S467" s="156"/>
      <c r="T467" s="157"/>
      <c r="AT467" s="152" t="s">
        <v>135</v>
      </c>
      <c r="AU467" s="152" t="s">
        <v>87</v>
      </c>
      <c r="AV467" s="13" t="s">
        <v>87</v>
      </c>
      <c r="AW467" s="13" t="s">
        <v>37</v>
      </c>
      <c r="AX467" s="13" t="s">
        <v>85</v>
      </c>
      <c r="AY467" s="152" t="s">
        <v>124</v>
      </c>
    </row>
    <row r="468" spans="1:65" s="2" customFormat="1" ht="55.5" customHeight="1">
      <c r="A468" s="32"/>
      <c r="B468" s="133"/>
      <c r="C468" s="134" t="s">
        <v>664</v>
      </c>
      <c r="D468" s="134" t="s">
        <v>126</v>
      </c>
      <c r="E468" s="135" t="s">
        <v>665</v>
      </c>
      <c r="F468" s="136" t="s">
        <v>666</v>
      </c>
      <c r="G468" s="137" t="s">
        <v>183</v>
      </c>
      <c r="H468" s="138">
        <v>95.8</v>
      </c>
      <c r="I468" s="139"/>
      <c r="J468" s="139">
        <f>ROUND(I468*H468,2)</f>
        <v>0</v>
      </c>
      <c r="K468" s="136" t="s">
        <v>130</v>
      </c>
      <c r="L468" s="33"/>
      <c r="M468" s="140" t="s">
        <v>3</v>
      </c>
      <c r="N468" s="141" t="s">
        <v>48</v>
      </c>
      <c r="O468" s="142">
        <v>0.108</v>
      </c>
      <c r="P468" s="142">
        <f>O468*H468</f>
        <v>10.3464</v>
      </c>
      <c r="Q468" s="142">
        <v>0</v>
      </c>
      <c r="R468" s="142">
        <f>Q468*H468</f>
        <v>0</v>
      </c>
      <c r="S468" s="142">
        <v>0</v>
      </c>
      <c r="T468" s="143">
        <f>S468*H468</f>
        <v>0</v>
      </c>
      <c r="U468" s="32"/>
      <c r="V468" s="32"/>
      <c r="W468" s="32"/>
      <c r="X468" s="32"/>
      <c r="Y468" s="32"/>
      <c r="Z468" s="32"/>
      <c r="AA468" s="32"/>
      <c r="AB468" s="32"/>
      <c r="AC468" s="32"/>
      <c r="AD468" s="32"/>
      <c r="AE468" s="32"/>
      <c r="AR468" s="144" t="s">
        <v>587</v>
      </c>
      <c r="AT468" s="144" t="s">
        <v>126</v>
      </c>
      <c r="AU468" s="144" t="s">
        <v>87</v>
      </c>
      <c r="AY468" s="20" t="s">
        <v>124</v>
      </c>
      <c r="BE468" s="145">
        <f>IF(N468="základní",J468,0)</f>
        <v>0</v>
      </c>
      <c r="BF468" s="145">
        <f>IF(N468="snížená",J468,0)</f>
        <v>0</v>
      </c>
      <c r="BG468" s="145">
        <f>IF(N468="zákl. přenesená",J468,0)</f>
        <v>0</v>
      </c>
      <c r="BH468" s="145">
        <f>IF(N468="sníž. přenesená",J468,0)</f>
        <v>0</v>
      </c>
      <c r="BI468" s="145">
        <f>IF(N468="nulová",J468,0)</f>
        <v>0</v>
      </c>
      <c r="BJ468" s="20" t="s">
        <v>85</v>
      </c>
      <c r="BK468" s="145">
        <f>ROUND(I468*H468,2)</f>
        <v>0</v>
      </c>
      <c r="BL468" s="20" t="s">
        <v>587</v>
      </c>
      <c r="BM468" s="144" t="s">
        <v>667</v>
      </c>
    </row>
    <row r="469" spans="1:47" s="2" customFormat="1" ht="12">
      <c r="A469" s="32"/>
      <c r="B469" s="33"/>
      <c r="C469" s="32"/>
      <c r="D469" s="146" t="s">
        <v>133</v>
      </c>
      <c r="E469" s="32"/>
      <c r="F469" s="147" t="s">
        <v>668</v>
      </c>
      <c r="G469" s="32"/>
      <c r="H469" s="32"/>
      <c r="I469" s="32"/>
      <c r="J469" s="32"/>
      <c r="K469" s="32"/>
      <c r="L469" s="33"/>
      <c r="M469" s="148"/>
      <c r="N469" s="149"/>
      <c r="O469" s="53"/>
      <c r="P469" s="53"/>
      <c r="Q469" s="53"/>
      <c r="R469" s="53"/>
      <c r="S469" s="53"/>
      <c r="T469" s="54"/>
      <c r="U469" s="32"/>
      <c r="V469" s="32"/>
      <c r="W469" s="32"/>
      <c r="X469" s="32"/>
      <c r="Y469" s="32"/>
      <c r="Z469" s="32"/>
      <c r="AA469" s="32"/>
      <c r="AB469" s="32"/>
      <c r="AC469" s="32"/>
      <c r="AD469" s="32"/>
      <c r="AE469" s="32"/>
      <c r="AT469" s="20" t="s">
        <v>133</v>
      </c>
      <c r="AU469" s="20" t="s">
        <v>87</v>
      </c>
    </row>
    <row r="470" spans="2:51" s="13" customFormat="1" ht="12">
      <c r="B470" s="150"/>
      <c r="D470" s="151" t="s">
        <v>135</v>
      </c>
      <c r="E470" s="152" t="s">
        <v>3</v>
      </c>
      <c r="F470" s="153" t="s">
        <v>642</v>
      </c>
      <c r="H470" s="154">
        <v>95.8</v>
      </c>
      <c r="L470" s="150"/>
      <c r="M470" s="155"/>
      <c r="N470" s="156"/>
      <c r="O470" s="156"/>
      <c r="P470" s="156"/>
      <c r="Q470" s="156"/>
      <c r="R470" s="156"/>
      <c r="S470" s="156"/>
      <c r="T470" s="157"/>
      <c r="AT470" s="152" t="s">
        <v>135</v>
      </c>
      <c r="AU470" s="152" t="s">
        <v>87</v>
      </c>
      <c r="AV470" s="13" t="s">
        <v>87</v>
      </c>
      <c r="AW470" s="13" t="s">
        <v>37</v>
      </c>
      <c r="AX470" s="13" t="s">
        <v>85</v>
      </c>
      <c r="AY470" s="152" t="s">
        <v>124</v>
      </c>
    </row>
    <row r="471" spans="2:63" s="12" customFormat="1" ht="25.9" customHeight="1">
      <c r="B471" s="121"/>
      <c r="D471" s="122" t="s">
        <v>76</v>
      </c>
      <c r="E471" s="123" t="s">
        <v>669</v>
      </c>
      <c r="F471" s="123" t="s">
        <v>670</v>
      </c>
      <c r="J471" s="124">
        <f>BK471</f>
        <v>0</v>
      </c>
      <c r="L471" s="121"/>
      <c r="M471" s="125"/>
      <c r="N471" s="126"/>
      <c r="O471" s="126"/>
      <c r="P471" s="127">
        <f>P472+P482+P493</f>
        <v>0</v>
      </c>
      <c r="Q471" s="126"/>
      <c r="R471" s="127">
        <f>R472+R482+R493</f>
        <v>0</v>
      </c>
      <c r="S471" s="126"/>
      <c r="T471" s="128">
        <f>T472+T482+T493</f>
        <v>0</v>
      </c>
      <c r="AR471" s="122" t="s">
        <v>166</v>
      </c>
      <c r="AT471" s="129" t="s">
        <v>76</v>
      </c>
      <c r="AU471" s="129" t="s">
        <v>77</v>
      </c>
      <c r="AY471" s="122" t="s">
        <v>124</v>
      </c>
      <c r="BK471" s="130">
        <f>BK472+BK482+BK493</f>
        <v>0</v>
      </c>
    </row>
    <row r="472" spans="2:63" s="12" customFormat="1" ht="22.9" customHeight="1">
      <c r="B472" s="121"/>
      <c r="D472" s="122" t="s">
        <v>76</v>
      </c>
      <c r="E472" s="131" t="s">
        <v>671</v>
      </c>
      <c r="F472" s="131" t="s">
        <v>672</v>
      </c>
      <c r="J472" s="132">
        <f>BK472</f>
        <v>0</v>
      </c>
      <c r="L472" s="121"/>
      <c r="M472" s="125"/>
      <c r="N472" s="126"/>
      <c r="O472" s="126"/>
      <c r="P472" s="127">
        <f>SUM(P473:P481)</f>
        <v>0</v>
      </c>
      <c r="Q472" s="126"/>
      <c r="R472" s="127">
        <f>SUM(R473:R481)</f>
        <v>0</v>
      </c>
      <c r="S472" s="126"/>
      <c r="T472" s="128">
        <f>SUM(T473:T481)</f>
        <v>0</v>
      </c>
      <c r="AR472" s="122" t="s">
        <v>166</v>
      </c>
      <c r="AT472" s="129" t="s">
        <v>76</v>
      </c>
      <c r="AU472" s="129" t="s">
        <v>85</v>
      </c>
      <c r="AY472" s="122" t="s">
        <v>124</v>
      </c>
      <c r="BK472" s="130">
        <f>SUM(BK473:BK481)</f>
        <v>0</v>
      </c>
    </row>
    <row r="473" spans="1:65" s="2" customFormat="1" ht="16.5" customHeight="1">
      <c r="A473" s="32"/>
      <c r="B473" s="133"/>
      <c r="C473" s="134" t="s">
        <v>673</v>
      </c>
      <c r="D473" s="134" t="s">
        <v>126</v>
      </c>
      <c r="E473" s="135" t="s">
        <v>674</v>
      </c>
      <c r="F473" s="136" t="s">
        <v>675</v>
      </c>
      <c r="G473" s="137" t="s">
        <v>633</v>
      </c>
      <c r="H473" s="138">
        <v>1</v>
      </c>
      <c r="I473" s="139"/>
      <c r="J473" s="139">
        <f>ROUND(I473*H473,2)</f>
        <v>0</v>
      </c>
      <c r="K473" s="136" t="s">
        <v>130</v>
      </c>
      <c r="L473" s="33"/>
      <c r="M473" s="140" t="s">
        <v>3</v>
      </c>
      <c r="N473" s="141" t="s">
        <v>48</v>
      </c>
      <c r="O473" s="142">
        <v>0</v>
      </c>
      <c r="P473" s="142">
        <f>O473*H473</f>
        <v>0</v>
      </c>
      <c r="Q473" s="142">
        <v>0</v>
      </c>
      <c r="R473" s="142">
        <f>Q473*H473</f>
        <v>0</v>
      </c>
      <c r="S473" s="142">
        <v>0</v>
      </c>
      <c r="T473" s="143">
        <f>S473*H473</f>
        <v>0</v>
      </c>
      <c r="U473" s="32"/>
      <c r="V473" s="32"/>
      <c r="W473" s="32"/>
      <c r="X473" s="32"/>
      <c r="Y473" s="32"/>
      <c r="Z473" s="32"/>
      <c r="AA473" s="32"/>
      <c r="AB473" s="32"/>
      <c r="AC473" s="32"/>
      <c r="AD473" s="32"/>
      <c r="AE473" s="32"/>
      <c r="AR473" s="144" t="s">
        <v>676</v>
      </c>
      <c r="AT473" s="144" t="s">
        <v>126</v>
      </c>
      <c r="AU473" s="144" t="s">
        <v>87</v>
      </c>
      <c r="AY473" s="20" t="s">
        <v>124</v>
      </c>
      <c r="BE473" s="145">
        <f>IF(N473="základní",J473,0)</f>
        <v>0</v>
      </c>
      <c r="BF473" s="145">
        <f>IF(N473="snížená",J473,0)</f>
        <v>0</v>
      </c>
      <c r="BG473" s="145">
        <f>IF(N473="zákl. přenesená",J473,0)</f>
        <v>0</v>
      </c>
      <c r="BH473" s="145">
        <f>IF(N473="sníž. přenesená",J473,0)</f>
        <v>0</v>
      </c>
      <c r="BI473" s="145">
        <f>IF(N473="nulová",J473,0)</f>
        <v>0</v>
      </c>
      <c r="BJ473" s="20" t="s">
        <v>85</v>
      </c>
      <c r="BK473" s="145">
        <f>ROUND(I473*H473,2)</f>
        <v>0</v>
      </c>
      <c r="BL473" s="20" t="s">
        <v>676</v>
      </c>
      <c r="BM473" s="144" t="s">
        <v>677</v>
      </c>
    </row>
    <row r="474" spans="1:47" s="2" customFormat="1" ht="12">
      <c r="A474" s="32"/>
      <c r="B474" s="33"/>
      <c r="C474" s="32"/>
      <c r="D474" s="146" t="s">
        <v>133</v>
      </c>
      <c r="E474" s="32"/>
      <c r="F474" s="147" t="s">
        <v>678</v>
      </c>
      <c r="G474" s="32"/>
      <c r="H474" s="32"/>
      <c r="I474" s="32"/>
      <c r="J474" s="32"/>
      <c r="K474" s="32"/>
      <c r="L474" s="33"/>
      <c r="M474" s="148"/>
      <c r="N474" s="149"/>
      <c r="O474" s="53"/>
      <c r="P474" s="53"/>
      <c r="Q474" s="53"/>
      <c r="R474" s="53"/>
      <c r="S474" s="53"/>
      <c r="T474" s="54"/>
      <c r="U474" s="32"/>
      <c r="V474" s="32"/>
      <c r="W474" s="32"/>
      <c r="X474" s="32"/>
      <c r="Y474" s="32"/>
      <c r="Z474" s="32"/>
      <c r="AA474" s="32"/>
      <c r="AB474" s="32"/>
      <c r="AC474" s="32"/>
      <c r="AD474" s="32"/>
      <c r="AE474" s="32"/>
      <c r="AT474" s="20" t="s">
        <v>133</v>
      </c>
      <c r="AU474" s="20" t="s">
        <v>87</v>
      </c>
    </row>
    <row r="475" spans="2:51" s="13" customFormat="1" ht="12">
      <c r="B475" s="150"/>
      <c r="D475" s="151" t="s">
        <v>135</v>
      </c>
      <c r="E475" s="152" t="s">
        <v>3</v>
      </c>
      <c r="F475" s="153" t="s">
        <v>85</v>
      </c>
      <c r="H475" s="154">
        <v>1</v>
      </c>
      <c r="L475" s="150"/>
      <c r="M475" s="155"/>
      <c r="N475" s="156"/>
      <c r="O475" s="156"/>
      <c r="P475" s="156"/>
      <c r="Q475" s="156"/>
      <c r="R475" s="156"/>
      <c r="S475" s="156"/>
      <c r="T475" s="157"/>
      <c r="AT475" s="152" t="s">
        <v>135</v>
      </c>
      <c r="AU475" s="152" t="s">
        <v>87</v>
      </c>
      <c r="AV475" s="13" t="s">
        <v>87</v>
      </c>
      <c r="AW475" s="13" t="s">
        <v>37</v>
      </c>
      <c r="AX475" s="13" t="s">
        <v>85</v>
      </c>
      <c r="AY475" s="152" t="s">
        <v>124</v>
      </c>
    </row>
    <row r="476" spans="1:65" s="2" customFormat="1" ht="16.5" customHeight="1">
      <c r="A476" s="32"/>
      <c r="B476" s="133"/>
      <c r="C476" s="134" t="s">
        <v>679</v>
      </c>
      <c r="D476" s="134" t="s">
        <v>126</v>
      </c>
      <c r="E476" s="135" t="s">
        <v>680</v>
      </c>
      <c r="F476" s="136" t="s">
        <v>681</v>
      </c>
      <c r="G476" s="137" t="s">
        <v>633</v>
      </c>
      <c r="H476" s="138">
        <v>1</v>
      </c>
      <c r="I476" s="139"/>
      <c r="J476" s="139">
        <f>ROUND(I476*H476,2)</f>
        <v>0</v>
      </c>
      <c r="K476" s="136" t="s">
        <v>130</v>
      </c>
      <c r="L476" s="33"/>
      <c r="M476" s="140" t="s">
        <v>3</v>
      </c>
      <c r="N476" s="141" t="s">
        <v>48</v>
      </c>
      <c r="O476" s="142">
        <v>0</v>
      </c>
      <c r="P476" s="142">
        <f>O476*H476</f>
        <v>0</v>
      </c>
      <c r="Q476" s="142">
        <v>0</v>
      </c>
      <c r="R476" s="142">
        <f>Q476*H476</f>
        <v>0</v>
      </c>
      <c r="S476" s="142">
        <v>0</v>
      </c>
      <c r="T476" s="143">
        <f>S476*H476</f>
        <v>0</v>
      </c>
      <c r="U476" s="32"/>
      <c r="V476" s="32"/>
      <c r="W476" s="32"/>
      <c r="X476" s="32"/>
      <c r="Y476" s="32"/>
      <c r="Z476" s="32"/>
      <c r="AA476" s="32"/>
      <c r="AB476" s="32"/>
      <c r="AC476" s="32"/>
      <c r="AD476" s="32"/>
      <c r="AE476" s="32"/>
      <c r="AR476" s="144" t="s">
        <v>676</v>
      </c>
      <c r="AT476" s="144" t="s">
        <v>126</v>
      </c>
      <c r="AU476" s="144" t="s">
        <v>87</v>
      </c>
      <c r="AY476" s="20" t="s">
        <v>124</v>
      </c>
      <c r="BE476" s="145">
        <f>IF(N476="základní",J476,0)</f>
        <v>0</v>
      </c>
      <c r="BF476" s="145">
        <f>IF(N476="snížená",J476,0)</f>
        <v>0</v>
      </c>
      <c r="BG476" s="145">
        <f>IF(N476="zákl. přenesená",J476,0)</f>
        <v>0</v>
      </c>
      <c r="BH476" s="145">
        <f>IF(N476="sníž. přenesená",J476,0)</f>
        <v>0</v>
      </c>
      <c r="BI476" s="145">
        <f>IF(N476="nulová",J476,0)</f>
        <v>0</v>
      </c>
      <c r="BJ476" s="20" t="s">
        <v>85</v>
      </c>
      <c r="BK476" s="145">
        <f>ROUND(I476*H476,2)</f>
        <v>0</v>
      </c>
      <c r="BL476" s="20" t="s">
        <v>676</v>
      </c>
      <c r="BM476" s="144" t="s">
        <v>682</v>
      </c>
    </row>
    <row r="477" spans="1:47" s="2" customFormat="1" ht="12">
      <c r="A477" s="32"/>
      <c r="B477" s="33"/>
      <c r="C477" s="32"/>
      <c r="D477" s="146" t="s">
        <v>133</v>
      </c>
      <c r="E477" s="32"/>
      <c r="F477" s="147" t="s">
        <v>683</v>
      </c>
      <c r="G477" s="32"/>
      <c r="H477" s="32"/>
      <c r="I477" s="32"/>
      <c r="J477" s="32"/>
      <c r="K477" s="32"/>
      <c r="L477" s="33"/>
      <c r="M477" s="148"/>
      <c r="N477" s="149"/>
      <c r="O477" s="53"/>
      <c r="P477" s="53"/>
      <c r="Q477" s="53"/>
      <c r="R477" s="53"/>
      <c r="S477" s="53"/>
      <c r="T477" s="54"/>
      <c r="U477" s="32"/>
      <c r="V477" s="32"/>
      <c r="W477" s="32"/>
      <c r="X477" s="32"/>
      <c r="Y477" s="32"/>
      <c r="Z477" s="32"/>
      <c r="AA477" s="32"/>
      <c r="AB477" s="32"/>
      <c r="AC477" s="32"/>
      <c r="AD477" s="32"/>
      <c r="AE477" s="32"/>
      <c r="AT477" s="20" t="s">
        <v>133</v>
      </c>
      <c r="AU477" s="20" t="s">
        <v>87</v>
      </c>
    </row>
    <row r="478" spans="2:51" s="13" customFormat="1" ht="12">
      <c r="B478" s="150"/>
      <c r="D478" s="151" t="s">
        <v>135</v>
      </c>
      <c r="E478" s="152" t="s">
        <v>3</v>
      </c>
      <c r="F478" s="153" t="s">
        <v>85</v>
      </c>
      <c r="H478" s="154">
        <v>1</v>
      </c>
      <c r="L478" s="150"/>
      <c r="M478" s="155"/>
      <c r="N478" s="156"/>
      <c r="O478" s="156"/>
      <c r="P478" s="156"/>
      <c r="Q478" s="156"/>
      <c r="R478" s="156"/>
      <c r="S478" s="156"/>
      <c r="T478" s="157"/>
      <c r="AT478" s="152" t="s">
        <v>135</v>
      </c>
      <c r="AU478" s="152" t="s">
        <v>87</v>
      </c>
      <c r="AV478" s="13" t="s">
        <v>87</v>
      </c>
      <c r="AW478" s="13" t="s">
        <v>37</v>
      </c>
      <c r="AX478" s="13" t="s">
        <v>85</v>
      </c>
      <c r="AY478" s="152" t="s">
        <v>124</v>
      </c>
    </row>
    <row r="479" spans="1:65" s="2" customFormat="1" ht="24.2" customHeight="1">
      <c r="A479" s="32"/>
      <c r="B479" s="133"/>
      <c r="C479" s="134" t="s">
        <v>684</v>
      </c>
      <c r="D479" s="134" t="s">
        <v>126</v>
      </c>
      <c r="E479" s="135" t="s">
        <v>685</v>
      </c>
      <c r="F479" s="136" t="s">
        <v>686</v>
      </c>
      <c r="G479" s="137" t="s">
        <v>633</v>
      </c>
      <c r="H479" s="138">
        <v>1</v>
      </c>
      <c r="I479" s="139"/>
      <c r="J479" s="139">
        <f>ROUND(I479*H479,2)</f>
        <v>0</v>
      </c>
      <c r="K479" s="136" t="s">
        <v>130</v>
      </c>
      <c r="L479" s="33"/>
      <c r="M479" s="140" t="s">
        <v>3</v>
      </c>
      <c r="N479" s="141" t="s">
        <v>48</v>
      </c>
      <c r="O479" s="142">
        <v>0</v>
      </c>
      <c r="P479" s="142">
        <f>O479*H479</f>
        <v>0</v>
      </c>
      <c r="Q479" s="142">
        <v>0</v>
      </c>
      <c r="R479" s="142">
        <f>Q479*H479</f>
        <v>0</v>
      </c>
      <c r="S479" s="142">
        <v>0</v>
      </c>
      <c r="T479" s="143">
        <f>S479*H479</f>
        <v>0</v>
      </c>
      <c r="U479" s="32"/>
      <c r="V479" s="32"/>
      <c r="W479" s="32"/>
      <c r="X479" s="32"/>
      <c r="Y479" s="32"/>
      <c r="Z479" s="32"/>
      <c r="AA479" s="32"/>
      <c r="AB479" s="32"/>
      <c r="AC479" s="32"/>
      <c r="AD479" s="32"/>
      <c r="AE479" s="32"/>
      <c r="AR479" s="144" t="s">
        <v>676</v>
      </c>
      <c r="AT479" s="144" t="s">
        <v>126</v>
      </c>
      <c r="AU479" s="144" t="s">
        <v>87</v>
      </c>
      <c r="AY479" s="20" t="s">
        <v>124</v>
      </c>
      <c r="BE479" s="145">
        <f>IF(N479="základní",J479,0)</f>
        <v>0</v>
      </c>
      <c r="BF479" s="145">
        <f>IF(N479="snížená",J479,0)</f>
        <v>0</v>
      </c>
      <c r="BG479" s="145">
        <f>IF(N479="zákl. přenesená",J479,0)</f>
        <v>0</v>
      </c>
      <c r="BH479" s="145">
        <f>IF(N479="sníž. přenesená",J479,0)</f>
        <v>0</v>
      </c>
      <c r="BI479" s="145">
        <f>IF(N479="nulová",J479,0)</f>
        <v>0</v>
      </c>
      <c r="BJ479" s="20" t="s">
        <v>85</v>
      </c>
      <c r="BK479" s="145">
        <f>ROUND(I479*H479,2)</f>
        <v>0</v>
      </c>
      <c r="BL479" s="20" t="s">
        <v>676</v>
      </c>
      <c r="BM479" s="144" t="s">
        <v>687</v>
      </c>
    </row>
    <row r="480" spans="1:47" s="2" customFormat="1" ht="12">
      <c r="A480" s="32"/>
      <c r="B480" s="33"/>
      <c r="C480" s="32"/>
      <c r="D480" s="146" t="s">
        <v>133</v>
      </c>
      <c r="E480" s="32"/>
      <c r="F480" s="147" t="s">
        <v>688</v>
      </c>
      <c r="G480" s="32"/>
      <c r="H480" s="32"/>
      <c r="I480" s="32"/>
      <c r="J480" s="32"/>
      <c r="K480" s="32"/>
      <c r="L480" s="33"/>
      <c r="M480" s="148"/>
      <c r="N480" s="149"/>
      <c r="O480" s="53"/>
      <c r="P480" s="53"/>
      <c r="Q480" s="53"/>
      <c r="R480" s="53"/>
      <c r="S480" s="53"/>
      <c r="T480" s="54"/>
      <c r="U480" s="32"/>
      <c r="V480" s="32"/>
      <c r="W480" s="32"/>
      <c r="X480" s="32"/>
      <c r="Y480" s="32"/>
      <c r="Z480" s="32"/>
      <c r="AA480" s="32"/>
      <c r="AB480" s="32"/>
      <c r="AC480" s="32"/>
      <c r="AD480" s="32"/>
      <c r="AE480" s="32"/>
      <c r="AT480" s="20" t="s">
        <v>133</v>
      </c>
      <c r="AU480" s="20" t="s">
        <v>87</v>
      </c>
    </row>
    <row r="481" spans="2:51" s="13" customFormat="1" ht="12">
      <c r="B481" s="150"/>
      <c r="D481" s="151" t="s">
        <v>135</v>
      </c>
      <c r="E481" s="152" t="s">
        <v>3</v>
      </c>
      <c r="F481" s="153" t="s">
        <v>85</v>
      </c>
      <c r="H481" s="154">
        <v>1</v>
      </c>
      <c r="L481" s="150"/>
      <c r="M481" s="155"/>
      <c r="N481" s="156"/>
      <c r="O481" s="156"/>
      <c r="P481" s="156"/>
      <c r="Q481" s="156"/>
      <c r="R481" s="156"/>
      <c r="S481" s="156"/>
      <c r="T481" s="157"/>
      <c r="AT481" s="152" t="s">
        <v>135</v>
      </c>
      <c r="AU481" s="152" t="s">
        <v>87</v>
      </c>
      <c r="AV481" s="13" t="s">
        <v>87</v>
      </c>
      <c r="AW481" s="13" t="s">
        <v>37</v>
      </c>
      <c r="AX481" s="13" t="s">
        <v>85</v>
      </c>
      <c r="AY481" s="152" t="s">
        <v>124</v>
      </c>
    </row>
    <row r="482" spans="2:63" s="12" customFormat="1" ht="22.9" customHeight="1">
      <c r="B482" s="121"/>
      <c r="D482" s="122" t="s">
        <v>76</v>
      </c>
      <c r="E482" s="131" t="s">
        <v>689</v>
      </c>
      <c r="F482" s="131" t="s">
        <v>690</v>
      </c>
      <c r="J482" s="132">
        <f>BK482</f>
        <v>0</v>
      </c>
      <c r="L482" s="121"/>
      <c r="M482" s="125"/>
      <c r="N482" s="126"/>
      <c r="O482" s="126"/>
      <c r="P482" s="127">
        <f>SUM(P483:P492)</f>
        <v>0</v>
      </c>
      <c r="Q482" s="126"/>
      <c r="R482" s="127">
        <f>SUM(R483:R492)</f>
        <v>0</v>
      </c>
      <c r="S482" s="126"/>
      <c r="T482" s="128">
        <f>SUM(T483:T492)</f>
        <v>0</v>
      </c>
      <c r="AR482" s="122" t="s">
        <v>166</v>
      </c>
      <c r="AT482" s="129" t="s">
        <v>76</v>
      </c>
      <c r="AU482" s="129" t="s">
        <v>85</v>
      </c>
      <c r="AY482" s="122" t="s">
        <v>124</v>
      </c>
      <c r="BK482" s="130">
        <f>SUM(BK483:BK492)</f>
        <v>0</v>
      </c>
    </row>
    <row r="483" spans="1:65" s="2" customFormat="1" ht="33" customHeight="1">
      <c r="A483" s="32"/>
      <c r="B483" s="133"/>
      <c r="C483" s="134" t="s">
        <v>691</v>
      </c>
      <c r="D483" s="134" t="s">
        <v>126</v>
      </c>
      <c r="E483" s="135" t="s">
        <v>692</v>
      </c>
      <c r="F483" s="136" t="s">
        <v>693</v>
      </c>
      <c r="G483" s="137" t="s">
        <v>633</v>
      </c>
      <c r="H483" s="138">
        <v>1</v>
      </c>
      <c r="I483" s="139"/>
      <c r="J483" s="139">
        <f>ROUND(I483*H483,2)</f>
        <v>0</v>
      </c>
      <c r="K483" s="136" t="s">
        <v>130</v>
      </c>
      <c r="L483" s="33"/>
      <c r="M483" s="140" t="s">
        <v>3</v>
      </c>
      <c r="N483" s="141" t="s">
        <v>48</v>
      </c>
      <c r="O483" s="142">
        <v>0</v>
      </c>
      <c r="P483" s="142">
        <f>O483*H483</f>
        <v>0</v>
      </c>
      <c r="Q483" s="142">
        <v>0</v>
      </c>
      <c r="R483" s="142">
        <f>Q483*H483</f>
        <v>0</v>
      </c>
      <c r="S483" s="142">
        <v>0</v>
      </c>
      <c r="T483" s="143">
        <f>S483*H483</f>
        <v>0</v>
      </c>
      <c r="U483" s="32"/>
      <c r="V483" s="32"/>
      <c r="W483" s="32"/>
      <c r="X483" s="32"/>
      <c r="Y483" s="32"/>
      <c r="Z483" s="32"/>
      <c r="AA483" s="32"/>
      <c r="AB483" s="32"/>
      <c r="AC483" s="32"/>
      <c r="AD483" s="32"/>
      <c r="AE483" s="32"/>
      <c r="AR483" s="144" t="s">
        <v>676</v>
      </c>
      <c r="AT483" s="144" t="s">
        <v>126</v>
      </c>
      <c r="AU483" s="144" t="s">
        <v>87</v>
      </c>
      <c r="AY483" s="20" t="s">
        <v>124</v>
      </c>
      <c r="BE483" s="145">
        <f>IF(N483="základní",J483,0)</f>
        <v>0</v>
      </c>
      <c r="BF483" s="145">
        <f>IF(N483="snížená",J483,0)</f>
        <v>0</v>
      </c>
      <c r="BG483" s="145">
        <f>IF(N483="zákl. přenesená",J483,0)</f>
        <v>0</v>
      </c>
      <c r="BH483" s="145">
        <f>IF(N483="sníž. přenesená",J483,0)</f>
        <v>0</v>
      </c>
      <c r="BI483" s="145">
        <f>IF(N483="nulová",J483,0)</f>
        <v>0</v>
      </c>
      <c r="BJ483" s="20" t="s">
        <v>85</v>
      </c>
      <c r="BK483" s="145">
        <f>ROUND(I483*H483,2)</f>
        <v>0</v>
      </c>
      <c r="BL483" s="20" t="s">
        <v>676</v>
      </c>
      <c r="BM483" s="144" t="s">
        <v>694</v>
      </c>
    </row>
    <row r="484" spans="1:47" s="2" customFormat="1" ht="12">
      <c r="A484" s="32"/>
      <c r="B484" s="33"/>
      <c r="C484" s="32"/>
      <c r="D484" s="146" t="s">
        <v>133</v>
      </c>
      <c r="E484" s="32"/>
      <c r="F484" s="147" t="s">
        <v>695</v>
      </c>
      <c r="G484" s="32"/>
      <c r="H484" s="32"/>
      <c r="I484" s="32"/>
      <c r="J484" s="32"/>
      <c r="K484" s="32"/>
      <c r="L484" s="33"/>
      <c r="M484" s="148"/>
      <c r="N484" s="149"/>
      <c r="O484" s="53"/>
      <c r="P484" s="53"/>
      <c r="Q484" s="53"/>
      <c r="R484" s="53"/>
      <c r="S484" s="53"/>
      <c r="T484" s="54"/>
      <c r="U484" s="32"/>
      <c r="V484" s="32"/>
      <c r="W484" s="32"/>
      <c r="X484" s="32"/>
      <c r="Y484" s="32"/>
      <c r="Z484" s="32"/>
      <c r="AA484" s="32"/>
      <c r="AB484" s="32"/>
      <c r="AC484" s="32"/>
      <c r="AD484" s="32"/>
      <c r="AE484" s="32"/>
      <c r="AT484" s="20" t="s">
        <v>133</v>
      </c>
      <c r="AU484" s="20" t="s">
        <v>87</v>
      </c>
    </row>
    <row r="485" spans="2:51" s="14" customFormat="1" ht="12">
      <c r="B485" s="158"/>
      <c r="D485" s="151" t="s">
        <v>135</v>
      </c>
      <c r="E485" s="159" t="s">
        <v>3</v>
      </c>
      <c r="F485" s="160" t="s">
        <v>696</v>
      </c>
      <c r="H485" s="159" t="s">
        <v>3</v>
      </c>
      <c r="L485" s="158"/>
      <c r="M485" s="161"/>
      <c r="N485" s="162"/>
      <c r="O485" s="162"/>
      <c r="P485" s="162"/>
      <c r="Q485" s="162"/>
      <c r="R485" s="162"/>
      <c r="S485" s="162"/>
      <c r="T485" s="163"/>
      <c r="AT485" s="159" t="s">
        <v>135</v>
      </c>
      <c r="AU485" s="159" t="s">
        <v>87</v>
      </c>
      <c r="AV485" s="14" t="s">
        <v>85</v>
      </c>
      <c r="AW485" s="14" t="s">
        <v>37</v>
      </c>
      <c r="AX485" s="14" t="s">
        <v>77</v>
      </c>
      <c r="AY485" s="159" t="s">
        <v>124</v>
      </c>
    </row>
    <row r="486" spans="2:51" s="13" customFormat="1" ht="12">
      <c r="B486" s="150"/>
      <c r="D486" s="151" t="s">
        <v>135</v>
      </c>
      <c r="E486" s="152" t="s">
        <v>3</v>
      </c>
      <c r="F486" s="153" t="s">
        <v>85</v>
      </c>
      <c r="H486" s="154">
        <v>1</v>
      </c>
      <c r="L486" s="150"/>
      <c r="M486" s="155"/>
      <c r="N486" s="156"/>
      <c r="O486" s="156"/>
      <c r="P486" s="156"/>
      <c r="Q486" s="156"/>
      <c r="R486" s="156"/>
      <c r="S486" s="156"/>
      <c r="T486" s="157"/>
      <c r="AT486" s="152" t="s">
        <v>135</v>
      </c>
      <c r="AU486" s="152" t="s">
        <v>87</v>
      </c>
      <c r="AV486" s="13" t="s">
        <v>87</v>
      </c>
      <c r="AW486" s="13" t="s">
        <v>37</v>
      </c>
      <c r="AX486" s="13" t="s">
        <v>85</v>
      </c>
      <c r="AY486" s="152" t="s">
        <v>124</v>
      </c>
    </row>
    <row r="487" spans="1:65" s="2" customFormat="1" ht="16.5" customHeight="1">
      <c r="A487" s="32"/>
      <c r="B487" s="133"/>
      <c r="C487" s="134" t="s">
        <v>697</v>
      </c>
      <c r="D487" s="134" t="s">
        <v>126</v>
      </c>
      <c r="E487" s="135" t="s">
        <v>698</v>
      </c>
      <c r="F487" s="136" t="s">
        <v>699</v>
      </c>
      <c r="G487" s="137" t="s">
        <v>633</v>
      </c>
      <c r="H487" s="138">
        <v>1</v>
      </c>
      <c r="I487" s="139"/>
      <c r="J487" s="139">
        <f>ROUND(I487*H487,2)</f>
        <v>0</v>
      </c>
      <c r="K487" s="136" t="s">
        <v>130</v>
      </c>
      <c r="L487" s="33"/>
      <c r="M487" s="140" t="s">
        <v>3</v>
      </c>
      <c r="N487" s="141" t="s">
        <v>48</v>
      </c>
      <c r="O487" s="142">
        <v>0</v>
      </c>
      <c r="P487" s="142">
        <f>O487*H487</f>
        <v>0</v>
      </c>
      <c r="Q487" s="142">
        <v>0</v>
      </c>
      <c r="R487" s="142">
        <f>Q487*H487</f>
        <v>0</v>
      </c>
      <c r="S487" s="142">
        <v>0</v>
      </c>
      <c r="T487" s="143">
        <f>S487*H487</f>
        <v>0</v>
      </c>
      <c r="U487" s="32"/>
      <c r="V487" s="32"/>
      <c r="W487" s="32"/>
      <c r="X487" s="32"/>
      <c r="Y487" s="32"/>
      <c r="Z487" s="32"/>
      <c r="AA487" s="32"/>
      <c r="AB487" s="32"/>
      <c r="AC487" s="32"/>
      <c r="AD487" s="32"/>
      <c r="AE487" s="32"/>
      <c r="AR487" s="144" t="s">
        <v>676</v>
      </c>
      <c r="AT487" s="144" t="s">
        <v>126</v>
      </c>
      <c r="AU487" s="144" t="s">
        <v>87</v>
      </c>
      <c r="AY487" s="20" t="s">
        <v>124</v>
      </c>
      <c r="BE487" s="145">
        <f>IF(N487="základní",J487,0)</f>
        <v>0</v>
      </c>
      <c r="BF487" s="145">
        <f>IF(N487="snížená",J487,0)</f>
        <v>0</v>
      </c>
      <c r="BG487" s="145">
        <f>IF(N487="zákl. přenesená",J487,0)</f>
        <v>0</v>
      </c>
      <c r="BH487" s="145">
        <f>IF(N487="sníž. přenesená",J487,0)</f>
        <v>0</v>
      </c>
      <c r="BI487" s="145">
        <f>IF(N487="nulová",J487,0)</f>
        <v>0</v>
      </c>
      <c r="BJ487" s="20" t="s">
        <v>85</v>
      </c>
      <c r="BK487" s="145">
        <f>ROUND(I487*H487,2)</f>
        <v>0</v>
      </c>
      <c r="BL487" s="20" t="s">
        <v>676</v>
      </c>
      <c r="BM487" s="144" t="s">
        <v>700</v>
      </c>
    </row>
    <row r="488" spans="1:47" s="2" customFormat="1" ht="12">
      <c r="A488" s="32"/>
      <c r="B488" s="33"/>
      <c r="C488" s="32"/>
      <c r="D488" s="146" t="s">
        <v>133</v>
      </c>
      <c r="E488" s="32"/>
      <c r="F488" s="147" t="s">
        <v>701</v>
      </c>
      <c r="G488" s="32"/>
      <c r="H488" s="32"/>
      <c r="I488" s="32"/>
      <c r="J488" s="32"/>
      <c r="K488" s="32"/>
      <c r="L488" s="33"/>
      <c r="M488" s="148"/>
      <c r="N488" s="149"/>
      <c r="O488" s="53"/>
      <c r="P488" s="53"/>
      <c r="Q488" s="53"/>
      <c r="R488" s="53"/>
      <c r="S488" s="53"/>
      <c r="T488" s="54"/>
      <c r="U488" s="32"/>
      <c r="V488" s="32"/>
      <c r="W488" s="32"/>
      <c r="X488" s="32"/>
      <c r="Y488" s="32"/>
      <c r="Z488" s="32"/>
      <c r="AA488" s="32"/>
      <c r="AB488" s="32"/>
      <c r="AC488" s="32"/>
      <c r="AD488" s="32"/>
      <c r="AE488" s="32"/>
      <c r="AT488" s="20" t="s">
        <v>133</v>
      </c>
      <c r="AU488" s="20" t="s">
        <v>87</v>
      </c>
    </row>
    <row r="489" spans="2:51" s="13" customFormat="1" ht="12">
      <c r="B489" s="150"/>
      <c r="D489" s="151" t="s">
        <v>135</v>
      </c>
      <c r="E489" s="152" t="s">
        <v>3</v>
      </c>
      <c r="F489" s="153" t="s">
        <v>85</v>
      </c>
      <c r="H489" s="154">
        <v>1</v>
      </c>
      <c r="L489" s="150"/>
      <c r="M489" s="155"/>
      <c r="N489" s="156"/>
      <c r="O489" s="156"/>
      <c r="P489" s="156"/>
      <c r="Q489" s="156"/>
      <c r="R489" s="156"/>
      <c r="S489" s="156"/>
      <c r="T489" s="157"/>
      <c r="AT489" s="152" t="s">
        <v>135</v>
      </c>
      <c r="AU489" s="152" t="s">
        <v>87</v>
      </c>
      <c r="AV489" s="13" t="s">
        <v>87</v>
      </c>
      <c r="AW489" s="13" t="s">
        <v>37</v>
      </c>
      <c r="AX489" s="13" t="s">
        <v>85</v>
      </c>
      <c r="AY489" s="152" t="s">
        <v>124</v>
      </c>
    </row>
    <row r="490" spans="1:65" s="2" customFormat="1" ht="37.9" customHeight="1">
      <c r="A490" s="32"/>
      <c r="B490" s="133"/>
      <c r="C490" s="134" t="s">
        <v>702</v>
      </c>
      <c r="D490" s="134" t="s">
        <v>126</v>
      </c>
      <c r="E490" s="135" t="s">
        <v>703</v>
      </c>
      <c r="F490" s="136" t="s">
        <v>704</v>
      </c>
      <c r="G490" s="137" t="s">
        <v>633</v>
      </c>
      <c r="H490" s="138">
        <v>1</v>
      </c>
      <c r="I490" s="139"/>
      <c r="J490" s="139">
        <f>ROUND(I490*H490,2)</f>
        <v>0</v>
      </c>
      <c r="K490" s="136" t="s">
        <v>130</v>
      </c>
      <c r="L490" s="33"/>
      <c r="M490" s="140" t="s">
        <v>3</v>
      </c>
      <c r="N490" s="141" t="s">
        <v>48</v>
      </c>
      <c r="O490" s="142">
        <v>0</v>
      </c>
      <c r="P490" s="142">
        <f>O490*H490</f>
        <v>0</v>
      </c>
      <c r="Q490" s="142">
        <v>0</v>
      </c>
      <c r="R490" s="142">
        <f>Q490*H490</f>
        <v>0</v>
      </c>
      <c r="S490" s="142">
        <v>0</v>
      </c>
      <c r="T490" s="143">
        <f>S490*H490</f>
        <v>0</v>
      </c>
      <c r="U490" s="32"/>
      <c r="V490" s="32"/>
      <c r="W490" s="32"/>
      <c r="X490" s="32"/>
      <c r="Y490" s="32"/>
      <c r="Z490" s="32"/>
      <c r="AA490" s="32"/>
      <c r="AB490" s="32"/>
      <c r="AC490" s="32"/>
      <c r="AD490" s="32"/>
      <c r="AE490" s="32"/>
      <c r="AR490" s="144" t="s">
        <v>676</v>
      </c>
      <c r="AT490" s="144" t="s">
        <v>126</v>
      </c>
      <c r="AU490" s="144" t="s">
        <v>87</v>
      </c>
      <c r="AY490" s="20" t="s">
        <v>124</v>
      </c>
      <c r="BE490" s="145">
        <f>IF(N490="základní",J490,0)</f>
        <v>0</v>
      </c>
      <c r="BF490" s="145">
        <f>IF(N490="snížená",J490,0)</f>
        <v>0</v>
      </c>
      <c r="BG490" s="145">
        <f>IF(N490="zákl. přenesená",J490,0)</f>
        <v>0</v>
      </c>
      <c r="BH490" s="145">
        <f>IF(N490="sníž. přenesená",J490,0)</f>
        <v>0</v>
      </c>
      <c r="BI490" s="145">
        <f>IF(N490="nulová",J490,0)</f>
        <v>0</v>
      </c>
      <c r="BJ490" s="20" t="s">
        <v>85</v>
      </c>
      <c r="BK490" s="145">
        <f>ROUND(I490*H490,2)</f>
        <v>0</v>
      </c>
      <c r="BL490" s="20" t="s">
        <v>676</v>
      </c>
      <c r="BM490" s="144" t="s">
        <v>705</v>
      </c>
    </row>
    <row r="491" spans="1:47" s="2" customFormat="1" ht="12">
      <c r="A491" s="32"/>
      <c r="B491" s="33"/>
      <c r="C491" s="32"/>
      <c r="D491" s="146" t="s">
        <v>133</v>
      </c>
      <c r="E491" s="32"/>
      <c r="F491" s="147" t="s">
        <v>706</v>
      </c>
      <c r="G491" s="32"/>
      <c r="H491" s="32"/>
      <c r="I491" s="32"/>
      <c r="J491" s="32"/>
      <c r="K491" s="32"/>
      <c r="L491" s="33"/>
      <c r="M491" s="148"/>
      <c r="N491" s="149"/>
      <c r="O491" s="53"/>
      <c r="P491" s="53"/>
      <c r="Q491" s="53"/>
      <c r="R491" s="53"/>
      <c r="S491" s="53"/>
      <c r="T491" s="54"/>
      <c r="U491" s="32"/>
      <c r="V491" s="32"/>
      <c r="W491" s="32"/>
      <c r="X491" s="32"/>
      <c r="Y491" s="32"/>
      <c r="Z491" s="32"/>
      <c r="AA491" s="32"/>
      <c r="AB491" s="32"/>
      <c r="AC491" s="32"/>
      <c r="AD491" s="32"/>
      <c r="AE491" s="32"/>
      <c r="AT491" s="20" t="s">
        <v>133</v>
      </c>
      <c r="AU491" s="20" t="s">
        <v>87</v>
      </c>
    </row>
    <row r="492" spans="2:51" s="13" customFormat="1" ht="12">
      <c r="B492" s="150"/>
      <c r="D492" s="151" t="s">
        <v>135</v>
      </c>
      <c r="E492" s="152" t="s">
        <v>3</v>
      </c>
      <c r="F492" s="153" t="s">
        <v>85</v>
      </c>
      <c r="H492" s="154">
        <v>1</v>
      </c>
      <c r="L492" s="150"/>
      <c r="M492" s="155"/>
      <c r="N492" s="156"/>
      <c r="O492" s="156"/>
      <c r="P492" s="156"/>
      <c r="Q492" s="156"/>
      <c r="R492" s="156"/>
      <c r="S492" s="156"/>
      <c r="T492" s="157"/>
      <c r="AT492" s="152" t="s">
        <v>135</v>
      </c>
      <c r="AU492" s="152" t="s">
        <v>87</v>
      </c>
      <c r="AV492" s="13" t="s">
        <v>87</v>
      </c>
      <c r="AW492" s="13" t="s">
        <v>37</v>
      </c>
      <c r="AX492" s="13" t="s">
        <v>85</v>
      </c>
      <c r="AY492" s="152" t="s">
        <v>124</v>
      </c>
    </row>
    <row r="493" spans="2:63" s="12" customFormat="1" ht="22.9" customHeight="1">
      <c r="B493" s="121"/>
      <c r="D493" s="122" t="s">
        <v>76</v>
      </c>
      <c r="E493" s="131" t="s">
        <v>707</v>
      </c>
      <c r="F493" s="131" t="s">
        <v>708</v>
      </c>
      <c r="J493" s="132">
        <f>BK493</f>
        <v>0</v>
      </c>
      <c r="L493" s="121"/>
      <c r="M493" s="125"/>
      <c r="N493" s="126"/>
      <c r="O493" s="126"/>
      <c r="P493" s="127">
        <f>SUM(P494:P496)</f>
        <v>0</v>
      </c>
      <c r="Q493" s="126"/>
      <c r="R493" s="127">
        <f>SUM(R494:R496)</f>
        <v>0</v>
      </c>
      <c r="S493" s="126"/>
      <c r="T493" s="128">
        <f>SUM(T494:T496)</f>
        <v>0</v>
      </c>
      <c r="AR493" s="122" t="s">
        <v>166</v>
      </c>
      <c r="AT493" s="129" t="s">
        <v>76</v>
      </c>
      <c r="AU493" s="129" t="s">
        <v>85</v>
      </c>
      <c r="AY493" s="122" t="s">
        <v>124</v>
      </c>
      <c r="BK493" s="130">
        <f>SUM(BK494:BK496)</f>
        <v>0</v>
      </c>
    </row>
    <row r="494" spans="1:65" s="2" customFormat="1" ht="21.75" customHeight="1">
      <c r="A494" s="32"/>
      <c r="B494" s="133"/>
      <c r="C494" s="134" t="s">
        <v>709</v>
      </c>
      <c r="D494" s="134" t="s">
        <v>126</v>
      </c>
      <c r="E494" s="135" t="s">
        <v>710</v>
      </c>
      <c r="F494" s="136" t="s">
        <v>711</v>
      </c>
      <c r="G494" s="137" t="s">
        <v>712</v>
      </c>
      <c r="H494" s="138">
        <v>8</v>
      </c>
      <c r="I494" s="139"/>
      <c r="J494" s="139">
        <f>ROUND(I494*H494,2)</f>
        <v>0</v>
      </c>
      <c r="K494" s="136" t="s">
        <v>130</v>
      </c>
      <c r="L494" s="33"/>
      <c r="M494" s="140" t="s">
        <v>3</v>
      </c>
      <c r="N494" s="141" t="s">
        <v>48</v>
      </c>
      <c r="O494" s="142">
        <v>0</v>
      </c>
      <c r="P494" s="142">
        <f>O494*H494</f>
        <v>0</v>
      </c>
      <c r="Q494" s="142">
        <v>0</v>
      </c>
      <c r="R494" s="142">
        <f>Q494*H494</f>
        <v>0</v>
      </c>
      <c r="S494" s="142">
        <v>0</v>
      </c>
      <c r="T494" s="143">
        <f>S494*H494</f>
        <v>0</v>
      </c>
      <c r="U494" s="32"/>
      <c r="V494" s="32"/>
      <c r="W494" s="32"/>
      <c r="X494" s="32"/>
      <c r="Y494" s="32"/>
      <c r="Z494" s="32"/>
      <c r="AA494" s="32"/>
      <c r="AB494" s="32"/>
      <c r="AC494" s="32"/>
      <c r="AD494" s="32"/>
      <c r="AE494" s="32"/>
      <c r="AR494" s="144" t="s">
        <v>676</v>
      </c>
      <c r="AT494" s="144" t="s">
        <v>126</v>
      </c>
      <c r="AU494" s="144" t="s">
        <v>87</v>
      </c>
      <c r="AY494" s="20" t="s">
        <v>124</v>
      </c>
      <c r="BE494" s="145">
        <f>IF(N494="základní",J494,0)</f>
        <v>0</v>
      </c>
      <c r="BF494" s="145">
        <f>IF(N494="snížená",J494,0)</f>
        <v>0</v>
      </c>
      <c r="BG494" s="145">
        <f>IF(N494="zákl. přenesená",J494,0)</f>
        <v>0</v>
      </c>
      <c r="BH494" s="145">
        <f>IF(N494="sníž. přenesená",J494,0)</f>
        <v>0</v>
      </c>
      <c r="BI494" s="145">
        <f>IF(N494="nulová",J494,0)</f>
        <v>0</v>
      </c>
      <c r="BJ494" s="20" t="s">
        <v>85</v>
      </c>
      <c r="BK494" s="145">
        <f>ROUND(I494*H494,2)</f>
        <v>0</v>
      </c>
      <c r="BL494" s="20" t="s">
        <v>676</v>
      </c>
      <c r="BM494" s="144" t="s">
        <v>713</v>
      </c>
    </row>
    <row r="495" spans="1:47" s="2" customFormat="1" ht="12">
      <c r="A495" s="32"/>
      <c r="B495" s="33"/>
      <c r="C495" s="32"/>
      <c r="D495" s="146" t="s">
        <v>133</v>
      </c>
      <c r="E495" s="32"/>
      <c r="F495" s="147" t="s">
        <v>714</v>
      </c>
      <c r="G495" s="32"/>
      <c r="H495" s="32"/>
      <c r="I495" s="32"/>
      <c r="J495" s="32"/>
      <c r="K495" s="32"/>
      <c r="L495" s="33"/>
      <c r="M495" s="148"/>
      <c r="N495" s="149"/>
      <c r="O495" s="53"/>
      <c r="P495" s="53"/>
      <c r="Q495" s="53"/>
      <c r="R495" s="53"/>
      <c r="S495" s="53"/>
      <c r="T495" s="54"/>
      <c r="U495" s="32"/>
      <c r="V495" s="32"/>
      <c r="W495" s="32"/>
      <c r="X495" s="32"/>
      <c r="Y495" s="32"/>
      <c r="Z495" s="32"/>
      <c r="AA495" s="32"/>
      <c r="AB495" s="32"/>
      <c r="AC495" s="32"/>
      <c r="AD495" s="32"/>
      <c r="AE495" s="32"/>
      <c r="AT495" s="20" t="s">
        <v>133</v>
      </c>
      <c r="AU495" s="20" t="s">
        <v>87</v>
      </c>
    </row>
    <row r="496" spans="2:51" s="13" customFormat="1" ht="12">
      <c r="B496" s="150"/>
      <c r="D496" s="151" t="s">
        <v>135</v>
      </c>
      <c r="E496" s="152" t="s">
        <v>3</v>
      </c>
      <c r="F496" s="153" t="s">
        <v>194</v>
      </c>
      <c r="H496" s="154">
        <v>8</v>
      </c>
      <c r="L496" s="150"/>
      <c r="M496" s="187"/>
      <c r="N496" s="188"/>
      <c r="O496" s="188"/>
      <c r="P496" s="188"/>
      <c r="Q496" s="188"/>
      <c r="R496" s="188"/>
      <c r="S496" s="188"/>
      <c r="T496" s="189"/>
      <c r="AT496" s="152" t="s">
        <v>135</v>
      </c>
      <c r="AU496" s="152" t="s">
        <v>87</v>
      </c>
      <c r="AV496" s="13" t="s">
        <v>87</v>
      </c>
      <c r="AW496" s="13" t="s">
        <v>37</v>
      </c>
      <c r="AX496" s="13" t="s">
        <v>85</v>
      </c>
      <c r="AY496" s="152" t="s">
        <v>124</v>
      </c>
    </row>
    <row r="497" spans="1:31" s="2" customFormat="1" ht="6.95" customHeight="1">
      <c r="A497" s="32"/>
      <c r="B497" s="42"/>
      <c r="C497" s="43"/>
      <c r="D497" s="43"/>
      <c r="E497" s="43"/>
      <c r="F497" s="43"/>
      <c r="G497" s="43"/>
      <c r="H497" s="43"/>
      <c r="I497" s="43"/>
      <c r="J497" s="43"/>
      <c r="K497" s="43"/>
      <c r="L497" s="33"/>
      <c r="M497" s="32"/>
      <c r="O497" s="32"/>
      <c r="P497" s="32"/>
      <c r="Q497" s="32"/>
      <c r="R497" s="32"/>
      <c r="S497" s="32"/>
      <c r="T497" s="32"/>
      <c r="U497" s="32"/>
      <c r="V497" s="32"/>
      <c r="W497" s="32"/>
      <c r="X497" s="32"/>
      <c r="Y497" s="32"/>
      <c r="Z497" s="32"/>
      <c r="AA497" s="32"/>
      <c r="AB497" s="32"/>
      <c r="AC497" s="32"/>
      <c r="AD497" s="32"/>
      <c r="AE497" s="32"/>
    </row>
  </sheetData>
  <autoFilter ref="C91:K496"/>
  <mergeCells count="8">
    <mergeCell ref="E82:H82"/>
    <mergeCell ref="E84:H84"/>
    <mergeCell ref="L2:V2"/>
    <mergeCell ref="E7:H7"/>
    <mergeCell ref="E9:H9"/>
    <mergeCell ref="E27:H27"/>
    <mergeCell ref="E48:H48"/>
    <mergeCell ref="E50:H50"/>
  </mergeCells>
  <hyperlinks>
    <hyperlink ref="F96" r:id="rId1" display="https://podminky.urs.cz/item/CS_URS_2024_01/113106132"/>
    <hyperlink ref="F99" r:id="rId2" display="https://podminky.urs.cz/item/CS_URS_2024_01/113107141"/>
    <hyperlink ref="F107" r:id="rId3" display="https://podminky.urs.cz/item/CS_URS_2024_01/113107171"/>
    <hyperlink ref="F114" r:id="rId4" display="https://podminky.urs.cz/item/CS_URS_2024_01/113107232"/>
    <hyperlink ref="F123" r:id="rId5" display="https://podminky.urs.cz/item/CS_URS_2024_01/113107321"/>
    <hyperlink ref="F127" r:id="rId6" display="https://podminky.urs.cz/item/CS_URS_2024_01/113154322"/>
    <hyperlink ref="F134" r:id="rId7" display="https://podminky.urs.cz/item/CS_URS_2024_01/113202111"/>
    <hyperlink ref="F145" r:id="rId8" display="https://podminky.urs.cz/item/CS_URS_2024_01/122251104"/>
    <hyperlink ref="F164" r:id="rId9" display="https://podminky.urs.cz/item/CS_URS_2024_01/162751117"/>
    <hyperlink ref="F167" r:id="rId10" display="https://podminky.urs.cz/item/CS_URS_2024_01/162751119"/>
    <hyperlink ref="F171" r:id="rId11" display="https://podminky.urs.cz/item/CS_URS_2024_01/171251201"/>
    <hyperlink ref="F176" r:id="rId12" display="https://podminky.urs.cz/item/CS_URS_2024_01/181351113"/>
    <hyperlink ref="F185" r:id="rId13" display="https://podminky.urs.cz/item/CS_URS_2024_01/181411131"/>
    <hyperlink ref="F190" r:id="rId14" display="https://podminky.urs.cz/item/CS_URS_2024_01/181951112"/>
    <hyperlink ref="F195" r:id="rId15" display="https://podminky.urs.cz/item/CS_URS_2024_01/183101314"/>
    <hyperlink ref="F200" r:id="rId16" display="https://podminky.urs.cz/item/CS_URS_2024_01/184102211"/>
    <hyperlink ref="F205" r:id="rId17" display="https://podminky.urs.cz/item/CS_URS_2024_01/184911311"/>
    <hyperlink ref="F210" r:id="rId18" display="https://podminky.urs.cz/item/CS_URS_2024_01/184911421"/>
    <hyperlink ref="F216" r:id="rId19" display="https://podminky.urs.cz/item/CS_URS_2024_01/564751111"/>
    <hyperlink ref="F223" r:id="rId20" display="https://podminky.urs.cz/item/CS_URS_2024_01/564861111"/>
    <hyperlink ref="F236" r:id="rId21" display="https://podminky.urs.cz/item/CS_URS_2024_01/564871011"/>
    <hyperlink ref="F240" r:id="rId22" display="https://podminky.urs.cz/item/CS_URS_2024_01/567122111"/>
    <hyperlink ref="F251" r:id="rId23" display="https://podminky.urs.cz/item/CS_URS_2024_01/573211109"/>
    <hyperlink ref="F257" r:id="rId24" display="https://podminky.urs.cz/item/CS_URS_2024_01/577134111"/>
    <hyperlink ref="F269" r:id="rId25" display="https://podminky.urs.cz/item/CS_URS_2024_01/577144111"/>
    <hyperlink ref="F274" r:id="rId26" display="https://podminky.urs.cz/item/CS_URS_2024_01/596211111"/>
    <hyperlink ref="F283" r:id="rId27" display="https://podminky.urs.cz/item/CS_URS_2024_01/596212210"/>
    <hyperlink ref="F289" r:id="rId28" display="https://podminky.urs.cz/item/CS_URS_2024_01/596411111"/>
    <hyperlink ref="F296" r:id="rId29" display="https://podminky.urs.cz/item/CS_URS_2024_01/596811411"/>
    <hyperlink ref="F303" r:id="rId30" display="https://podminky.urs.cz/item/CS_URS_2024_01/914111111"/>
    <hyperlink ref="F307" r:id="rId31" display="https://podminky.urs.cz/item/CS_URS_2024_01/914511112"/>
    <hyperlink ref="F315" r:id="rId32" display="https://podminky.urs.cz/item/CS_URS_2024_01/915211116"/>
    <hyperlink ref="F322" r:id="rId33" display="https://podminky.urs.cz/item/CS_URS_2024_01/915611111"/>
    <hyperlink ref="F325" r:id="rId34" display="https://podminky.urs.cz/item/CS_URS_2024_01/916231213"/>
    <hyperlink ref="F350" r:id="rId35" display="https://podminky.urs.cz/item/CS_URS_2024_01/919122132"/>
    <hyperlink ref="F354" r:id="rId36" display="https://podminky.urs.cz/item/CS_URS_2024_01/919124121"/>
    <hyperlink ref="F359" r:id="rId37" display="https://podminky.urs.cz/item/CS_URS_2024_01/919731121"/>
    <hyperlink ref="F362" r:id="rId38" display="https://podminky.urs.cz/item/CS_URS_2024_01/919735111"/>
    <hyperlink ref="F366" r:id="rId39" display="https://podminky.urs.cz/item/CS_URS_2024_01/919735124"/>
    <hyperlink ref="F371" r:id="rId40" display="https://podminky.urs.cz/item/CS_URS_2024_01/936104212"/>
    <hyperlink ref="F376" r:id="rId41" display="https://podminky.urs.cz/item/CS_URS_2024_01/966001311"/>
    <hyperlink ref="F379" r:id="rId42" display="https://podminky.urs.cz/item/CS_URS_2024_01/966006132"/>
    <hyperlink ref="F382" r:id="rId43" display="https://podminky.urs.cz/item/CS_URS_2024_01/966006211"/>
    <hyperlink ref="F388" r:id="rId44" display="https://podminky.urs.cz/item/CS_URS_2024_01/997013509"/>
    <hyperlink ref="F400" r:id="rId45" display="https://podminky.urs.cz/item/CS_URS_2024_01/997013511"/>
    <hyperlink ref="F411" r:id="rId46" display="https://podminky.urs.cz/item/CS_URS_2024_01/997221551"/>
    <hyperlink ref="F418" r:id="rId47" display="https://podminky.urs.cz/item/CS_URS_2024_01/997221559"/>
    <hyperlink ref="F426" r:id="rId48" display="https://podminky.urs.cz/item/CS_URS_2024_01/997221561"/>
    <hyperlink ref="F431" r:id="rId49" display="https://podminky.urs.cz/item/CS_URS_2024_01/997221569"/>
    <hyperlink ref="F448" r:id="rId50" display="https://podminky.urs.cz/item/CS_URS_2024_01/998225111"/>
    <hyperlink ref="F455" r:id="rId51" display="https://podminky.urs.cz/item/CS_URS_2024_01/460171252"/>
    <hyperlink ref="F458" r:id="rId52" display="https://podminky.urs.cz/item/CS_URS_2024_01/460661112"/>
    <hyperlink ref="F461" r:id="rId53" display="https://podminky.urs.cz/item/CS_URS_2024_01/460671113"/>
    <hyperlink ref="F464" r:id="rId54" display="https://podminky.urs.cz/item/CS_URS_2024_01/460791213"/>
    <hyperlink ref="F469" r:id="rId55" display="https://podminky.urs.cz/item/CS_URS_2024_01/460451262"/>
    <hyperlink ref="F474" r:id="rId56" display="https://podminky.urs.cz/item/CS_URS_2024_01/012103000"/>
    <hyperlink ref="F477" r:id="rId57" display="https://podminky.urs.cz/item/CS_URS_2024_01/013203000"/>
    <hyperlink ref="F480" r:id="rId58" display="https://podminky.urs.cz/item/CS_URS_2024_01/013254000"/>
    <hyperlink ref="F484" r:id="rId59" display="https://podminky.urs.cz/item/CS_URS_2024_01/030001000"/>
    <hyperlink ref="F488" r:id="rId60" display="https://podminky.urs.cz/item/CS_URS_2024_01/032403000"/>
    <hyperlink ref="F491" r:id="rId61" display="https://podminky.urs.cz/item/CS_URS_2024_01/034303000"/>
    <hyperlink ref="F495" r:id="rId62" display="https://podminky.urs.cz/item/CS_URS_2024_01/043134000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6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2:K219"/>
  <sheetViews>
    <sheetView showGridLines="0" zoomScale="110" zoomScaleNormal="110" workbookViewId="0" topLeftCell="A58"/>
  </sheetViews>
  <sheetFormatPr defaultColWidth="9.140625" defaultRowHeight="12"/>
  <cols>
    <col min="1" max="1" width="8.28125" style="190" customWidth="1"/>
    <col min="2" max="2" width="1.7109375" style="190" customWidth="1"/>
    <col min="3" max="4" width="5.00390625" style="190" customWidth="1"/>
    <col min="5" max="5" width="11.7109375" style="190" customWidth="1"/>
    <col min="6" max="6" width="9.140625" style="190" customWidth="1"/>
    <col min="7" max="7" width="5.00390625" style="190" customWidth="1"/>
    <col min="8" max="8" width="77.8515625" style="190" customWidth="1"/>
    <col min="9" max="10" width="20.00390625" style="190" customWidth="1"/>
    <col min="11" max="11" width="1.7109375" style="190" customWidth="1"/>
  </cols>
  <sheetData>
    <row r="1" s="1" customFormat="1" ht="37.5" customHeight="1"/>
    <row r="2" spans="2:11" s="1" customFormat="1" ht="7.5" customHeight="1">
      <c r="B2" s="191"/>
      <c r="C2" s="192"/>
      <c r="D2" s="192"/>
      <c r="E2" s="192"/>
      <c r="F2" s="192"/>
      <c r="G2" s="192"/>
      <c r="H2" s="192"/>
      <c r="I2" s="192"/>
      <c r="J2" s="192"/>
      <c r="K2" s="193"/>
    </row>
    <row r="3" spans="2:11" s="17" customFormat="1" ht="45" customHeight="1">
      <c r="B3" s="194"/>
      <c r="C3" s="315" t="s">
        <v>715</v>
      </c>
      <c r="D3" s="315"/>
      <c r="E3" s="315"/>
      <c r="F3" s="315"/>
      <c r="G3" s="315"/>
      <c r="H3" s="315"/>
      <c r="I3" s="315"/>
      <c r="J3" s="315"/>
      <c r="K3" s="195"/>
    </row>
    <row r="4" spans="2:11" s="1" customFormat="1" ht="25.5" customHeight="1">
      <c r="B4" s="196"/>
      <c r="C4" s="314" t="s">
        <v>716</v>
      </c>
      <c r="D4" s="314"/>
      <c r="E4" s="314"/>
      <c r="F4" s="314"/>
      <c r="G4" s="314"/>
      <c r="H4" s="314"/>
      <c r="I4" s="314"/>
      <c r="J4" s="314"/>
      <c r="K4" s="197"/>
    </row>
    <row r="5" spans="2:11" s="1" customFormat="1" ht="5.25" customHeight="1">
      <c r="B5" s="196"/>
      <c r="C5" s="198"/>
      <c r="D5" s="198"/>
      <c r="E5" s="198"/>
      <c r="F5" s="198"/>
      <c r="G5" s="198"/>
      <c r="H5" s="198"/>
      <c r="I5" s="198"/>
      <c r="J5" s="198"/>
      <c r="K5" s="197"/>
    </row>
    <row r="6" spans="2:11" s="1" customFormat="1" ht="15" customHeight="1">
      <c r="B6" s="196"/>
      <c r="C6" s="313" t="s">
        <v>717</v>
      </c>
      <c r="D6" s="313"/>
      <c r="E6" s="313"/>
      <c r="F6" s="313"/>
      <c r="G6" s="313"/>
      <c r="H6" s="313"/>
      <c r="I6" s="313"/>
      <c r="J6" s="313"/>
      <c r="K6" s="197"/>
    </row>
    <row r="7" spans="2:11" s="1" customFormat="1" ht="15" customHeight="1">
      <c r="B7" s="200"/>
      <c r="C7" s="313" t="s">
        <v>718</v>
      </c>
      <c r="D7" s="313"/>
      <c r="E7" s="313"/>
      <c r="F7" s="313"/>
      <c r="G7" s="313"/>
      <c r="H7" s="313"/>
      <c r="I7" s="313"/>
      <c r="J7" s="313"/>
      <c r="K7" s="197"/>
    </row>
    <row r="8" spans="2:11" s="1" customFormat="1" ht="12.75" customHeight="1">
      <c r="B8" s="200"/>
      <c r="C8" s="199"/>
      <c r="D8" s="199"/>
      <c r="E8" s="199"/>
      <c r="F8" s="199"/>
      <c r="G8" s="199"/>
      <c r="H8" s="199"/>
      <c r="I8" s="199"/>
      <c r="J8" s="199"/>
      <c r="K8" s="197"/>
    </row>
    <row r="9" spans="2:11" s="1" customFormat="1" ht="15" customHeight="1">
      <c r="B9" s="200"/>
      <c r="C9" s="313" t="s">
        <v>719</v>
      </c>
      <c r="D9" s="313"/>
      <c r="E9" s="313"/>
      <c r="F9" s="313"/>
      <c r="G9" s="313"/>
      <c r="H9" s="313"/>
      <c r="I9" s="313"/>
      <c r="J9" s="313"/>
      <c r="K9" s="197"/>
    </row>
    <row r="10" spans="2:11" s="1" customFormat="1" ht="15" customHeight="1">
      <c r="B10" s="200"/>
      <c r="C10" s="199"/>
      <c r="D10" s="313" t="s">
        <v>720</v>
      </c>
      <c r="E10" s="313"/>
      <c r="F10" s="313"/>
      <c r="G10" s="313"/>
      <c r="H10" s="313"/>
      <c r="I10" s="313"/>
      <c r="J10" s="313"/>
      <c r="K10" s="197"/>
    </row>
    <row r="11" spans="2:11" s="1" customFormat="1" ht="15" customHeight="1">
      <c r="B11" s="200"/>
      <c r="C11" s="201"/>
      <c r="D11" s="313" t="s">
        <v>721</v>
      </c>
      <c r="E11" s="313"/>
      <c r="F11" s="313"/>
      <c r="G11" s="313"/>
      <c r="H11" s="313"/>
      <c r="I11" s="313"/>
      <c r="J11" s="313"/>
      <c r="K11" s="197"/>
    </row>
    <row r="12" spans="2:11" s="1" customFormat="1" ht="15" customHeight="1">
      <c r="B12" s="200"/>
      <c r="C12" s="201"/>
      <c r="D12" s="199"/>
      <c r="E12" s="199"/>
      <c r="F12" s="199"/>
      <c r="G12" s="199"/>
      <c r="H12" s="199"/>
      <c r="I12" s="199"/>
      <c r="J12" s="199"/>
      <c r="K12" s="197"/>
    </row>
    <row r="13" spans="2:11" s="1" customFormat="1" ht="15" customHeight="1">
      <c r="B13" s="200"/>
      <c r="C13" s="201"/>
      <c r="D13" s="202" t="s">
        <v>722</v>
      </c>
      <c r="E13" s="199"/>
      <c r="F13" s="199"/>
      <c r="G13" s="199"/>
      <c r="H13" s="199"/>
      <c r="I13" s="199"/>
      <c r="J13" s="199"/>
      <c r="K13" s="197"/>
    </row>
    <row r="14" spans="2:11" s="1" customFormat="1" ht="12.75" customHeight="1">
      <c r="B14" s="200"/>
      <c r="C14" s="201"/>
      <c r="D14" s="201"/>
      <c r="E14" s="201"/>
      <c r="F14" s="201"/>
      <c r="G14" s="201"/>
      <c r="H14" s="201"/>
      <c r="I14" s="201"/>
      <c r="J14" s="201"/>
      <c r="K14" s="197"/>
    </row>
    <row r="15" spans="2:11" s="1" customFormat="1" ht="15" customHeight="1">
      <c r="B15" s="200"/>
      <c r="C15" s="201"/>
      <c r="D15" s="313" t="s">
        <v>723</v>
      </c>
      <c r="E15" s="313"/>
      <c r="F15" s="313"/>
      <c r="G15" s="313"/>
      <c r="H15" s="313"/>
      <c r="I15" s="313"/>
      <c r="J15" s="313"/>
      <c r="K15" s="197"/>
    </row>
    <row r="16" spans="2:11" s="1" customFormat="1" ht="15" customHeight="1">
      <c r="B16" s="200"/>
      <c r="C16" s="201"/>
      <c r="D16" s="313" t="s">
        <v>724</v>
      </c>
      <c r="E16" s="313"/>
      <c r="F16" s="313"/>
      <c r="G16" s="313"/>
      <c r="H16" s="313"/>
      <c r="I16" s="313"/>
      <c r="J16" s="313"/>
      <c r="K16" s="197"/>
    </row>
    <row r="17" spans="2:11" s="1" customFormat="1" ht="15" customHeight="1">
      <c r="B17" s="200"/>
      <c r="C17" s="201"/>
      <c r="D17" s="313" t="s">
        <v>725</v>
      </c>
      <c r="E17" s="313"/>
      <c r="F17" s="313"/>
      <c r="G17" s="313"/>
      <c r="H17" s="313"/>
      <c r="I17" s="313"/>
      <c r="J17" s="313"/>
      <c r="K17" s="197"/>
    </row>
    <row r="18" spans="2:11" s="1" customFormat="1" ht="15" customHeight="1">
      <c r="B18" s="200"/>
      <c r="C18" s="201"/>
      <c r="D18" s="201"/>
      <c r="E18" s="203" t="s">
        <v>726</v>
      </c>
      <c r="F18" s="313" t="s">
        <v>727</v>
      </c>
      <c r="G18" s="313"/>
      <c r="H18" s="313"/>
      <c r="I18" s="313"/>
      <c r="J18" s="313"/>
      <c r="K18" s="197"/>
    </row>
    <row r="19" spans="2:11" s="1" customFormat="1" ht="15" customHeight="1">
      <c r="B19" s="200"/>
      <c r="C19" s="201"/>
      <c r="D19" s="201"/>
      <c r="E19" s="203" t="s">
        <v>84</v>
      </c>
      <c r="F19" s="313" t="s">
        <v>728</v>
      </c>
      <c r="G19" s="313"/>
      <c r="H19" s="313"/>
      <c r="I19" s="313"/>
      <c r="J19" s="313"/>
      <c r="K19" s="197"/>
    </row>
    <row r="20" spans="2:11" s="1" customFormat="1" ht="15" customHeight="1">
      <c r="B20" s="200"/>
      <c r="C20" s="201"/>
      <c r="D20" s="201"/>
      <c r="E20" s="203" t="s">
        <v>729</v>
      </c>
      <c r="F20" s="313" t="s">
        <v>730</v>
      </c>
      <c r="G20" s="313"/>
      <c r="H20" s="313"/>
      <c r="I20" s="313"/>
      <c r="J20" s="313"/>
      <c r="K20" s="197"/>
    </row>
    <row r="21" spans="2:11" s="1" customFormat="1" ht="15" customHeight="1">
      <c r="B21" s="200"/>
      <c r="C21" s="201"/>
      <c r="D21" s="201"/>
      <c r="E21" s="203" t="s">
        <v>731</v>
      </c>
      <c r="F21" s="313" t="s">
        <v>732</v>
      </c>
      <c r="G21" s="313"/>
      <c r="H21" s="313"/>
      <c r="I21" s="313"/>
      <c r="J21" s="313"/>
      <c r="K21" s="197"/>
    </row>
    <row r="22" spans="2:11" s="1" customFormat="1" ht="15" customHeight="1">
      <c r="B22" s="200"/>
      <c r="C22" s="201"/>
      <c r="D22" s="201"/>
      <c r="E22" s="203" t="s">
        <v>733</v>
      </c>
      <c r="F22" s="313" t="s">
        <v>734</v>
      </c>
      <c r="G22" s="313"/>
      <c r="H22" s="313"/>
      <c r="I22" s="313"/>
      <c r="J22" s="313"/>
      <c r="K22" s="197"/>
    </row>
    <row r="23" spans="2:11" s="1" customFormat="1" ht="15" customHeight="1">
      <c r="B23" s="200"/>
      <c r="C23" s="201"/>
      <c r="D23" s="201"/>
      <c r="E23" s="203" t="s">
        <v>735</v>
      </c>
      <c r="F23" s="313" t="s">
        <v>736</v>
      </c>
      <c r="G23" s="313"/>
      <c r="H23" s="313"/>
      <c r="I23" s="313"/>
      <c r="J23" s="313"/>
      <c r="K23" s="197"/>
    </row>
    <row r="24" spans="2:11" s="1" customFormat="1" ht="12.75" customHeight="1">
      <c r="B24" s="200"/>
      <c r="C24" s="201"/>
      <c r="D24" s="201"/>
      <c r="E24" s="201"/>
      <c r="F24" s="201"/>
      <c r="G24" s="201"/>
      <c r="H24" s="201"/>
      <c r="I24" s="201"/>
      <c r="J24" s="201"/>
      <c r="K24" s="197"/>
    </row>
    <row r="25" spans="2:11" s="1" customFormat="1" ht="15" customHeight="1">
      <c r="B25" s="200"/>
      <c r="C25" s="313" t="s">
        <v>737</v>
      </c>
      <c r="D25" s="313"/>
      <c r="E25" s="313"/>
      <c r="F25" s="313"/>
      <c r="G25" s="313"/>
      <c r="H25" s="313"/>
      <c r="I25" s="313"/>
      <c r="J25" s="313"/>
      <c r="K25" s="197"/>
    </row>
    <row r="26" spans="2:11" s="1" customFormat="1" ht="15" customHeight="1">
      <c r="B26" s="200"/>
      <c r="C26" s="313" t="s">
        <v>738</v>
      </c>
      <c r="D26" s="313"/>
      <c r="E26" s="313"/>
      <c r="F26" s="313"/>
      <c r="G26" s="313"/>
      <c r="H26" s="313"/>
      <c r="I26" s="313"/>
      <c r="J26" s="313"/>
      <c r="K26" s="197"/>
    </row>
    <row r="27" spans="2:11" s="1" customFormat="1" ht="15" customHeight="1">
      <c r="B27" s="200"/>
      <c r="C27" s="199"/>
      <c r="D27" s="313" t="s">
        <v>739</v>
      </c>
      <c r="E27" s="313"/>
      <c r="F27" s="313"/>
      <c r="G27" s="313"/>
      <c r="H27" s="313"/>
      <c r="I27" s="313"/>
      <c r="J27" s="313"/>
      <c r="K27" s="197"/>
    </row>
    <row r="28" spans="2:11" s="1" customFormat="1" ht="15" customHeight="1">
      <c r="B28" s="200"/>
      <c r="C28" s="201"/>
      <c r="D28" s="313" t="s">
        <v>740</v>
      </c>
      <c r="E28" s="313"/>
      <c r="F28" s="313"/>
      <c r="G28" s="313"/>
      <c r="H28" s="313"/>
      <c r="I28" s="313"/>
      <c r="J28" s="313"/>
      <c r="K28" s="197"/>
    </row>
    <row r="29" spans="2:11" s="1" customFormat="1" ht="12.75" customHeight="1">
      <c r="B29" s="200"/>
      <c r="C29" s="201"/>
      <c r="D29" s="201"/>
      <c r="E29" s="201"/>
      <c r="F29" s="201"/>
      <c r="G29" s="201"/>
      <c r="H29" s="201"/>
      <c r="I29" s="201"/>
      <c r="J29" s="201"/>
      <c r="K29" s="197"/>
    </row>
    <row r="30" spans="2:11" s="1" customFormat="1" ht="15" customHeight="1">
      <c r="B30" s="200"/>
      <c r="C30" s="201"/>
      <c r="D30" s="313" t="s">
        <v>741</v>
      </c>
      <c r="E30" s="313"/>
      <c r="F30" s="313"/>
      <c r="G30" s="313"/>
      <c r="H30" s="313"/>
      <c r="I30" s="313"/>
      <c r="J30" s="313"/>
      <c r="K30" s="197"/>
    </row>
    <row r="31" spans="2:11" s="1" customFormat="1" ht="15" customHeight="1">
      <c r="B31" s="200"/>
      <c r="C31" s="201"/>
      <c r="D31" s="313" t="s">
        <v>742</v>
      </c>
      <c r="E31" s="313"/>
      <c r="F31" s="313"/>
      <c r="G31" s="313"/>
      <c r="H31" s="313"/>
      <c r="I31" s="313"/>
      <c r="J31" s="313"/>
      <c r="K31" s="197"/>
    </row>
    <row r="32" spans="2:11" s="1" customFormat="1" ht="12.75" customHeight="1">
      <c r="B32" s="200"/>
      <c r="C32" s="201"/>
      <c r="D32" s="201"/>
      <c r="E32" s="201"/>
      <c r="F32" s="201"/>
      <c r="G32" s="201"/>
      <c r="H32" s="201"/>
      <c r="I32" s="201"/>
      <c r="J32" s="201"/>
      <c r="K32" s="197"/>
    </row>
    <row r="33" spans="2:11" s="1" customFormat="1" ht="15" customHeight="1">
      <c r="B33" s="200"/>
      <c r="C33" s="201"/>
      <c r="D33" s="313" t="s">
        <v>743</v>
      </c>
      <c r="E33" s="313"/>
      <c r="F33" s="313"/>
      <c r="G33" s="313"/>
      <c r="H33" s="313"/>
      <c r="I33" s="313"/>
      <c r="J33" s="313"/>
      <c r="K33" s="197"/>
    </row>
    <row r="34" spans="2:11" s="1" customFormat="1" ht="15" customHeight="1">
      <c r="B34" s="200"/>
      <c r="C34" s="201"/>
      <c r="D34" s="313" t="s">
        <v>744</v>
      </c>
      <c r="E34" s="313"/>
      <c r="F34" s="313"/>
      <c r="G34" s="313"/>
      <c r="H34" s="313"/>
      <c r="I34" s="313"/>
      <c r="J34" s="313"/>
      <c r="K34" s="197"/>
    </row>
    <row r="35" spans="2:11" s="1" customFormat="1" ht="15" customHeight="1">
      <c r="B35" s="200"/>
      <c r="C35" s="201"/>
      <c r="D35" s="313" t="s">
        <v>745</v>
      </c>
      <c r="E35" s="313"/>
      <c r="F35" s="313"/>
      <c r="G35" s="313"/>
      <c r="H35" s="313"/>
      <c r="I35" s="313"/>
      <c r="J35" s="313"/>
      <c r="K35" s="197"/>
    </row>
    <row r="36" spans="2:11" s="1" customFormat="1" ht="15" customHeight="1">
      <c r="B36" s="200"/>
      <c r="C36" s="201"/>
      <c r="D36" s="199"/>
      <c r="E36" s="202" t="s">
        <v>110</v>
      </c>
      <c r="F36" s="199"/>
      <c r="G36" s="313" t="s">
        <v>746</v>
      </c>
      <c r="H36" s="313"/>
      <c r="I36" s="313"/>
      <c r="J36" s="313"/>
      <c r="K36" s="197"/>
    </row>
    <row r="37" spans="2:11" s="1" customFormat="1" ht="30.75" customHeight="1">
      <c r="B37" s="200"/>
      <c r="C37" s="201"/>
      <c r="D37" s="199"/>
      <c r="E37" s="202" t="s">
        <v>747</v>
      </c>
      <c r="F37" s="199"/>
      <c r="G37" s="313" t="s">
        <v>748</v>
      </c>
      <c r="H37" s="313"/>
      <c r="I37" s="313"/>
      <c r="J37" s="313"/>
      <c r="K37" s="197"/>
    </row>
    <row r="38" spans="2:11" s="1" customFormat="1" ht="15" customHeight="1">
      <c r="B38" s="200"/>
      <c r="C38" s="201"/>
      <c r="D38" s="199"/>
      <c r="E38" s="202" t="s">
        <v>58</v>
      </c>
      <c r="F38" s="199"/>
      <c r="G38" s="313" t="s">
        <v>749</v>
      </c>
      <c r="H38" s="313"/>
      <c r="I38" s="313"/>
      <c r="J38" s="313"/>
      <c r="K38" s="197"/>
    </row>
    <row r="39" spans="2:11" s="1" customFormat="1" ht="15" customHeight="1">
      <c r="B39" s="200"/>
      <c r="C39" s="201"/>
      <c r="D39" s="199"/>
      <c r="E39" s="202" t="s">
        <v>59</v>
      </c>
      <c r="F39" s="199"/>
      <c r="G39" s="313" t="s">
        <v>750</v>
      </c>
      <c r="H39" s="313"/>
      <c r="I39" s="313"/>
      <c r="J39" s="313"/>
      <c r="K39" s="197"/>
    </row>
    <row r="40" spans="2:11" s="1" customFormat="1" ht="15" customHeight="1">
      <c r="B40" s="200"/>
      <c r="C40" s="201"/>
      <c r="D40" s="199"/>
      <c r="E40" s="202" t="s">
        <v>111</v>
      </c>
      <c r="F40" s="199"/>
      <c r="G40" s="313" t="s">
        <v>751</v>
      </c>
      <c r="H40" s="313"/>
      <c r="I40" s="313"/>
      <c r="J40" s="313"/>
      <c r="K40" s="197"/>
    </row>
    <row r="41" spans="2:11" s="1" customFormat="1" ht="15" customHeight="1">
      <c r="B41" s="200"/>
      <c r="C41" s="201"/>
      <c r="D41" s="199"/>
      <c r="E41" s="202" t="s">
        <v>112</v>
      </c>
      <c r="F41" s="199"/>
      <c r="G41" s="313" t="s">
        <v>752</v>
      </c>
      <c r="H41" s="313"/>
      <c r="I41" s="313"/>
      <c r="J41" s="313"/>
      <c r="K41" s="197"/>
    </row>
    <row r="42" spans="2:11" s="1" customFormat="1" ht="15" customHeight="1">
      <c r="B42" s="200"/>
      <c r="C42" s="201"/>
      <c r="D42" s="199"/>
      <c r="E42" s="202" t="s">
        <v>753</v>
      </c>
      <c r="F42" s="199"/>
      <c r="G42" s="313" t="s">
        <v>754</v>
      </c>
      <c r="H42" s="313"/>
      <c r="I42" s="313"/>
      <c r="J42" s="313"/>
      <c r="K42" s="197"/>
    </row>
    <row r="43" spans="2:11" s="1" customFormat="1" ht="15" customHeight="1">
      <c r="B43" s="200"/>
      <c r="C43" s="201"/>
      <c r="D43" s="199"/>
      <c r="E43" s="202"/>
      <c r="F43" s="199"/>
      <c r="G43" s="313" t="s">
        <v>755</v>
      </c>
      <c r="H43" s="313"/>
      <c r="I43" s="313"/>
      <c r="J43" s="313"/>
      <c r="K43" s="197"/>
    </row>
    <row r="44" spans="2:11" s="1" customFormat="1" ht="15" customHeight="1">
      <c r="B44" s="200"/>
      <c r="C44" s="201"/>
      <c r="D44" s="199"/>
      <c r="E44" s="202" t="s">
        <v>756</v>
      </c>
      <c r="F44" s="199"/>
      <c r="G44" s="313" t="s">
        <v>757</v>
      </c>
      <c r="H44" s="313"/>
      <c r="I44" s="313"/>
      <c r="J44" s="313"/>
      <c r="K44" s="197"/>
    </row>
    <row r="45" spans="2:11" s="1" customFormat="1" ht="15" customHeight="1">
      <c r="B45" s="200"/>
      <c r="C45" s="201"/>
      <c r="D45" s="199"/>
      <c r="E45" s="202" t="s">
        <v>114</v>
      </c>
      <c r="F45" s="199"/>
      <c r="G45" s="313" t="s">
        <v>758</v>
      </c>
      <c r="H45" s="313"/>
      <c r="I45" s="313"/>
      <c r="J45" s="313"/>
      <c r="K45" s="197"/>
    </row>
    <row r="46" spans="2:11" s="1" customFormat="1" ht="12.75" customHeight="1">
      <c r="B46" s="200"/>
      <c r="C46" s="201"/>
      <c r="D46" s="199"/>
      <c r="E46" s="199"/>
      <c r="F46" s="199"/>
      <c r="G46" s="199"/>
      <c r="H46" s="199"/>
      <c r="I46" s="199"/>
      <c r="J46" s="199"/>
      <c r="K46" s="197"/>
    </row>
    <row r="47" spans="2:11" s="1" customFormat="1" ht="15" customHeight="1">
      <c r="B47" s="200"/>
      <c r="C47" s="201"/>
      <c r="D47" s="313" t="s">
        <v>759</v>
      </c>
      <c r="E47" s="313"/>
      <c r="F47" s="313"/>
      <c r="G47" s="313"/>
      <c r="H47" s="313"/>
      <c r="I47" s="313"/>
      <c r="J47" s="313"/>
      <c r="K47" s="197"/>
    </row>
    <row r="48" spans="2:11" s="1" customFormat="1" ht="15" customHeight="1">
      <c r="B48" s="200"/>
      <c r="C48" s="201"/>
      <c r="D48" s="201"/>
      <c r="E48" s="313" t="s">
        <v>760</v>
      </c>
      <c r="F48" s="313"/>
      <c r="G48" s="313"/>
      <c r="H48" s="313"/>
      <c r="I48" s="313"/>
      <c r="J48" s="313"/>
      <c r="K48" s="197"/>
    </row>
    <row r="49" spans="2:11" s="1" customFormat="1" ht="15" customHeight="1">
      <c r="B49" s="200"/>
      <c r="C49" s="201"/>
      <c r="D49" s="201"/>
      <c r="E49" s="313" t="s">
        <v>761</v>
      </c>
      <c r="F49" s="313"/>
      <c r="G49" s="313"/>
      <c r="H49" s="313"/>
      <c r="I49" s="313"/>
      <c r="J49" s="313"/>
      <c r="K49" s="197"/>
    </row>
    <row r="50" spans="2:11" s="1" customFormat="1" ht="15" customHeight="1">
      <c r="B50" s="200"/>
      <c r="C50" s="201"/>
      <c r="D50" s="201"/>
      <c r="E50" s="313" t="s">
        <v>762</v>
      </c>
      <c r="F50" s="313"/>
      <c r="G50" s="313"/>
      <c r="H50" s="313"/>
      <c r="I50" s="313"/>
      <c r="J50" s="313"/>
      <c r="K50" s="197"/>
    </row>
    <row r="51" spans="2:11" s="1" customFormat="1" ht="15" customHeight="1">
      <c r="B51" s="200"/>
      <c r="C51" s="201"/>
      <c r="D51" s="313" t="s">
        <v>763</v>
      </c>
      <c r="E51" s="313"/>
      <c r="F51" s="313"/>
      <c r="G51" s="313"/>
      <c r="H51" s="313"/>
      <c r="I51" s="313"/>
      <c r="J51" s="313"/>
      <c r="K51" s="197"/>
    </row>
    <row r="52" spans="2:11" s="1" customFormat="1" ht="25.5" customHeight="1">
      <c r="B52" s="196"/>
      <c r="C52" s="314" t="s">
        <v>764</v>
      </c>
      <c r="D52" s="314"/>
      <c r="E52" s="314"/>
      <c r="F52" s="314"/>
      <c r="G52" s="314"/>
      <c r="H52" s="314"/>
      <c r="I52" s="314"/>
      <c r="J52" s="314"/>
      <c r="K52" s="197"/>
    </row>
    <row r="53" spans="2:11" s="1" customFormat="1" ht="5.25" customHeight="1">
      <c r="B53" s="196"/>
      <c r="C53" s="198"/>
      <c r="D53" s="198"/>
      <c r="E53" s="198"/>
      <c r="F53" s="198"/>
      <c r="G53" s="198"/>
      <c r="H53" s="198"/>
      <c r="I53" s="198"/>
      <c r="J53" s="198"/>
      <c r="K53" s="197"/>
    </row>
    <row r="54" spans="2:11" s="1" customFormat="1" ht="15" customHeight="1">
      <c r="B54" s="196"/>
      <c r="C54" s="313" t="s">
        <v>765</v>
      </c>
      <c r="D54" s="313"/>
      <c r="E54" s="313"/>
      <c r="F54" s="313"/>
      <c r="G54" s="313"/>
      <c r="H54" s="313"/>
      <c r="I54" s="313"/>
      <c r="J54" s="313"/>
      <c r="K54" s="197"/>
    </row>
    <row r="55" spans="2:11" s="1" customFormat="1" ht="15" customHeight="1">
      <c r="B55" s="196"/>
      <c r="C55" s="313" t="s">
        <v>766</v>
      </c>
      <c r="D55" s="313"/>
      <c r="E55" s="313"/>
      <c r="F55" s="313"/>
      <c r="G55" s="313"/>
      <c r="H55" s="313"/>
      <c r="I55" s="313"/>
      <c r="J55" s="313"/>
      <c r="K55" s="197"/>
    </row>
    <row r="56" spans="2:11" s="1" customFormat="1" ht="12.75" customHeight="1">
      <c r="B56" s="196"/>
      <c r="C56" s="199"/>
      <c r="D56" s="199"/>
      <c r="E56" s="199"/>
      <c r="F56" s="199"/>
      <c r="G56" s="199"/>
      <c r="H56" s="199"/>
      <c r="I56" s="199"/>
      <c r="J56" s="199"/>
      <c r="K56" s="197"/>
    </row>
    <row r="57" spans="2:11" s="1" customFormat="1" ht="15" customHeight="1">
      <c r="B57" s="196"/>
      <c r="C57" s="313" t="s">
        <v>767</v>
      </c>
      <c r="D57" s="313"/>
      <c r="E57" s="313"/>
      <c r="F57" s="313"/>
      <c r="G57" s="313"/>
      <c r="H57" s="313"/>
      <c r="I57" s="313"/>
      <c r="J57" s="313"/>
      <c r="K57" s="197"/>
    </row>
    <row r="58" spans="2:11" s="1" customFormat="1" ht="15" customHeight="1">
      <c r="B58" s="196"/>
      <c r="C58" s="201"/>
      <c r="D58" s="313" t="s">
        <v>768</v>
      </c>
      <c r="E58" s="313"/>
      <c r="F58" s="313"/>
      <c r="G58" s="313"/>
      <c r="H58" s="313"/>
      <c r="I58" s="313"/>
      <c r="J58" s="313"/>
      <c r="K58" s="197"/>
    </row>
    <row r="59" spans="2:11" s="1" customFormat="1" ht="15" customHeight="1">
      <c r="B59" s="196"/>
      <c r="C59" s="201"/>
      <c r="D59" s="313" t="s">
        <v>769</v>
      </c>
      <c r="E59" s="313"/>
      <c r="F59" s="313"/>
      <c r="G59" s="313"/>
      <c r="H59" s="313"/>
      <c r="I59" s="313"/>
      <c r="J59" s="313"/>
      <c r="K59" s="197"/>
    </row>
    <row r="60" spans="2:11" s="1" customFormat="1" ht="15" customHeight="1">
      <c r="B60" s="196"/>
      <c r="C60" s="201"/>
      <c r="D60" s="313" t="s">
        <v>770</v>
      </c>
      <c r="E60" s="313"/>
      <c r="F60" s="313"/>
      <c r="G60" s="313"/>
      <c r="H60" s="313"/>
      <c r="I60" s="313"/>
      <c r="J60" s="313"/>
      <c r="K60" s="197"/>
    </row>
    <row r="61" spans="2:11" s="1" customFormat="1" ht="15" customHeight="1">
      <c r="B61" s="196"/>
      <c r="C61" s="201"/>
      <c r="D61" s="313" t="s">
        <v>771</v>
      </c>
      <c r="E61" s="313"/>
      <c r="F61" s="313"/>
      <c r="G61" s="313"/>
      <c r="H61" s="313"/>
      <c r="I61" s="313"/>
      <c r="J61" s="313"/>
      <c r="K61" s="197"/>
    </row>
    <row r="62" spans="2:11" s="1" customFormat="1" ht="15" customHeight="1">
      <c r="B62" s="196"/>
      <c r="C62" s="201"/>
      <c r="D62" s="316" t="s">
        <v>772</v>
      </c>
      <c r="E62" s="316"/>
      <c r="F62" s="316"/>
      <c r="G62" s="316"/>
      <c r="H62" s="316"/>
      <c r="I62" s="316"/>
      <c r="J62" s="316"/>
      <c r="K62" s="197"/>
    </row>
    <row r="63" spans="2:11" s="1" customFormat="1" ht="15" customHeight="1">
      <c r="B63" s="196"/>
      <c r="C63" s="201"/>
      <c r="D63" s="313" t="s">
        <v>773</v>
      </c>
      <c r="E63" s="313"/>
      <c r="F63" s="313"/>
      <c r="G63" s="313"/>
      <c r="H63" s="313"/>
      <c r="I63" s="313"/>
      <c r="J63" s="313"/>
      <c r="K63" s="197"/>
    </row>
    <row r="64" spans="2:11" s="1" customFormat="1" ht="12.75" customHeight="1">
      <c r="B64" s="196"/>
      <c r="C64" s="201"/>
      <c r="D64" s="201"/>
      <c r="E64" s="204"/>
      <c r="F64" s="201"/>
      <c r="G64" s="201"/>
      <c r="H64" s="201"/>
      <c r="I64" s="201"/>
      <c r="J64" s="201"/>
      <c r="K64" s="197"/>
    </row>
    <row r="65" spans="2:11" s="1" customFormat="1" ht="15" customHeight="1">
      <c r="B65" s="196"/>
      <c r="C65" s="201"/>
      <c r="D65" s="313" t="s">
        <v>774</v>
      </c>
      <c r="E65" s="313"/>
      <c r="F65" s="313"/>
      <c r="G65" s="313"/>
      <c r="H65" s="313"/>
      <c r="I65" s="313"/>
      <c r="J65" s="313"/>
      <c r="K65" s="197"/>
    </row>
    <row r="66" spans="2:11" s="1" customFormat="1" ht="15" customHeight="1">
      <c r="B66" s="196"/>
      <c r="C66" s="201"/>
      <c r="D66" s="316" t="s">
        <v>775</v>
      </c>
      <c r="E66" s="316"/>
      <c r="F66" s="316"/>
      <c r="G66" s="316"/>
      <c r="H66" s="316"/>
      <c r="I66" s="316"/>
      <c r="J66" s="316"/>
      <c r="K66" s="197"/>
    </row>
    <row r="67" spans="2:11" s="1" customFormat="1" ht="15" customHeight="1">
      <c r="B67" s="196"/>
      <c r="C67" s="201"/>
      <c r="D67" s="313" t="s">
        <v>776</v>
      </c>
      <c r="E67" s="313"/>
      <c r="F67" s="313"/>
      <c r="G67" s="313"/>
      <c r="H67" s="313"/>
      <c r="I67" s="313"/>
      <c r="J67" s="313"/>
      <c r="K67" s="197"/>
    </row>
    <row r="68" spans="2:11" s="1" customFormat="1" ht="15" customHeight="1">
      <c r="B68" s="196"/>
      <c r="C68" s="201"/>
      <c r="D68" s="313" t="s">
        <v>777</v>
      </c>
      <c r="E68" s="313"/>
      <c r="F68" s="313"/>
      <c r="G68" s="313"/>
      <c r="H68" s="313"/>
      <c r="I68" s="313"/>
      <c r="J68" s="313"/>
      <c r="K68" s="197"/>
    </row>
    <row r="69" spans="2:11" s="1" customFormat="1" ht="15" customHeight="1">
      <c r="B69" s="196"/>
      <c r="C69" s="201"/>
      <c r="D69" s="313" t="s">
        <v>778</v>
      </c>
      <c r="E69" s="313"/>
      <c r="F69" s="313"/>
      <c r="G69" s="313"/>
      <c r="H69" s="313"/>
      <c r="I69" s="313"/>
      <c r="J69" s="313"/>
      <c r="K69" s="197"/>
    </row>
    <row r="70" spans="2:11" s="1" customFormat="1" ht="15" customHeight="1">
      <c r="B70" s="196"/>
      <c r="C70" s="201"/>
      <c r="D70" s="313" t="s">
        <v>779</v>
      </c>
      <c r="E70" s="313"/>
      <c r="F70" s="313"/>
      <c r="G70" s="313"/>
      <c r="H70" s="313"/>
      <c r="I70" s="313"/>
      <c r="J70" s="313"/>
      <c r="K70" s="197"/>
    </row>
    <row r="71" spans="2:11" s="1" customFormat="1" ht="12.75" customHeight="1">
      <c r="B71" s="205"/>
      <c r="C71" s="206"/>
      <c r="D71" s="206"/>
      <c r="E71" s="206"/>
      <c r="F71" s="206"/>
      <c r="G71" s="206"/>
      <c r="H71" s="206"/>
      <c r="I71" s="206"/>
      <c r="J71" s="206"/>
      <c r="K71" s="207"/>
    </row>
    <row r="72" spans="2:11" s="1" customFormat="1" ht="18.75" customHeight="1">
      <c r="B72" s="208"/>
      <c r="C72" s="208"/>
      <c r="D72" s="208"/>
      <c r="E72" s="208"/>
      <c r="F72" s="208"/>
      <c r="G72" s="208"/>
      <c r="H72" s="208"/>
      <c r="I72" s="208"/>
      <c r="J72" s="208"/>
      <c r="K72" s="209"/>
    </row>
    <row r="73" spans="2:11" s="1" customFormat="1" ht="18.75" customHeight="1">
      <c r="B73" s="209"/>
      <c r="C73" s="209"/>
      <c r="D73" s="209"/>
      <c r="E73" s="209"/>
      <c r="F73" s="209"/>
      <c r="G73" s="209"/>
      <c r="H73" s="209"/>
      <c r="I73" s="209"/>
      <c r="J73" s="209"/>
      <c r="K73" s="209"/>
    </row>
    <row r="74" spans="2:11" s="1" customFormat="1" ht="7.5" customHeight="1">
      <c r="B74" s="210"/>
      <c r="C74" s="211"/>
      <c r="D74" s="211"/>
      <c r="E74" s="211"/>
      <c r="F74" s="211"/>
      <c r="G74" s="211"/>
      <c r="H74" s="211"/>
      <c r="I74" s="211"/>
      <c r="J74" s="211"/>
      <c r="K74" s="212"/>
    </row>
    <row r="75" spans="2:11" s="1" customFormat="1" ht="45" customHeight="1">
      <c r="B75" s="213"/>
      <c r="C75" s="317" t="s">
        <v>780</v>
      </c>
      <c r="D75" s="317"/>
      <c r="E75" s="317"/>
      <c r="F75" s="317"/>
      <c r="G75" s="317"/>
      <c r="H75" s="317"/>
      <c r="I75" s="317"/>
      <c r="J75" s="317"/>
      <c r="K75" s="214"/>
    </row>
    <row r="76" spans="2:11" s="1" customFormat="1" ht="17.25" customHeight="1">
      <c r="B76" s="213"/>
      <c r="C76" s="215" t="s">
        <v>781</v>
      </c>
      <c r="D76" s="215"/>
      <c r="E76" s="215"/>
      <c r="F76" s="215" t="s">
        <v>782</v>
      </c>
      <c r="G76" s="216"/>
      <c r="H76" s="215" t="s">
        <v>59</v>
      </c>
      <c r="I76" s="215" t="s">
        <v>62</v>
      </c>
      <c r="J76" s="215" t="s">
        <v>783</v>
      </c>
      <c r="K76" s="214"/>
    </row>
    <row r="77" spans="2:11" s="1" customFormat="1" ht="17.25" customHeight="1">
      <c r="B77" s="213"/>
      <c r="C77" s="217" t="s">
        <v>784</v>
      </c>
      <c r="D77" s="217"/>
      <c r="E77" s="217"/>
      <c r="F77" s="218" t="s">
        <v>785</v>
      </c>
      <c r="G77" s="219"/>
      <c r="H77" s="217"/>
      <c r="I77" s="217"/>
      <c r="J77" s="217" t="s">
        <v>786</v>
      </c>
      <c r="K77" s="214"/>
    </row>
    <row r="78" spans="2:11" s="1" customFormat="1" ht="5.25" customHeight="1">
      <c r="B78" s="213"/>
      <c r="C78" s="220"/>
      <c r="D78" s="220"/>
      <c r="E78" s="220"/>
      <c r="F78" s="220"/>
      <c r="G78" s="221"/>
      <c r="H78" s="220"/>
      <c r="I78" s="220"/>
      <c r="J78" s="220"/>
      <c r="K78" s="214"/>
    </row>
    <row r="79" spans="2:11" s="1" customFormat="1" ht="15" customHeight="1">
      <c r="B79" s="213"/>
      <c r="C79" s="202" t="s">
        <v>58</v>
      </c>
      <c r="D79" s="222"/>
      <c r="E79" s="222"/>
      <c r="F79" s="223" t="s">
        <v>787</v>
      </c>
      <c r="G79" s="224"/>
      <c r="H79" s="202" t="s">
        <v>788</v>
      </c>
      <c r="I79" s="202" t="s">
        <v>789</v>
      </c>
      <c r="J79" s="202">
        <v>20</v>
      </c>
      <c r="K79" s="214"/>
    </row>
    <row r="80" spans="2:11" s="1" customFormat="1" ht="15" customHeight="1">
      <c r="B80" s="213"/>
      <c r="C80" s="202" t="s">
        <v>790</v>
      </c>
      <c r="D80" s="202"/>
      <c r="E80" s="202"/>
      <c r="F80" s="223" t="s">
        <v>787</v>
      </c>
      <c r="G80" s="224"/>
      <c r="H80" s="202" t="s">
        <v>791</v>
      </c>
      <c r="I80" s="202" t="s">
        <v>789</v>
      </c>
      <c r="J80" s="202">
        <v>120</v>
      </c>
      <c r="K80" s="214"/>
    </row>
    <row r="81" spans="2:11" s="1" customFormat="1" ht="15" customHeight="1">
      <c r="B81" s="225"/>
      <c r="C81" s="202" t="s">
        <v>792</v>
      </c>
      <c r="D81" s="202"/>
      <c r="E81" s="202"/>
      <c r="F81" s="223" t="s">
        <v>793</v>
      </c>
      <c r="G81" s="224"/>
      <c r="H81" s="202" t="s">
        <v>794</v>
      </c>
      <c r="I81" s="202" t="s">
        <v>789</v>
      </c>
      <c r="J81" s="202">
        <v>50</v>
      </c>
      <c r="K81" s="214"/>
    </row>
    <row r="82" spans="2:11" s="1" customFormat="1" ht="15" customHeight="1">
      <c r="B82" s="225"/>
      <c r="C82" s="202" t="s">
        <v>795</v>
      </c>
      <c r="D82" s="202"/>
      <c r="E82" s="202"/>
      <c r="F82" s="223" t="s">
        <v>787</v>
      </c>
      <c r="G82" s="224"/>
      <c r="H82" s="202" t="s">
        <v>796</v>
      </c>
      <c r="I82" s="202" t="s">
        <v>797</v>
      </c>
      <c r="J82" s="202"/>
      <c r="K82" s="214"/>
    </row>
    <row r="83" spans="2:11" s="1" customFormat="1" ht="15" customHeight="1">
      <c r="B83" s="225"/>
      <c r="C83" s="226" t="s">
        <v>798</v>
      </c>
      <c r="D83" s="226"/>
      <c r="E83" s="226"/>
      <c r="F83" s="227" t="s">
        <v>793</v>
      </c>
      <c r="G83" s="226"/>
      <c r="H83" s="226" t="s">
        <v>799</v>
      </c>
      <c r="I83" s="226" t="s">
        <v>789</v>
      </c>
      <c r="J83" s="226">
        <v>15</v>
      </c>
      <c r="K83" s="214"/>
    </row>
    <row r="84" spans="2:11" s="1" customFormat="1" ht="15" customHeight="1">
      <c r="B84" s="225"/>
      <c r="C84" s="226" t="s">
        <v>800</v>
      </c>
      <c r="D84" s="226"/>
      <c r="E84" s="226"/>
      <c r="F84" s="227" t="s">
        <v>793</v>
      </c>
      <c r="G84" s="226"/>
      <c r="H84" s="226" t="s">
        <v>801</v>
      </c>
      <c r="I84" s="226" t="s">
        <v>789</v>
      </c>
      <c r="J84" s="226">
        <v>15</v>
      </c>
      <c r="K84" s="214"/>
    </row>
    <row r="85" spans="2:11" s="1" customFormat="1" ht="15" customHeight="1">
      <c r="B85" s="225"/>
      <c r="C85" s="226" t="s">
        <v>802</v>
      </c>
      <c r="D85" s="226"/>
      <c r="E85" s="226"/>
      <c r="F85" s="227" t="s">
        <v>793</v>
      </c>
      <c r="G85" s="226"/>
      <c r="H85" s="226" t="s">
        <v>803</v>
      </c>
      <c r="I85" s="226" t="s">
        <v>789</v>
      </c>
      <c r="J85" s="226">
        <v>20</v>
      </c>
      <c r="K85" s="214"/>
    </row>
    <row r="86" spans="2:11" s="1" customFormat="1" ht="15" customHeight="1">
      <c r="B86" s="225"/>
      <c r="C86" s="226" t="s">
        <v>804</v>
      </c>
      <c r="D86" s="226"/>
      <c r="E86" s="226"/>
      <c r="F86" s="227" t="s">
        <v>793</v>
      </c>
      <c r="G86" s="226"/>
      <c r="H86" s="226" t="s">
        <v>805</v>
      </c>
      <c r="I86" s="226" t="s">
        <v>789</v>
      </c>
      <c r="J86" s="226">
        <v>20</v>
      </c>
      <c r="K86" s="214"/>
    </row>
    <row r="87" spans="2:11" s="1" customFormat="1" ht="15" customHeight="1">
      <c r="B87" s="225"/>
      <c r="C87" s="202" t="s">
        <v>806</v>
      </c>
      <c r="D87" s="202"/>
      <c r="E87" s="202"/>
      <c r="F87" s="223" t="s">
        <v>793</v>
      </c>
      <c r="G87" s="224"/>
      <c r="H87" s="202" t="s">
        <v>807</v>
      </c>
      <c r="I87" s="202" t="s">
        <v>789</v>
      </c>
      <c r="J87" s="202">
        <v>50</v>
      </c>
      <c r="K87" s="214"/>
    </row>
    <row r="88" spans="2:11" s="1" customFormat="1" ht="15" customHeight="1">
      <c r="B88" s="225"/>
      <c r="C88" s="202" t="s">
        <v>808</v>
      </c>
      <c r="D88" s="202"/>
      <c r="E88" s="202"/>
      <c r="F88" s="223" t="s">
        <v>793</v>
      </c>
      <c r="G88" s="224"/>
      <c r="H88" s="202" t="s">
        <v>809</v>
      </c>
      <c r="I88" s="202" t="s">
        <v>789</v>
      </c>
      <c r="J88" s="202">
        <v>20</v>
      </c>
      <c r="K88" s="214"/>
    </row>
    <row r="89" spans="2:11" s="1" customFormat="1" ht="15" customHeight="1">
      <c r="B89" s="225"/>
      <c r="C89" s="202" t="s">
        <v>810</v>
      </c>
      <c r="D89" s="202"/>
      <c r="E89" s="202"/>
      <c r="F89" s="223" t="s">
        <v>793</v>
      </c>
      <c r="G89" s="224"/>
      <c r="H89" s="202" t="s">
        <v>811</v>
      </c>
      <c r="I89" s="202" t="s">
        <v>789</v>
      </c>
      <c r="J89" s="202">
        <v>20</v>
      </c>
      <c r="K89" s="214"/>
    </row>
    <row r="90" spans="2:11" s="1" customFormat="1" ht="15" customHeight="1">
      <c r="B90" s="225"/>
      <c r="C90" s="202" t="s">
        <v>812</v>
      </c>
      <c r="D90" s="202"/>
      <c r="E90" s="202"/>
      <c r="F90" s="223" t="s">
        <v>793</v>
      </c>
      <c r="G90" s="224"/>
      <c r="H90" s="202" t="s">
        <v>813</v>
      </c>
      <c r="I90" s="202" t="s">
        <v>789</v>
      </c>
      <c r="J90" s="202">
        <v>50</v>
      </c>
      <c r="K90" s="214"/>
    </row>
    <row r="91" spans="2:11" s="1" customFormat="1" ht="15" customHeight="1">
      <c r="B91" s="225"/>
      <c r="C91" s="202" t="s">
        <v>814</v>
      </c>
      <c r="D91" s="202"/>
      <c r="E91" s="202"/>
      <c r="F91" s="223" t="s">
        <v>793</v>
      </c>
      <c r="G91" s="224"/>
      <c r="H91" s="202" t="s">
        <v>814</v>
      </c>
      <c r="I91" s="202" t="s">
        <v>789</v>
      </c>
      <c r="J91" s="202">
        <v>50</v>
      </c>
      <c r="K91" s="214"/>
    </row>
    <row r="92" spans="2:11" s="1" customFormat="1" ht="15" customHeight="1">
      <c r="B92" s="225"/>
      <c r="C92" s="202" t="s">
        <v>815</v>
      </c>
      <c r="D92" s="202"/>
      <c r="E92" s="202"/>
      <c r="F92" s="223" t="s">
        <v>793</v>
      </c>
      <c r="G92" s="224"/>
      <c r="H92" s="202" t="s">
        <v>816</v>
      </c>
      <c r="I92" s="202" t="s">
        <v>789</v>
      </c>
      <c r="J92" s="202">
        <v>255</v>
      </c>
      <c r="K92" s="214"/>
    </row>
    <row r="93" spans="2:11" s="1" customFormat="1" ht="15" customHeight="1">
      <c r="B93" s="225"/>
      <c r="C93" s="202" t="s">
        <v>817</v>
      </c>
      <c r="D93" s="202"/>
      <c r="E93" s="202"/>
      <c r="F93" s="223" t="s">
        <v>787</v>
      </c>
      <c r="G93" s="224"/>
      <c r="H93" s="202" t="s">
        <v>818</v>
      </c>
      <c r="I93" s="202" t="s">
        <v>819</v>
      </c>
      <c r="J93" s="202"/>
      <c r="K93" s="214"/>
    </row>
    <row r="94" spans="2:11" s="1" customFormat="1" ht="15" customHeight="1">
      <c r="B94" s="225"/>
      <c r="C94" s="202" t="s">
        <v>820</v>
      </c>
      <c r="D94" s="202"/>
      <c r="E94" s="202"/>
      <c r="F94" s="223" t="s">
        <v>787</v>
      </c>
      <c r="G94" s="224"/>
      <c r="H94" s="202" t="s">
        <v>821</v>
      </c>
      <c r="I94" s="202" t="s">
        <v>822</v>
      </c>
      <c r="J94" s="202"/>
      <c r="K94" s="214"/>
    </row>
    <row r="95" spans="2:11" s="1" customFormat="1" ht="15" customHeight="1">
      <c r="B95" s="225"/>
      <c r="C95" s="202" t="s">
        <v>823</v>
      </c>
      <c r="D95" s="202"/>
      <c r="E95" s="202"/>
      <c r="F95" s="223" t="s">
        <v>787</v>
      </c>
      <c r="G95" s="224"/>
      <c r="H95" s="202" t="s">
        <v>823</v>
      </c>
      <c r="I95" s="202" t="s">
        <v>822</v>
      </c>
      <c r="J95" s="202"/>
      <c r="K95" s="214"/>
    </row>
    <row r="96" spans="2:11" s="1" customFormat="1" ht="15" customHeight="1">
      <c r="B96" s="225"/>
      <c r="C96" s="202" t="s">
        <v>43</v>
      </c>
      <c r="D96" s="202"/>
      <c r="E96" s="202"/>
      <c r="F96" s="223" t="s">
        <v>787</v>
      </c>
      <c r="G96" s="224"/>
      <c r="H96" s="202" t="s">
        <v>824</v>
      </c>
      <c r="I96" s="202" t="s">
        <v>822</v>
      </c>
      <c r="J96" s="202"/>
      <c r="K96" s="214"/>
    </row>
    <row r="97" spans="2:11" s="1" customFormat="1" ht="15" customHeight="1">
      <c r="B97" s="225"/>
      <c r="C97" s="202" t="s">
        <v>53</v>
      </c>
      <c r="D97" s="202"/>
      <c r="E97" s="202"/>
      <c r="F97" s="223" t="s">
        <v>787</v>
      </c>
      <c r="G97" s="224"/>
      <c r="H97" s="202" t="s">
        <v>825</v>
      </c>
      <c r="I97" s="202" t="s">
        <v>822</v>
      </c>
      <c r="J97" s="202"/>
      <c r="K97" s="214"/>
    </row>
    <row r="98" spans="2:11" s="1" customFormat="1" ht="15" customHeight="1">
      <c r="B98" s="228"/>
      <c r="C98" s="229"/>
      <c r="D98" s="229"/>
      <c r="E98" s="229"/>
      <c r="F98" s="229"/>
      <c r="G98" s="229"/>
      <c r="H98" s="229"/>
      <c r="I98" s="229"/>
      <c r="J98" s="229"/>
      <c r="K98" s="230"/>
    </row>
    <row r="99" spans="2:11" s="1" customFormat="1" ht="18.75" customHeight="1">
      <c r="B99" s="231"/>
      <c r="C99" s="232"/>
      <c r="D99" s="232"/>
      <c r="E99" s="232"/>
      <c r="F99" s="232"/>
      <c r="G99" s="232"/>
      <c r="H99" s="232"/>
      <c r="I99" s="232"/>
      <c r="J99" s="232"/>
      <c r="K99" s="231"/>
    </row>
    <row r="100" spans="2:11" s="1" customFormat="1" ht="18.75" customHeight="1">
      <c r="B100" s="209"/>
      <c r="C100" s="209"/>
      <c r="D100" s="209"/>
      <c r="E100" s="209"/>
      <c r="F100" s="209"/>
      <c r="G100" s="209"/>
      <c r="H100" s="209"/>
      <c r="I100" s="209"/>
      <c r="J100" s="209"/>
      <c r="K100" s="209"/>
    </row>
    <row r="101" spans="2:11" s="1" customFormat="1" ht="7.5" customHeight="1">
      <c r="B101" s="210"/>
      <c r="C101" s="211"/>
      <c r="D101" s="211"/>
      <c r="E101" s="211"/>
      <c r="F101" s="211"/>
      <c r="G101" s="211"/>
      <c r="H101" s="211"/>
      <c r="I101" s="211"/>
      <c r="J101" s="211"/>
      <c r="K101" s="212"/>
    </row>
    <row r="102" spans="2:11" s="1" customFormat="1" ht="45" customHeight="1">
      <c r="B102" s="213"/>
      <c r="C102" s="317" t="s">
        <v>826</v>
      </c>
      <c r="D102" s="317"/>
      <c r="E102" s="317"/>
      <c r="F102" s="317"/>
      <c r="G102" s="317"/>
      <c r="H102" s="317"/>
      <c r="I102" s="317"/>
      <c r="J102" s="317"/>
      <c r="K102" s="214"/>
    </row>
    <row r="103" spans="2:11" s="1" customFormat="1" ht="17.25" customHeight="1">
      <c r="B103" s="213"/>
      <c r="C103" s="215" t="s">
        <v>781</v>
      </c>
      <c r="D103" s="215"/>
      <c r="E103" s="215"/>
      <c r="F103" s="215" t="s">
        <v>782</v>
      </c>
      <c r="G103" s="216"/>
      <c r="H103" s="215" t="s">
        <v>59</v>
      </c>
      <c r="I103" s="215" t="s">
        <v>62</v>
      </c>
      <c r="J103" s="215" t="s">
        <v>783</v>
      </c>
      <c r="K103" s="214"/>
    </row>
    <row r="104" spans="2:11" s="1" customFormat="1" ht="17.25" customHeight="1">
      <c r="B104" s="213"/>
      <c r="C104" s="217" t="s">
        <v>784</v>
      </c>
      <c r="D104" s="217"/>
      <c r="E104" s="217"/>
      <c r="F104" s="218" t="s">
        <v>785</v>
      </c>
      <c r="G104" s="219"/>
      <c r="H104" s="217"/>
      <c r="I104" s="217"/>
      <c r="J104" s="217" t="s">
        <v>786</v>
      </c>
      <c r="K104" s="214"/>
    </row>
    <row r="105" spans="2:11" s="1" customFormat="1" ht="5.25" customHeight="1">
      <c r="B105" s="213"/>
      <c r="C105" s="215"/>
      <c r="D105" s="215"/>
      <c r="E105" s="215"/>
      <c r="F105" s="215"/>
      <c r="G105" s="233"/>
      <c r="H105" s="215"/>
      <c r="I105" s="215"/>
      <c r="J105" s="215"/>
      <c r="K105" s="214"/>
    </row>
    <row r="106" spans="2:11" s="1" customFormat="1" ht="15" customHeight="1">
      <c r="B106" s="213"/>
      <c r="C106" s="202" t="s">
        <v>58</v>
      </c>
      <c r="D106" s="222"/>
      <c r="E106" s="222"/>
      <c r="F106" s="223" t="s">
        <v>787</v>
      </c>
      <c r="G106" s="202"/>
      <c r="H106" s="202" t="s">
        <v>827</v>
      </c>
      <c r="I106" s="202" t="s">
        <v>789</v>
      </c>
      <c r="J106" s="202">
        <v>20</v>
      </c>
      <c r="K106" s="214"/>
    </row>
    <row r="107" spans="2:11" s="1" customFormat="1" ht="15" customHeight="1">
      <c r="B107" s="213"/>
      <c r="C107" s="202" t="s">
        <v>790</v>
      </c>
      <c r="D107" s="202"/>
      <c r="E107" s="202"/>
      <c r="F107" s="223" t="s">
        <v>787</v>
      </c>
      <c r="G107" s="202"/>
      <c r="H107" s="202" t="s">
        <v>827</v>
      </c>
      <c r="I107" s="202" t="s">
        <v>789</v>
      </c>
      <c r="J107" s="202">
        <v>120</v>
      </c>
      <c r="K107" s="214"/>
    </row>
    <row r="108" spans="2:11" s="1" customFormat="1" ht="15" customHeight="1">
      <c r="B108" s="225"/>
      <c r="C108" s="202" t="s">
        <v>792</v>
      </c>
      <c r="D108" s="202"/>
      <c r="E108" s="202"/>
      <c r="F108" s="223" t="s">
        <v>793</v>
      </c>
      <c r="G108" s="202"/>
      <c r="H108" s="202" t="s">
        <v>827</v>
      </c>
      <c r="I108" s="202" t="s">
        <v>789</v>
      </c>
      <c r="J108" s="202">
        <v>50</v>
      </c>
      <c r="K108" s="214"/>
    </row>
    <row r="109" spans="2:11" s="1" customFormat="1" ht="15" customHeight="1">
      <c r="B109" s="225"/>
      <c r="C109" s="202" t="s">
        <v>795</v>
      </c>
      <c r="D109" s="202"/>
      <c r="E109" s="202"/>
      <c r="F109" s="223" t="s">
        <v>787</v>
      </c>
      <c r="G109" s="202"/>
      <c r="H109" s="202" t="s">
        <v>827</v>
      </c>
      <c r="I109" s="202" t="s">
        <v>797</v>
      </c>
      <c r="J109" s="202"/>
      <c r="K109" s="214"/>
    </row>
    <row r="110" spans="2:11" s="1" customFormat="1" ht="15" customHeight="1">
      <c r="B110" s="225"/>
      <c r="C110" s="202" t="s">
        <v>806</v>
      </c>
      <c r="D110" s="202"/>
      <c r="E110" s="202"/>
      <c r="F110" s="223" t="s">
        <v>793</v>
      </c>
      <c r="G110" s="202"/>
      <c r="H110" s="202" t="s">
        <v>827</v>
      </c>
      <c r="I110" s="202" t="s">
        <v>789</v>
      </c>
      <c r="J110" s="202">
        <v>50</v>
      </c>
      <c r="K110" s="214"/>
    </row>
    <row r="111" spans="2:11" s="1" customFormat="1" ht="15" customHeight="1">
      <c r="B111" s="225"/>
      <c r="C111" s="202" t="s">
        <v>814</v>
      </c>
      <c r="D111" s="202"/>
      <c r="E111" s="202"/>
      <c r="F111" s="223" t="s">
        <v>793</v>
      </c>
      <c r="G111" s="202"/>
      <c r="H111" s="202" t="s">
        <v>827</v>
      </c>
      <c r="I111" s="202" t="s">
        <v>789</v>
      </c>
      <c r="J111" s="202">
        <v>50</v>
      </c>
      <c r="K111" s="214"/>
    </row>
    <row r="112" spans="2:11" s="1" customFormat="1" ht="15" customHeight="1">
      <c r="B112" s="225"/>
      <c r="C112" s="202" t="s">
        <v>812</v>
      </c>
      <c r="D112" s="202"/>
      <c r="E112" s="202"/>
      <c r="F112" s="223" t="s">
        <v>793</v>
      </c>
      <c r="G112" s="202"/>
      <c r="H112" s="202" t="s">
        <v>827</v>
      </c>
      <c r="I112" s="202" t="s">
        <v>789</v>
      </c>
      <c r="J112" s="202">
        <v>50</v>
      </c>
      <c r="K112" s="214"/>
    </row>
    <row r="113" spans="2:11" s="1" customFormat="1" ht="15" customHeight="1">
      <c r="B113" s="225"/>
      <c r="C113" s="202" t="s">
        <v>58</v>
      </c>
      <c r="D113" s="202"/>
      <c r="E113" s="202"/>
      <c r="F113" s="223" t="s">
        <v>787</v>
      </c>
      <c r="G113" s="202"/>
      <c r="H113" s="202" t="s">
        <v>828</v>
      </c>
      <c r="I113" s="202" t="s">
        <v>789</v>
      </c>
      <c r="J113" s="202">
        <v>20</v>
      </c>
      <c r="K113" s="214"/>
    </row>
    <row r="114" spans="2:11" s="1" customFormat="1" ht="15" customHeight="1">
      <c r="B114" s="225"/>
      <c r="C114" s="202" t="s">
        <v>829</v>
      </c>
      <c r="D114" s="202"/>
      <c r="E114" s="202"/>
      <c r="F114" s="223" t="s">
        <v>787</v>
      </c>
      <c r="G114" s="202"/>
      <c r="H114" s="202" t="s">
        <v>830</v>
      </c>
      <c r="I114" s="202" t="s">
        <v>789</v>
      </c>
      <c r="J114" s="202">
        <v>120</v>
      </c>
      <c r="K114" s="214"/>
    </row>
    <row r="115" spans="2:11" s="1" customFormat="1" ht="15" customHeight="1">
      <c r="B115" s="225"/>
      <c r="C115" s="202" t="s">
        <v>43</v>
      </c>
      <c r="D115" s="202"/>
      <c r="E115" s="202"/>
      <c r="F115" s="223" t="s">
        <v>787</v>
      </c>
      <c r="G115" s="202"/>
      <c r="H115" s="202" t="s">
        <v>831</v>
      </c>
      <c r="I115" s="202" t="s">
        <v>822</v>
      </c>
      <c r="J115" s="202"/>
      <c r="K115" s="214"/>
    </row>
    <row r="116" spans="2:11" s="1" customFormat="1" ht="15" customHeight="1">
      <c r="B116" s="225"/>
      <c r="C116" s="202" t="s">
        <v>53</v>
      </c>
      <c r="D116" s="202"/>
      <c r="E116" s="202"/>
      <c r="F116" s="223" t="s">
        <v>787</v>
      </c>
      <c r="G116" s="202"/>
      <c r="H116" s="202" t="s">
        <v>832</v>
      </c>
      <c r="I116" s="202" t="s">
        <v>822</v>
      </c>
      <c r="J116" s="202"/>
      <c r="K116" s="214"/>
    </row>
    <row r="117" spans="2:11" s="1" customFormat="1" ht="15" customHeight="1">
      <c r="B117" s="225"/>
      <c r="C117" s="202" t="s">
        <v>62</v>
      </c>
      <c r="D117" s="202"/>
      <c r="E117" s="202"/>
      <c r="F117" s="223" t="s">
        <v>787</v>
      </c>
      <c r="G117" s="202"/>
      <c r="H117" s="202" t="s">
        <v>833</v>
      </c>
      <c r="I117" s="202" t="s">
        <v>834</v>
      </c>
      <c r="J117" s="202"/>
      <c r="K117" s="214"/>
    </row>
    <row r="118" spans="2:11" s="1" customFormat="1" ht="15" customHeight="1">
      <c r="B118" s="228"/>
      <c r="C118" s="234"/>
      <c r="D118" s="234"/>
      <c r="E118" s="234"/>
      <c r="F118" s="234"/>
      <c r="G118" s="234"/>
      <c r="H118" s="234"/>
      <c r="I118" s="234"/>
      <c r="J118" s="234"/>
      <c r="K118" s="230"/>
    </row>
    <row r="119" spans="2:11" s="1" customFormat="1" ht="18.75" customHeight="1">
      <c r="B119" s="235"/>
      <c r="C119" s="236"/>
      <c r="D119" s="236"/>
      <c r="E119" s="236"/>
      <c r="F119" s="237"/>
      <c r="G119" s="236"/>
      <c r="H119" s="236"/>
      <c r="I119" s="236"/>
      <c r="J119" s="236"/>
      <c r="K119" s="235"/>
    </row>
    <row r="120" spans="2:11" s="1" customFormat="1" ht="18.75" customHeight="1">
      <c r="B120" s="209"/>
      <c r="C120" s="209"/>
      <c r="D120" s="209"/>
      <c r="E120" s="209"/>
      <c r="F120" s="209"/>
      <c r="G120" s="209"/>
      <c r="H120" s="209"/>
      <c r="I120" s="209"/>
      <c r="J120" s="209"/>
      <c r="K120" s="209"/>
    </row>
    <row r="121" spans="2:11" s="1" customFormat="1" ht="7.5" customHeight="1">
      <c r="B121" s="238"/>
      <c r="C121" s="239"/>
      <c r="D121" s="239"/>
      <c r="E121" s="239"/>
      <c r="F121" s="239"/>
      <c r="G121" s="239"/>
      <c r="H121" s="239"/>
      <c r="I121" s="239"/>
      <c r="J121" s="239"/>
      <c r="K121" s="240"/>
    </row>
    <row r="122" spans="2:11" s="1" customFormat="1" ht="45" customHeight="1">
      <c r="B122" s="241"/>
      <c r="C122" s="315" t="s">
        <v>835</v>
      </c>
      <c r="D122" s="315"/>
      <c r="E122" s="315"/>
      <c r="F122" s="315"/>
      <c r="G122" s="315"/>
      <c r="H122" s="315"/>
      <c r="I122" s="315"/>
      <c r="J122" s="315"/>
      <c r="K122" s="242"/>
    </row>
    <row r="123" spans="2:11" s="1" customFormat="1" ht="17.25" customHeight="1">
      <c r="B123" s="243"/>
      <c r="C123" s="215" t="s">
        <v>781</v>
      </c>
      <c r="D123" s="215"/>
      <c r="E123" s="215"/>
      <c r="F123" s="215" t="s">
        <v>782</v>
      </c>
      <c r="G123" s="216"/>
      <c r="H123" s="215" t="s">
        <v>59</v>
      </c>
      <c r="I123" s="215" t="s">
        <v>62</v>
      </c>
      <c r="J123" s="215" t="s">
        <v>783</v>
      </c>
      <c r="K123" s="244"/>
    </row>
    <row r="124" spans="2:11" s="1" customFormat="1" ht="17.25" customHeight="1">
      <c r="B124" s="243"/>
      <c r="C124" s="217" t="s">
        <v>784</v>
      </c>
      <c r="D124" s="217"/>
      <c r="E124" s="217"/>
      <c r="F124" s="218" t="s">
        <v>785</v>
      </c>
      <c r="G124" s="219"/>
      <c r="H124" s="217"/>
      <c r="I124" s="217"/>
      <c r="J124" s="217" t="s">
        <v>786</v>
      </c>
      <c r="K124" s="244"/>
    </row>
    <row r="125" spans="2:11" s="1" customFormat="1" ht="5.25" customHeight="1">
      <c r="B125" s="245"/>
      <c r="C125" s="220"/>
      <c r="D125" s="220"/>
      <c r="E125" s="220"/>
      <c r="F125" s="220"/>
      <c r="G125" s="246"/>
      <c r="H125" s="220"/>
      <c r="I125" s="220"/>
      <c r="J125" s="220"/>
      <c r="K125" s="247"/>
    </row>
    <row r="126" spans="2:11" s="1" customFormat="1" ht="15" customHeight="1">
      <c r="B126" s="245"/>
      <c r="C126" s="202" t="s">
        <v>790</v>
      </c>
      <c r="D126" s="222"/>
      <c r="E126" s="222"/>
      <c r="F126" s="223" t="s">
        <v>787</v>
      </c>
      <c r="G126" s="202"/>
      <c r="H126" s="202" t="s">
        <v>827</v>
      </c>
      <c r="I126" s="202" t="s">
        <v>789</v>
      </c>
      <c r="J126" s="202">
        <v>120</v>
      </c>
      <c r="K126" s="248"/>
    </row>
    <row r="127" spans="2:11" s="1" customFormat="1" ht="15" customHeight="1">
      <c r="B127" s="245"/>
      <c r="C127" s="202" t="s">
        <v>836</v>
      </c>
      <c r="D127" s="202"/>
      <c r="E127" s="202"/>
      <c r="F127" s="223" t="s">
        <v>787</v>
      </c>
      <c r="G127" s="202"/>
      <c r="H127" s="202" t="s">
        <v>837</v>
      </c>
      <c r="I127" s="202" t="s">
        <v>789</v>
      </c>
      <c r="J127" s="202" t="s">
        <v>838</v>
      </c>
      <c r="K127" s="248"/>
    </row>
    <row r="128" spans="2:11" s="1" customFormat="1" ht="15" customHeight="1">
      <c r="B128" s="245"/>
      <c r="C128" s="202" t="s">
        <v>735</v>
      </c>
      <c r="D128" s="202"/>
      <c r="E128" s="202"/>
      <c r="F128" s="223" t="s">
        <v>787</v>
      </c>
      <c r="G128" s="202"/>
      <c r="H128" s="202" t="s">
        <v>839</v>
      </c>
      <c r="I128" s="202" t="s">
        <v>789</v>
      </c>
      <c r="J128" s="202" t="s">
        <v>838</v>
      </c>
      <c r="K128" s="248"/>
    </row>
    <row r="129" spans="2:11" s="1" customFormat="1" ht="15" customHeight="1">
      <c r="B129" s="245"/>
      <c r="C129" s="202" t="s">
        <v>798</v>
      </c>
      <c r="D129" s="202"/>
      <c r="E129" s="202"/>
      <c r="F129" s="223" t="s">
        <v>793</v>
      </c>
      <c r="G129" s="202"/>
      <c r="H129" s="202" t="s">
        <v>799</v>
      </c>
      <c r="I129" s="202" t="s">
        <v>789</v>
      </c>
      <c r="J129" s="202">
        <v>15</v>
      </c>
      <c r="K129" s="248"/>
    </row>
    <row r="130" spans="2:11" s="1" customFormat="1" ht="15" customHeight="1">
      <c r="B130" s="245"/>
      <c r="C130" s="226" t="s">
        <v>800</v>
      </c>
      <c r="D130" s="226"/>
      <c r="E130" s="226"/>
      <c r="F130" s="227" t="s">
        <v>793</v>
      </c>
      <c r="G130" s="226"/>
      <c r="H130" s="226" t="s">
        <v>801</v>
      </c>
      <c r="I130" s="226" t="s">
        <v>789</v>
      </c>
      <c r="J130" s="226">
        <v>15</v>
      </c>
      <c r="K130" s="248"/>
    </row>
    <row r="131" spans="2:11" s="1" customFormat="1" ht="15" customHeight="1">
      <c r="B131" s="245"/>
      <c r="C131" s="226" t="s">
        <v>802</v>
      </c>
      <c r="D131" s="226"/>
      <c r="E131" s="226"/>
      <c r="F131" s="227" t="s">
        <v>793</v>
      </c>
      <c r="G131" s="226"/>
      <c r="H131" s="226" t="s">
        <v>803</v>
      </c>
      <c r="I131" s="226" t="s">
        <v>789</v>
      </c>
      <c r="J131" s="226">
        <v>20</v>
      </c>
      <c r="K131" s="248"/>
    </row>
    <row r="132" spans="2:11" s="1" customFormat="1" ht="15" customHeight="1">
      <c r="B132" s="245"/>
      <c r="C132" s="226" t="s">
        <v>804</v>
      </c>
      <c r="D132" s="226"/>
      <c r="E132" s="226"/>
      <c r="F132" s="227" t="s">
        <v>793</v>
      </c>
      <c r="G132" s="226"/>
      <c r="H132" s="226" t="s">
        <v>805</v>
      </c>
      <c r="I132" s="226" t="s">
        <v>789</v>
      </c>
      <c r="J132" s="226">
        <v>20</v>
      </c>
      <c r="K132" s="248"/>
    </row>
    <row r="133" spans="2:11" s="1" customFormat="1" ht="15" customHeight="1">
      <c r="B133" s="245"/>
      <c r="C133" s="202" t="s">
        <v>792</v>
      </c>
      <c r="D133" s="202"/>
      <c r="E133" s="202"/>
      <c r="F133" s="223" t="s">
        <v>793</v>
      </c>
      <c r="G133" s="202"/>
      <c r="H133" s="202" t="s">
        <v>827</v>
      </c>
      <c r="I133" s="202" t="s">
        <v>789</v>
      </c>
      <c r="J133" s="202">
        <v>50</v>
      </c>
      <c r="K133" s="248"/>
    </row>
    <row r="134" spans="2:11" s="1" customFormat="1" ht="15" customHeight="1">
      <c r="B134" s="245"/>
      <c r="C134" s="202" t="s">
        <v>806</v>
      </c>
      <c r="D134" s="202"/>
      <c r="E134" s="202"/>
      <c r="F134" s="223" t="s">
        <v>793</v>
      </c>
      <c r="G134" s="202"/>
      <c r="H134" s="202" t="s">
        <v>827</v>
      </c>
      <c r="I134" s="202" t="s">
        <v>789</v>
      </c>
      <c r="J134" s="202">
        <v>50</v>
      </c>
      <c r="K134" s="248"/>
    </row>
    <row r="135" spans="2:11" s="1" customFormat="1" ht="15" customHeight="1">
      <c r="B135" s="245"/>
      <c r="C135" s="202" t="s">
        <v>812</v>
      </c>
      <c r="D135" s="202"/>
      <c r="E135" s="202"/>
      <c r="F135" s="223" t="s">
        <v>793</v>
      </c>
      <c r="G135" s="202"/>
      <c r="H135" s="202" t="s">
        <v>827</v>
      </c>
      <c r="I135" s="202" t="s">
        <v>789</v>
      </c>
      <c r="J135" s="202">
        <v>50</v>
      </c>
      <c r="K135" s="248"/>
    </row>
    <row r="136" spans="2:11" s="1" customFormat="1" ht="15" customHeight="1">
      <c r="B136" s="245"/>
      <c r="C136" s="202" t="s">
        <v>814</v>
      </c>
      <c r="D136" s="202"/>
      <c r="E136" s="202"/>
      <c r="F136" s="223" t="s">
        <v>793</v>
      </c>
      <c r="G136" s="202"/>
      <c r="H136" s="202" t="s">
        <v>827</v>
      </c>
      <c r="I136" s="202" t="s">
        <v>789</v>
      </c>
      <c r="J136" s="202">
        <v>50</v>
      </c>
      <c r="K136" s="248"/>
    </row>
    <row r="137" spans="2:11" s="1" customFormat="1" ht="15" customHeight="1">
      <c r="B137" s="245"/>
      <c r="C137" s="202" t="s">
        <v>815</v>
      </c>
      <c r="D137" s="202"/>
      <c r="E137" s="202"/>
      <c r="F137" s="223" t="s">
        <v>793</v>
      </c>
      <c r="G137" s="202"/>
      <c r="H137" s="202" t="s">
        <v>840</v>
      </c>
      <c r="I137" s="202" t="s">
        <v>789</v>
      </c>
      <c r="J137" s="202">
        <v>255</v>
      </c>
      <c r="K137" s="248"/>
    </row>
    <row r="138" spans="2:11" s="1" customFormat="1" ht="15" customHeight="1">
      <c r="B138" s="245"/>
      <c r="C138" s="202" t="s">
        <v>817</v>
      </c>
      <c r="D138" s="202"/>
      <c r="E138" s="202"/>
      <c r="F138" s="223" t="s">
        <v>787</v>
      </c>
      <c r="G138" s="202"/>
      <c r="H138" s="202" t="s">
        <v>841</v>
      </c>
      <c r="I138" s="202" t="s">
        <v>819</v>
      </c>
      <c r="J138" s="202"/>
      <c r="K138" s="248"/>
    </row>
    <row r="139" spans="2:11" s="1" customFormat="1" ht="15" customHeight="1">
      <c r="B139" s="245"/>
      <c r="C139" s="202" t="s">
        <v>820</v>
      </c>
      <c r="D139" s="202"/>
      <c r="E139" s="202"/>
      <c r="F139" s="223" t="s">
        <v>787</v>
      </c>
      <c r="G139" s="202"/>
      <c r="H139" s="202" t="s">
        <v>842</v>
      </c>
      <c r="I139" s="202" t="s">
        <v>822</v>
      </c>
      <c r="J139" s="202"/>
      <c r="K139" s="248"/>
    </row>
    <row r="140" spans="2:11" s="1" customFormat="1" ht="15" customHeight="1">
      <c r="B140" s="245"/>
      <c r="C140" s="202" t="s">
        <v>823</v>
      </c>
      <c r="D140" s="202"/>
      <c r="E140" s="202"/>
      <c r="F140" s="223" t="s">
        <v>787</v>
      </c>
      <c r="G140" s="202"/>
      <c r="H140" s="202" t="s">
        <v>823</v>
      </c>
      <c r="I140" s="202" t="s">
        <v>822</v>
      </c>
      <c r="J140" s="202"/>
      <c r="K140" s="248"/>
    </row>
    <row r="141" spans="2:11" s="1" customFormat="1" ht="15" customHeight="1">
      <c r="B141" s="245"/>
      <c r="C141" s="202" t="s">
        <v>43</v>
      </c>
      <c r="D141" s="202"/>
      <c r="E141" s="202"/>
      <c r="F141" s="223" t="s">
        <v>787</v>
      </c>
      <c r="G141" s="202"/>
      <c r="H141" s="202" t="s">
        <v>843</v>
      </c>
      <c r="I141" s="202" t="s">
        <v>822</v>
      </c>
      <c r="J141" s="202"/>
      <c r="K141" s="248"/>
    </row>
    <row r="142" spans="2:11" s="1" customFormat="1" ht="15" customHeight="1">
      <c r="B142" s="245"/>
      <c r="C142" s="202" t="s">
        <v>844</v>
      </c>
      <c r="D142" s="202"/>
      <c r="E142" s="202"/>
      <c r="F142" s="223" t="s">
        <v>787</v>
      </c>
      <c r="G142" s="202"/>
      <c r="H142" s="202" t="s">
        <v>845</v>
      </c>
      <c r="I142" s="202" t="s">
        <v>822</v>
      </c>
      <c r="J142" s="202"/>
      <c r="K142" s="248"/>
    </row>
    <row r="143" spans="2:11" s="1" customFormat="1" ht="15" customHeight="1">
      <c r="B143" s="249"/>
      <c r="C143" s="250"/>
      <c r="D143" s="250"/>
      <c r="E143" s="250"/>
      <c r="F143" s="250"/>
      <c r="G143" s="250"/>
      <c r="H143" s="250"/>
      <c r="I143" s="250"/>
      <c r="J143" s="250"/>
      <c r="K143" s="251"/>
    </row>
    <row r="144" spans="2:11" s="1" customFormat="1" ht="18.75" customHeight="1">
      <c r="B144" s="236"/>
      <c r="C144" s="236"/>
      <c r="D144" s="236"/>
      <c r="E144" s="236"/>
      <c r="F144" s="237"/>
      <c r="G144" s="236"/>
      <c r="H144" s="236"/>
      <c r="I144" s="236"/>
      <c r="J144" s="236"/>
      <c r="K144" s="236"/>
    </row>
    <row r="145" spans="2:11" s="1" customFormat="1" ht="18.75" customHeight="1">
      <c r="B145" s="209"/>
      <c r="C145" s="209"/>
      <c r="D145" s="209"/>
      <c r="E145" s="209"/>
      <c r="F145" s="209"/>
      <c r="G145" s="209"/>
      <c r="H145" s="209"/>
      <c r="I145" s="209"/>
      <c r="J145" s="209"/>
      <c r="K145" s="209"/>
    </row>
    <row r="146" spans="2:11" s="1" customFormat="1" ht="7.5" customHeight="1">
      <c r="B146" s="210"/>
      <c r="C146" s="211"/>
      <c r="D146" s="211"/>
      <c r="E146" s="211"/>
      <c r="F146" s="211"/>
      <c r="G146" s="211"/>
      <c r="H146" s="211"/>
      <c r="I146" s="211"/>
      <c r="J146" s="211"/>
      <c r="K146" s="212"/>
    </row>
    <row r="147" spans="2:11" s="1" customFormat="1" ht="45" customHeight="1">
      <c r="B147" s="213"/>
      <c r="C147" s="317" t="s">
        <v>846</v>
      </c>
      <c r="D147" s="317"/>
      <c r="E147" s="317"/>
      <c r="F147" s="317"/>
      <c r="G147" s="317"/>
      <c r="H147" s="317"/>
      <c r="I147" s="317"/>
      <c r="J147" s="317"/>
      <c r="K147" s="214"/>
    </row>
    <row r="148" spans="2:11" s="1" customFormat="1" ht="17.25" customHeight="1">
      <c r="B148" s="213"/>
      <c r="C148" s="215" t="s">
        <v>781</v>
      </c>
      <c r="D148" s="215"/>
      <c r="E148" s="215"/>
      <c r="F148" s="215" t="s">
        <v>782</v>
      </c>
      <c r="G148" s="216"/>
      <c r="H148" s="215" t="s">
        <v>59</v>
      </c>
      <c r="I148" s="215" t="s">
        <v>62</v>
      </c>
      <c r="J148" s="215" t="s">
        <v>783</v>
      </c>
      <c r="K148" s="214"/>
    </row>
    <row r="149" spans="2:11" s="1" customFormat="1" ht="17.25" customHeight="1">
      <c r="B149" s="213"/>
      <c r="C149" s="217" t="s">
        <v>784</v>
      </c>
      <c r="D149" s="217"/>
      <c r="E149" s="217"/>
      <c r="F149" s="218" t="s">
        <v>785</v>
      </c>
      <c r="G149" s="219"/>
      <c r="H149" s="217"/>
      <c r="I149" s="217"/>
      <c r="J149" s="217" t="s">
        <v>786</v>
      </c>
      <c r="K149" s="214"/>
    </row>
    <row r="150" spans="2:11" s="1" customFormat="1" ht="5.25" customHeight="1">
      <c r="B150" s="225"/>
      <c r="C150" s="220"/>
      <c r="D150" s="220"/>
      <c r="E150" s="220"/>
      <c r="F150" s="220"/>
      <c r="G150" s="221"/>
      <c r="H150" s="220"/>
      <c r="I150" s="220"/>
      <c r="J150" s="220"/>
      <c r="K150" s="248"/>
    </row>
    <row r="151" spans="2:11" s="1" customFormat="1" ht="15" customHeight="1">
      <c r="B151" s="225"/>
      <c r="C151" s="252" t="s">
        <v>790</v>
      </c>
      <c r="D151" s="202"/>
      <c r="E151" s="202"/>
      <c r="F151" s="253" t="s">
        <v>787</v>
      </c>
      <c r="G151" s="202"/>
      <c r="H151" s="252" t="s">
        <v>827</v>
      </c>
      <c r="I151" s="252" t="s">
        <v>789</v>
      </c>
      <c r="J151" s="252">
        <v>120</v>
      </c>
      <c r="K151" s="248"/>
    </row>
    <row r="152" spans="2:11" s="1" customFormat="1" ht="15" customHeight="1">
      <c r="B152" s="225"/>
      <c r="C152" s="252" t="s">
        <v>836</v>
      </c>
      <c r="D152" s="202"/>
      <c r="E152" s="202"/>
      <c r="F152" s="253" t="s">
        <v>787</v>
      </c>
      <c r="G152" s="202"/>
      <c r="H152" s="252" t="s">
        <v>847</v>
      </c>
      <c r="I152" s="252" t="s">
        <v>789</v>
      </c>
      <c r="J152" s="252" t="s">
        <v>838</v>
      </c>
      <c r="K152" s="248"/>
    </row>
    <row r="153" spans="2:11" s="1" customFormat="1" ht="15" customHeight="1">
      <c r="B153" s="225"/>
      <c r="C153" s="252" t="s">
        <v>735</v>
      </c>
      <c r="D153" s="202"/>
      <c r="E153" s="202"/>
      <c r="F153" s="253" t="s">
        <v>787</v>
      </c>
      <c r="G153" s="202"/>
      <c r="H153" s="252" t="s">
        <v>848</v>
      </c>
      <c r="I153" s="252" t="s">
        <v>789</v>
      </c>
      <c r="J153" s="252" t="s">
        <v>838</v>
      </c>
      <c r="K153" s="248"/>
    </row>
    <row r="154" spans="2:11" s="1" customFormat="1" ht="15" customHeight="1">
      <c r="B154" s="225"/>
      <c r="C154" s="252" t="s">
        <v>792</v>
      </c>
      <c r="D154" s="202"/>
      <c r="E154" s="202"/>
      <c r="F154" s="253" t="s">
        <v>793</v>
      </c>
      <c r="G154" s="202"/>
      <c r="H154" s="252" t="s">
        <v>827</v>
      </c>
      <c r="I154" s="252" t="s">
        <v>789</v>
      </c>
      <c r="J154" s="252">
        <v>50</v>
      </c>
      <c r="K154" s="248"/>
    </row>
    <row r="155" spans="2:11" s="1" customFormat="1" ht="15" customHeight="1">
      <c r="B155" s="225"/>
      <c r="C155" s="252" t="s">
        <v>795</v>
      </c>
      <c r="D155" s="202"/>
      <c r="E155" s="202"/>
      <c r="F155" s="253" t="s">
        <v>787</v>
      </c>
      <c r="G155" s="202"/>
      <c r="H155" s="252" t="s">
        <v>827</v>
      </c>
      <c r="I155" s="252" t="s">
        <v>797</v>
      </c>
      <c r="J155" s="252"/>
      <c r="K155" s="248"/>
    </row>
    <row r="156" spans="2:11" s="1" customFormat="1" ht="15" customHeight="1">
      <c r="B156" s="225"/>
      <c r="C156" s="252" t="s">
        <v>806</v>
      </c>
      <c r="D156" s="202"/>
      <c r="E156" s="202"/>
      <c r="F156" s="253" t="s">
        <v>793</v>
      </c>
      <c r="G156" s="202"/>
      <c r="H156" s="252" t="s">
        <v>827</v>
      </c>
      <c r="I156" s="252" t="s">
        <v>789</v>
      </c>
      <c r="J156" s="252">
        <v>50</v>
      </c>
      <c r="K156" s="248"/>
    </row>
    <row r="157" spans="2:11" s="1" customFormat="1" ht="15" customHeight="1">
      <c r="B157" s="225"/>
      <c r="C157" s="252" t="s">
        <v>814</v>
      </c>
      <c r="D157" s="202"/>
      <c r="E157" s="202"/>
      <c r="F157" s="253" t="s">
        <v>793</v>
      </c>
      <c r="G157" s="202"/>
      <c r="H157" s="252" t="s">
        <v>827</v>
      </c>
      <c r="I157" s="252" t="s">
        <v>789</v>
      </c>
      <c r="J157" s="252">
        <v>50</v>
      </c>
      <c r="K157" s="248"/>
    </row>
    <row r="158" spans="2:11" s="1" customFormat="1" ht="15" customHeight="1">
      <c r="B158" s="225"/>
      <c r="C158" s="252" t="s">
        <v>812</v>
      </c>
      <c r="D158" s="202"/>
      <c r="E158" s="202"/>
      <c r="F158" s="253" t="s">
        <v>793</v>
      </c>
      <c r="G158" s="202"/>
      <c r="H158" s="252" t="s">
        <v>827</v>
      </c>
      <c r="I158" s="252" t="s">
        <v>789</v>
      </c>
      <c r="J158" s="252">
        <v>50</v>
      </c>
      <c r="K158" s="248"/>
    </row>
    <row r="159" spans="2:11" s="1" customFormat="1" ht="15" customHeight="1">
      <c r="B159" s="225"/>
      <c r="C159" s="252" t="s">
        <v>93</v>
      </c>
      <c r="D159" s="202"/>
      <c r="E159" s="202"/>
      <c r="F159" s="253" t="s">
        <v>787</v>
      </c>
      <c r="G159" s="202"/>
      <c r="H159" s="252" t="s">
        <v>849</v>
      </c>
      <c r="I159" s="252" t="s">
        <v>789</v>
      </c>
      <c r="J159" s="252" t="s">
        <v>850</v>
      </c>
      <c r="K159" s="248"/>
    </row>
    <row r="160" spans="2:11" s="1" customFormat="1" ht="15" customHeight="1">
      <c r="B160" s="225"/>
      <c r="C160" s="252" t="s">
        <v>851</v>
      </c>
      <c r="D160" s="202"/>
      <c r="E160" s="202"/>
      <c r="F160" s="253" t="s">
        <v>787</v>
      </c>
      <c r="G160" s="202"/>
      <c r="H160" s="252" t="s">
        <v>852</v>
      </c>
      <c r="I160" s="252" t="s">
        <v>822</v>
      </c>
      <c r="J160" s="252"/>
      <c r="K160" s="248"/>
    </row>
    <row r="161" spans="2:11" s="1" customFormat="1" ht="15" customHeight="1">
      <c r="B161" s="254"/>
      <c r="C161" s="234"/>
      <c r="D161" s="234"/>
      <c r="E161" s="234"/>
      <c r="F161" s="234"/>
      <c r="G161" s="234"/>
      <c r="H161" s="234"/>
      <c r="I161" s="234"/>
      <c r="J161" s="234"/>
      <c r="K161" s="255"/>
    </row>
    <row r="162" spans="2:11" s="1" customFormat="1" ht="18.75" customHeight="1">
      <c r="B162" s="236"/>
      <c r="C162" s="246"/>
      <c r="D162" s="246"/>
      <c r="E162" s="246"/>
      <c r="F162" s="256"/>
      <c r="G162" s="246"/>
      <c r="H162" s="246"/>
      <c r="I162" s="246"/>
      <c r="J162" s="246"/>
      <c r="K162" s="236"/>
    </row>
    <row r="163" spans="2:11" s="1" customFormat="1" ht="18.75" customHeight="1">
      <c r="B163" s="209"/>
      <c r="C163" s="209"/>
      <c r="D163" s="209"/>
      <c r="E163" s="209"/>
      <c r="F163" s="209"/>
      <c r="G163" s="209"/>
      <c r="H163" s="209"/>
      <c r="I163" s="209"/>
      <c r="J163" s="209"/>
      <c r="K163" s="209"/>
    </row>
    <row r="164" spans="2:11" s="1" customFormat="1" ht="7.5" customHeight="1">
      <c r="B164" s="191"/>
      <c r="C164" s="192"/>
      <c r="D164" s="192"/>
      <c r="E164" s="192"/>
      <c r="F164" s="192"/>
      <c r="G164" s="192"/>
      <c r="H164" s="192"/>
      <c r="I164" s="192"/>
      <c r="J164" s="192"/>
      <c r="K164" s="193"/>
    </row>
    <row r="165" spans="2:11" s="1" customFormat="1" ht="45" customHeight="1">
      <c r="B165" s="194"/>
      <c r="C165" s="315" t="s">
        <v>853</v>
      </c>
      <c r="D165" s="315"/>
      <c r="E165" s="315"/>
      <c r="F165" s="315"/>
      <c r="G165" s="315"/>
      <c r="H165" s="315"/>
      <c r="I165" s="315"/>
      <c r="J165" s="315"/>
      <c r="K165" s="195"/>
    </row>
    <row r="166" spans="2:11" s="1" customFormat="1" ht="17.25" customHeight="1">
      <c r="B166" s="194"/>
      <c r="C166" s="215" t="s">
        <v>781</v>
      </c>
      <c r="D166" s="215"/>
      <c r="E166" s="215"/>
      <c r="F166" s="215" t="s">
        <v>782</v>
      </c>
      <c r="G166" s="257"/>
      <c r="H166" s="258" t="s">
        <v>59</v>
      </c>
      <c r="I166" s="258" t="s">
        <v>62</v>
      </c>
      <c r="J166" s="215" t="s">
        <v>783</v>
      </c>
      <c r="K166" s="195"/>
    </row>
    <row r="167" spans="2:11" s="1" customFormat="1" ht="17.25" customHeight="1">
      <c r="B167" s="196"/>
      <c r="C167" s="217" t="s">
        <v>784</v>
      </c>
      <c r="D167" s="217"/>
      <c r="E167" s="217"/>
      <c r="F167" s="218" t="s">
        <v>785</v>
      </c>
      <c r="G167" s="259"/>
      <c r="H167" s="260"/>
      <c r="I167" s="260"/>
      <c r="J167" s="217" t="s">
        <v>786</v>
      </c>
      <c r="K167" s="197"/>
    </row>
    <row r="168" spans="2:11" s="1" customFormat="1" ht="5.25" customHeight="1">
      <c r="B168" s="225"/>
      <c r="C168" s="220"/>
      <c r="D168" s="220"/>
      <c r="E168" s="220"/>
      <c r="F168" s="220"/>
      <c r="G168" s="221"/>
      <c r="H168" s="220"/>
      <c r="I168" s="220"/>
      <c r="J168" s="220"/>
      <c r="K168" s="248"/>
    </row>
    <row r="169" spans="2:11" s="1" customFormat="1" ht="15" customHeight="1">
      <c r="B169" s="225"/>
      <c r="C169" s="202" t="s">
        <v>790</v>
      </c>
      <c r="D169" s="202"/>
      <c r="E169" s="202"/>
      <c r="F169" s="223" t="s">
        <v>787</v>
      </c>
      <c r="G169" s="202"/>
      <c r="H169" s="202" t="s">
        <v>827</v>
      </c>
      <c r="I169" s="202" t="s">
        <v>789</v>
      </c>
      <c r="J169" s="202">
        <v>120</v>
      </c>
      <c r="K169" s="248"/>
    </row>
    <row r="170" spans="2:11" s="1" customFormat="1" ht="15" customHeight="1">
      <c r="B170" s="225"/>
      <c r="C170" s="202" t="s">
        <v>836</v>
      </c>
      <c r="D170" s="202"/>
      <c r="E170" s="202"/>
      <c r="F170" s="223" t="s">
        <v>787</v>
      </c>
      <c r="G170" s="202"/>
      <c r="H170" s="202" t="s">
        <v>837</v>
      </c>
      <c r="I170" s="202" t="s">
        <v>789</v>
      </c>
      <c r="J170" s="202" t="s">
        <v>838</v>
      </c>
      <c r="K170" s="248"/>
    </row>
    <row r="171" spans="2:11" s="1" customFormat="1" ht="15" customHeight="1">
      <c r="B171" s="225"/>
      <c r="C171" s="202" t="s">
        <v>735</v>
      </c>
      <c r="D171" s="202"/>
      <c r="E171" s="202"/>
      <c r="F171" s="223" t="s">
        <v>787</v>
      </c>
      <c r="G171" s="202"/>
      <c r="H171" s="202" t="s">
        <v>854</v>
      </c>
      <c r="I171" s="202" t="s">
        <v>789</v>
      </c>
      <c r="J171" s="202" t="s">
        <v>838</v>
      </c>
      <c r="K171" s="248"/>
    </row>
    <row r="172" spans="2:11" s="1" customFormat="1" ht="15" customHeight="1">
      <c r="B172" s="225"/>
      <c r="C172" s="202" t="s">
        <v>792</v>
      </c>
      <c r="D172" s="202"/>
      <c r="E172" s="202"/>
      <c r="F172" s="223" t="s">
        <v>793</v>
      </c>
      <c r="G172" s="202"/>
      <c r="H172" s="202" t="s">
        <v>854</v>
      </c>
      <c r="I172" s="202" t="s">
        <v>789</v>
      </c>
      <c r="J172" s="202">
        <v>50</v>
      </c>
      <c r="K172" s="248"/>
    </row>
    <row r="173" spans="2:11" s="1" customFormat="1" ht="15" customHeight="1">
      <c r="B173" s="225"/>
      <c r="C173" s="202" t="s">
        <v>795</v>
      </c>
      <c r="D173" s="202"/>
      <c r="E173" s="202"/>
      <c r="F173" s="223" t="s">
        <v>787</v>
      </c>
      <c r="G173" s="202"/>
      <c r="H173" s="202" t="s">
        <v>854</v>
      </c>
      <c r="I173" s="202" t="s">
        <v>797</v>
      </c>
      <c r="J173" s="202"/>
      <c r="K173" s="248"/>
    </row>
    <row r="174" spans="2:11" s="1" customFormat="1" ht="15" customHeight="1">
      <c r="B174" s="225"/>
      <c r="C174" s="202" t="s">
        <v>806</v>
      </c>
      <c r="D174" s="202"/>
      <c r="E174" s="202"/>
      <c r="F174" s="223" t="s">
        <v>793</v>
      </c>
      <c r="G174" s="202"/>
      <c r="H174" s="202" t="s">
        <v>854</v>
      </c>
      <c r="I174" s="202" t="s">
        <v>789</v>
      </c>
      <c r="J174" s="202">
        <v>50</v>
      </c>
      <c r="K174" s="248"/>
    </row>
    <row r="175" spans="2:11" s="1" customFormat="1" ht="15" customHeight="1">
      <c r="B175" s="225"/>
      <c r="C175" s="202" t="s">
        <v>814</v>
      </c>
      <c r="D175" s="202"/>
      <c r="E175" s="202"/>
      <c r="F175" s="223" t="s">
        <v>793</v>
      </c>
      <c r="G175" s="202"/>
      <c r="H175" s="202" t="s">
        <v>854</v>
      </c>
      <c r="I175" s="202" t="s">
        <v>789</v>
      </c>
      <c r="J175" s="202">
        <v>50</v>
      </c>
      <c r="K175" s="248"/>
    </row>
    <row r="176" spans="2:11" s="1" customFormat="1" ht="15" customHeight="1">
      <c r="B176" s="225"/>
      <c r="C176" s="202" t="s">
        <v>812</v>
      </c>
      <c r="D176" s="202"/>
      <c r="E176" s="202"/>
      <c r="F176" s="223" t="s">
        <v>793</v>
      </c>
      <c r="G176" s="202"/>
      <c r="H176" s="202" t="s">
        <v>854</v>
      </c>
      <c r="I176" s="202" t="s">
        <v>789</v>
      </c>
      <c r="J176" s="202">
        <v>50</v>
      </c>
      <c r="K176" s="248"/>
    </row>
    <row r="177" spans="2:11" s="1" customFormat="1" ht="15" customHeight="1">
      <c r="B177" s="225"/>
      <c r="C177" s="202" t="s">
        <v>110</v>
      </c>
      <c r="D177" s="202"/>
      <c r="E177" s="202"/>
      <c r="F177" s="223" t="s">
        <v>787</v>
      </c>
      <c r="G177" s="202"/>
      <c r="H177" s="202" t="s">
        <v>855</v>
      </c>
      <c r="I177" s="202" t="s">
        <v>856</v>
      </c>
      <c r="J177" s="202"/>
      <c r="K177" s="248"/>
    </row>
    <row r="178" spans="2:11" s="1" customFormat="1" ht="15" customHeight="1">
      <c r="B178" s="225"/>
      <c r="C178" s="202" t="s">
        <v>62</v>
      </c>
      <c r="D178" s="202"/>
      <c r="E178" s="202"/>
      <c r="F178" s="223" t="s">
        <v>787</v>
      </c>
      <c r="G178" s="202"/>
      <c r="H178" s="202" t="s">
        <v>857</v>
      </c>
      <c r="I178" s="202" t="s">
        <v>858</v>
      </c>
      <c r="J178" s="202">
        <v>1</v>
      </c>
      <c r="K178" s="248"/>
    </row>
    <row r="179" spans="2:11" s="1" customFormat="1" ht="15" customHeight="1">
      <c r="B179" s="225"/>
      <c r="C179" s="202" t="s">
        <v>58</v>
      </c>
      <c r="D179" s="202"/>
      <c r="E179" s="202"/>
      <c r="F179" s="223" t="s">
        <v>787</v>
      </c>
      <c r="G179" s="202"/>
      <c r="H179" s="202" t="s">
        <v>859</v>
      </c>
      <c r="I179" s="202" t="s">
        <v>789</v>
      </c>
      <c r="J179" s="202">
        <v>20</v>
      </c>
      <c r="K179" s="248"/>
    </row>
    <row r="180" spans="2:11" s="1" customFormat="1" ht="15" customHeight="1">
      <c r="B180" s="225"/>
      <c r="C180" s="202" t="s">
        <v>59</v>
      </c>
      <c r="D180" s="202"/>
      <c r="E180" s="202"/>
      <c r="F180" s="223" t="s">
        <v>787</v>
      </c>
      <c r="G180" s="202"/>
      <c r="H180" s="202" t="s">
        <v>860</v>
      </c>
      <c r="I180" s="202" t="s">
        <v>789</v>
      </c>
      <c r="J180" s="202">
        <v>255</v>
      </c>
      <c r="K180" s="248"/>
    </row>
    <row r="181" spans="2:11" s="1" customFormat="1" ht="15" customHeight="1">
      <c r="B181" s="225"/>
      <c r="C181" s="202" t="s">
        <v>111</v>
      </c>
      <c r="D181" s="202"/>
      <c r="E181" s="202"/>
      <c r="F181" s="223" t="s">
        <v>787</v>
      </c>
      <c r="G181" s="202"/>
      <c r="H181" s="202" t="s">
        <v>751</v>
      </c>
      <c r="I181" s="202" t="s">
        <v>789</v>
      </c>
      <c r="J181" s="202">
        <v>10</v>
      </c>
      <c r="K181" s="248"/>
    </row>
    <row r="182" spans="2:11" s="1" customFormat="1" ht="15" customHeight="1">
      <c r="B182" s="225"/>
      <c r="C182" s="202" t="s">
        <v>112</v>
      </c>
      <c r="D182" s="202"/>
      <c r="E182" s="202"/>
      <c r="F182" s="223" t="s">
        <v>787</v>
      </c>
      <c r="G182" s="202"/>
      <c r="H182" s="202" t="s">
        <v>861</v>
      </c>
      <c r="I182" s="202" t="s">
        <v>822</v>
      </c>
      <c r="J182" s="202"/>
      <c r="K182" s="248"/>
    </row>
    <row r="183" spans="2:11" s="1" customFormat="1" ht="15" customHeight="1">
      <c r="B183" s="225"/>
      <c r="C183" s="202" t="s">
        <v>862</v>
      </c>
      <c r="D183" s="202"/>
      <c r="E183" s="202"/>
      <c r="F183" s="223" t="s">
        <v>787</v>
      </c>
      <c r="G183" s="202"/>
      <c r="H183" s="202" t="s">
        <v>863</v>
      </c>
      <c r="I183" s="202" t="s">
        <v>822</v>
      </c>
      <c r="J183" s="202"/>
      <c r="K183" s="248"/>
    </row>
    <row r="184" spans="2:11" s="1" customFormat="1" ht="15" customHeight="1">
      <c r="B184" s="225"/>
      <c r="C184" s="202" t="s">
        <v>851</v>
      </c>
      <c r="D184" s="202"/>
      <c r="E184" s="202"/>
      <c r="F184" s="223" t="s">
        <v>787</v>
      </c>
      <c r="G184" s="202"/>
      <c r="H184" s="202" t="s">
        <v>864</v>
      </c>
      <c r="I184" s="202" t="s">
        <v>822</v>
      </c>
      <c r="J184" s="202"/>
      <c r="K184" s="248"/>
    </row>
    <row r="185" spans="2:11" s="1" customFormat="1" ht="15" customHeight="1">
      <c r="B185" s="225"/>
      <c r="C185" s="202" t="s">
        <v>114</v>
      </c>
      <c r="D185" s="202"/>
      <c r="E185" s="202"/>
      <c r="F185" s="223" t="s">
        <v>793</v>
      </c>
      <c r="G185" s="202"/>
      <c r="H185" s="202" t="s">
        <v>865</v>
      </c>
      <c r="I185" s="202" t="s">
        <v>789</v>
      </c>
      <c r="J185" s="202">
        <v>50</v>
      </c>
      <c r="K185" s="248"/>
    </row>
    <row r="186" spans="2:11" s="1" customFormat="1" ht="15" customHeight="1">
      <c r="B186" s="225"/>
      <c r="C186" s="202" t="s">
        <v>866</v>
      </c>
      <c r="D186" s="202"/>
      <c r="E186" s="202"/>
      <c r="F186" s="223" t="s">
        <v>793</v>
      </c>
      <c r="G186" s="202"/>
      <c r="H186" s="202" t="s">
        <v>867</v>
      </c>
      <c r="I186" s="202" t="s">
        <v>868</v>
      </c>
      <c r="J186" s="202"/>
      <c r="K186" s="248"/>
    </row>
    <row r="187" spans="2:11" s="1" customFormat="1" ht="15" customHeight="1">
      <c r="B187" s="225"/>
      <c r="C187" s="202" t="s">
        <v>869</v>
      </c>
      <c r="D187" s="202"/>
      <c r="E187" s="202"/>
      <c r="F187" s="223" t="s">
        <v>793</v>
      </c>
      <c r="G187" s="202"/>
      <c r="H187" s="202" t="s">
        <v>870</v>
      </c>
      <c r="I187" s="202" t="s">
        <v>868</v>
      </c>
      <c r="J187" s="202"/>
      <c r="K187" s="248"/>
    </row>
    <row r="188" spans="2:11" s="1" customFormat="1" ht="15" customHeight="1">
      <c r="B188" s="225"/>
      <c r="C188" s="202" t="s">
        <v>871</v>
      </c>
      <c r="D188" s="202"/>
      <c r="E188" s="202"/>
      <c r="F188" s="223" t="s">
        <v>793</v>
      </c>
      <c r="G188" s="202"/>
      <c r="H188" s="202" t="s">
        <v>872</v>
      </c>
      <c r="I188" s="202" t="s">
        <v>868</v>
      </c>
      <c r="J188" s="202"/>
      <c r="K188" s="248"/>
    </row>
    <row r="189" spans="2:11" s="1" customFormat="1" ht="15" customHeight="1">
      <c r="B189" s="225"/>
      <c r="C189" s="261" t="s">
        <v>873</v>
      </c>
      <c r="D189" s="202"/>
      <c r="E189" s="202"/>
      <c r="F189" s="223" t="s">
        <v>793</v>
      </c>
      <c r="G189" s="202"/>
      <c r="H189" s="202" t="s">
        <v>874</v>
      </c>
      <c r="I189" s="202" t="s">
        <v>875</v>
      </c>
      <c r="J189" s="262" t="s">
        <v>876</v>
      </c>
      <c r="K189" s="248"/>
    </row>
    <row r="190" spans="2:11" s="18" customFormat="1" ht="15" customHeight="1">
      <c r="B190" s="263"/>
      <c r="C190" s="264" t="s">
        <v>877</v>
      </c>
      <c r="D190" s="265"/>
      <c r="E190" s="265"/>
      <c r="F190" s="266" t="s">
        <v>793</v>
      </c>
      <c r="G190" s="265"/>
      <c r="H190" s="265" t="s">
        <v>878</v>
      </c>
      <c r="I190" s="265" t="s">
        <v>875</v>
      </c>
      <c r="J190" s="267" t="s">
        <v>876</v>
      </c>
      <c r="K190" s="268"/>
    </row>
    <row r="191" spans="2:11" s="1" customFormat="1" ht="15" customHeight="1">
      <c r="B191" s="225"/>
      <c r="C191" s="261" t="s">
        <v>47</v>
      </c>
      <c r="D191" s="202"/>
      <c r="E191" s="202"/>
      <c r="F191" s="223" t="s">
        <v>787</v>
      </c>
      <c r="G191" s="202"/>
      <c r="H191" s="199" t="s">
        <v>879</v>
      </c>
      <c r="I191" s="202" t="s">
        <v>880</v>
      </c>
      <c r="J191" s="202"/>
      <c r="K191" s="248"/>
    </row>
    <row r="192" spans="2:11" s="1" customFormat="1" ht="15" customHeight="1">
      <c r="B192" s="225"/>
      <c r="C192" s="261" t="s">
        <v>881</v>
      </c>
      <c r="D192" s="202"/>
      <c r="E192" s="202"/>
      <c r="F192" s="223" t="s">
        <v>787</v>
      </c>
      <c r="G192" s="202"/>
      <c r="H192" s="202" t="s">
        <v>882</v>
      </c>
      <c r="I192" s="202" t="s">
        <v>822</v>
      </c>
      <c r="J192" s="202"/>
      <c r="K192" s="248"/>
    </row>
    <row r="193" spans="2:11" s="1" customFormat="1" ht="15" customHeight="1">
      <c r="B193" s="225"/>
      <c r="C193" s="261" t="s">
        <v>883</v>
      </c>
      <c r="D193" s="202"/>
      <c r="E193" s="202"/>
      <c r="F193" s="223" t="s">
        <v>787</v>
      </c>
      <c r="G193" s="202"/>
      <c r="H193" s="202" t="s">
        <v>884</v>
      </c>
      <c r="I193" s="202" t="s">
        <v>822</v>
      </c>
      <c r="J193" s="202"/>
      <c r="K193" s="248"/>
    </row>
    <row r="194" spans="2:11" s="1" customFormat="1" ht="15" customHeight="1">
      <c r="B194" s="225"/>
      <c r="C194" s="261" t="s">
        <v>885</v>
      </c>
      <c r="D194" s="202"/>
      <c r="E194" s="202"/>
      <c r="F194" s="223" t="s">
        <v>793</v>
      </c>
      <c r="G194" s="202"/>
      <c r="H194" s="202" t="s">
        <v>886</v>
      </c>
      <c r="I194" s="202" t="s">
        <v>822</v>
      </c>
      <c r="J194" s="202"/>
      <c r="K194" s="248"/>
    </row>
    <row r="195" spans="2:11" s="1" customFormat="1" ht="15" customHeight="1">
      <c r="B195" s="254"/>
      <c r="C195" s="269"/>
      <c r="D195" s="234"/>
      <c r="E195" s="234"/>
      <c r="F195" s="234"/>
      <c r="G195" s="234"/>
      <c r="H195" s="234"/>
      <c r="I195" s="234"/>
      <c r="J195" s="234"/>
      <c r="K195" s="255"/>
    </row>
    <row r="196" spans="2:11" s="1" customFormat="1" ht="18.75" customHeight="1">
      <c r="B196" s="236"/>
      <c r="C196" s="246"/>
      <c r="D196" s="246"/>
      <c r="E196" s="246"/>
      <c r="F196" s="256"/>
      <c r="G196" s="246"/>
      <c r="H196" s="246"/>
      <c r="I196" s="246"/>
      <c r="J196" s="246"/>
      <c r="K196" s="236"/>
    </row>
    <row r="197" spans="2:11" s="1" customFormat="1" ht="18.75" customHeight="1">
      <c r="B197" s="236"/>
      <c r="C197" s="246"/>
      <c r="D197" s="246"/>
      <c r="E197" s="246"/>
      <c r="F197" s="256"/>
      <c r="G197" s="246"/>
      <c r="H197" s="246"/>
      <c r="I197" s="246"/>
      <c r="J197" s="246"/>
      <c r="K197" s="236"/>
    </row>
    <row r="198" spans="2:11" s="1" customFormat="1" ht="18.75" customHeight="1">
      <c r="B198" s="209"/>
      <c r="C198" s="209"/>
      <c r="D198" s="209"/>
      <c r="E198" s="209"/>
      <c r="F198" s="209"/>
      <c r="G198" s="209"/>
      <c r="H198" s="209"/>
      <c r="I198" s="209"/>
      <c r="J198" s="209"/>
      <c r="K198" s="209"/>
    </row>
    <row r="199" spans="2:11" s="1" customFormat="1" ht="13.5">
      <c r="B199" s="191"/>
      <c r="C199" s="192"/>
      <c r="D199" s="192"/>
      <c r="E199" s="192"/>
      <c r="F199" s="192"/>
      <c r="G199" s="192"/>
      <c r="H199" s="192"/>
      <c r="I199" s="192"/>
      <c r="J199" s="192"/>
      <c r="K199" s="193"/>
    </row>
    <row r="200" spans="2:11" s="1" customFormat="1" ht="21">
      <c r="B200" s="194"/>
      <c r="C200" s="315" t="s">
        <v>887</v>
      </c>
      <c r="D200" s="315"/>
      <c r="E200" s="315"/>
      <c r="F200" s="315"/>
      <c r="G200" s="315"/>
      <c r="H200" s="315"/>
      <c r="I200" s="315"/>
      <c r="J200" s="315"/>
      <c r="K200" s="195"/>
    </row>
    <row r="201" spans="2:11" s="1" customFormat="1" ht="25.5" customHeight="1">
      <c r="B201" s="194"/>
      <c r="C201" s="270" t="s">
        <v>888</v>
      </c>
      <c r="D201" s="270"/>
      <c r="E201" s="270"/>
      <c r="F201" s="270" t="s">
        <v>889</v>
      </c>
      <c r="G201" s="271"/>
      <c r="H201" s="318" t="s">
        <v>890</v>
      </c>
      <c r="I201" s="318"/>
      <c r="J201" s="318"/>
      <c r="K201" s="195"/>
    </row>
    <row r="202" spans="2:11" s="1" customFormat="1" ht="5.25" customHeight="1">
      <c r="B202" s="225"/>
      <c r="C202" s="220"/>
      <c r="D202" s="220"/>
      <c r="E202" s="220"/>
      <c r="F202" s="220"/>
      <c r="G202" s="246"/>
      <c r="H202" s="220"/>
      <c r="I202" s="220"/>
      <c r="J202" s="220"/>
      <c r="K202" s="248"/>
    </row>
    <row r="203" spans="2:11" s="1" customFormat="1" ht="15" customHeight="1">
      <c r="B203" s="225"/>
      <c r="C203" s="202" t="s">
        <v>880</v>
      </c>
      <c r="D203" s="202"/>
      <c r="E203" s="202"/>
      <c r="F203" s="223" t="s">
        <v>48</v>
      </c>
      <c r="G203" s="202"/>
      <c r="H203" s="319" t="s">
        <v>891</v>
      </c>
      <c r="I203" s="319"/>
      <c r="J203" s="319"/>
      <c r="K203" s="248"/>
    </row>
    <row r="204" spans="2:11" s="1" customFormat="1" ht="15" customHeight="1">
      <c r="B204" s="225"/>
      <c r="C204" s="202"/>
      <c r="D204" s="202"/>
      <c r="E204" s="202"/>
      <c r="F204" s="223" t="s">
        <v>49</v>
      </c>
      <c r="G204" s="202"/>
      <c r="H204" s="319" t="s">
        <v>892</v>
      </c>
      <c r="I204" s="319"/>
      <c r="J204" s="319"/>
      <c r="K204" s="248"/>
    </row>
    <row r="205" spans="2:11" s="1" customFormat="1" ht="15" customHeight="1">
      <c r="B205" s="225"/>
      <c r="C205" s="202"/>
      <c r="D205" s="202"/>
      <c r="E205" s="202"/>
      <c r="F205" s="223" t="s">
        <v>52</v>
      </c>
      <c r="G205" s="202"/>
      <c r="H205" s="319" t="s">
        <v>893</v>
      </c>
      <c r="I205" s="319"/>
      <c r="J205" s="319"/>
      <c r="K205" s="248"/>
    </row>
    <row r="206" spans="2:11" s="1" customFormat="1" ht="15" customHeight="1">
      <c r="B206" s="225"/>
      <c r="C206" s="202"/>
      <c r="D206" s="202"/>
      <c r="E206" s="202"/>
      <c r="F206" s="223" t="s">
        <v>50</v>
      </c>
      <c r="G206" s="202"/>
      <c r="H206" s="319" t="s">
        <v>894</v>
      </c>
      <c r="I206" s="319"/>
      <c r="J206" s="319"/>
      <c r="K206" s="248"/>
    </row>
    <row r="207" spans="2:11" s="1" customFormat="1" ht="15" customHeight="1">
      <c r="B207" s="225"/>
      <c r="C207" s="202"/>
      <c r="D207" s="202"/>
      <c r="E207" s="202"/>
      <c r="F207" s="223" t="s">
        <v>51</v>
      </c>
      <c r="G207" s="202"/>
      <c r="H207" s="319" t="s">
        <v>895</v>
      </c>
      <c r="I207" s="319"/>
      <c r="J207" s="319"/>
      <c r="K207" s="248"/>
    </row>
    <row r="208" spans="2:11" s="1" customFormat="1" ht="15" customHeight="1">
      <c r="B208" s="225"/>
      <c r="C208" s="202"/>
      <c r="D208" s="202"/>
      <c r="E208" s="202"/>
      <c r="F208" s="223"/>
      <c r="G208" s="202"/>
      <c r="H208" s="202"/>
      <c r="I208" s="202"/>
      <c r="J208" s="202"/>
      <c r="K208" s="248"/>
    </row>
    <row r="209" spans="2:11" s="1" customFormat="1" ht="15" customHeight="1">
      <c r="B209" s="225"/>
      <c r="C209" s="202" t="s">
        <v>834</v>
      </c>
      <c r="D209" s="202"/>
      <c r="E209" s="202"/>
      <c r="F209" s="223" t="s">
        <v>726</v>
      </c>
      <c r="G209" s="202"/>
      <c r="H209" s="319" t="s">
        <v>896</v>
      </c>
      <c r="I209" s="319"/>
      <c r="J209" s="319"/>
      <c r="K209" s="248"/>
    </row>
    <row r="210" spans="2:11" s="1" customFormat="1" ht="15" customHeight="1">
      <c r="B210" s="225"/>
      <c r="C210" s="202"/>
      <c r="D210" s="202"/>
      <c r="E210" s="202"/>
      <c r="F210" s="223" t="s">
        <v>729</v>
      </c>
      <c r="G210" s="202"/>
      <c r="H210" s="319" t="s">
        <v>730</v>
      </c>
      <c r="I210" s="319"/>
      <c r="J210" s="319"/>
      <c r="K210" s="248"/>
    </row>
    <row r="211" spans="2:11" s="1" customFormat="1" ht="15" customHeight="1">
      <c r="B211" s="225"/>
      <c r="C211" s="202"/>
      <c r="D211" s="202"/>
      <c r="E211" s="202"/>
      <c r="F211" s="223" t="s">
        <v>84</v>
      </c>
      <c r="G211" s="202"/>
      <c r="H211" s="319" t="s">
        <v>897</v>
      </c>
      <c r="I211" s="319"/>
      <c r="J211" s="319"/>
      <c r="K211" s="248"/>
    </row>
    <row r="212" spans="2:11" s="1" customFormat="1" ht="15" customHeight="1">
      <c r="B212" s="272"/>
      <c r="C212" s="202"/>
      <c r="D212" s="202"/>
      <c r="E212" s="202"/>
      <c r="F212" s="223" t="s">
        <v>731</v>
      </c>
      <c r="G212" s="261"/>
      <c r="H212" s="320" t="s">
        <v>732</v>
      </c>
      <c r="I212" s="320"/>
      <c r="J212" s="320"/>
      <c r="K212" s="273"/>
    </row>
    <row r="213" spans="2:11" s="1" customFormat="1" ht="15" customHeight="1">
      <c r="B213" s="272"/>
      <c r="C213" s="202"/>
      <c r="D213" s="202"/>
      <c r="E213" s="202"/>
      <c r="F213" s="223" t="s">
        <v>733</v>
      </c>
      <c r="G213" s="261"/>
      <c r="H213" s="320" t="s">
        <v>898</v>
      </c>
      <c r="I213" s="320"/>
      <c r="J213" s="320"/>
      <c r="K213" s="273"/>
    </row>
    <row r="214" spans="2:11" s="1" customFormat="1" ht="15" customHeight="1">
      <c r="B214" s="272"/>
      <c r="C214" s="202"/>
      <c r="D214" s="202"/>
      <c r="E214" s="202"/>
      <c r="F214" s="223"/>
      <c r="G214" s="261"/>
      <c r="H214" s="252"/>
      <c r="I214" s="252"/>
      <c r="J214" s="252"/>
      <c r="K214" s="273"/>
    </row>
    <row r="215" spans="2:11" s="1" customFormat="1" ht="15" customHeight="1">
      <c r="B215" s="272"/>
      <c r="C215" s="202" t="s">
        <v>858</v>
      </c>
      <c r="D215" s="202"/>
      <c r="E215" s="202"/>
      <c r="F215" s="223">
        <v>1</v>
      </c>
      <c r="G215" s="261"/>
      <c r="H215" s="320" t="s">
        <v>899</v>
      </c>
      <c r="I215" s="320"/>
      <c r="J215" s="320"/>
      <c r="K215" s="273"/>
    </row>
    <row r="216" spans="2:11" s="1" customFormat="1" ht="15" customHeight="1">
      <c r="B216" s="272"/>
      <c r="C216" s="202"/>
      <c r="D216" s="202"/>
      <c r="E216" s="202"/>
      <c r="F216" s="223">
        <v>2</v>
      </c>
      <c r="G216" s="261"/>
      <c r="H216" s="320" t="s">
        <v>900</v>
      </c>
      <c r="I216" s="320"/>
      <c r="J216" s="320"/>
      <c r="K216" s="273"/>
    </row>
    <row r="217" spans="2:11" s="1" customFormat="1" ht="15" customHeight="1">
      <c r="B217" s="272"/>
      <c r="C217" s="202"/>
      <c r="D217" s="202"/>
      <c r="E217" s="202"/>
      <c r="F217" s="223">
        <v>3</v>
      </c>
      <c r="G217" s="261"/>
      <c r="H217" s="320" t="s">
        <v>901</v>
      </c>
      <c r="I217" s="320"/>
      <c r="J217" s="320"/>
      <c r="K217" s="273"/>
    </row>
    <row r="218" spans="2:11" s="1" customFormat="1" ht="15" customHeight="1">
      <c r="B218" s="272"/>
      <c r="C218" s="202"/>
      <c r="D218" s="202"/>
      <c r="E218" s="202"/>
      <c r="F218" s="223">
        <v>4</v>
      </c>
      <c r="G218" s="261"/>
      <c r="H218" s="320" t="s">
        <v>902</v>
      </c>
      <c r="I218" s="320"/>
      <c r="J218" s="320"/>
      <c r="K218" s="273"/>
    </row>
    <row r="219" spans="2:11" s="1" customFormat="1" ht="12.75" customHeight="1">
      <c r="B219" s="274"/>
      <c r="C219" s="275"/>
      <c r="D219" s="275"/>
      <c r="E219" s="275"/>
      <c r="F219" s="275"/>
      <c r="G219" s="275"/>
      <c r="H219" s="275"/>
      <c r="I219" s="275"/>
      <c r="J219" s="275"/>
      <c r="K219" s="276"/>
    </row>
  </sheetData>
  <sheetProtection formatCells="0" formatColumns="0" formatRows="0" insertColumns="0" insertRows="0" insertHyperlinks="0" deleteColumns="0" deleteRows="0" sort="0" autoFilter="0" pivotTables="0"/>
  <mergeCells count="77">
    <mergeCell ref="H217:J217"/>
    <mergeCell ref="H218:J218"/>
    <mergeCell ref="H216:J216"/>
    <mergeCell ref="H213:J213"/>
    <mergeCell ref="H212:J212"/>
    <mergeCell ref="H206:J206"/>
    <mergeCell ref="H207:J207"/>
    <mergeCell ref="H209:J209"/>
    <mergeCell ref="H211:J211"/>
    <mergeCell ref="H215:J215"/>
    <mergeCell ref="H210:J210"/>
    <mergeCell ref="C200:J200"/>
    <mergeCell ref="H201:J201"/>
    <mergeCell ref="H203:J203"/>
    <mergeCell ref="H204:J204"/>
    <mergeCell ref="H205:J205"/>
    <mergeCell ref="C75:J75"/>
    <mergeCell ref="C102:J102"/>
    <mergeCell ref="C122:J122"/>
    <mergeCell ref="C147:J147"/>
    <mergeCell ref="C165:J165"/>
    <mergeCell ref="D66:J66"/>
    <mergeCell ref="D67:J67"/>
    <mergeCell ref="D68:J68"/>
    <mergeCell ref="D69:J69"/>
    <mergeCell ref="D70:J70"/>
    <mergeCell ref="D60:J60"/>
    <mergeCell ref="D61:J61"/>
    <mergeCell ref="D62:J62"/>
    <mergeCell ref="D63:J63"/>
    <mergeCell ref="D65:J65"/>
    <mergeCell ref="C54:J54"/>
    <mergeCell ref="C55:J55"/>
    <mergeCell ref="C57:J57"/>
    <mergeCell ref="D58:J58"/>
    <mergeCell ref="D59:J59"/>
    <mergeCell ref="F23:J23"/>
    <mergeCell ref="C25:J25"/>
    <mergeCell ref="C26:J26"/>
    <mergeCell ref="D27:J27"/>
    <mergeCell ref="D28:J28"/>
    <mergeCell ref="C52:J52"/>
    <mergeCell ref="C3:J3"/>
    <mergeCell ref="C4:J4"/>
    <mergeCell ref="C6:J6"/>
    <mergeCell ref="C7:J7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D47:J47"/>
    <mergeCell ref="E48:J48"/>
    <mergeCell ref="E49:J49"/>
    <mergeCell ref="E50:J50"/>
    <mergeCell ref="D51:J51"/>
    <mergeCell ref="G41:J41"/>
    <mergeCell ref="G42:J42"/>
    <mergeCell ref="G43:J43"/>
    <mergeCell ref="G44:J44"/>
    <mergeCell ref="G45:J45"/>
    <mergeCell ref="G36:J36"/>
    <mergeCell ref="G37:J37"/>
    <mergeCell ref="G38:J38"/>
    <mergeCell ref="G39:J39"/>
    <mergeCell ref="G40:J40"/>
    <mergeCell ref="D30:J30"/>
    <mergeCell ref="D31:J31"/>
    <mergeCell ref="D33:J33"/>
    <mergeCell ref="D34:J34"/>
    <mergeCell ref="D35:J35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Kuna Jan</dc:creator>
  <cp:keywords/>
  <dc:description/>
  <cp:lastModifiedBy>Kuna Jan</cp:lastModifiedBy>
  <dcterms:created xsi:type="dcterms:W3CDTF">2024-07-01T05:54:31Z</dcterms:created>
  <dcterms:modified xsi:type="dcterms:W3CDTF">2024-07-02T07:35:46Z</dcterms:modified>
  <cp:category/>
  <cp:version/>
  <cp:contentType/>
  <cp:contentStatus/>
</cp:coreProperties>
</file>