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1 - Rozšíření MAN Cho..." sheetId="2" r:id="rId2"/>
  </sheets>
  <definedNames>
    <definedName name="_xlnm.Print_Area" localSheetId="0">'Rekapitulace stavby'!$D$4:$AO$76,'Rekapitulace stavby'!$C$82:$AQ$96</definedName>
    <definedName name="_xlnm._FilterDatabase" localSheetId="1" hidden="1">'SO 01 - Rozšíření MAN Cho...'!$C$125:$K$376</definedName>
    <definedName name="_xlnm.Print_Area" localSheetId="1">'SO 01 - Rozšíření MAN Cho...'!$C$4:$J$76,'SO 01 - Rozšíření MAN Cho...'!$C$82:$J$107,'SO 01 - Rozšíření MAN Cho...'!$C$113:$J$376</definedName>
    <definedName name="_xlnm.Print_Titles" localSheetId="0">'Rekapitulace stavby'!$92:$92</definedName>
    <definedName name="_xlnm.Print_Titles" localSheetId="1">'SO 01 - Rozšíření MAN Cho...'!$125:$125</definedName>
  </definedNames>
  <calcPr fullCalcOnLoad="1"/>
</workbook>
</file>

<file path=xl/sharedStrings.xml><?xml version="1.0" encoding="utf-8"?>
<sst xmlns="http://schemas.openxmlformats.org/spreadsheetml/2006/main" count="2477" uniqueCount="652">
  <si>
    <t>Export Komplet</t>
  </si>
  <si>
    <t/>
  </si>
  <si>
    <t>2.0</t>
  </si>
  <si>
    <t>ZAMOK</t>
  </si>
  <si>
    <t>False</t>
  </si>
  <si>
    <t>{5651dd9e-21d7-4e7b-a222-cd4b3cabfca7}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</si>
  <si>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</si>
  <si>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</si>
  <si>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</si>
  <si>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</si>
  <si>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</si>
  <si>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</si>
  <si>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</si>
  <si>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</si>
  <si>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03-31012024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</si>
  <si>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</si>
  <si>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</si>
  <si>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Rozšíření MAN Chomutov</t>
  </si>
  <si>
    <t>KSO:</t>
  </si>
  <si>
    <t>CC-CZ:</t>
  </si>
  <si>
    <t>Místo:</t>
  </si>
  <si>
    <t xml:space="preserve"> </t>
  </si>
  <si>
    <t>Datum:</t>
  </si>
  <si>
    <t>31.1.2024</t>
  </si>
  <si>
    <t>Zadavatel:</t>
  </si>
  <si>
    <t>IČ:</t>
  </si>
  <si>
    <t>Statutární město Chomutov</t>
  </si>
  <si>
    <t>DIČ:</t>
  </si>
  <si>
    <t>Uchazeč:</t>
  </si>
  <si>
    <t>Vyplň údaj</t>
  </si>
  <si>
    <t>Projektant:</t>
  </si>
  <si>
    <t>Zpracovatel: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</si>
  <si>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</si>
  <si>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</si>
  <si>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</si>
  <si>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</si>
  <si>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</si>
  <si>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</si>
  <si>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</si>
  <si>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</si>
  <si>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</si>
  <si>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</si>
  <si>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</si>
  <si>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</si>
  <si>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</si>
  <si>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</si>
  <si>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</si>
  <si>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</si>
  <si>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</si>
  <si>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</si>
  <si>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</si>
  <si>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</si>
  <si>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</si>
  <si>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</si>
  <si>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</si>
  <si>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</si>
  <si>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</si>
  <si>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</si>
  <si>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</si>
  <si>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</si>
  <si>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</si>
  <si>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</si>
  <si>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</si>
  <si>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</si>
  <si>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</si>
  <si>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</si>
  <si>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</si>
  <si>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</si>
  <si>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</si>
  <si>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</si>
  <si>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</si>
  <si>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</si>
  <si>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</si>
  <si>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</si>
  <si>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</si>
  <si>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</si>
  <si>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</si>
  <si>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</si>
  <si>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</si>
  <si>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</si>
  <si>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STA</t>
  </si>
  <si>
    <t>1</t>
  </si>
  <si>
    <t>{98724f18-0217-41cf-bb65-8d3b0632fdd0}</t>
  </si>
  <si>
    <t>2</t>
  </si>
  <si>
    <t>KRYCÍ LIST SOUPISU PRACÍ</t>
  </si>
  <si>
    <t>Objekt:</t>
  </si>
  <si>
    <t>SO 01 - Rozšíření MAN Chomutov</t>
  </si>
  <si>
    <t>Horní Ves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</si>
  <si>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</si>
  <si>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</si>
  <si>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</si>
  <si>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</si>
  <si>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</si>
  <si>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</si>
  <si>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9 - Ostatní konstrukce a práce-bourání</t>
  </si>
  <si>
    <t xml:space="preserve">      99 - Přesun hmot</t>
  </si>
  <si>
    <t>58-M - Materiál optické trasy</t>
  </si>
  <si>
    <t>M - Práce a dodávky M</t>
  </si>
  <si>
    <t xml:space="preserve">    22-M - Montáže technologických zařízení</t>
  </si>
  <si>
    <t xml:space="preserve">    46-M - Zemní práce při extr.mont.pracích</t>
  </si>
  <si>
    <t>HZS - Hodinové zúčtovací sazby</t>
  </si>
  <si>
    <t>VRN - Vedlejší rozpočtové náklady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</si>
  <si>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</si>
  <si>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</si>
  <si>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</si>
  <si>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</si>
  <si>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</si>
  <si>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</si>
  <si>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</si>
  <si>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</si>
  <si>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</si>
  <si>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</si>
  <si>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</si>
  <si>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</si>
  <si>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</si>
  <si>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</si>
  <si>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</si>
  <si>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</si>
  <si>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</si>
  <si>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</si>
  <si>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práce-bourání</t>
  </si>
  <si>
    <t>99</t>
  </si>
  <si>
    <t>Přesun hmot</t>
  </si>
  <si>
    <t>K</t>
  </si>
  <si>
    <t>Pol1</t>
  </si>
  <si>
    <t>Poplatek za uložení stavebního betonového a asfaltového odpadu na skládce (skládkovné)</t>
  </si>
  <si>
    <t>t</t>
  </si>
  <si>
    <t>4</t>
  </si>
  <si>
    <t>3</t>
  </si>
  <si>
    <t>-940993290</t>
  </si>
  <si>
    <t>PP</t>
  </si>
  <si>
    <t>58-M</t>
  </si>
  <si>
    <t>Materiál optické trasy</t>
  </si>
  <si>
    <t>36</t>
  </si>
  <si>
    <t>M</t>
  </si>
  <si>
    <t>Pol55</t>
  </si>
  <si>
    <t>Adaptér E2000</t>
  </si>
  <si>
    <t>ks</t>
  </si>
  <si>
    <t>8</t>
  </si>
  <si>
    <t>49775792</t>
  </si>
  <si>
    <t>37</t>
  </si>
  <si>
    <t>Pol56</t>
  </si>
  <si>
    <t>Deska krycí plast. 300x1000 mm</t>
  </si>
  <si>
    <t>-1650805565</t>
  </si>
  <si>
    <t>38</t>
  </si>
  <si>
    <t>Pol57</t>
  </si>
  <si>
    <t>Fólie výstražná 330mm PE oranžová</t>
  </si>
  <si>
    <t>m</t>
  </si>
  <si>
    <t>-807539055</t>
  </si>
  <si>
    <t>39</t>
  </si>
  <si>
    <t>Pol58</t>
  </si>
  <si>
    <t>Mikro OK 4 vl SM do MT 7/5,5mm</t>
  </si>
  <si>
    <t>1665865103</t>
  </si>
  <si>
    <t>40</t>
  </si>
  <si>
    <t>Pol59</t>
  </si>
  <si>
    <t>Mikro OK 8vl SM do MT 7/5,5mm</t>
  </si>
  <si>
    <t>1472596284</t>
  </si>
  <si>
    <t>41</t>
  </si>
  <si>
    <t>Pol60</t>
  </si>
  <si>
    <t>Mikro OK 12 vl SM do MT 7/5,5mm</t>
  </si>
  <si>
    <t>-1366823632</t>
  </si>
  <si>
    <t>42</t>
  </si>
  <si>
    <t>Pol61</t>
  </si>
  <si>
    <t>Mikro OK 48 vl SM do MT 7/5,5mm</t>
  </si>
  <si>
    <t>1468120559</t>
  </si>
  <si>
    <t>43</t>
  </si>
  <si>
    <t>Pol62</t>
  </si>
  <si>
    <t>Mini Marker 1401 3M Ball</t>
  </si>
  <si>
    <t>-240838469</t>
  </si>
  <si>
    <t>44</t>
  </si>
  <si>
    <t>Pol63</t>
  </si>
  <si>
    <t>Ochrana svarů trubičková PSS45-1, 45mm</t>
  </si>
  <si>
    <t>-1077187347</t>
  </si>
  <si>
    <t>45</t>
  </si>
  <si>
    <t>Pol64</t>
  </si>
  <si>
    <t>Pružina k adaptéru E2000</t>
  </si>
  <si>
    <t>1899272570</t>
  </si>
  <si>
    <t>46</t>
  </si>
  <si>
    <t>Pol65</t>
  </si>
  <si>
    <t>Rozváděč opt.  Micos ORMP 1U 24xE2000</t>
  </si>
  <si>
    <t>-252868335</t>
  </si>
  <si>
    <t>47</t>
  </si>
  <si>
    <t>Pol66</t>
  </si>
  <si>
    <t>Rozváděč opt.  Micos ORMPTR 2U 48xE2000</t>
  </si>
  <si>
    <t>219947544</t>
  </si>
  <si>
    <t>48</t>
  </si>
  <si>
    <t>Pol67</t>
  </si>
  <si>
    <t>Rozváděč opt.  Micos ORM 8</t>
  </si>
  <si>
    <t>-387651085</t>
  </si>
  <si>
    <t>49</t>
  </si>
  <si>
    <t>Pol68</t>
  </si>
  <si>
    <t>Box rozvaděč Micos URM 24C</t>
  </si>
  <si>
    <t>631038259</t>
  </si>
  <si>
    <t>50</t>
  </si>
  <si>
    <t>Pol69</t>
  </si>
  <si>
    <t>Rozvaděč Keline 8xE2000</t>
  </si>
  <si>
    <t>736489507</t>
  </si>
  <si>
    <t>51</t>
  </si>
  <si>
    <t>Pol70</t>
  </si>
  <si>
    <t>DIN lišta</t>
  </si>
  <si>
    <t>-1639206125</t>
  </si>
  <si>
    <t>52</t>
  </si>
  <si>
    <t>Pol71</t>
  </si>
  <si>
    <t>Rack MNS 19" 09U</t>
  </si>
  <si>
    <t>-1809903221</t>
  </si>
  <si>
    <t>53</t>
  </si>
  <si>
    <t>Pol72</t>
  </si>
  <si>
    <t>Pigtail E2000</t>
  </si>
  <si>
    <t>2111853089</t>
  </si>
  <si>
    <t>54</t>
  </si>
  <si>
    <t>Pol73</t>
  </si>
  <si>
    <t>Spojka Coyote DOME 6,5" x 17"</t>
  </si>
  <si>
    <t>269022766</t>
  </si>
  <si>
    <t>55</t>
  </si>
  <si>
    <t>Pol74</t>
  </si>
  <si>
    <t>Spojka Coyote RUNT InLine</t>
  </si>
  <si>
    <t>-1074237468</t>
  </si>
  <si>
    <t>56</t>
  </si>
  <si>
    <t>Pol75</t>
  </si>
  <si>
    <t>Průchodka 8-11mm (4 vstupy)</t>
  </si>
  <si>
    <t>1790000639</t>
  </si>
  <si>
    <t>57</t>
  </si>
  <si>
    <t>Pol76</t>
  </si>
  <si>
    <t>Průchodka 11-15mm (2 vstupy)</t>
  </si>
  <si>
    <t>1801859831</t>
  </si>
  <si>
    <t>58</t>
  </si>
  <si>
    <t>Pol77</t>
  </si>
  <si>
    <t>Kazeta 24 svárů modré držáky</t>
  </si>
  <si>
    <t>2086415980</t>
  </si>
  <si>
    <t>59</t>
  </si>
  <si>
    <t>Pol78</t>
  </si>
  <si>
    <t>Trubka HDPE 40/33mm oranžová</t>
  </si>
  <si>
    <t>1876913265</t>
  </si>
  <si>
    <t>60</t>
  </si>
  <si>
    <t>Pol79</t>
  </si>
  <si>
    <t>Trubka HDPE 40/33mm modrá</t>
  </si>
  <si>
    <t>951405482</t>
  </si>
  <si>
    <t>61</t>
  </si>
  <si>
    <t>Pol80</t>
  </si>
  <si>
    <t>Trubička HDPE 10/8mm červená</t>
  </si>
  <si>
    <t>1136352667</t>
  </si>
  <si>
    <t>62</t>
  </si>
  <si>
    <t>Pol81</t>
  </si>
  <si>
    <t>Trubička HDPE 7/5,5mm červená</t>
  </si>
  <si>
    <t>1937214144</t>
  </si>
  <si>
    <t>63</t>
  </si>
  <si>
    <t>Pol82</t>
  </si>
  <si>
    <t>Trubička HDPE 7/5,5mm zelená</t>
  </si>
  <si>
    <t>-1551676464</t>
  </si>
  <si>
    <t>64</t>
  </si>
  <si>
    <t>Pol83</t>
  </si>
  <si>
    <t>Trubička HDPE 7/5,5mm žlutá</t>
  </si>
  <si>
    <t>-726567537</t>
  </si>
  <si>
    <t>65</t>
  </si>
  <si>
    <t>Pol84</t>
  </si>
  <si>
    <t>Trubička HDPE 7/5,5mm modrá</t>
  </si>
  <si>
    <t>-1030874082</t>
  </si>
  <si>
    <t>66</t>
  </si>
  <si>
    <t>Pol85</t>
  </si>
  <si>
    <t>Trubička HDPE 7/5,5mm bílá</t>
  </si>
  <si>
    <t>1428773108</t>
  </si>
  <si>
    <t>67</t>
  </si>
  <si>
    <t>Pol86</t>
  </si>
  <si>
    <t>Trubička HDPE 7/5,5mm černá</t>
  </si>
  <si>
    <t>498647236</t>
  </si>
  <si>
    <t>68</t>
  </si>
  <si>
    <t>Pol87</t>
  </si>
  <si>
    <t>Trubička HDPE 7/5,5mm oranžová</t>
  </si>
  <si>
    <t>557609146</t>
  </si>
  <si>
    <t>69</t>
  </si>
  <si>
    <t>Pol88</t>
  </si>
  <si>
    <t>Trubička HDPE 7/5,5mm hnědá</t>
  </si>
  <si>
    <t>-1578653165</t>
  </si>
  <si>
    <t>70</t>
  </si>
  <si>
    <t>Pol89</t>
  </si>
  <si>
    <t>Trubička HDPE 7/5,5mm šedá</t>
  </si>
  <si>
    <t>1217158278</t>
  </si>
  <si>
    <t>71</t>
  </si>
  <si>
    <t>Pol90</t>
  </si>
  <si>
    <t>Trubička HDPE 7/5,5mm fialová</t>
  </si>
  <si>
    <t>-728357275</t>
  </si>
  <si>
    <t>72</t>
  </si>
  <si>
    <t>Pol91</t>
  </si>
  <si>
    <t>Tlustostěnná mikrotrubička 10/6mm zelená</t>
  </si>
  <si>
    <t>-968094445</t>
  </si>
  <si>
    <t>73</t>
  </si>
  <si>
    <t>Pol92</t>
  </si>
  <si>
    <t>Tlustostěnná mikrotrubička 12/8mm zelená</t>
  </si>
  <si>
    <t>-991848265</t>
  </si>
  <si>
    <t>74</t>
  </si>
  <si>
    <t>Pol93</t>
  </si>
  <si>
    <t>Tlustostěnná mikrotrubička 14/10mm zelená</t>
  </si>
  <si>
    <t>637953965</t>
  </si>
  <si>
    <t>75</t>
  </si>
  <si>
    <t>Pol94</t>
  </si>
  <si>
    <t>Trubička LSOH 10/8mm</t>
  </si>
  <si>
    <t>1311066527</t>
  </si>
  <si>
    <t>76</t>
  </si>
  <si>
    <t>Pol95</t>
  </si>
  <si>
    <t>Těsnění do HDPE 40/33 5x10</t>
  </si>
  <si>
    <t>-1612641907</t>
  </si>
  <si>
    <t>77</t>
  </si>
  <si>
    <t>Pol96</t>
  </si>
  <si>
    <t>Těsnění do HDPE 40/33 10x7</t>
  </si>
  <si>
    <t>735138498</t>
  </si>
  <si>
    <t>78</t>
  </si>
  <si>
    <t>Pol97</t>
  </si>
  <si>
    <t>Trubka vrapovaná 110/94</t>
  </si>
  <si>
    <t>-1212361423</t>
  </si>
  <si>
    <t>79</t>
  </si>
  <si>
    <t>Pol98</t>
  </si>
  <si>
    <t>Trubka PE 125</t>
  </si>
  <si>
    <t>-157440647</t>
  </si>
  <si>
    <t>80</t>
  </si>
  <si>
    <t>Pol99</t>
  </si>
  <si>
    <t>Ocelová chránička 110mm</t>
  </si>
  <si>
    <t>2097578264</t>
  </si>
  <si>
    <t>83</t>
  </si>
  <si>
    <t>Pol102</t>
  </si>
  <si>
    <t>Spojka PLASSON 40mm</t>
  </si>
  <si>
    <t>1847329654</t>
  </si>
  <si>
    <t>84</t>
  </si>
  <si>
    <t>Pol103</t>
  </si>
  <si>
    <t>Spojka rovná RD</t>
  </si>
  <si>
    <t>1460082660</t>
  </si>
  <si>
    <t>85</t>
  </si>
  <si>
    <t>Pol104</t>
  </si>
  <si>
    <t>Spojka matrix T</t>
  </si>
  <si>
    <t>-71224013</t>
  </si>
  <si>
    <t>86</t>
  </si>
  <si>
    <t>Pol105</t>
  </si>
  <si>
    <t>Spojka MT 7/7mm</t>
  </si>
  <si>
    <t>1612919616</t>
  </si>
  <si>
    <t>87</t>
  </si>
  <si>
    <t>Pol106</t>
  </si>
  <si>
    <t>Spojka MT 10/10mm</t>
  </si>
  <si>
    <t>583065576</t>
  </si>
  <si>
    <t>88</t>
  </si>
  <si>
    <t>Pol107</t>
  </si>
  <si>
    <t>Spojka MT 12/12mm</t>
  </si>
  <si>
    <t>1415168981</t>
  </si>
  <si>
    <t>89</t>
  </si>
  <si>
    <t>Pol108</t>
  </si>
  <si>
    <t>Spojka MT 14/14mm</t>
  </si>
  <si>
    <t>-591684340</t>
  </si>
  <si>
    <t>90</t>
  </si>
  <si>
    <t>Pol109</t>
  </si>
  <si>
    <t>Spojka redukční MT 10/7mm</t>
  </si>
  <si>
    <t>873109127</t>
  </si>
  <si>
    <t>91</t>
  </si>
  <si>
    <t>Pol110</t>
  </si>
  <si>
    <t>Spojka redukční MT 12/10mm</t>
  </si>
  <si>
    <t>-1007468656</t>
  </si>
  <si>
    <t>92</t>
  </si>
  <si>
    <t>Pol111</t>
  </si>
  <si>
    <t>Spojka redukční MT 14/7mm</t>
  </si>
  <si>
    <t>-22549174</t>
  </si>
  <si>
    <t>93</t>
  </si>
  <si>
    <t>Pol112</t>
  </si>
  <si>
    <t>Spojka redukční MT 14/10mm</t>
  </si>
  <si>
    <t>-2070352476</t>
  </si>
  <si>
    <t>94</t>
  </si>
  <si>
    <t>Pol113</t>
  </si>
  <si>
    <t>Spojka Gas-block 7mm</t>
  </si>
  <si>
    <t>58119979</t>
  </si>
  <si>
    <t>95</t>
  </si>
  <si>
    <t>Pol114</t>
  </si>
  <si>
    <t>Spojka Gas-block 10mm</t>
  </si>
  <si>
    <t>435722760</t>
  </si>
  <si>
    <t>96</t>
  </si>
  <si>
    <t>Pol115</t>
  </si>
  <si>
    <t>Spojka Gas-block 12mm</t>
  </si>
  <si>
    <t>-1836707473</t>
  </si>
  <si>
    <t>97</t>
  </si>
  <si>
    <t>Pol116</t>
  </si>
  <si>
    <t>Spojka Gas-block 14mm</t>
  </si>
  <si>
    <t>796784638</t>
  </si>
  <si>
    <t>98</t>
  </si>
  <si>
    <t>Pol117</t>
  </si>
  <si>
    <t>Koncovka na MT 7mm</t>
  </si>
  <si>
    <t>1969465020</t>
  </si>
  <si>
    <t>Pol118</t>
  </si>
  <si>
    <t>Koncovka na MT 10mm</t>
  </si>
  <si>
    <t>1218862943</t>
  </si>
  <si>
    <t>100</t>
  </si>
  <si>
    <t>Pol119</t>
  </si>
  <si>
    <t>Koncovka na MT 12mm</t>
  </si>
  <si>
    <t>536407186</t>
  </si>
  <si>
    <t>101</t>
  </si>
  <si>
    <t>Pol120</t>
  </si>
  <si>
    <t>Ubrousek čistící pro opt. vlákno</t>
  </si>
  <si>
    <t>1853642343</t>
  </si>
  <si>
    <t>102</t>
  </si>
  <si>
    <t>Pol121</t>
  </si>
  <si>
    <t>Kovový rošt 50x50</t>
  </si>
  <si>
    <t>-374239601</t>
  </si>
  <si>
    <t>103</t>
  </si>
  <si>
    <t>Pol122</t>
  </si>
  <si>
    <t>Vkládací lišta 40x40</t>
  </si>
  <si>
    <t>-611697578</t>
  </si>
  <si>
    <t>104</t>
  </si>
  <si>
    <t>Pol123</t>
  </si>
  <si>
    <t>Chránička vnitřní nehořlavá IDI32</t>
  </si>
  <si>
    <t>1155311405</t>
  </si>
  <si>
    <t>Práce a dodávky M</t>
  </si>
  <si>
    <t>22-M</t>
  </si>
  <si>
    <t>Montáže technologických zařízení</t>
  </si>
  <si>
    <t>123</t>
  </si>
  <si>
    <t>Pol128</t>
  </si>
  <si>
    <t>Instalace trubičky v budově</t>
  </si>
  <si>
    <t>2117197065</t>
  </si>
  <si>
    <t>124</t>
  </si>
  <si>
    <t>Pol129</t>
  </si>
  <si>
    <t>Pokládka HDPE 40/33 do výkopu</t>
  </si>
  <si>
    <t>125562009</t>
  </si>
  <si>
    <t>125</t>
  </si>
  <si>
    <t>Pol130</t>
  </si>
  <si>
    <t>Pokládka tlustostěnných MT do výkopu</t>
  </si>
  <si>
    <t>1191883674</t>
  </si>
  <si>
    <t>126</t>
  </si>
  <si>
    <t>Pol131</t>
  </si>
  <si>
    <t>Kalibrace a tlaková zkouška trubiček - stavba</t>
  </si>
  <si>
    <t>2099435349</t>
  </si>
  <si>
    <t>127</t>
  </si>
  <si>
    <t>Pol132</t>
  </si>
  <si>
    <t>Kalibrace a tlaková zkouška HDPE 40/33</t>
  </si>
  <si>
    <t>1711215779</t>
  </si>
  <si>
    <t>128</t>
  </si>
  <si>
    <t>Pol133</t>
  </si>
  <si>
    <t>Měření oboustranné OTDR (1625 nm)</t>
  </si>
  <si>
    <t>2007204194</t>
  </si>
  <si>
    <t>129</t>
  </si>
  <si>
    <t>Pol134</t>
  </si>
  <si>
    <t>Měření přímou metodou (1310, 1550 a 1625 nm)</t>
  </si>
  <si>
    <t>549080987</t>
  </si>
  <si>
    <t>130</t>
  </si>
  <si>
    <t>Pol135</t>
  </si>
  <si>
    <t>Montáž racku</t>
  </si>
  <si>
    <t>701925368</t>
  </si>
  <si>
    <t>131</t>
  </si>
  <si>
    <t>Pol136</t>
  </si>
  <si>
    <t>Montáž rozvaděče optického</t>
  </si>
  <si>
    <t>-263490107</t>
  </si>
  <si>
    <t>132</t>
  </si>
  <si>
    <t>Pol137</t>
  </si>
  <si>
    <t>Montáž optické spojky</t>
  </si>
  <si>
    <t>576537370</t>
  </si>
  <si>
    <t>134</t>
  </si>
  <si>
    <t>Pol139</t>
  </si>
  <si>
    <t>Montáž spojky, koncovky,redukce na MT</t>
  </si>
  <si>
    <t>-1896759285</t>
  </si>
  <si>
    <t>135</t>
  </si>
  <si>
    <t>Pol140</t>
  </si>
  <si>
    <t>Montáž spojky na HDPE 40/33</t>
  </si>
  <si>
    <t>-350666912</t>
  </si>
  <si>
    <t>136</t>
  </si>
  <si>
    <t>Pol141</t>
  </si>
  <si>
    <t>Montáž kovového roštu</t>
  </si>
  <si>
    <t>-1190104284</t>
  </si>
  <si>
    <t>137</t>
  </si>
  <si>
    <t>Pol142</t>
  </si>
  <si>
    <t>Montáž vnitřní chráničky a vkládací lišty</t>
  </si>
  <si>
    <t>1416820264</t>
  </si>
  <si>
    <t>138</t>
  </si>
  <si>
    <t>Pol143</t>
  </si>
  <si>
    <t>Záfuk MT do HDPE 40/33 - kombinace 10x7mm</t>
  </si>
  <si>
    <t>-746379778</t>
  </si>
  <si>
    <t>139</t>
  </si>
  <si>
    <t>Pol144</t>
  </si>
  <si>
    <t>Přifouknutí MT do HDPE</t>
  </si>
  <si>
    <t>-1287759914</t>
  </si>
  <si>
    <t>140</t>
  </si>
  <si>
    <t>Pol145</t>
  </si>
  <si>
    <t>Montáž těsnění do HDPE 40/33</t>
  </si>
  <si>
    <t>1511528995</t>
  </si>
  <si>
    <t>141</t>
  </si>
  <si>
    <t>Pol146</t>
  </si>
  <si>
    <t>Svaření jednotlivého vlákna v přístupové sítí</t>
  </si>
  <si>
    <t>-1438631462</t>
  </si>
  <si>
    <t>142</t>
  </si>
  <si>
    <t>Pol147</t>
  </si>
  <si>
    <t>Utěsnění  kabel. otvoru proti vlhkosti</t>
  </si>
  <si>
    <t>-1333905211</t>
  </si>
  <si>
    <t>143</t>
  </si>
  <si>
    <t>Pol148</t>
  </si>
  <si>
    <t>Zafukování mikrokabelu do MT</t>
  </si>
  <si>
    <t>-1477050480</t>
  </si>
  <si>
    <t>46-M</t>
  </si>
  <si>
    <t>Zemní práce při extr.mont.pracích</t>
  </si>
  <si>
    <t>146</t>
  </si>
  <si>
    <t>460010025</t>
  </si>
  <si>
    <t>Vytyčení trasy inženýrských sítí v zastavěném prostoru</t>
  </si>
  <si>
    <t>km</t>
  </si>
  <si>
    <t>1600750955</t>
  </si>
  <si>
    <t>169</t>
  </si>
  <si>
    <t>460021111</t>
  </si>
  <si>
    <t>Sejmutí ornice při elektromontážích ručně tl vrstvy do 20 cm</t>
  </si>
  <si>
    <t>m2</t>
  </si>
  <si>
    <t>1278411268</t>
  </si>
  <si>
    <t>Sejmutí ornice ručně včetně rozpojení a odhozu ornice do vzdálenosti 3 m nebo naložení na dopravní prostředek tl. vrstvy do 20 cm</t>
  </si>
  <si>
    <t>148</t>
  </si>
  <si>
    <t>460030015</t>
  </si>
  <si>
    <t>Odstranění travnatého porostu, kosení a shrabávání trávy při elektromontážích</t>
  </si>
  <si>
    <t>-251355727</t>
  </si>
  <si>
    <t>Přípravné terénní práce odstranění travnatého porostu kosení a shrabávání trávy</t>
  </si>
  <si>
    <t>149</t>
  </si>
  <si>
    <t>468011131</t>
  </si>
  <si>
    <t>Odstranění podkladu nebo krytu komunikace při elektromontážích z betonu prostého tl do 15 cm</t>
  </si>
  <si>
    <t>779492227</t>
  </si>
  <si>
    <t>Odstranění podkladů nebo krytů komunikací včetně rozpojení na kusy a zarovnání styčné spáry z betonu prostého, tloušťky do 15 cm</t>
  </si>
  <si>
    <t>150</t>
  </si>
  <si>
    <t>468011143</t>
  </si>
  <si>
    <t>Odstranění podkladu nebo krytu komunikace při elektromontážích ze živice tl přes 10 do 15 cm</t>
  </si>
  <si>
    <t>-1902623209</t>
  </si>
  <si>
    <t>Odstranění podkladů nebo krytů komunikací včetně rozpojení na kusy a zarovnání styčné spáry ze živice, tloušťky přes 10 do 15 cm</t>
  </si>
  <si>
    <t>7</t>
  </si>
  <si>
    <t>Pol7</t>
  </si>
  <si>
    <t>Odstranění a obnova podkladu nebo krytu komunikace ze zámkové dlažby</t>
  </si>
  <si>
    <t>-1794296359</t>
  </si>
  <si>
    <t>Pol8</t>
  </si>
  <si>
    <t>Odstranění a obnova podkladu nebo krytu komunikace z dlaždic</t>
  </si>
  <si>
    <t>1162369845</t>
  </si>
  <si>
    <t>152</t>
  </si>
  <si>
    <t>460161182</t>
  </si>
  <si>
    <t>Hloubení kabelových rýh ručně š 35 cm hl 90 cm v hornině tř I skupiny 3</t>
  </si>
  <si>
    <t>-2083622523</t>
  </si>
  <si>
    <t>Hloubení zapažených i nezapažených kabelových rýh ručně včetně urovnání dna s přemístěním výkopku do vzdálenosti 3 m od okraje jámy nebo s naložením na dopravní prostředek šířky 35 cm hloubky 90 cm v hornině třídy těžitelnosti I skupiny 3</t>
  </si>
  <si>
    <t>153</t>
  </si>
  <si>
    <t>460161142</t>
  </si>
  <si>
    <t>Hloubení kabelových rýh ručně š 35 cm hl 50 cm v hornině tř I skupiny 3</t>
  </si>
  <si>
    <t>1548497068</t>
  </si>
  <si>
    <t>Hloubení zapažených i nezapažených kabelových rýh ručně včetně urovnání dna s přemístěním výkopku do vzdálenosti 3 m od okraje jámy nebo s naložením na dopravní prostředek šířky 35 cm hloubky 50 cm v hornině třídy těžitelnosti I skupiny 3</t>
  </si>
  <si>
    <t>145</t>
  </si>
  <si>
    <t>460161312</t>
  </si>
  <si>
    <t>Hloubení kabelových rýh ručně š 50 cm hl 120 cm v hornině tř I skupiny 3</t>
  </si>
  <si>
    <t>2133527370</t>
  </si>
  <si>
    <t>Hloubení zapažených i nezapažených kabelových rýh ručně včetně urovnání dna s přemístěním výkopku do vzdálenosti 3 m od okraje jámy nebo s naložením na dopravní prostředek šířky 50 cm hloubky 120 cm v hornině třídy těžitelnosti I skupiny 3</t>
  </si>
  <si>
    <t>154</t>
  </si>
  <si>
    <t>460631214</t>
  </si>
  <si>
    <t>Řízené horizontální vrtání při elektromontážích v hornině tř. těžitelnosti I a II skupiny 1 až 4 vnějšího průměru přes 140 do 180 mm</t>
  </si>
  <si>
    <t>-101838369</t>
  </si>
  <si>
    <t>Zemní protlaky řízené horizontální vrtání v hornině třídy těžitelnosti I a II skupiny 1 až 4 včetně protlačení trub v hloubce do 6 m vnějšího průměru vrtu přes 140 do 180 mm</t>
  </si>
  <si>
    <t>156</t>
  </si>
  <si>
    <t>460661112</t>
  </si>
  <si>
    <t>Kabelové lože z písku pro kabely nn bez zakrytí š lože přes 35 do 50 cm</t>
  </si>
  <si>
    <t>836116348</t>
  </si>
  <si>
    <t>Kabelové lože z písku včetně podsypu, zhutnění a urovnání povrchu pro kabely nn bez zakrytí, šířky přes 35 do 50 cm</t>
  </si>
  <si>
    <t>157</t>
  </si>
  <si>
    <t>460242211</t>
  </si>
  <si>
    <t>Provizorní zajištění kabelů ve výkopech při jejich křížení</t>
  </si>
  <si>
    <t>kus</t>
  </si>
  <si>
    <t>-1597735826</t>
  </si>
  <si>
    <t>Provizorní zajištění inženýrských sítí ve výkopech kabelů při křížení</t>
  </si>
  <si>
    <t>158</t>
  </si>
  <si>
    <t>460242221</t>
  </si>
  <si>
    <t>Provizorní zajištění kabelů ve výkopech při jejich souběhu</t>
  </si>
  <si>
    <t>885054153</t>
  </si>
  <si>
    <t>Provizorní zajištění inženýrských sítí ve výkopech kabelů při souběhu</t>
  </si>
  <si>
    <t>159</t>
  </si>
  <si>
    <t>460742112</t>
  </si>
  <si>
    <t>Osazení kabelových prostupů z trub plastových do rýhy bez obsypu průměru přes 10 do 15 cm</t>
  </si>
  <si>
    <t>-38842688</t>
  </si>
  <si>
    <t>Osazení kabelových prostupů včetně utěsnění a spárování z trub plastových do rýhy, bez výkopových prací bez obsypu, vnitřního průměru přes 10 do 15 cm</t>
  </si>
  <si>
    <t>161</t>
  </si>
  <si>
    <t>460431172</t>
  </si>
  <si>
    <t>Zásyp kabelových rýh ručně se zhutněním š 35 cm hl 70 cm z horniny tř I skupiny 3</t>
  </si>
  <si>
    <t>-714260541</t>
  </si>
  <si>
    <t>Zásyp kabelových rýh ručně s přemístění sypaniny ze vzdálenosti do 10 m, s uložením výkopku ve vrstvách včetně zhutnění a úpravy povrchu šířky 35 cm hloubky 70 cm z horniny třídy těžitelnosti I skupiny 3</t>
  </si>
  <si>
    <t>162</t>
  </si>
  <si>
    <t>460431132</t>
  </si>
  <si>
    <t>Zásyp kabelových rýh ručně se zhutněním š 35 cm hl 30 cm z horniny tř I skupiny 3</t>
  </si>
  <si>
    <t>-531857838</t>
  </si>
  <si>
    <t>Zásyp kabelových rýh ručně s přemístění sypaniny ze vzdálenosti do 10 m, s uložením výkopku ve vrstvách včetně zhutnění a úpravy povrchu šířky 35 cm hloubky 30 cm z horniny třídy těžitelnosti I skupiny 3</t>
  </si>
  <si>
    <t>176</t>
  </si>
  <si>
    <t>460461292</t>
  </si>
  <si>
    <t>Zásyp kabelových rýh strojně se zhutněním š 50 cm hl 90 cm v hornině tř I skupiny 3 v omezeném prostoru</t>
  </si>
  <si>
    <t>95253625</t>
  </si>
  <si>
    <t>Zásyp kabelových rýh strojně v omezeném prostoru s přemístěním sypaniny ze vzdálenosti do 10 m, s uložením výkopku ve vrstvách včetně zhutnění a urovnání povrchu šířky 50 cm hloubky 90 cm v hornině třídy těžitelnosti I skupiny 3</t>
  </si>
  <si>
    <t>164</t>
  </si>
  <si>
    <t>460341111</t>
  </si>
  <si>
    <t>Vodorovné přemístění horniny jakékoliv třídy dopravními prostředky při elektromontážích do 50 m</t>
  </si>
  <si>
    <t>m3</t>
  </si>
  <si>
    <t>1693876330</t>
  </si>
  <si>
    <t>Vodorovné přemístění (odvoz) horniny dopravními prostředky včetně složení, bez naložení a rozprostření jakékoliv třídy, na vzdálenost do 50 m</t>
  </si>
  <si>
    <t>165</t>
  </si>
  <si>
    <t>469972111</t>
  </si>
  <si>
    <t>Odvoz suti a vybouraných hmot při elektromontážích do 1 km</t>
  </si>
  <si>
    <t>-1037977952</t>
  </si>
  <si>
    <t>Odvoz suti a vybouraných hmot odvoz suti a vybouraných hmot do 1 km</t>
  </si>
  <si>
    <t>166</t>
  </si>
  <si>
    <t>469972121</t>
  </si>
  <si>
    <t>Příplatek k odvozu suti a vybouraných hmot při elektromontážích za každý další 1 km</t>
  </si>
  <si>
    <t>-797003587</t>
  </si>
  <si>
    <t>Odvoz suti a vybouraných hmot odvoz suti a vybouraných hmot Příplatek k ceně za každý další i započatý 1 km</t>
  </si>
  <si>
    <t>167</t>
  </si>
  <si>
    <t>460581121</t>
  </si>
  <si>
    <t>Zatravnění včetně zalití vodou na rovině</t>
  </si>
  <si>
    <t>-1369554059</t>
  </si>
  <si>
    <t>Úprava terénu zatravnění, včetně dodání osiva a zalití vodou na rovině</t>
  </si>
  <si>
    <t>25</t>
  </si>
  <si>
    <t>Pol25</t>
  </si>
  <si>
    <t>Provizorní úprava terénu se zhutněním, v hornině tř 3</t>
  </si>
  <si>
    <t>941536402</t>
  </si>
  <si>
    <t>175</t>
  </si>
  <si>
    <t>566901172</t>
  </si>
  <si>
    <t>Vyspravení podkladu po překopech inženýrských sítí plochy do 15 m2 směsí stmelenou cementem SC 20/25 tl 150 mm</t>
  </si>
  <si>
    <t>-750208924</t>
  </si>
  <si>
    <t>Vyspravení podkladu po překopech inženýrských sítí plochy do 15 m2 s rozprostřením a zhutněním směsí zpevněnou cementem SC C 20/25 (PB I) tl. 150 mm</t>
  </si>
  <si>
    <t>174</t>
  </si>
  <si>
    <t>566901262</t>
  </si>
  <si>
    <t>Vyspravení podkladu po překopech inženýrských sítí plochy přes 15 m2 obalovaným kamenivem ACP (OK) tl. 150 mm</t>
  </si>
  <si>
    <t>-1072230663</t>
  </si>
  <si>
    <t>Vyspravení podkladu po překopech inženýrských sítí plochy přes 15 m2 s rozprostřením a zhutněním obalovaným kamenivem ACP (OK) tl. 150 mm</t>
  </si>
  <si>
    <t>28</t>
  </si>
  <si>
    <t>Pol28</t>
  </si>
  <si>
    <t>Průvrt ve zdivu betonovém , tloušťky do 30 cm</t>
  </si>
  <si>
    <t>-1465699798</t>
  </si>
  <si>
    <t>29</t>
  </si>
  <si>
    <t>Pol29</t>
  </si>
  <si>
    <t>Průvrt ve zdivu betonovém , tloušťky do 60 cm</t>
  </si>
  <si>
    <t>-1376893753</t>
  </si>
  <si>
    <t>168</t>
  </si>
  <si>
    <t>468081434</t>
  </si>
  <si>
    <t>Vybourání otvorů pro elektroinstalace ve zdivu betonovém pl přes 0,09 do 0,25 m2 tl přes 45 do 60 cm</t>
  </si>
  <si>
    <t>-1045561002</t>
  </si>
  <si>
    <t>Vybourání otvorů ve zdivu betonovém plochy přes 0,09 do 0,25 m2 a tloušťky přes 45 do 60 cm</t>
  </si>
  <si>
    <t>HZS</t>
  </si>
  <si>
    <t>Hodinové zúčtovací sazby</t>
  </si>
  <si>
    <t>32</t>
  </si>
  <si>
    <t>Pol31</t>
  </si>
  <si>
    <t>Hodinová zúčtovací sazba geodet-zaměření skutečného provedení</t>
  </si>
  <si>
    <t>hod</t>
  </si>
  <si>
    <t>262144</t>
  </si>
  <si>
    <t>1482120489</t>
  </si>
  <si>
    <t>33</t>
  </si>
  <si>
    <t>Pol32</t>
  </si>
  <si>
    <t>Zřízení doprav. značení malého rozsahu</t>
  </si>
  <si>
    <t>1480180606</t>
  </si>
  <si>
    <t>34</t>
  </si>
  <si>
    <t>Pol33</t>
  </si>
  <si>
    <t>Zábor - zajištění DIO pro podání žádosti, včetně podání, správní poplatek</t>
  </si>
  <si>
    <t>-411957218</t>
  </si>
  <si>
    <t>VRN</t>
  </si>
  <si>
    <t>Vedlejší rozpočtové náklady</t>
  </si>
  <si>
    <t>5</t>
  </si>
  <si>
    <t>VRN9</t>
  </si>
  <si>
    <t>Ostatní náklady</t>
  </si>
  <si>
    <t>105</t>
  </si>
  <si>
    <t>0900010R</t>
  </si>
  <si>
    <t>kpl</t>
  </si>
  <si>
    <t>1024</t>
  </si>
  <si>
    <t>-165060148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</si>
</sst>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4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left"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4" fillId="0" borderId="22" xfId="0" applyFont="1" applyBorder="1" applyAlignment="1" applyProtection="1">
      <alignment horizontal="center" vertical="center"/>
      <protection/>
    </xf>
    <xf numFmtId="49" fontId="34" fillId="0" borderId="22" xfId="0" applyNumberFormat="1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center" vertical="center" wrapText="1"/>
      <protection/>
    </xf>
    <xf numFmtId="167" fontId="34" fillId="0" borderId="22" xfId="0" applyNumberFormat="1" applyFont="1" applyBorder="1" applyAlignment="1" applyProtection="1">
      <alignment vertical="center"/>
      <protection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/>
    </xf>
    <xf numFmtId="0" fontId="35" fillId="0" borderId="22" xfId="0" applyFont="1" applyBorder="1" applyAlignment="1" applyProtection="1">
      <alignment vertical="center"/>
      <protection/>
    </xf>
    <xf numFmtId="0" fontId="35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pans="2:71" s="1" customFormat="1" ht="36.9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pans="2:71" s="1" customFormat="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pans="2:71" s="1" customFormat="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pans="2:71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pans="2:71" s="1" customFormat="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pans="2:71" s="1" customFormat="1" ht="18.45" customHeight="1">
      <c r="B11" s="18"/>
      <c r="C11" s="19"/>
      <c r="D11" s="19"/>
      <c r="E11" s="24" t="s">
        <v>26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27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pans="2:71" s="1" customFormat="1" ht="12" customHeight="1">
      <c r="B13" s="18"/>
      <c r="C13" s="19"/>
      <c r="D13" s="29" t="s">
        <v>28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29</v>
      </c>
      <c r="AO13" s="19"/>
      <c r="AP13" s="19"/>
      <c r="AQ13" s="19"/>
      <c r="AR13" s="17"/>
      <c r="BE13" s="28"/>
      <c r="BS13" s="14" t="s">
        <v>6</v>
      </c>
    </row>
    <row r="14" spans="2:71" ht="12">
      <c r="B14" s="18"/>
      <c r="C14" s="19"/>
      <c r="D14" s="19"/>
      <c r="E14" s="31" t="s">
        <v>29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27</v>
      </c>
      <c r="AL14" s="19"/>
      <c r="AM14" s="19"/>
      <c r="AN14" s="31" t="s">
        <v>29</v>
      </c>
      <c r="AO14" s="19"/>
      <c r="AP14" s="19"/>
      <c r="AQ14" s="19"/>
      <c r="AR14" s="17"/>
      <c r="BE14" s="28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pans="2:71" s="1" customFormat="1" ht="12" customHeight="1">
      <c r="B16" s="18"/>
      <c r="C16" s="19"/>
      <c r="D16" s="29" t="s">
        <v>30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pans="2:71" s="1" customFormat="1" ht="18.45" customHeight="1">
      <c r="B17" s="18"/>
      <c r="C17" s="19"/>
      <c r="D17" s="19"/>
      <c r="E17" s="24" t="s">
        <v>21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27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4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pans="2:71" s="1" customFormat="1" ht="12" customHeight="1">
      <c r="B19" s="18"/>
      <c r="C19" s="19"/>
      <c r="D19" s="29" t="s">
        <v>31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pans="2:71" s="1" customFormat="1" ht="18.45" customHeight="1">
      <c r="B20" s="18"/>
      <c r="C20" s="19"/>
      <c r="D20" s="19"/>
      <c r="E20" s="24" t="s">
        <v>21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27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32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pans="2:57" s="1" customFormat="1" ht="12" customHeight="1">
      <c r="B22" s="18"/>
      <c r="C22" s="19"/>
      <c r="D22" s="29" t="s">
        <v>33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pans="2:57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pans="2:57" s="1" customFormat="1" ht="6.95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pans="1:57" s="2" customFormat="1" ht="25.9" customHeight="1">
      <c r="A26" s="35"/>
      <c r="B26" s="36"/>
      <c r="C26" s="37"/>
      <c r="D26" s="38" t="s">
        <v>34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pans="1:57" s="2" customFormat="1" ht="1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35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36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37</v>
      </c>
      <c r="AL28" s="42"/>
      <c r="AM28" s="42"/>
      <c r="AN28" s="42"/>
      <c r="AO28" s="42"/>
      <c r="AP28" s="37"/>
      <c r="AQ28" s="37"/>
      <c r="AR28" s="41"/>
      <c r="BE28" s="28"/>
    </row>
    <row r="29" spans="1:57" s="3" customFormat="1" ht="14.4" customHeight="1">
      <c r="A29" s="3"/>
      <c r="B29" s="43"/>
      <c r="C29" s="44"/>
      <c r="D29" s="29" t="s">
        <v>38</v>
      </c>
      <c r="E29" s="44"/>
      <c r="F29" s="29" t="s">
        <v>39</v>
      </c>
      <c r="G29" s="44"/>
      <c r="H29" s="44"/>
      <c r="I29" s="44"/>
      <c r="J29" s="44"/>
      <c r="K29" s="44"/>
      <c r="L29" s="45">
        <v>0.21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ROUND(AV94,2)</f>
        <v>0</v>
      </c>
      <c r="AL29" s="44"/>
      <c r="AM29" s="44"/>
      <c r="AN29" s="44"/>
      <c r="AO29" s="44"/>
      <c r="AP29" s="44"/>
      <c r="AQ29" s="44"/>
      <c r="AR29" s="47"/>
      <c r="BE29" s="48"/>
    </row>
    <row r="30" spans="1:57" s="3" customFormat="1" ht="14.4" customHeight="1">
      <c r="A30" s="3"/>
      <c r="B30" s="43"/>
      <c r="C30" s="44"/>
      <c r="D30" s="44"/>
      <c r="E30" s="44"/>
      <c r="F30" s="29" t="s">
        <v>40</v>
      </c>
      <c r="G30" s="44"/>
      <c r="H30" s="44"/>
      <c r="I30" s="44"/>
      <c r="J30" s="44"/>
      <c r="K30" s="44"/>
      <c r="L30" s="45">
        <v>0.12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ROUND(AW94,2)</f>
        <v>0</v>
      </c>
      <c r="AL30" s="44"/>
      <c r="AM30" s="44"/>
      <c r="AN30" s="44"/>
      <c r="AO30" s="44"/>
      <c r="AP30" s="44"/>
      <c r="AQ30" s="44"/>
      <c r="AR30" s="47"/>
      <c r="BE30" s="48"/>
    </row>
    <row r="31" spans="1:57" s="3" customFormat="1" ht="14.4" customHeight="1" hidden="1">
      <c r="A31" s="3"/>
      <c r="B31" s="43"/>
      <c r="C31" s="44"/>
      <c r="D31" s="44"/>
      <c r="E31" s="44"/>
      <c r="F31" s="29" t="s">
        <v>41</v>
      </c>
      <c r="G31" s="44"/>
      <c r="H31" s="44"/>
      <c r="I31" s="44"/>
      <c r="J31" s="44"/>
      <c r="K31" s="44"/>
      <c r="L31" s="45">
        <v>0.21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spans="1:57" s="3" customFormat="1" ht="14.4" customHeight="1" hidden="1">
      <c r="A32" s="3"/>
      <c r="B32" s="43"/>
      <c r="C32" s="44"/>
      <c r="D32" s="44"/>
      <c r="E32" s="44"/>
      <c r="F32" s="29" t="s">
        <v>42</v>
      </c>
      <c r="G32" s="44"/>
      <c r="H32" s="44"/>
      <c r="I32" s="44"/>
      <c r="J32" s="44"/>
      <c r="K32" s="44"/>
      <c r="L32" s="45">
        <v>0.12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spans="1:57" s="3" customFormat="1" ht="14.4" customHeight="1" hidden="1">
      <c r="A33" s="3"/>
      <c r="B33" s="43"/>
      <c r="C33" s="44"/>
      <c r="D33" s="44"/>
      <c r="E33" s="44"/>
      <c r="F33" s="29" t="s">
        <v>43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pans="1:57" s="2" customFormat="1" ht="25.9" customHeight="1">
      <c r="A35" s="35"/>
      <c r="B35" s="36"/>
      <c r="C35" s="49"/>
      <c r="D35" s="50" t="s">
        <v>44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45</v>
      </c>
      <c r="U35" s="51"/>
      <c r="V35" s="51"/>
      <c r="W35" s="51"/>
      <c r="X35" s="53" t="s">
        <v>46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pans="1:5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pans="2:44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" customHeight="1">
      <c r="B49" s="56"/>
      <c r="C49" s="57"/>
      <c r="D49" s="58" t="s">
        <v>47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48</v>
      </c>
      <c r="AI49" s="59"/>
      <c r="AJ49" s="59"/>
      <c r="AK49" s="59"/>
      <c r="AL49" s="59"/>
      <c r="AM49" s="59"/>
      <c r="AN49" s="59"/>
      <c r="AO49" s="59"/>
      <c r="AP49" s="57"/>
      <c r="AQ49" s="57"/>
      <c r="AR49" s="60"/>
    </row>
    <row r="50" spans="2:44" ht="12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2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2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2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2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2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2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2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2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">
      <c r="A60" s="35"/>
      <c r="B60" s="36"/>
      <c r="C60" s="37"/>
      <c r="D60" s="61" t="s">
        <v>49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1" t="s">
        <v>50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1" t="s">
        <v>49</v>
      </c>
      <c r="AI60" s="39"/>
      <c r="AJ60" s="39"/>
      <c r="AK60" s="39"/>
      <c r="AL60" s="39"/>
      <c r="AM60" s="61" t="s">
        <v>50</v>
      </c>
      <c r="AN60" s="39"/>
      <c r="AO60" s="39"/>
      <c r="AP60" s="37"/>
      <c r="AQ60" s="37"/>
      <c r="AR60" s="41"/>
      <c r="BE60" s="35"/>
    </row>
    <row r="61" spans="2:44" ht="12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2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">
      <c r="A64" s="35"/>
      <c r="B64" s="36"/>
      <c r="C64" s="37"/>
      <c r="D64" s="58" t="s">
        <v>51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58" t="s">
        <v>52</v>
      </c>
      <c r="AI64" s="62"/>
      <c r="AJ64" s="62"/>
      <c r="AK64" s="62"/>
      <c r="AL64" s="62"/>
      <c r="AM64" s="62"/>
      <c r="AN64" s="62"/>
      <c r="AO64" s="62"/>
      <c r="AP64" s="37"/>
      <c r="AQ64" s="37"/>
      <c r="AR64" s="41"/>
      <c r="BE64" s="35"/>
    </row>
    <row r="65" spans="2:44" ht="12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2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2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2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2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2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2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2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2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">
      <c r="A75" s="35"/>
      <c r="B75" s="36"/>
      <c r="C75" s="37"/>
      <c r="D75" s="61" t="s">
        <v>49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1" t="s">
        <v>50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1" t="s">
        <v>49</v>
      </c>
      <c r="AI75" s="39"/>
      <c r="AJ75" s="39"/>
      <c r="AK75" s="39"/>
      <c r="AL75" s="39"/>
      <c r="AM75" s="61" t="s">
        <v>50</v>
      </c>
      <c r="AN75" s="39"/>
      <c r="AO75" s="39"/>
      <c r="AP75" s="37"/>
      <c r="AQ75" s="37"/>
      <c r="AR75" s="41"/>
      <c r="BE75" s="35"/>
    </row>
    <row r="76" spans="1:57" s="2" customFormat="1" ht="12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pans="1:57" s="2" customFormat="1" ht="6.95" customHeight="1">
      <c r="A77" s="35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41"/>
      <c r="BE77" s="35"/>
    </row>
    <row r="81" spans="1:57" s="2" customFormat="1" ht="6.95" customHeight="1">
      <c r="A81" s="35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41"/>
      <c r="BE81" s="35"/>
    </row>
    <row r="82" spans="1:57" s="2" customFormat="1" ht="24.95" customHeight="1">
      <c r="A82" s="35"/>
      <c r="B82" s="36"/>
      <c r="C82" s="20" t="s">
        <v>53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pans="1:57" s="4" customFormat="1" ht="12" customHeight="1">
      <c r="A84" s="4"/>
      <c r="B84" s="67"/>
      <c r="C84" s="29" t="s">
        <v>13</v>
      </c>
      <c r="D84" s="68"/>
      <c r="E84" s="68"/>
      <c r="F84" s="68"/>
      <c r="G84" s="68"/>
      <c r="H84" s="68"/>
      <c r="I84" s="68"/>
      <c r="J84" s="68"/>
      <c r="K84" s="68"/>
      <c r="L84" s="68" t="str">
        <f>K5</f>
        <v>03-31012024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9"/>
      <c r="BE84" s="4"/>
    </row>
    <row r="85" spans="1:57" s="5" customFormat="1" ht="36.95" customHeight="1">
      <c r="A85" s="5"/>
      <c r="B85" s="70"/>
      <c r="C85" s="71" t="s">
        <v>16</v>
      </c>
      <c r="D85" s="72"/>
      <c r="E85" s="72"/>
      <c r="F85" s="72"/>
      <c r="G85" s="72"/>
      <c r="H85" s="72"/>
      <c r="I85" s="72"/>
      <c r="J85" s="72"/>
      <c r="K85" s="72"/>
      <c r="L85" s="73" t="str">
        <f>K6</f>
        <v>Rozšíření MAN Chomutov</v>
      </c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4"/>
      <c r="BE85" s="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pans="1:57" s="2" customFormat="1" ht="12" customHeight="1">
      <c r="A87" s="35"/>
      <c r="B87" s="36"/>
      <c r="C87" s="29" t="s">
        <v>20</v>
      </c>
      <c r="D87" s="37"/>
      <c r="E87" s="37"/>
      <c r="F87" s="37"/>
      <c r="G87" s="37"/>
      <c r="H87" s="37"/>
      <c r="I87" s="37"/>
      <c r="J87" s="37"/>
      <c r="K87" s="37"/>
      <c r="L87" s="75" t="str">
        <f>IF(K8="","",K8)</f>
        <v xml:space="preserve">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22</v>
      </c>
      <c r="AJ87" s="37"/>
      <c r="AK87" s="37"/>
      <c r="AL87" s="37"/>
      <c r="AM87" s="76" t="str">
        <f>IF(AN8="","",AN8)</f>
        <v>31.1.2024</v>
      </c>
      <c r="AN87" s="76"/>
      <c r="AO87" s="37"/>
      <c r="AP87" s="37"/>
      <c r="AQ87" s="37"/>
      <c r="AR87" s="41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pans="1:57" s="2" customFormat="1" ht="15.15" customHeight="1">
      <c r="A89" s="35"/>
      <c r="B89" s="36"/>
      <c r="C89" s="29" t="s">
        <v>24</v>
      </c>
      <c r="D89" s="37"/>
      <c r="E89" s="37"/>
      <c r="F89" s="37"/>
      <c r="G89" s="37"/>
      <c r="H89" s="37"/>
      <c r="I89" s="37"/>
      <c r="J89" s="37"/>
      <c r="K89" s="37"/>
      <c r="L89" s="68" t="str">
        <f>IF(E11="","",E11)</f>
        <v>Statutární město Chomutov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30</v>
      </c>
      <c r="AJ89" s="37"/>
      <c r="AK89" s="37"/>
      <c r="AL89" s="37"/>
      <c r="AM89" s="77" t="str">
        <f>IF(E17="","",E17)</f>
        <v xml:space="preserve"> </v>
      </c>
      <c r="AN89" s="68"/>
      <c r="AO89" s="68"/>
      <c r="AP89" s="68"/>
      <c r="AQ89" s="37"/>
      <c r="AR89" s="41"/>
      <c r="AS89" s="78" t="s">
        <v>54</v>
      </c>
      <c r="AT89" s="79"/>
      <c r="AU89" s="80"/>
      <c r="AV89" s="80"/>
      <c r="AW89" s="80"/>
      <c r="AX89" s="80"/>
      <c r="AY89" s="80"/>
      <c r="AZ89" s="80"/>
      <c r="BA89" s="80"/>
      <c r="BB89" s="80"/>
      <c r="BC89" s="80"/>
      <c r="BD89" s="81"/>
      <c r="BE89" s="35"/>
    </row>
    <row r="90" spans="1:57" s="2" customFormat="1" ht="15.15" customHeight="1">
      <c r="A90" s="35"/>
      <c r="B90" s="36"/>
      <c r="C90" s="29" t="s">
        <v>28</v>
      </c>
      <c r="D90" s="37"/>
      <c r="E90" s="37"/>
      <c r="F90" s="37"/>
      <c r="G90" s="37"/>
      <c r="H90" s="37"/>
      <c r="I90" s="37"/>
      <c r="J90" s="37"/>
      <c r="K90" s="37"/>
      <c r="L90" s="68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31</v>
      </c>
      <c r="AJ90" s="37"/>
      <c r="AK90" s="37"/>
      <c r="AL90" s="37"/>
      <c r="AM90" s="77" t="str">
        <f>IF(E20="","",E20)</f>
        <v xml:space="preserve"> </v>
      </c>
      <c r="AN90" s="68"/>
      <c r="AO90" s="68"/>
      <c r="AP90" s="68"/>
      <c r="AQ90" s="37"/>
      <c r="AR90" s="41"/>
      <c r="AS90" s="82"/>
      <c r="AT90" s="83"/>
      <c r="AU90" s="84"/>
      <c r="AV90" s="84"/>
      <c r="AW90" s="84"/>
      <c r="AX90" s="84"/>
      <c r="AY90" s="84"/>
      <c r="AZ90" s="84"/>
      <c r="BA90" s="84"/>
      <c r="BB90" s="84"/>
      <c r="BC90" s="84"/>
      <c r="BD90" s="85"/>
      <c r="BE90" s="35"/>
    </row>
    <row r="91" spans="1:57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6"/>
      <c r="AT91" s="87"/>
      <c r="AU91" s="88"/>
      <c r="AV91" s="88"/>
      <c r="AW91" s="88"/>
      <c r="AX91" s="88"/>
      <c r="AY91" s="88"/>
      <c r="AZ91" s="88"/>
      <c r="BA91" s="88"/>
      <c r="BB91" s="88"/>
      <c r="BC91" s="88"/>
      <c r="BD91" s="89"/>
      <c r="BE91" s="35"/>
    </row>
    <row r="92" spans="1:57" s="2" customFormat="1" ht="29.25" customHeight="1">
      <c r="A92" s="35"/>
      <c r="B92" s="36"/>
      <c r="C92" s="90" t="s">
        <v>55</v>
      </c>
      <c r="D92" s="91"/>
      <c r="E92" s="91"/>
      <c r="F92" s="91"/>
      <c r="G92" s="91"/>
      <c r="H92" s="92"/>
      <c r="I92" s="93" t="s">
        <v>56</v>
      </c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4" t="s">
        <v>57</v>
      </c>
      <c r="AH92" s="91"/>
      <c r="AI92" s="91"/>
      <c r="AJ92" s="91"/>
      <c r="AK92" s="91"/>
      <c r="AL92" s="91"/>
      <c r="AM92" s="91"/>
      <c r="AN92" s="93" t="s">
        <v>58</v>
      </c>
      <c r="AO92" s="91"/>
      <c r="AP92" s="95"/>
      <c r="AQ92" s="96" t="s">
        <v>59</v>
      </c>
      <c r="AR92" s="41"/>
      <c r="AS92" s="97" t="s">
        <v>60</v>
      </c>
      <c r="AT92" s="98" t="s">
        <v>61</v>
      </c>
      <c r="AU92" s="98" t="s">
        <v>62</v>
      </c>
      <c r="AV92" s="98" t="s">
        <v>63</v>
      </c>
      <c r="AW92" s="98" t="s">
        <v>64</v>
      </c>
      <c r="AX92" s="98" t="s">
        <v>65</v>
      </c>
      <c r="AY92" s="98" t="s">
        <v>66</v>
      </c>
      <c r="AZ92" s="98" t="s">
        <v>67</v>
      </c>
      <c r="BA92" s="98" t="s">
        <v>68</v>
      </c>
      <c r="BB92" s="98" t="s">
        <v>69</v>
      </c>
      <c r="BC92" s="98" t="s">
        <v>70</v>
      </c>
      <c r="BD92" s="99" t="s">
        <v>71</v>
      </c>
      <c r="BE92" s="35"/>
    </row>
    <row r="93" spans="1:57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0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2"/>
      <c r="BE93" s="35"/>
    </row>
    <row r="94" spans="1:90" s="6" customFormat="1" ht="32.4" customHeight="1">
      <c r="A94" s="6"/>
      <c r="B94" s="103"/>
      <c r="C94" s="104" t="s">
        <v>72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6">
        <f>ROUND(AG95,2)</f>
        <v>0</v>
      </c>
      <c r="AH94" s="106"/>
      <c r="AI94" s="106"/>
      <c r="AJ94" s="106"/>
      <c r="AK94" s="106"/>
      <c r="AL94" s="106"/>
      <c r="AM94" s="106"/>
      <c r="AN94" s="107">
        <f>SUM(AG94,AT94)</f>
        <v>0</v>
      </c>
      <c r="AO94" s="107"/>
      <c r="AP94" s="107"/>
      <c r="AQ94" s="108" t="s">
        <v>1</v>
      </c>
      <c r="AR94" s="109"/>
      <c r="AS94" s="110">
        <f>ROUND(AS95,2)</f>
        <v>0</v>
      </c>
      <c r="AT94" s="111">
        <f>ROUND(SUM(AV94:AW94),2)</f>
        <v>0</v>
      </c>
      <c r="AU94" s="112">
        <f>ROUND(AU95,5)</f>
        <v>0</v>
      </c>
      <c r="AV94" s="111">
        <f>ROUND(AZ94*L29,2)</f>
        <v>0</v>
      </c>
      <c r="AW94" s="111">
        <f>ROUND(BA94*L30,2)</f>
        <v>0</v>
      </c>
      <c r="AX94" s="111">
        <f>ROUND(BB94*L29,2)</f>
        <v>0</v>
      </c>
      <c r="AY94" s="111">
        <f>ROUND(BC94*L30,2)</f>
        <v>0</v>
      </c>
      <c r="AZ94" s="111">
        <f>ROUND(AZ95,2)</f>
        <v>0</v>
      </c>
      <c r="BA94" s="111">
        <f>ROUND(BA95,2)</f>
        <v>0</v>
      </c>
      <c r="BB94" s="111">
        <f>ROUND(BB95,2)</f>
        <v>0</v>
      </c>
      <c r="BC94" s="111">
        <f>ROUND(BC95,2)</f>
        <v>0</v>
      </c>
      <c r="BD94" s="113">
        <f>ROUND(BD95,2)</f>
        <v>0</v>
      </c>
      <c r="BE94" s="6"/>
      <c r="BS94" s="114" t="s">
        <v>73</v>
      </c>
      <c r="BT94" s="114" t="s">
        <v>74</v>
      </c>
      <c r="BU94" s="115" t="s">
        <v>75</v>
      </c>
      <c r="BV94" s="114" t="s">
        <v>76</v>
      </c>
      <c r="BW94" s="114" t="s">
        <v>5</v>
      </c>
      <c r="BX94" s="114" t="s">
        <v>77</v>
      </c>
      <c r="CL94" s="114" t="s">
        <v>1</v>
      </c>
    </row>
    <row r="95" spans="1:91" s="7" customFormat="1" ht="16.5" customHeight="1">
      <c r="A95" s="116" t="s">
        <v>78</v>
      </c>
      <c r="B95" s="117"/>
      <c r="C95" s="118"/>
      <c r="D95" s="119" t="s">
        <v>79</v>
      </c>
      <c r="E95" s="119"/>
      <c r="F95" s="119"/>
      <c r="G95" s="119"/>
      <c r="H95" s="119"/>
      <c r="I95" s="120"/>
      <c r="J95" s="119" t="s">
        <v>17</v>
      </c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21">
        <f>'SO 01 - Rozšíření MAN Cho...'!J30</f>
        <v>0</v>
      </c>
      <c r="AH95" s="120"/>
      <c r="AI95" s="120"/>
      <c r="AJ95" s="120"/>
      <c r="AK95" s="120"/>
      <c r="AL95" s="120"/>
      <c r="AM95" s="120"/>
      <c r="AN95" s="121">
        <f>SUM(AG95,AT95)</f>
        <v>0</v>
      </c>
      <c r="AO95" s="120"/>
      <c r="AP95" s="120"/>
      <c r="AQ95" s="122" t="s">
        <v>80</v>
      </c>
      <c r="AR95" s="123"/>
      <c r="AS95" s="124">
        <v>0</v>
      </c>
      <c r="AT95" s="125">
        <f>ROUND(SUM(AV95:AW95),2)</f>
        <v>0</v>
      </c>
      <c r="AU95" s="126">
        <f>'SO 01 - Rozšíření MAN Cho...'!P126</f>
        <v>0</v>
      </c>
      <c r="AV95" s="125">
        <f>'SO 01 - Rozšíření MAN Cho...'!J33</f>
        <v>0</v>
      </c>
      <c r="AW95" s="125">
        <f>'SO 01 - Rozšíření MAN Cho...'!J34</f>
        <v>0</v>
      </c>
      <c r="AX95" s="125">
        <f>'SO 01 - Rozšíření MAN Cho...'!J35</f>
        <v>0</v>
      </c>
      <c r="AY95" s="125">
        <f>'SO 01 - Rozšíření MAN Cho...'!J36</f>
        <v>0</v>
      </c>
      <c r="AZ95" s="125">
        <f>'SO 01 - Rozšíření MAN Cho...'!F33</f>
        <v>0</v>
      </c>
      <c r="BA95" s="125">
        <f>'SO 01 - Rozšíření MAN Cho...'!F34</f>
        <v>0</v>
      </c>
      <c r="BB95" s="125">
        <f>'SO 01 - Rozšíření MAN Cho...'!F35</f>
        <v>0</v>
      </c>
      <c r="BC95" s="125">
        <f>'SO 01 - Rozšíření MAN Cho...'!F36</f>
        <v>0</v>
      </c>
      <c r="BD95" s="127">
        <f>'SO 01 - Rozšíření MAN Cho...'!F37</f>
        <v>0</v>
      </c>
      <c r="BE95" s="7"/>
      <c r="BT95" s="128" t="s">
        <v>81</v>
      </c>
      <c r="BV95" s="128" t="s">
        <v>76</v>
      </c>
      <c r="BW95" s="128" t="s">
        <v>82</v>
      </c>
      <c r="BX95" s="128" t="s">
        <v>5</v>
      </c>
      <c r="CL95" s="128" t="s">
        <v>1</v>
      </c>
      <c r="CM95" s="128" t="s">
        <v>83</v>
      </c>
    </row>
    <row r="96" spans="1:57" s="2" customFormat="1" ht="30" customHeight="1">
      <c r="A96" s="35"/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41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pans="1:57" s="2" customFormat="1" ht="6.95" customHeight="1">
      <c r="A97" s="35"/>
      <c r="B97" s="63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41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SO 01 - Rozšíření MAN Cho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7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82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17"/>
      <c r="AT3" s="14" t="s">
        <v>83</v>
      </c>
    </row>
    <row r="4" spans="2:46" s="1" customFormat="1" ht="24.95" customHeight="1">
      <c r="B4" s="17"/>
      <c r="D4" s="131" t="s">
        <v>84</v>
      </c>
      <c r="L4" s="17"/>
      <c r="M4" s="132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33" t="s">
        <v>16</v>
      </c>
      <c r="L6" s="17"/>
    </row>
    <row r="7" spans="2:12" s="1" customFormat="1" ht="16.5" customHeight="1">
      <c r="B7" s="17"/>
      <c r="E7" s="134" t="str">
        <f>'Rekapitulace stavby'!K6</f>
        <v>Rozšíření MAN Chomutov</v>
      </c>
      <c r="F7" s="133"/>
      <c r="G7" s="133"/>
      <c r="H7" s="133"/>
      <c r="L7" s="17"/>
    </row>
    <row r="8" spans="1:31" s="2" customFormat="1" ht="12" customHeight="1">
      <c r="A8" s="35"/>
      <c r="B8" s="41"/>
      <c r="C8" s="35"/>
      <c r="D8" s="133" t="s">
        <v>85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35" t="s">
        <v>86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3" t="s">
        <v>18</v>
      </c>
      <c r="E11" s="35"/>
      <c r="F11" s="136" t="s">
        <v>1</v>
      </c>
      <c r="G11" s="35"/>
      <c r="H11" s="35"/>
      <c r="I11" s="133" t="s">
        <v>19</v>
      </c>
      <c r="J11" s="136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3" t="s">
        <v>20</v>
      </c>
      <c r="E12" s="35"/>
      <c r="F12" s="136" t="s">
        <v>87</v>
      </c>
      <c r="G12" s="35"/>
      <c r="H12" s="35"/>
      <c r="I12" s="133" t="s">
        <v>22</v>
      </c>
      <c r="J12" s="137" t="str">
        <f>'Rekapitulace stavby'!AN8</f>
        <v>31.1.2024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3" t="s">
        <v>24</v>
      </c>
      <c r="E14" s="35"/>
      <c r="F14" s="35"/>
      <c r="G14" s="35"/>
      <c r="H14" s="35"/>
      <c r="I14" s="133" t="s">
        <v>25</v>
      </c>
      <c r="J14" s="136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36" t="str">
        <f>IF('Rekapitulace stavby'!E11="","",'Rekapitulace stavby'!E11)</f>
        <v>Statutární město Chomutov</v>
      </c>
      <c r="F15" s="35"/>
      <c r="G15" s="35"/>
      <c r="H15" s="35"/>
      <c r="I15" s="133" t="s">
        <v>27</v>
      </c>
      <c r="J15" s="136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3" t="s">
        <v>28</v>
      </c>
      <c r="E17" s="35"/>
      <c r="F17" s="35"/>
      <c r="G17" s="35"/>
      <c r="H17" s="35"/>
      <c r="I17" s="133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36"/>
      <c r="G18" s="136"/>
      <c r="H18" s="136"/>
      <c r="I18" s="133" t="s">
        <v>27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3" t="s">
        <v>30</v>
      </c>
      <c r="E20" s="35"/>
      <c r="F20" s="35"/>
      <c r="G20" s="35"/>
      <c r="H20" s="35"/>
      <c r="I20" s="133" t="s">
        <v>25</v>
      </c>
      <c r="J20" s="136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36" t="str">
        <f>IF('Rekapitulace stavby'!E17="","",'Rekapitulace stavby'!E17)</f>
        <v xml:space="preserve"> </v>
      </c>
      <c r="F21" s="35"/>
      <c r="G21" s="35"/>
      <c r="H21" s="35"/>
      <c r="I21" s="133" t="s">
        <v>27</v>
      </c>
      <c r="J21" s="136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3" t="s">
        <v>31</v>
      </c>
      <c r="E23" s="35"/>
      <c r="F23" s="35"/>
      <c r="G23" s="35"/>
      <c r="H23" s="35"/>
      <c r="I23" s="133" t="s">
        <v>25</v>
      </c>
      <c r="J23" s="136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36" t="str">
        <f>IF('Rekapitulace stavby'!E20="","",'Rekapitulace stavby'!E20)</f>
        <v xml:space="preserve"> </v>
      </c>
      <c r="F24" s="35"/>
      <c r="G24" s="35"/>
      <c r="H24" s="35"/>
      <c r="I24" s="133" t="s">
        <v>27</v>
      </c>
      <c r="J24" s="136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3" t="s">
        <v>33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38"/>
      <c r="B27" s="139"/>
      <c r="C27" s="138"/>
      <c r="D27" s="138"/>
      <c r="E27" s="140" t="s">
        <v>1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42"/>
      <c r="E29" s="142"/>
      <c r="F29" s="142"/>
      <c r="G29" s="142"/>
      <c r="H29" s="142"/>
      <c r="I29" s="142"/>
      <c r="J29" s="142"/>
      <c r="K29" s="142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43" t="s">
        <v>34</v>
      </c>
      <c r="E30" s="35"/>
      <c r="F30" s="35"/>
      <c r="G30" s="35"/>
      <c r="H30" s="35"/>
      <c r="I30" s="35"/>
      <c r="J30" s="144">
        <f>ROUND(J126,2)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42"/>
      <c r="E31" s="142"/>
      <c r="F31" s="142"/>
      <c r="G31" s="142"/>
      <c r="H31" s="142"/>
      <c r="I31" s="142"/>
      <c r="J31" s="142"/>
      <c r="K31" s="142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45" t="s">
        <v>36</v>
      </c>
      <c r="G32" s="35"/>
      <c r="H32" s="35"/>
      <c r="I32" s="145" t="s">
        <v>35</v>
      </c>
      <c r="J32" s="145" t="s">
        <v>37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46" t="s">
        <v>38</v>
      </c>
      <c r="E33" s="133" t="s">
        <v>39</v>
      </c>
      <c r="F33" s="147">
        <f>ROUND((SUM(BE126:BE376)),2)</f>
        <v>0</v>
      </c>
      <c r="G33" s="35"/>
      <c r="H33" s="35"/>
      <c r="I33" s="148">
        <v>0.21</v>
      </c>
      <c r="J33" s="147">
        <f>ROUND(((SUM(BE126:BE376))*I33),2)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3" t="s">
        <v>40</v>
      </c>
      <c r="F34" s="147">
        <f>ROUND((SUM(BF126:BF376)),2)</f>
        <v>0</v>
      </c>
      <c r="G34" s="35"/>
      <c r="H34" s="35"/>
      <c r="I34" s="148">
        <v>0.12</v>
      </c>
      <c r="J34" s="147">
        <f>ROUND(((SUM(BF126:BF376))*I34),2)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3" t="s">
        <v>41</v>
      </c>
      <c r="F35" s="147">
        <f>ROUND((SUM(BG126:BG376)),2)</f>
        <v>0</v>
      </c>
      <c r="G35" s="35"/>
      <c r="H35" s="35"/>
      <c r="I35" s="148">
        <v>0.21</v>
      </c>
      <c r="J35" s="147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3" t="s">
        <v>42</v>
      </c>
      <c r="F36" s="147">
        <f>ROUND((SUM(BH126:BH376)),2)</f>
        <v>0</v>
      </c>
      <c r="G36" s="35"/>
      <c r="H36" s="35"/>
      <c r="I36" s="148">
        <v>0.12</v>
      </c>
      <c r="J36" s="147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3" t="s">
        <v>43</v>
      </c>
      <c r="F37" s="147">
        <f>ROUND((SUM(BI126:BI376)),2)</f>
        <v>0</v>
      </c>
      <c r="G37" s="35"/>
      <c r="H37" s="35"/>
      <c r="I37" s="148">
        <v>0</v>
      </c>
      <c r="J37" s="147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49"/>
      <c r="D39" s="150" t="s">
        <v>44</v>
      </c>
      <c r="E39" s="151"/>
      <c r="F39" s="151"/>
      <c r="G39" s="152" t="s">
        <v>45</v>
      </c>
      <c r="H39" s="153" t="s">
        <v>46</v>
      </c>
      <c r="I39" s="151"/>
      <c r="J39" s="154">
        <f>SUM(J30:J37)</f>
        <v>0</v>
      </c>
      <c r="K39" s="155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56" t="s">
        <v>47</v>
      </c>
      <c r="E50" s="157"/>
      <c r="F50" s="157"/>
      <c r="G50" s="156" t="s">
        <v>48</v>
      </c>
      <c r="H50" s="157"/>
      <c r="I50" s="157"/>
      <c r="J50" s="157"/>
      <c r="K50" s="157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58" t="s">
        <v>49</v>
      </c>
      <c r="E61" s="159"/>
      <c r="F61" s="160" t="s">
        <v>50</v>
      </c>
      <c r="G61" s="158" t="s">
        <v>49</v>
      </c>
      <c r="H61" s="159"/>
      <c r="I61" s="159"/>
      <c r="J61" s="161" t="s">
        <v>50</v>
      </c>
      <c r="K61" s="159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56" t="s">
        <v>51</v>
      </c>
      <c r="E65" s="162"/>
      <c r="F65" s="162"/>
      <c r="G65" s="156" t="s">
        <v>52</v>
      </c>
      <c r="H65" s="162"/>
      <c r="I65" s="162"/>
      <c r="J65" s="162"/>
      <c r="K65" s="162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58" t="s">
        <v>49</v>
      </c>
      <c r="E76" s="159"/>
      <c r="F76" s="160" t="s">
        <v>50</v>
      </c>
      <c r="G76" s="158" t="s">
        <v>49</v>
      </c>
      <c r="H76" s="159"/>
      <c r="I76" s="159"/>
      <c r="J76" s="161" t="s">
        <v>50</v>
      </c>
      <c r="K76" s="159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63"/>
      <c r="C77" s="164"/>
      <c r="D77" s="164"/>
      <c r="E77" s="164"/>
      <c r="F77" s="164"/>
      <c r="G77" s="164"/>
      <c r="H77" s="164"/>
      <c r="I77" s="164"/>
      <c r="J77" s="164"/>
      <c r="K77" s="164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65"/>
      <c r="C81" s="166"/>
      <c r="D81" s="166"/>
      <c r="E81" s="166"/>
      <c r="F81" s="166"/>
      <c r="G81" s="166"/>
      <c r="H81" s="166"/>
      <c r="I81" s="166"/>
      <c r="J81" s="166"/>
      <c r="K81" s="166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88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67" t="str">
        <f>E7</f>
        <v>Rozšíření MAN Chomutov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85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SO 01 - Rozšíření MAN Chomutov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>Horní Ves</v>
      </c>
      <c r="G89" s="37"/>
      <c r="H89" s="37"/>
      <c r="I89" s="29" t="s">
        <v>22</v>
      </c>
      <c r="J89" s="76" t="str">
        <f>IF(J12="","",J12)</f>
        <v>31.1.2024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>Statutární město Chomutov</v>
      </c>
      <c r="G91" s="37"/>
      <c r="H91" s="37"/>
      <c r="I91" s="29" t="s">
        <v>30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28</v>
      </c>
      <c r="D92" s="37"/>
      <c r="E92" s="37"/>
      <c r="F92" s="24" t="str">
        <f>IF(E18="","",E18)</f>
        <v>Vyplň údaj</v>
      </c>
      <c r="G92" s="37"/>
      <c r="H92" s="37"/>
      <c r="I92" s="29" t="s">
        <v>31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68" t="s">
        <v>89</v>
      </c>
      <c r="D94" s="169"/>
      <c r="E94" s="169"/>
      <c r="F94" s="169"/>
      <c r="G94" s="169"/>
      <c r="H94" s="169"/>
      <c r="I94" s="169"/>
      <c r="J94" s="170" t="s">
        <v>90</v>
      </c>
      <c r="K94" s="169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71" t="s">
        <v>91</v>
      </c>
      <c r="D96" s="37"/>
      <c r="E96" s="37"/>
      <c r="F96" s="37"/>
      <c r="G96" s="37"/>
      <c r="H96" s="37"/>
      <c r="I96" s="37"/>
      <c r="J96" s="107">
        <f>J126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92</v>
      </c>
    </row>
    <row r="97" spans="1:31" s="9" customFormat="1" ht="24.95" customHeight="1">
      <c r="A97" s="9"/>
      <c r="B97" s="172"/>
      <c r="C97" s="173"/>
      <c r="D97" s="174" t="s">
        <v>93</v>
      </c>
      <c r="E97" s="175"/>
      <c r="F97" s="175"/>
      <c r="G97" s="175"/>
      <c r="H97" s="175"/>
      <c r="I97" s="175"/>
      <c r="J97" s="176">
        <f>J127</f>
        <v>0</v>
      </c>
      <c r="K97" s="173"/>
      <c r="L97" s="17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78"/>
      <c r="C98" s="179"/>
      <c r="D98" s="180" t="s">
        <v>94</v>
      </c>
      <c r="E98" s="181"/>
      <c r="F98" s="181"/>
      <c r="G98" s="181"/>
      <c r="H98" s="181"/>
      <c r="I98" s="181"/>
      <c r="J98" s="182">
        <f>J128</f>
        <v>0</v>
      </c>
      <c r="K98" s="179"/>
      <c r="L98" s="18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4.85" customHeight="1">
      <c r="A99" s="10"/>
      <c r="B99" s="178"/>
      <c r="C99" s="179"/>
      <c r="D99" s="180" t="s">
        <v>95</v>
      </c>
      <c r="E99" s="181"/>
      <c r="F99" s="181"/>
      <c r="G99" s="181"/>
      <c r="H99" s="181"/>
      <c r="I99" s="181"/>
      <c r="J99" s="182">
        <f>J129</f>
        <v>0</v>
      </c>
      <c r="K99" s="179"/>
      <c r="L99" s="18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9" customFormat="1" ht="24.95" customHeight="1">
      <c r="A100" s="9"/>
      <c r="B100" s="172"/>
      <c r="C100" s="173"/>
      <c r="D100" s="174" t="s">
        <v>96</v>
      </c>
      <c r="E100" s="175"/>
      <c r="F100" s="175"/>
      <c r="G100" s="175"/>
      <c r="H100" s="175"/>
      <c r="I100" s="175"/>
      <c r="J100" s="176">
        <f>J132</f>
        <v>0</v>
      </c>
      <c r="K100" s="173"/>
      <c r="L100" s="177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72"/>
      <c r="C101" s="173"/>
      <c r="D101" s="174" t="s">
        <v>97</v>
      </c>
      <c r="E101" s="175"/>
      <c r="F101" s="175"/>
      <c r="G101" s="175"/>
      <c r="H101" s="175"/>
      <c r="I101" s="175"/>
      <c r="J101" s="176">
        <f>J267</f>
        <v>0</v>
      </c>
      <c r="K101" s="173"/>
      <c r="L101" s="177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78"/>
      <c r="C102" s="179"/>
      <c r="D102" s="180" t="s">
        <v>98</v>
      </c>
      <c r="E102" s="181"/>
      <c r="F102" s="181"/>
      <c r="G102" s="181"/>
      <c r="H102" s="181"/>
      <c r="I102" s="181"/>
      <c r="J102" s="182">
        <f>J268</f>
        <v>0</v>
      </c>
      <c r="K102" s="179"/>
      <c r="L102" s="18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78"/>
      <c r="C103" s="179"/>
      <c r="D103" s="180" t="s">
        <v>99</v>
      </c>
      <c r="E103" s="181"/>
      <c r="F103" s="181"/>
      <c r="G103" s="181"/>
      <c r="H103" s="181"/>
      <c r="I103" s="181"/>
      <c r="J103" s="182">
        <f>J309</f>
        <v>0</v>
      </c>
      <c r="K103" s="179"/>
      <c r="L103" s="18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72"/>
      <c r="C104" s="173"/>
      <c r="D104" s="174" t="s">
        <v>100</v>
      </c>
      <c r="E104" s="175"/>
      <c r="F104" s="175"/>
      <c r="G104" s="175"/>
      <c r="H104" s="175"/>
      <c r="I104" s="175"/>
      <c r="J104" s="176">
        <f>J366</f>
        <v>0</v>
      </c>
      <c r="K104" s="173"/>
      <c r="L104" s="177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172"/>
      <c r="C105" s="173"/>
      <c r="D105" s="174" t="s">
        <v>101</v>
      </c>
      <c r="E105" s="175"/>
      <c r="F105" s="175"/>
      <c r="G105" s="175"/>
      <c r="H105" s="175"/>
      <c r="I105" s="175"/>
      <c r="J105" s="176">
        <f>J373</f>
        <v>0</v>
      </c>
      <c r="K105" s="173"/>
      <c r="L105" s="177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178"/>
      <c r="C106" s="179"/>
      <c r="D106" s="180" t="s">
        <v>102</v>
      </c>
      <c r="E106" s="181"/>
      <c r="F106" s="181"/>
      <c r="G106" s="181"/>
      <c r="H106" s="181"/>
      <c r="I106" s="181"/>
      <c r="J106" s="182">
        <f>J374</f>
        <v>0</v>
      </c>
      <c r="K106" s="179"/>
      <c r="L106" s="18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>
      <c r="A107" s="35"/>
      <c r="B107" s="36"/>
      <c r="C107" s="37"/>
      <c r="D107" s="37"/>
      <c r="E107" s="37"/>
      <c r="F107" s="37"/>
      <c r="G107" s="37"/>
      <c r="H107" s="37"/>
      <c r="I107" s="37"/>
      <c r="J107" s="37"/>
      <c r="K107" s="37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6.95" customHeight="1">
      <c r="A108" s="35"/>
      <c r="B108" s="63"/>
      <c r="C108" s="64"/>
      <c r="D108" s="64"/>
      <c r="E108" s="64"/>
      <c r="F108" s="64"/>
      <c r="G108" s="64"/>
      <c r="H108" s="64"/>
      <c r="I108" s="64"/>
      <c r="J108" s="64"/>
      <c r="K108" s="64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12" spans="1:31" s="2" customFormat="1" ht="6.95" customHeight="1">
      <c r="A112" s="35"/>
      <c r="B112" s="65"/>
      <c r="C112" s="66"/>
      <c r="D112" s="66"/>
      <c r="E112" s="66"/>
      <c r="F112" s="66"/>
      <c r="G112" s="66"/>
      <c r="H112" s="66"/>
      <c r="I112" s="66"/>
      <c r="J112" s="66"/>
      <c r="K112" s="66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24.95" customHeight="1">
      <c r="A113" s="35"/>
      <c r="B113" s="36"/>
      <c r="C113" s="20" t="s">
        <v>103</v>
      </c>
      <c r="D113" s="37"/>
      <c r="E113" s="37"/>
      <c r="F113" s="37"/>
      <c r="G113" s="37"/>
      <c r="H113" s="37"/>
      <c r="I113" s="37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6.95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2" customHeight="1">
      <c r="A115" s="35"/>
      <c r="B115" s="36"/>
      <c r="C115" s="29" t="s">
        <v>16</v>
      </c>
      <c r="D115" s="37"/>
      <c r="E115" s="37"/>
      <c r="F115" s="37"/>
      <c r="G115" s="37"/>
      <c r="H115" s="37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6.5" customHeight="1">
      <c r="A116" s="35"/>
      <c r="B116" s="36"/>
      <c r="C116" s="37"/>
      <c r="D116" s="37"/>
      <c r="E116" s="167" t="str">
        <f>E7</f>
        <v>Rozšíření MAN Chomutov</v>
      </c>
      <c r="F116" s="29"/>
      <c r="G116" s="29"/>
      <c r="H116" s="29"/>
      <c r="I116" s="37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2" customHeight="1">
      <c r="A117" s="35"/>
      <c r="B117" s="36"/>
      <c r="C117" s="29" t="s">
        <v>85</v>
      </c>
      <c r="D117" s="37"/>
      <c r="E117" s="37"/>
      <c r="F117" s="37"/>
      <c r="G117" s="37"/>
      <c r="H117" s="37"/>
      <c r="I117" s="37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6.5" customHeight="1">
      <c r="A118" s="35"/>
      <c r="B118" s="36"/>
      <c r="C118" s="37"/>
      <c r="D118" s="37"/>
      <c r="E118" s="73" t="str">
        <f>E9</f>
        <v>SO 01 - Rozšíření MAN Chomutov</v>
      </c>
      <c r="F118" s="37"/>
      <c r="G118" s="37"/>
      <c r="H118" s="37"/>
      <c r="I118" s="37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6.95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2" customHeight="1">
      <c r="A120" s="35"/>
      <c r="B120" s="36"/>
      <c r="C120" s="29" t="s">
        <v>20</v>
      </c>
      <c r="D120" s="37"/>
      <c r="E120" s="37"/>
      <c r="F120" s="24" t="str">
        <f>F12</f>
        <v>Horní Ves</v>
      </c>
      <c r="G120" s="37"/>
      <c r="H120" s="37"/>
      <c r="I120" s="29" t="s">
        <v>22</v>
      </c>
      <c r="J120" s="76" t="str">
        <f>IF(J12="","",J12)</f>
        <v>31.1.2024</v>
      </c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6.95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5.15" customHeight="1">
      <c r="A122" s="35"/>
      <c r="B122" s="36"/>
      <c r="C122" s="29" t="s">
        <v>24</v>
      </c>
      <c r="D122" s="37"/>
      <c r="E122" s="37"/>
      <c r="F122" s="24" t="str">
        <f>E15</f>
        <v>Statutární město Chomutov</v>
      </c>
      <c r="G122" s="37"/>
      <c r="H122" s="37"/>
      <c r="I122" s="29" t="s">
        <v>30</v>
      </c>
      <c r="J122" s="33" t="str">
        <f>E21</f>
        <v xml:space="preserve"> </v>
      </c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5.15" customHeight="1">
      <c r="A123" s="35"/>
      <c r="B123" s="36"/>
      <c r="C123" s="29" t="s">
        <v>28</v>
      </c>
      <c r="D123" s="37"/>
      <c r="E123" s="37"/>
      <c r="F123" s="24" t="str">
        <f>IF(E18="","",E18)</f>
        <v>Vyplň údaj</v>
      </c>
      <c r="G123" s="37"/>
      <c r="H123" s="37"/>
      <c r="I123" s="29" t="s">
        <v>31</v>
      </c>
      <c r="J123" s="33" t="str">
        <f>E24</f>
        <v xml:space="preserve"> </v>
      </c>
      <c r="K123" s="37"/>
      <c r="L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0.3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60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11" customFormat="1" ht="29.25" customHeight="1">
      <c r="A125" s="184"/>
      <c r="B125" s="185"/>
      <c r="C125" s="186" t="s">
        <v>104</v>
      </c>
      <c r="D125" s="187" t="s">
        <v>59</v>
      </c>
      <c r="E125" s="187" t="s">
        <v>55</v>
      </c>
      <c r="F125" s="187" t="s">
        <v>56</v>
      </c>
      <c r="G125" s="187" t="s">
        <v>105</v>
      </c>
      <c r="H125" s="187" t="s">
        <v>106</v>
      </c>
      <c r="I125" s="187" t="s">
        <v>107</v>
      </c>
      <c r="J125" s="188" t="s">
        <v>90</v>
      </c>
      <c r="K125" s="189" t="s">
        <v>108</v>
      </c>
      <c r="L125" s="190"/>
      <c r="M125" s="97" t="s">
        <v>1</v>
      </c>
      <c r="N125" s="98" t="s">
        <v>38</v>
      </c>
      <c r="O125" s="98" t="s">
        <v>109</v>
      </c>
      <c r="P125" s="98" t="s">
        <v>110</v>
      </c>
      <c r="Q125" s="98" t="s">
        <v>111</v>
      </c>
      <c r="R125" s="98" t="s">
        <v>112</v>
      </c>
      <c r="S125" s="98" t="s">
        <v>113</v>
      </c>
      <c r="T125" s="99" t="s">
        <v>114</v>
      </c>
      <c r="U125" s="184"/>
      <c r="V125" s="184"/>
      <c r="W125" s="184"/>
      <c r="X125" s="184"/>
      <c r="Y125" s="184"/>
      <c r="Z125" s="184"/>
      <c r="AA125" s="184"/>
      <c r="AB125" s="184"/>
      <c r="AC125" s="184"/>
      <c r="AD125" s="184"/>
      <c r="AE125" s="184"/>
    </row>
    <row r="126" spans="1:63" s="2" customFormat="1" ht="22.8" customHeight="1">
      <c r="A126" s="35"/>
      <c r="B126" s="36"/>
      <c r="C126" s="104" t="s">
        <v>115</v>
      </c>
      <c r="D126" s="37"/>
      <c r="E126" s="37"/>
      <c r="F126" s="37"/>
      <c r="G126" s="37"/>
      <c r="H126" s="37"/>
      <c r="I126" s="37"/>
      <c r="J126" s="191">
        <f>BK126</f>
        <v>0</v>
      </c>
      <c r="K126" s="37"/>
      <c r="L126" s="41"/>
      <c r="M126" s="100"/>
      <c r="N126" s="192"/>
      <c r="O126" s="101"/>
      <c r="P126" s="193">
        <f>P127+P132+P267+P366+P373</f>
        <v>0</v>
      </c>
      <c r="Q126" s="101"/>
      <c r="R126" s="193">
        <f>R127+R132+R267+R366+R373</f>
        <v>14.3722112</v>
      </c>
      <c r="S126" s="101"/>
      <c r="T126" s="194">
        <f>T127+T132+T267+T366+T373</f>
        <v>11.91885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4" t="s">
        <v>73</v>
      </c>
      <c r="AU126" s="14" t="s">
        <v>92</v>
      </c>
      <c r="BK126" s="195">
        <f>BK127+BK132+BK267+BK366+BK373</f>
        <v>0</v>
      </c>
    </row>
    <row r="127" spans="1:63" s="12" customFormat="1" ht="25.9" customHeight="1">
      <c r="A127" s="12"/>
      <c r="B127" s="196"/>
      <c r="C127" s="197"/>
      <c r="D127" s="198" t="s">
        <v>73</v>
      </c>
      <c r="E127" s="199" t="s">
        <v>116</v>
      </c>
      <c r="F127" s="199" t="s">
        <v>117</v>
      </c>
      <c r="G127" s="197"/>
      <c r="H127" s="197"/>
      <c r="I127" s="200"/>
      <c r="J127" s="201">
        <f>BK127</f>
        <v>0</v>
      </c>
      <c r="K127" s="197"/>
      <c r="L127" s="202"/>
      <c r="M127" s="203"/>
      <c r="N127" s="204"/>
      <c r="O127" s="204"/>
      <c r="P127" s="205">
        <f>P128</f>
        <v>0</v>
      </c>
      <c r="Q127" s="204"/>
      <c r="R127" s="205">
        <f>R128</f>
        <v>0</v>
      </c>
      <c r="S127" s="204"/>
      <c r="T127" s="206">
        <f>T128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07" t="s">
        <v>81</v>
      </c>
      <c r="AT127" s="208" t="s">
        <v>73</v>
      </c>
      <c r="AU127" s="208" t="s">
        <v>74</v>
      </c>
      <c r="AY127" s="207" t="s">
        <v>118</v>
      </c>
      <c r="BK127" s="209">
        <f>BK128</f>
        <v>0</v>
      </c>
    </row>
    <row r="128" spans="1:63" s="12" customFormat="1" ht="22.8" customHeight="1">
      <c r="A128" s="12"/>
      <c r="B128" s="196"/>
      <c r="C128" s="197"/>
      <c r="D128" s="198" t="s">
        <v>73</v>
      </c>
      <c r="E128" s="210" t="s">
        <v>119</v>
      </c>
      <c r="F128" s="210" t="s">
        <v>120</v>
      </c>
      <c r="G128" s="197"/>
      <c r="H128" s="197"/>
      <c r="I128" s="200"/>
      <c r="J128" s="211">
        <f>BK128</f>
        <v>0</v>
      </c>
      <c r="K128" s="197"/>
      <c r="L128" s="202"/>
      <c r="M128" s="203"/>
      <c r="N128" s="204"/>
      <c r="O128" s="204"/>
      <c r="P128" s="205">
        <f>P129</f>
        <v>0</v>
      </c>
      <c r="Q128" s="204"/>
      <c r="R128" s="205">
        <f>R129</f>
        <v>0</v>
      </c>
      <c r="S128" s="204"/>
      <c r="T128" s="206">
        <f>T129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07" t="s">
        <v>81</v>
      </c>
      <c r="AT128" s="208" t="s">
        <v>73</v>
      </c>
      <c r="AU128" s="208" t="s">
        <v>81</v>
      </c>
      <c r="AY128" s="207" t="s">
        <v>118</v>
      </c>
      <c r="BK128" s="209">
        <f>BK129</f>
        <v>0</v>
      </c>
    </row>
    <row r="129" spans="1:63" s="12" customFormat="1" ht="20.85" customHeight="1">
      <c r="A129" s="12"/>
      <c r="B129" s="196"/>
      <c r="C129" s="197"/>
      <c r="D129" s="198" t="s">
        <v>73</v>
      </c>
      <c r="E129" s="210" t="s">
        <v>121</v>
      </c>
      <c r="F129" s="210" t="s">
        <v>122</v>
      </c>
      <c r="G129" s="197"/>
      <c r="H129" s="197"/>
      <c r="I129" s="200"/>
      <c r="J129" s="211">
        <f>BK129</f>
        <v>0</v>
      </c>
      <c r="K129" s="197"/>
      <c r="L129" s="202"/>
      <c r="M129" s="203"/>
      <c r="N129" s="204"/>
      <c r="O129" s="204"/>
      <c r="P129" s="205">
        <f>SUM(P130:P131)</f>
        <v>0</v>
      </c>
      <c r="Q129" s="204"/>
      <c r="R129" s="205">
        <f>SUM(R130:R131)</f>
        <v>0</v>
      </c>
      <c r="S129" s="204"/>
      <c r="T129" s="206">
        <f>SUM(T130:T131)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07" t="s">
        <v>81</v>
      </c>
      <c r="AT129" s="208" t="s">
        <v>73</v>
      </c>
      <c r="AU129" s="208" t="s">
        <v>83</v>
      </c>
      <c r="AY129" s="207" t="s">
        <v>118</v>
      </c>
      <c r="BK129" s="209">
        <f>SUM(BK130:BK131)</f>
        <v>0</v>
      </c>
    </row>
    <row r="130" spans="1:65" s="2" customFormat="1" ht="24.15" customHeight="1">
      <c r="A130" s="35"/>
      <c r="B130" s="36"/>
      <c r="C130" s="212" t="s">
        <v>81</v>
      </c>
      <c r="D130" s="212" t="s">
        <v>123</v>
      </c>
      <c r="E130" s="213" t="s">
        <v>124</v>
      </c>
      <c r="F130" s="214" t="s">
        <v>125</v>
      </c>
      <c r="G130" s="215" t="s">
        <v>126</v>
      </c>
      <c r="H130" s="216">
        <v>11.919</v>
      </c>
      <c r="I130" s="217"/>
      <c r="J130" s="218">
        <f>ROUND(I130*H130,2)</f>
        <v>0</v>
      </c>
      <c r="K130" s="219"/>
      <c r="L130" s="41"/>
      <c r="M130" s="220" t="s">
        <v>1</v>
      </c>
      <c r="N130" s="221" t="s">
        <v>39</v>
      </c>
      <c r="O130" s="88"/>
      <c r="P130" s="222">
        <f>O130*H130</f>
        <v>0</v>
      </c>
      <c r="Q130" s="222">
        <v>0</v>
      </c>
      <c r="R130" s="222">
        <f>Q130*H130</f>
        <v>0</v>
      </c>
      <c r="S130" s="222">
        <v>0</v>
      </c>
      <c r="T130" s="223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24" t="s">
        <v>127</v>
      </c>
      <c r="AT130" s="224" t="s">
        <v>123</v>
      </c>
      <c r="AU130" s="224" t="s">
        <v>128</v>
      </c>
      <c r="AY130" s="14" t="s">
        <v>118</v>
      </c>
      <c r="BE130" s="225">
        <f>IF(N130="základní",J130,0)</f>
        <v>0</v>
      </c>
      <c r="BF130" s="225">
        <f>IF(N130="snížená",J130,0)</f>
        <v>0</v>
      </c>
      <c r="BG130" s="225">
        <f>IF(N130="zákl. přenesená",J130,0)</f>
        <v>0</v>
      </c>
      <c r="BH130" s="225">
        <f>IF(N130="sníž. přenesená",J130,0)</f>
        <v>0</v>
      </c>
      <c r="BI130" s="225">
        <f>IF(N130="nulová",J130,0)</f>
        <v>0</v>
      </c>
      <c r="BJ130" s="14" t="s">
        <v>81</v>
      </c>
      <c r="BK130" s="225">
        <f>ROUND(I130*H130,2)</f>
        <v>0</v>
      </c>
      <c r="BL130" s="14" t="s">
        <v>127</v>
      </c>
      <c r="BM130" s="224" t="s">
        <v>129</v>
      </c>
    </row>
    <row r="131" spans="1:47" s="2" customFormat="1" ht="12">
      <c r="A131" s="35"/>
      <c r="B131" s="36"/>
      <c r="C131" s="37"/>
      <c r="D131" s="226" t="s">
        <v>130</v>
      </c>
      <c r="E131" s="37"/>
      <c r="F131" s="227" t="s">
        <v>125</v>
      </c>
      <c r="G131" s="37"/>
      <c r="H131" s="37"/>
      <c r="I131" s="228"/>
      <c r="J131" s="37"/>
      <c r="K131" s="37"/>
      <c r="L131" s="41"/>
      <c r="M131" s="229"/>
      <c r="N131" s="230"/>
      <c r="O131" s="88"/>
      <c r="P131" s="88"/>
      <c r="Q131" s="88"/>
      <c r="R131" s="88"/>
      <c r="S131" s="88"/>
      <c r="T131" s="89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4" t="s">
        <v>130</v>
      </c>
      <c r="AU131" s="14" t="s">
        <v>128</v>
      </c>
    </row>
    <row r="132" spans="1:63" s="12" customFormat="1" ht="25.9" customHeight="1">
      <c r="A132" s="12"/>
      <c r="B132" s="196"/>
      <c r="C132" s="197"/>
      <c r="D132" s="198" t="s">
        <v>73</v>
      </c>
      <c r="E132" s="199" t="s">
        <v>131</v>
      </c>
      <c r="F132" s="199" t="s">
        <v>132</v>
      </c>
      <c r="G132" s="197"/>
      <c r="H132" s="197"/>
      <c r="I132" s="200"/>
      <c r="J132" s="201">
        <f>BK132</f>
        <v>0</v>
      </c>
      <c r="K132" s="197"/>
      <c r="L132" s="202"/>
      <c r="M132" s="203"/>
      <c r="N132" s="204"/>
      <c r="O132" s="204"/>
      <c r="P132" s="205">
        <f>SUM(P133:P266)</f>
        <v>0</v>
      </c>
      <c r="Q132" s="204"/>
      <c r="R132" s="205">
        <f>SUM(R133:R266)</f>
        <v>0</v>
      </c>
      <c r="S132" s="204"/>
      <c r="T132" s="206">
        <f>SUM(T133:T266)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07" t="s">
        <v>128</v>
      </c>
      <c r="AT132" s="208" t="s">
        <v>73</v>
      </c>
      <c r="AU132" s="208" t="s">
        <v>74</v>
      </c>
      <c r="AY132" s="207" t="s">
        <v>118</v>
      </c>
      <c r="BK132" s="209">
        <f>SUM(BK133:BK266)</f>
        <v>0</v>
      </c>
    </row>
    <row r="133" spans="1:65" s="2" customFormat="1" ht="16.5" customHeight="1">
      <c r="A133" s="35"/>
      <c r="B133" s="36"/>
      <c r="C133" s="231" t="s">
        <v>133</v>
      </c>
      <c r="D133" s="231" t="s">
        <v>134</v>
      </c>
      <c r="E133" s="232" t="s">
        <v>135</v>
      </c>
      <c r="F133" s="233" t="s">
        <v>136</v>
      </c>
      <c r="G133" s="234" t="s">
        <v>137</v>
      </c>
      <c r="H133" s="235">
        <v>164</v>
      </c>
      <c r="I133" s="236"/>
      <c r="J133" s="237">
        <f>ROUND(I133*H133,2)</f>
        <v>0</v>
      </c>
      <c r="K133" s="238"/>
      <c r="L133" s="239"/>
      <c r="M133" s="240" t="s">
        <v>1</v>
      </c>
      <c r="N133" s="241" t="s">
        <v>39</v>
      </c>
      <c r="O133" s="88"/>
      <c r="P133" s="222">
        <f>O133*H133</f>
        <v>0</v>
      </c>
      <c r="Q133" s="222">
        <v>0</v>
      </c>
      <c r="R133" s="222">
        <f>Q133*H133</f>
        <v>0</v>
      </c>
      <c r="S133" s="222">
        <v>0</v>
      </c>
      <c r="T133" s="22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24" t="s">
        <v>138</v>
      </c>
      <c r="AT133" s="224" t="s">
        <v>134</v>
      </c>
      <c r="AU133" s="224" t="s">
        <v>81</v>
      </c>
      <c r="AY133" s="14" t="s">
        <v>118</v>
      </c>
      <c r="BE133" s="225">
        <f>IF(N133="základní",J133,0)</f>
        <v>0</v>
      </c>
      <c r="BF133" s="225">
        <f>IF(N133="snížená",J133,0)</f>
        <v>0</v>
      </c>
      <c r="BG133" s="225">
        <f>IF(N133="zákl. přenesená",J133,0)</f>
        <v>0</v>
      </c>
      <c r="BH133" s="225">
        <f>IF(N133="sníž. přenesená",J133,0)</f>
        <v>0</v>
      </c>
      <c r="BI133" s="225">
        <f>IF(N133="nulová",J133,0)</f>
        <v>0</v>
      </c>
      <c r="BJ133" s="14" t="s">
        <v>81</v>
      </c>
      <c r="BK133" s="225">
        <f>ROUND(I133*H133,2)</f>
        <v>0</v>
      </c>
      <c r="BL133" s="14" t="s">
        <v>127</v>
      </c>
      <c r="BM133" s="224" t="s">
        <v>139</v>
      </c>
    </row>
    <row r="134" spans="1:47" s="2" customFormat="1" ht="12">
      <c r="A134" s="35"/>
      <c r="B134" s="36"/>
      <c r="C134" s="37"/>
      <c r="D134" s="226" t="s">
        <v>130</v>
      </c>
      <c r="E134" s="37"/>
      <c r="F134" s="227" t="s">
        <v>136</v>
      </c>
      <c r="G134" s="37"/>
      <c r="H134" s="37"/>
      <c r="I134" s="228"/>
      <c r="J134" s="37"/>
      <c r="K134" s="37"/>
      <c r="L134" s="41"/>
      <c r="M134" s="229"/>
      <c r="N134" s="230"/>
      <c r="O134" s="88"/>
      <c r="P134" s="88"/>
      <c r="Q134" s="88"/>
      <c r="R134" s="88"/>
      <c r="S134" s="88"/>
      <c r="T134" s="89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4" t="s">
        <v>130</v>
      </c>
      <c r="AU134" s="14" t="s">
        <v>81</v>
      </c>
    </row>
    <row r="135" spans="1:65" s="2" customFormat="1" ht="16.5" customHeight="1">
      <c r="A135" s="35"/>
      <c r="B135" s="36"/>
      <c r="C135" s="231" t="s">
        <v>140</v>
      </c>
      <c r="D135" s="231" t="s">
        <v>134</v>
      </c>
      <c r="E135" s="232" t="s">
        <v>141</v>
      </c>
      <c r="F135" s="233" t="s">
        <v>142</v>
      </c>
      <c r="G135" s="234" t="s">
        <v>137</v>
      </c>
      <c r="H135" s="235">
        <v>635</v>
      </c>
      <c r="I135" s="236"/>
      <c r="J135" s="237">
        <f>ROUND(I135*H135,2)</f>
        <v>0</v>
      </c>
      <c r="K135" s="238"/>
      <c r="L135" s="239"/>
      <c r="M135" s="240" t="s">
        <v>1</v>
      </c>
      <c r="N135" s="241" t="s">
        <v>39</v>
      </c>
      <c r="O135" s="88"/>
      <c r="P135" s="222">
        <f>O135*H135</f>
        <v>0</v>
      </c>
      <c r="Q135" s="222">
        <v>0</v>
      </c>
      <c r="R135" s="222">
        <f>Q135*H135</f>
        <v>0</v>
      </c>
      <c r="S135" s="222">
        <v>0</v>
      </c>
      <c r="T135" s="22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24" t="s">
        <v>138</v>
      </c>
      <c r="AT135" s="224" t="s">
        <v>134</v>
      </c>
      <c r="AU135" s="224" t="s">
        <v>81</v>
      </c>
      <c r="AY135" s="14" t="s">
        <v>118</v>
      </c>
      <c r="BE135" s="225">
        <f>IF(N135="základní",J135,0)</f>
        <v>0</v>
      </c>
      <c r="BF135" s="225">
        <f>IF(N135="snížená",J135,0)</f>
        <v>0</v>
      </c>
      <c r="BG135" s="225">
        <f>IF(N135="zákl. přenesená",J135,0)</f>
        <v>0</v>
      </c>
      <c r="BH135" s="225">
        <f>IF(N135="sníž. přenesená",J135,0)</f>
        <v>0</v>
      </c>
      <c r="BI135" s="225">
        <f>IF(N135="nulová",J135,0)</f>
        <v>0</v>
      </c>
      <c r="BJ135" s="14" t="s">
        <v>81</v>
      </c>
      <c r="BK135" s="225">
        <f>ROUND(I135*H135,2)</f>
        <v>0</v>
      </c>
      <c r="BL135" s="14" t="s">
        <v>127</v>
      </c>
      <c r="BM135" s="224" t="s">
        <v>143</v>
      </c>
    </row>
    <row r="136" spans="1:47" s="2" customFormat="1" ht="12">
      <c r="A136" s="35"/>
      <c r="B136" s="36"/>
      <c r="C136" s="37"/>
      <c r="D136" s="226" t="s">
        <v>130</v>
      </c>
      <c r="E136" s="37"/>
      <c r="F136" s="227" t="s">
        <v>142</v>
      </c>
      <c r="G136" s="37"/>
      <c r="H136" s="37"/>
      <c r="I136" s="228"/>
      <c r="J136" s="37"/>
      <c r="K136" s="37"/>
      <c r="L136" s="41"/>
      <c r="M136" s="229"/>
      <c r="N136" s="230"/>
      <c r="O136" s="88"/>
      <c r="P136" s="88"/>
      <c r="Q136" s="88"/>
      <c r="R136" s="88"/>
      <c r="S136" s="88"/>
      <c r="T136" s="89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4" t="s">
        <v>130</v>
      </c>
      <c r="AU136" s="14" t="s">
        <v>81</v>
      </c>
    </row>
    <row r="137" spans="1:65" s="2" customFormat="1" ht="16.5" customHeight="1">
      <c r="A137" s="35"/>
      <c r="B137" s="36"/>
      <c r="C137" s="231" t="s">
        <v>144</v>
      </c>
      <c r="D137" s="231" t="s">
        <v>134</v>
      </c>
      <c r="E137" s="232" t="s">
        <v>145</v>
      </c>
      <c r="F137" s="233" t="s">
        <v>146</v>
      </c>
      <c r="G137" s="234" t="s">
        <v>147</v>
      </c>
      <c r="H137" s="235">
        <v>635</v>
      </c>
      <c r="I137" s="236"/>
      <c r="J137" s="237">
        <f>ROUND(I137*H137,2)</f>
        <v>0</v>
      </c>
      <c r="K137" s="238"/>
      <c r="L137" s="239"/>
      <c r="M137" s="240" t="s">
        <v>1</v>
      </c>
      <c r="N137" s="241" t="s">
        <v>39</v>
      </c>
      <c r="O137" s="88"/>
      <c r="P137" s="222">
        <f>O137*H137</f>
        <v>0</v>
      </c>
      <c r="Q137" s="222">
        <v>0</v>
      </c>
      <c r="R137" s="222">
        <f>Q137*H137</f>
        <v>0</v>
      </c>
      <c r="S137" s="222">
        <v>0</v>
      </c>
      <c r="T137" s="22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24" t="s">
        <v>138</v>
      </c>
      <c r="AT137" s="224" t="s">
        <v>134</v>
      </c>
      <c r="AU137" s="224" t="s">
        <v>81</v>
      </c>
      <c r="AY137" s="14" t="s">
        <v>118</v>
      </c>
      <c r="BE137" s="225">
        <f>IF(N137="základní",J137,0)</f>
        <v>0</v>
      </c>
      <c r="BF137" s="225">
        <f>IF(N137="snížená",J137,0)</f>
        <v>0</v>
      </c>
      <c r="BG137" s="225">
        <f>IF(N137="zákl. přenesená",J137,0)</f>
        <v>0</v>
      </c>
      <c r="BH137" s="225">
        <f>IF(N137="sníž. přenesená",J137,0)</f>
        <v>0</v>
      </c>
      <c r="BI137" s="225">
        <f>IF(N137="nulová",J137,0)</f>
        <v>0</v>
      </c>
      <c r="BJ137" s="14" t="s">
        <v>81</v>
      </c>
      <c r="BK137" s="225">
        <f>ROUND(I137*H137,2)</f>
        <v>0</v>
      </c>
      <c r="BL137" s="14" t="s">
        <v>127</v>
      </c>
      <c r="BM137" s="224" t="s">
        <v>148</v>
      </c>
    </row>
    <row r="138" spans="1:47" s="2" customFormat="1" ht="12">
      <c r="A138" s="35"/>
      <c r="B138" s="36"/>
      <c r="C138" s="37"/>
      <c r="D138" s="226" t="s">
        <v>130</v>
      </c>
      <c r="E138" s="37"/>
      <c r="F138" s="227" t="s">
        <v>146</v>
      </c>
      <c r="G138" s="37"/>
      <c r="H138" s="37"/>
      <c r="I138" s="228"/>
      <c r="J138" s="37"/>
      <c r="K138" s="37"/>
      <c r="L138" s="41"/>
      <c r="M138" s="229"/>
      <c r="N138" s="230"/>
      <c r="O138" s="88"/>
      <c r="P138" s="88"/>
      <c r="Q138" s="88"/>
      <c r="R138" s="88"/>
      <c r="S138" s="88"/>
      <c r="T138" s="89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4" t="s">
        <v>130</v>
      </c>
      <c r="AU138" s="14" t="s">
        <v>81</v>
      </c>
    </row>
    <row r="139" spans="1:65" s="2" customFormat="1" ht="16.5" customHeight="1">
      <c r="A139" s="35"/>
      <c r="B139" s="36"/>
      <c r="C139" s="231" t="s">
        <v>149</v>
      </c>
      <c r="D139" s="231" t="s">
        <v>134</v>
      </c>
      <c r="E139" s="232" t="s">
        <v>150</v>
      </c>
      <c r="F139" s="233" t="s">
        <v>151</v>
      </c>
      <c r="G139" s="234" t="s">
        <v>147</v>
      </c>
      <c r="H139" s="235">
        <v>2620</v>
      </c>
      <c r="I139" s="236"/>
      <c r="J139" s="237">
        <f>ROUND(I139*H139,2)</f>
        <v>0</v>
      </c>
      <c r="K139" s="238"/>
      <c r="L139" s="239"/>
      <c r="M139" s="240" t="s">
        <v>1</v>
      </c>
      <c r="N139" s="241" t="s">
        <v>39</v>
      </c>
      <c r="O139" s="88"/>
      <c r="P139" s="222">
        <f>O139*H139</f>
        <v>0</v>
      </c>
      <c r="Q139" s="222">
        <v>0</v>
      </c>
      <c r="R139" s="222">
        <f>Q139*H139</f>
        <v>0</v>
      </c>
      <c r="S139" s="222">
        <v>0</v>
      </c>
      <c r="T139" s="22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24" t="s">
        <v>138</v>
      </c>
      <c r="AT139" s="224" t="s">
        <v>134</v>
      </c>
      <c r="AU139" s="224" t="s">
        <v>81</v>
      </c>
      <c r="AY139" s="14" t="s">
        <v>118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4" t="s">
        <v>81</v>
      </c>
      <c r="BK139" s="225">
        <f>ROUND(I139*H139,2)</f>
        <v>0</v>
      </c>
      <c r="BL139" s="14" t="s">
        <v>127</v>
      </c>
      <c r="BM139" s="224" t="s">
        <v>152</v>
      </c>
    </row>
    <row r="140" spans="1:47" s="2" customFormat="1" ht="12">
      <c r="A140" s="35"/>
      <c r="B140" s="36"/>
      <c r="C140" s="37"/>
      <c r="D140" s="226" t="s">
        <v>130</v>
      </c>
      <c r="E140" s="37"/>
      <c r="F140" s="227" t="s">
        <v>151</v>
      </c>
      <c r="G140" s="37"/>
      <c r="H140" s="37"/>
      <c r="I140" s="228"/>
      <c r="J140" s="37"/>
      <c r="K140" s="37"/>
      <c r="L140" s="41"/>
      <c r="M140" s="229"/>
      <c r="N140" s="230"/>
      <c r="O140" s="88"/>
      <c r="P140" s="88"/>
      <c r="Q140" s="88"/>
      <c r="R140" s="88"/>
      <c r="S140" s="88"/>
      <c r="T140" s="89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4" t="s">
        <v>130</v>
      </c>
      <c r="AU140" s="14" t="s">
        <v>81</v>
      </c>
    </row>
    <row r="141" spans="1:65" s="2" customFormat="1" ht="16.5" customHeight="1">
      <c r="A141" s="35"/>
      <c r="B141" s="36"/>
      <c r="C141" s="231" t="s">
        <v>153</v>
      </c>
      <c r="D141" s="231" t="s">
        <v>134</v>
      </c>
      <c r="E141" s="232" t="s">
        <v>154</v>
      </c>
      <c r="F141" s="233" t="s">
        <v>155</v>
      </c>
      <c r="G141" s="234" t="s">
        <v>147</v>
      </c>
      <c r="H141" s="235">
        <v>1140</v>
      </c>
      <c r="I141" s="236"/>
      <c r="J141" s="237">
        <f>ROUND(I141*H141,2)</f>
        <v>0</v>
      </c>
      <c r="K141" s="238"/>
      <c r="L141" s="239"/>
      <c r="M141" s="240" t="s">
        <v>1</v>
      </c>
      <c r="N141" s="241" t="s">
        <v>39</v>
      </c>
      <c r="O141" s="88"/>
      <c r="P141" s="222">
        <f>O141*H141</f>
        <v>0</v>
      </c>
      <c r="Q141" s="222">
        <v>0</v>
      </c>
      <c r="R141" s="222">
        <f>Q141*H141</f>
        <v>0</v>
      </c>
      <c r="S141" s="222">
        <v>0</v>
      </c>
      <c r="T141" s="22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24" t="s">
        <v>138</v>
      </c>
      <c r="AT141" s="224" t="s">
        <v>134</v>
      </c>
      <c r="AU141" s="224" t="s">
        <v>81</v>
      </c>
      <c r="AY141" s="14" t="s">
        <v>118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4" t="s">
        <v>81</v>
      </c>
      <c r="BK141" s="225">
        <f>ROUND(I141*H141,2)</f>
        <v>0</v>
      </c>
      <c r="BL141" s="14" t="s">
        <v>127</v>
      </c>
      <c r="BM141" s="224" t="s">
        <v>156</v>
      </c>
    </row>
    <row r="142" spans="1:47" s="2" customFormat="1" ht="12">
      <c r="A142" s="35"/>
      <c r="B142" s="36"/>
      <c r="C142" s="37"/>
      <c r="D142" s="226" t="s">
        <v>130</v>
      </c>
      <c r="E142" s="37"/>
      <c r="F142" s="227" t="s">
        <v>155</v>
      </c>
      <c r="G142" s="37"/>
      <c r="H142" s="37"/>
      <c r="I142" s="228"/>
      <c r="J142" s="37"/>
      <c r="K142" s="37"/>
      <c r="L142" s="41"/>
      <c r="M142" s="229"/>
      <c r="N142" s="230"/>
      <c r="O142" s="88"/>
      <c r="P142" s="88"/>
      <c r="Q142" s="88"/>
      <c r="R142" s="88"/>
      <c r="S142" s="88"/>
      <c r="T142" s="89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4" t="s">
        <v>130</v>
      </c>
      <c r="AU142" s="14" t="s">
        <v>81</v>
      </c>
    </row>
    <row r="143" spans="1:65" s="2" customFormat="1" ht="16.5" customHeight="1">
      <c r="A143" s="35"/>
      <c r="B143" s="36"/>
      <c r="C143" s="231" t="s">
        <v>157</v>
      </c>
      <c r="D143" s="231" t="s">
        <v>134</v>
      </c>
      <c r="E143" s="232" t="s">
        <v>158</v>
      </c>
      <c r="F143" s="233" t="s">
        <v>159</v>
      </c>
      <c r="G143" s="234" t="s">
        <v>147</v>
      </c>
      <c r="H143" s="235">
        <v>420</v>
      </c>
      <c r="I143" s="236"/>
      <c r="J143" s="237">
        <f>ROUND(I143*H143,2)</f>
        <v>0</v>
      </c>
      <c r="K143" s="238"/>
      <c r="L143" s="239"/>
      <c r="M143" s="240" t="s">
        <v>1</v>
      </c>
      <c r="N143" s="241" t="s">
        <v>39</v>
      </c>
      <c r="O143" s="88"/>
      <c r="P143" s="222">
        <f>O143*H143</f>
        <v>0</v>
      </c>
      <c r="Q143" s="222">
        <v>0</v>
      </c>
      <c r="R143" s="222">
        <f>Q143*H143</f>
        <v>0</v>
      </c>
      <c r="S143" s="222">
        <v>0</v>
      </c>
      <c r="T143" s="223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24" t="s">
        <v>138</v>
      </c>
      <c r="AT143" s="224" t="s">
        <v>134</v>
      </c>
      <c r="AU143" s="224" t="s">
        <v>81</v>
      </c>
      <c r="AY143" s="14" t="s">
        <v>118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4" t="s">
        <v>81</v>
      </c>
      <c r="BK143" s="225">
        <f>ROUND(I143*H143,2)</f>
        <v>0</v>
      </c>
      <c r="BL143" s="14" t="s">
        <v>127</v>
      </c>
      <c r="BM143" s="224" t="s">
        <v>160</v>
      </c>
    </row>
    <row r="144" spans="1:47" s="2" customFormat="1" ht="12">
      <c r="A144" s="35"/>
      <c r="B144" s="36"/>
      <c r="C144" s="37"/>
      <c r="D144" s="226" t="s">
        <v>130</v>
      </c>
      <c r="E144" s="37"/>
      <c r="F144" s="227" t="s">
        <v>159</v>
      </c>
      <c r="G144" s="37"/>
      <c r="H144" s="37"/>
      <c r="I144" s="228"/>
      <c r="J144" s="37"/>
      <c r="K144" s="37"/>
      <c r="L144" s="41"/>
      <c r="M144" s="229"/>
      <c r="N144" s="230"/>
      <c r="O144" s="88"/>
      <c r="P144" s="88"/>
      <c r="Q144" s="88"/>
      <c r="R144" s="88"/>
      <c r="S144" s="88"/>
      <c r="T144" s="89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4" t="s">
        <v>130</v>
      </c>
      <c r="AU144" s="14" t="s">
        <v>81</v>
      </c>
    </row>
    <row r="145" spans="1:65" s="2" customFormat="1" ht="16.5" customHeight="1">
      <c r="A145" s="35"/>
      <c r="B145" s="36"/>
      <c r="C145" s="231" t="s">
        <v>161</v>
      </c>
      <c r="D145" s="231" t="s">
        <v>134</v>
      </c>
      <c r="E145" s="232" t="s">
        <v>162</v>
      </c>
      <c r="F145" s="233" t="s">
        <v>163</v>
      </c>
      <c r="G145" s="234" t="s">
        <v>147</v>
      </c>
      <c r="H145" s="235">
        <v>5550</v>
      </c>
      <c r="I145" s="236"/>
      <c r="J145" s="237">
        <f>ROUND(I145*H145,2)</f>
        <v>0</v>
      </c>
      <c r="K145" s="238"/>
      <c r="L145" s="239"/>
      <c r="M145" s="240" t="s">
        <v>1</v>
      </c>
      <c r="N145" s="241" t="s">
        <v>39</v>
      </c>
      <c r="O145" s="88"/>
      <c r="P145" s="222">
        <f>O145*H145</f>
        <v>0</v>
      </c>
      <c r="Q145" s="222">
        <v>0</v>
      </c>
      <c r="R145" s="222">
        <f>Q145*H145</f>
        <v>0</v>
      </c>
      <c r="S145" s="222">
        <v>0</v>
      </c>
      <c r="T145" s="223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24" t="s">
        <v>138</v>
      </c>
      <c r="AT145" s="224" t="s">
        <v>134</v>
      </c>
      <c r="AU145" s="224" t="s">
        <v>81</v>
      </c>
      <c r="AY145" s="14" t="s">
        <v>118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4" t="s">
        <v>81</v>
      </c>
      <c r="BK145" s="225">
        <f>ROUND(I145*H145,2)</f>
        <v>0</v>
      </c>
      <c r="BL145" s="14" t="s">
        <v>127</v>
      </c>
      <c r="BM145" s="224" t="s">
        <v>164</v>
      </c>
    </row>
    <row r="146" spans="1:47" s="2" customFormat="1" ht="12">
      <c r="A146" s="35"/>
      <c r="B146" s="36"/>
      <c r="C146" s="37"/>
      <c r="D146" s="226" t="s">
        <v>130</v>
      </c>
      <c r="E146" s="37"/>
      <c r="F146" s="227" t="s">
        <v>163</v>
      </c>
      <c r="G146" s="37"/>
      <c r="H146" s="37"/>
      <c r="I146" s="228"/>
      <c r="J146" s="37"/>
      <c r="K146" s="37"/>
      <c r="L146" s="41"/>
      <c r="M146" s="229"/>
      <c r="N146" s="230"/>
      <c r="O146" s="88"/>
      <c r="P146" s="88"/>
      <c r="Q146" s="88"/>
      <c r="R146" s="88"/>
      <c r="S146" s="88"/>
      <c r="T146" s="89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4" t="s">
        <v>130</v>
      </c>
      <c r="AU146" s="14" t="s">
        <v>81</v>
      </c>
    </row>
    <row r="147" spans="1:65" s="2" customFormat="1" ht="16.5" customHeight="1">
      <c r="A147" s="35"/>
      <c r="B147" s="36"/>
      <c r="C147" s="231" t="s">
        <v>165</v>
      </c>
      <c r="D147" s="231" t="s">
        <v>134</v>
      </c>
      <c r="E147" s="232" t="s">
        <v>166</v>
      </c>
      <c r="F147" s="233" t="s">
        <v>167</v>
      </c>
      <c r="G147" s="234" t="s">
        <v>137</v>
      </c>
      <c r="H147" s="235">
        <v>30</v>
      </c>
      <c r="I147" s="236"/>
      <c r="J147" s="237">
        <f>ROUND(I147*H147,2)</f>
        <v>0</v>
      </c>
      <c r="K147" s="238"/>
      <c r="L147" s="239"/>
      <c r="M147" s="240" t="s">
        <v>1</v>
      </c>
      <c r="N147" s="241" t="s">
        <v>39</v>
      </c>
      <c r="O147" s="88"/>
      <c r="P147" s="222">
        <f>O147*H147</f>
        <v>0</v>
      </c>
      <c r="Q147" s="222">
        <v>0</v>
      </c>
      <c r="R147" s="222">
        <f>Q147*H147</f>
        <v>0</v>
      </c>
      <c r="S147" s="222">
        <v>0</v>
      </c>
      <c r="T147" s="223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24" t="s">
        <v>138</v>
      </c>
      <c r="AT147" s="224" t="s">
        <v>134</v>
      </c>
      <c r="AU147" s="224" t="s">
        <v>81</v>
      </c>
      <c r="AY147" s="14" t="s">
        <v>118</v>
      </c>
      <c r="BE147" s="225">
        <f>IF(N147="základní",J147,0)</f>
        <v>0</v>
      </c>
      <c r="BF147" s="225">
        <f>IF(N147="snížená",J147,0)</f>
        <v>0</v>
      </c>
      <c r="BG147" s="225">
        <f>IF(N147="zákl. přenesená",J147,0)</f>
        <v>0</v>
      </c>
      <c r="BH147" s="225">
        <f>IF(N147="sníž. přenesená",J147,0)</f>
        <v>0</v>
      </c>
      <c r="BI147" s="225">
        <f>IF(N147="nulová",J147,0)</f>
        <v>0</v>
      </c>
      <c r="BJ147" s="14" t="s">
        <v>81</v>
      </c>
      <c r="BK147" s="225">
        <f>ROUND(I147*H147,2)</f>
        <v>0</v>
      </c>
      <c r="BL147" s="14" t="s">
        <v>127</v>
      </c>
      <c r="BM147" s="224" t="s">
        <v>168</v>
      </c>
    </row>
    <row r="148" spans="1:47" s="2" customFormat="1" ht="12">
      <c r="A148" s="35"/>
      <c r="B148" s="36"/>
      <c r="C148" s="37"/>
      <c r="D148" s="226" t="s">
        <v>130</v>
      </c>
      <c r="E148" s="37"/>
      <c r="F148" s="227" t="s">
        <v>167</v>
      </c>
      <c r="G148" s="37"/>
      <c r="H148" s="37"/>
      <c r="I148" s="228"/>
      <c r="J148" s="37"/>
      <c r="K148" s="37"/>
      <c r="L148" s="41"/>
      <c r="M148" s="229"/>
      <c r="N148" s="230"/>
      <c r="O148" s="88"/>
      <c r="P148" s="88"/>
      <c r="Q148" s="88"/>
      <c r="R148" s="88"/>
      <c r="S148" s="88"/>
      <c r="T148" s="89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4" t="s">
        <v>130</v>
      </c>
      <c r="AU148" s="14" t="s">
        <v>81</v>
      </c>
    </row>
    <row r="149" spans="1:65" s="2" customFormat="1" ht="16.5" customHeight="1">
      <c r="A149" s="35"/>
      <c r="B149" s="36"/>
      <c r="C149" s="231" t="s">
        <v>169</v>
      </c>
      <c r="D149" s="231" t="s">
        <v>134</v>
      </c>
      <c r="E149" s="232" t="s">
        <v>170</v>
      </c>
      <c r="F149" s="233" t="s">
        <v>171</v>
      </c>
      <c r="G149" s="234" t="s">
        <v>137</v>
      </c>
      <c r="H149" s="235">
        <v>450</v>
      </c>
      <c r="I149" s="236"/>
      <c r="J149" s="237">
        <f>ROUND(I149*H149,2)</f>
        <v>0</v>
      </c>
      <c r="K149" s="238"/>
      <c r="L149" s="239"/>
      <c r="M149" s="240" t="s">
        <v>1</v>
      </c>
      <c r="N149" s="241" t="s">
        <v>39</v>
      </c>
      <c r="O149" s="88"/>
      <c r="P149" s="222">
        <f>O149*H149</f>
        <v>0</v>
      </c>
      <c r="Q149" s="222">
        <v>0</v>
      </c>
      <c r="R149" s="222">
        <f>Q149*H149</f>
        <v>0</v>
      </c>
      <c r="S149" s="222">
        <v>0</v>
      </c>
      <c r="T149" s="223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24" t="s">
        <v>138</v>
      </c>
      <c r="AT149" s="224" t="s">
        <v>134</v>
      </c>
      <c r="AU149" s="224" t="s">
        <v>81</v>
      </c>
      <c r="AY149" s="14" t="s">
        <v>118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14" t="s">
        <v>81</v>
      </c>
      <c r="BK149" s="225">
        <f>ROUND(I149*H149,2)</f>
        <v>0</v>
      </c>
      <c r="BL149" s="14" t="s">
        <v>127</v>
      </c>
      <c r="BM149" s="224" t="s">
        <v>172</v>
      </c>
    </row>
    <row r="150" spans="1:47" s="2" customFormat="1" ht="12">
      <c r="A150" s="35"/>
      <c r="B150" s="36"/>
      <c r="C150" s="37"/>
      <c r="D150" s="226" t="s">
        <v>130</v>
      </c>
      <c r="E150" s="37"/>
      <c r="F150" s="227" t="s">
        <v>171</v>
      </c>
      <c r="G150" s="37"/>
      <c r="H150" s="37"/>
      <c r="I150" s="228"/>
      <c r="J150" s="37"/>
      <c r="K150" s="37"/>
      <c r="L150" s="41"/>
      <c r="M150" s="229"/>
      <c r="N150" s="230"/>
      <c r="O150" s="88"/>
      <c r="P150" s="88"/>
      <c r="Q150" s="88"/>
      <c r="R150" s="88"/>
      <c r="S150" s="88"/>
      <c r="T150" s="89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T150" s="14" t="s">
        <v>130</v>
      </c>
      <c r="AU150" s="14" t="s">
        <v>81</v>
      </c>
    </row>
    <row r="151" spans="1:65" s="2" customFormat="1" ht="16.5" customHeight="1">
      <c r="A151" s="35"/>
      <c r="B151" s="36"/>
      <c r="C151" s="231" t="s">
        <v>173</v>
      </c>
      <c r="D151" s="231" t="s">
        <v>134</v>
      </c>
      <c r="E151" s="232" t="s">
        <v>174</v>
      </c>
      <c r="F151" s="233" t="s">
        <v>175</v>
      </c>
      <c r="G151" s="234" t="s">
        <v>137</v>
      </c>
      <c r="H151" s="235">
        <v>164</v>
      </c>
      <c r="I151" s="236"/>
      <c r="J151" s="237">
        <f>ROUND(I151*H151,2)</f>
        <v>0</v>
      </c>
      <c r="K151" s="238"/>
      <c r="L151" s="239"/>
      <c r="M151" s="240" t="s">
        <v>1</v>
      </c>
      <c r="N151" s="241" t="s">
        <v>39</v>
      </c>
      <c r="O151" s="88"/>
      <c r="P151" s="222">
        <f>O151*H151</f>
        <v>0</v>
      </c>
      <c r="Q151" s="222">
        <v>0</v>
      </c>
      <c r="R151" s="222">
        <f>Q151*H151</f>
        <v>0</v>
      </c>
      <c r="S151" s="222">
        <v>0</v>
      </c>
      <c r="T151" s="223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24" t="s">
        <v>138</v>
      </c>
      <c r="AT151" s="224" t="s">
        <v>134</v>
      </c>
      <c r="AU151" s="224" t="s">
        <v>81</v>
      </c>
      <c r="AY151" s="14" t="s">
        <v>118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14" t="s">
        <v>81</v>
      </c>
      <c r="BK151" s="225">
        <f>ROUND(I151*H151,2)</f>
        <v>0</v>
      </c>
      <c r="BL151" s="14" t="s">
        <v>127</v>
      </c>
      <c r="BM151" s="224" t="s">
        <v>176</v>
      </c>
    </row>
    <row r="152" spans="1:47" s="2" customFormat="1" ht="12">
      <c r="A152" s="35"/>
      <c r="B152" s="36"/>
      <c r="C152" s="37"/>
      <c r="D152" s="226" t="s">
        <v>130</v>
      </c>
      <c r="E152" s="37"/>
      <c r="F152" s="227" t="s">
        <v>175</v>
      </c>
      <c r="G152" s="37"/>
      <c r="H152" s="37"/>
      <c r="I152" s="228"/>
      <c r="J152" s="37"/>
      <c r="K152" s="37"/>
      <c r="L152" s="41"/>
      <c r="M152" s="229"/>
      <c r="N152" s="230"/>
      <c r="O152" s="88"/>
      <c r="P152" s="88"/>
      <c r="Q152" s="88"/>
      <c r="R152" s="88"/>
      <c r="S152" s="88"/>
      <c r="T152" s="89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T152" s="14" t="s">
        <v>130</v>
      </c>
      <c r="AU152" s="14" t="s">
        <v>81</v>
      </c>
    </row>
    <row r="153" spans="1:65" s="2" customFormat="1" ht="16.5" customHeight="1">
      <c r="A153" s="35"/>
      <c r="B153" s="36"/>
      <c r="C153" s="231" t="s">
        <v>177</v>
      </c>
      <c r="D153" s="231" t="s">
        <v>134</v>
      </c>
      <c r="E153" s="232" t="s">
        <v>178</v>
      </c>
      <c r="F153" s="233" t="s">
        <v>179</v>
      </c>
      <c r="G153" s="234" t="s">
        <v>137</v>
      </c>
      <c r="H153" s="235">
        <v>4</v>
      </c>
      <c r="I153" s="236"/>
      <c r="J153" s="237">
        <f>ROUND(I153*H153,2)</f>
        <v>0</v>
      </c>
      <c r="K153" s="238"/>
      <c r="L153" s="239"/>
      <c r="M153" s="240" t="s">
        <v>1</v>
      </c>
      <c r="N153" s="241" t="s">
        <v>39</v>
      </c>
      <c r="O153" s="88"/>
      <c r="P153" s="222">
        <f>O153*H153</f>
        <v>0</v>
      </c>
      <c r="Q153" s="222">
        <v>0</v>
      </c>
      <c r="R153" s="222">
        <f>Q153*H153</f>
        <v>0</v>
      </c>
      <c r="S153" s="222">
        <v>0</v>
      </c>
      <c r="T153" s="223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24" t="s">
        <v>138</v>
      </c>
      <c r="AT153" s="224" t="s">
        <v>134</v>
      </c>
      <c r="AU153" s="224" t="s">
        <v>81</v>
      </c>
      <c r="AY153" s="14" t="s">
        <v>118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4" t="s">
        <v>81</v>
      </c>
      <c r="BK153" s="225">
        <f>ROUND(I153*H153,2)</f>
        <v>0</v>
      </c>
      <c r="BL153" s="14" t="s">
        <v>127</v>
      </c>
      <c r="BM153" s="224" t="s">
        <v>180</v>
      </c>
    </row>
    <row r="154" spans="1:47" s="2" customFormat="1" ht="12">
      <c r="A154" s="35"/>
      <c r="B154" s="36"/>
      <c r="C154" s="37"/>
      <c r="D154" s="226" t="s">
        <v>130</v>
      </c>
      <c r="E154" s="37"/>
      <c r="F154" s="227" t="s">
        <v>179</v>
      </c>
      <c r="G154" s="37"/>
      <c r="H154" s="37"/>
      <c r="I154" s="228"/>
      <c r="J154" s="37"/>
      <c r="K154" s="37"/>
      <c r="L154" s="41"/>
      <c r="M154" s="229"/>
      <c r="N154" s="230"/>
      <c r="O154" s="88"/>
      <c r="P154" s="88"/>
      <c r="Q154" s="88"/>
      <c r="R154" s="88"/>
      <c r="S154" s="88"/>
      <c r="T154" s="89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4" t="s">
        <v>130</v>
      </c>
      <c r="AU154" s="14" t="s">
        <v>81</v>
      </c>
    </row>
    <row r="155" spans="1:65" s="2" customFormat="1" ht="16.5" customHeight="1">
      <c r="A155" s="35"/>
      <c r="B155" s="36"/>
      <c r="C155" s="231" t="s">
        <v>181</v>
      </c>
      <c r="D155" s="231" t="s">
        <v>134</v>
      </c>
      <c r="E155" s="232" t="s">
        <v>182</v>
      </c>
      <c r="F155" s="233" t="s">
        <v>183</v>
      </c>
      <c r="G155" s="234" t="s">
        <v>137</v>
      </c>
      <c r="H155" s="235">
        <v>2</v>
      </c>
      <c r="I155" s="236"/>
      <c r="J155" s="237">
        <f>ROUND(I155*H155,2)</f>
        <v>0</v>
      </c>
      <c r="K155" s="238"/>
      <c r="L155" s="239"/>
      <c r="M155" s="240" t="s">
        <v>1</v>
      </c>
      <c r="N155" s="241" t="s">
        <v>39</v>
      </c>
      <c r="O155" s="88"/>
      <c r="P155" s="222">
        <f>O155*H155</f>
        <v>0</v>
      </c>
      <c r="Q155" s="222">
        <v>0</v>
      </c>
      <c r="R155" s="222">
        <f>Q155*H155</f>
        <v>0</v>
      </c>
      <c r="S155" s="222">
        <v>0</v>
      </c>
      <c r="T155" s="223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24" t="s">
        <v>138</v>
      </c>
      <c r="AT155" s="224" t="s">
        <v>134</v>
      </c>
      <c r="AU155" s="224" t="s">
        <v>81</v>
      </c>
      <c r="AY155" s="14" t="s">
        <v>118</v>
      </c>
      <c r="BE155" s="225">
        <f>IF(N155="základní",J155,0)</f>
        <v>0</v>
      </c>
      <c r="BF155" s="225">
        <f>IF(N155="snížená",J155,0)</f>
        <v>0</v>
      </c>
      <c r="BG155" s="225">
        <f>IF(N155="zákl. přenesená",J155,0)</f>
        <v>0</v>
      </c>
      <c r="BH155" s="225">
        <f>IF(N155="sníž. přenesená",J155,0)</f>
        <v>0</v>
      </c>
      <c r="BI155" s="225">
        <f>IF(N155="nulová",J155,0)</f>
        <v>0</v>
      </c>
      <c r="BJ155" s="14" t="s">
        <v>81</v>
      </c>
      <c r="BK155" s="225">
        <f>ROUND(I155*H155,2)</f>
        <v>0</v>
      </c>
      <c r="BL155" s="14" t="s">
        <v>127</v>
      </c>
      <c r="BM155" s="224" t="s">
        <v>184</v>
      </c>
    </row>
    <row r="156" spans="1:47" s="2" customFormat="1" ht="12">
      <c r="A156" s="35"/>
      <c r="B156" s="36"/>
      <c r="C156" s="37"/>
      <c r="D156" s="226" t="s">
        <v>130</v>
      </c>
      <c r="E156" s="37"/>
      <c r="F156" s="227" t="s">
        <v>183</v>
      </c>
      <c r="G156" s="37"/>
      <c r="H156" s="37"/>
      <c r="I156" s="228"/>
      <c r="J156" s="37"/>
      <c r="K156" s="37"/>
      <c r="L156" s="41"/>
      <c r="M156" s="229"/>
      <c r="N156" s="230"/>
      <c r="O156" s="88"/>
      <c r="P156" s="88"/>
      <c r="Q156" s="88"/>
      <c r="R156" s="88"/>
      <c r="S156" s="88"/>
      <c r="T156" s="89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T156" s="14" t="s">
        <v>130</v>
      </c>
      <c r="AU156" s="14" t="s">
        <v>81</v>
      </c>
    </row>
    <row r="157" spans="1:65" s="2" customFormat="1" ht="16.5" customHeight="1">
      <c r="A157" s="35"/>
      <c r="B157" s="36"/>
      <c r="C157" s="231" t="s">
        <v>185</v>
      </c>
      <c r="D157" s="231" t="s">
        <v>134</v>
      </c>
      <c r="E157" s="232" t="s">
        <v>186</v>
      </c>
      <c r="F157" s="233" t="s">
        <v>187</v>
      </c>
      <c r="G157" s="234" t="s">
        <v>137</v>
      </c>
      <c r="H157" s="235">
        <v>7</v>
      </c>
      <c r="I157" s="236"/>
      <c r="J157" s="237">
        <f>ROUND(I157*H157,2)</f>
        <v>0</v>
      </c>
      <c r="K157" s="238"/>
      <c r="L157" s="239"/>
      <c r="M157" s="240" t="s">
        <v>1</v>
      </c>
      <c r="N157" s="241" t="s">
        <v>39</v>
      </c>
      <c r="O157" s="88"/>
      <c r="P157" s="222">
        <f>O157*H157</f>
        <v>0</v>
      </c>
      <c r="Q157" s="222">
        <v>0</v>
      </c>
      <c r="R157" s="222">
        <f>Q157*H157</f>
        <v>0</v>
      </c>
      <c r="S157" s="222">
        <v>0</v>
      </c>
      <c r="T157" s="223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24" t="s">
        <v>138</v>
      </c>
      <c r="AT157" s="224" t="s">
        <v>134</v>
      </c>
      <c r="AU157" s="224" t="s">
        <v>81</v>
      </c>
      <c r="AY157" s="14" t="s">
        <v>118</v>
      </c>
      <c r="BE157" s="225">
        <f>IF(N157="základní",J157,0)</f>
        <v>0</v>
      </c>
      <c r="BF157" s="225">
        <f>IF(N157="snížená",J157,0)</f>
        <v>0</v>
      </c>
      <c r="BG157" s="225">
        <f>IF(N157="zákl. přenesená",J157,0)</f>
        <v>0</v>
      </c>
      <c r="BH157" s="225">
        <f>IF(N157="sníž. přenesená",J157,0)</f>
        <v>0</v>
      </c>
      <c r="BI157" s="225">
        <f>IF(N157="nulová",J157,0)</f>
        <v>0</v>
      </c>
      <c r="BJ157" s="14" t="s">
        <v>81</v>
      </c>
      <c r="BK157" s="225">
        <f>ROUND(I157*H157,2)</f>
        <v>0</v>
      </c>
      <c r="BL157" s="14" t="s">
        <v>127</v>
      </c>
      <c r="BM157" s="224" t="s">
        <v>188</v>
      </c>
    </row>
    <row r="158" spans="1:47" s="2" customFormat="1" ht="12">
      <c r="A158" s="35"/>
      <c r="B158" s="36"/>
      <c r="C158" s="37"/>
      <c r="D158" s="226" t="s">
        <v>130</v>
      </c>
      <c r="E158" s="37"/>
      <c r="F158" s="227" t="s">
        <v>187</v>
      </c>
      <c r="G158" s="37"/>
      <c r="H158" s="37"/>
      <c r="I158" s="228"/>
      <c r="J158" s="37"/>
      <c r="K158" s="37"/>
      <c r="L158" s="41"/>
      <c r="M158" s="229"/>
      <c r="N158" s="230"/>
      <c r="O158" s="88"/>
      <c r="P158" s="88"/>
      <c r="Q158" s="88"/>
      <c r="R158" s="88"/>
      <c r="S158" s="88"/>
      <c r="T158" s="89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T158" s="14" t="s">
        <v>130</v>
      </c>
      <c r="AU158" s="14" t="s">
        <v>81</v>
      </c>
    </row>
    <row r="159" spans="1:65" s="2" customFormat="1" ht="16.5" customHeight="1">
      <c r="A159" s="35"/>
      <c r="B159" s="36"/>
      <c r="C159" s="231" t="s">
        <v>189</v>
      </c>
      <c r="D159" s="231" t="s">
        <v>134</v>
      </c>
      <c r="E159" s="232" t="s">
        <v>190</v>
      </c>
      <c r="F159" s="233" t="s">
        <v>191</v>
      </c>
      <c r="G159" s="234" t="s">
        <v>137</v>
      </c>
      <c r="H159" s="235">
        <v>1</v>
      </c>
      <c r="I159" s="236"/>
      <c r="J159" s="237">
        <f>ROUND(I159*H159,2)</f>
        <v>0</v>
      </c>
      <c r="K159" s="238"/>
      <c r="L159" s="239"/>
      <c r="M159" s="240" t="s">
        <v>1</v>
      </c>
      <c r="N159" s="241" t="s">
        <v>39</v>
      </c>
      <c r="O159" s="88"/>
      <c r="P159" s="222">
        <f>O159*H159</f>
        <v>0</v>
      </c>
      <c r="Q159" s="222">
        <v>0</v>
      </c>
      <c r="R159" s="222">
        <f>Q159*H159</f>
        <v>0</v>
      </c>
      <c r="S159" s="222">
        <v>0</v>
      </c>
      <c r="T159" s="223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24" t="s">
        <v>138</v>
      </c>
      <c r="AT159" s="224" t="s">
        <v>134</v>
      </c>
      <c r="AU159" s="224" t="s">
        <v>81</v>
      </c>
      <c r="AY159" s="14" t="s">
        <v>118</v>
      </c>
      <c r="BE159" s="225">
        <f>IF(N159="základní",J159,0)</f>
        <v>0</v>
      </c>
      <c r="BF159" s="225">
        <f>IF(N159="snížená",J159,0)</f>
        <v>0</v>
      </c>
      <c r="BG159" s="225">
        <f>IF(N159="zákl. přenesená",J159,0)</f>
        <v>0</v>
      </c>
      <c r="BH159" s="225">
        <f>IF(N159="sníž. přenesená",J159,0)</f>
        <v>0</v>
      </c>
      <c r="BI159" s="225">
        <f>IF(N159="nulová",J159,0)</f>
        <v>0</v>
      </c>
      <c r="BJ159" s="14" t="s">
        <v>81</v>
      </c>
      <c r="BK159" s="225">
        <f>ROUND(I159*H159,2)</f>
        <v>0</v>
      </c>
      <c r="BL159" s="14" t="s">
        <v>127</v>
      </c>
      <c r="BM159" s="224" t="s">
        <v>192</v>
      </c>
    </row>
    <row r="160" spans="1:47" s="2" customFormat="1" ht="12">
      <c r="A160" s="35"/>
      <c r="B160" s="36"/>
      <c r="C160" s="37"/>
      <c r="D160" s="226" t="s">
        <v>130</v>
      </c>
      <c r="E160" s="37"/>
      <c r="F160" s="227" t="s">
        <v>191</v>
      </c>
      <c r="G160" s="37"/>
      <c r="H160" s="37"/>
      <c r="I160" s="228"/>
      <c r="J160" s="37"/>
      <c r="K160" s="37"/>
      <c r="L160" s="41"/>
      <c r="M160" s="229"/>
      <c r="N160" s="230"/>
      <c r="O160" s="88"/>
      <c r="P160" s="88"/>
      <c r="Q160" s="88"/>
      <c r="R160" s="88"/>
      <c r="S160" s="88"/>
      <c r="T160" s="89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T160" s="14" t="s">
        <v>130</v>
      </c>
      <c r="AU160" s="14" t="s">
        <v>81</v>
      </c>
    </row>
    <row r="161" spans="1:65" s="2" customFormat="1" ht="16.5" customHeight="1">
      <c r="A161" s="35"/>
      <c r="B161" s="36"/>
      <c r="C161" s="231" t="s">
        <v>193</v>
      </c>
      <c r="D161" s="231" t="s">
        <v>134</v>
      </c>
      <c r="E161" s="232" t="s">
        <v>194</v>
      </c>
      <c r="F161" s="233" t="s">
        <v>195</v>
      </c>
      <c r="G161" s="234" t="s">
        <v>137</v>
      </c>
      <c r="H161" s="235">
        <v>2</v>
      </c>
      <c r="I161" s="236"/>
      <c r="J161" s="237">
        <f>ROUND(I161*H161,2)</f>
        <v>0</v>
      </c>
      <c r="K161" s="238"/>
      <c r="L161" s="239"/>
      <c r="M161" s="240" t="s">
        <v>1</v>
      </c>
      <c r="N161" s="241" t="s">
        <v>39</v>
      </c>
      <c r="O161" s="88"/>
      <c r="P161" s="222">
        <f>O161*H161</f>
        <v>0</v>
      </c>
      <c r="Q161" s="222">
        <v>0</v>
      </c>
      <c r="R161" s="222">
        <f>Q161*H161</f>
        <v>0</v>
      </c>
      <c r="S161" s="222">
        <v>0</v>
      </c>
      <c r="T161" s="223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24" t="s">
        <v>138</v>
      </c>
      <c r="AT161" s="224" t="s">
        <v>134</v>
      </c>
      <c r="AU161" s="224" t="s">
        <v>81</v>
      </c>
      <c r="AY161" s="14" t="s">
        <v>118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4" t="s">
        <v>81</v>
      </c>
      <c r="BK161" s="225">
        <f>ROUND(I161*H161,2)</f>
        <v>0</v>
      </c>
      <c r="BL161" s="14" t="s">
        <v>127</v>
      </c>
      <c r="BM161" s="224" t="s">
        <v>196</v>
      </c>
    </row>
    <row r="162" spans="1:47" s="2" customFormat="1" ht="12">
      <c r="A162" s="35"/>
      <c r="B162" s="36"/>
      <c r="C162" s="37"/>
      <c r="D162" s="226" t="s">
        <v>130</v>
      </c>
      <c r="E162" s="37"/>
      <c r="F162" s="227" t="s">
        <v>195</v>
      </c>
      <c r="G162" s="37"/>
      <c r="H162" s="37"/>
      <c r="I162" s="228"/>
      <c r="J162" s="37"/>
      <c r="K162" s="37"/>
      <c r="L162" s="41"/>
      <c r="M162" s="229"/>
      <c r="N162" s="230"/>
      <c r="O162" s="88"/>
      <c r="P162" s="88"/>
      <c r="Q162" s="88"/>
      <c r="R162" s="88"/>
      <c r="S162" s="88"/>
      <c r="T162" s="89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T162" s="14" t="s">
        <v>130</v>
      </c>
      <c r="AU162" s="14" t="s">
        <v>81</v>
      </c>
    </row>
    <row r="163" spans="1:65" s="2" customFormat="1" ht="16.5" customHeight="1">
      <c r="A163" s="35"/>
      <c r="B163" s="36"/>
      <c r="C163" s="231" t="s">
        <v>197</v>
      </c>
      <c r="D163" s="231" t="s">
        <v>134</v>
      </c>
      <c r="E163" s="232" t="s">
        <v>198</v>
      </c>
      <c r="F163" s="233" t="s">
        <v>199</v>
      </c>
      <c r="G163" s="234" t="s">
        <v>147</v>
      </c>
      <c r="H163" s="235">
        <v>2</v>
      </c>
      <c r="I163" s="236"/>
      <c r="J163" s="237">
        <f>ROUND(I163*H163,2)</f>
        <v>0</v>
      </c>
      <c r="K163" s="238"/>
      <c r="L163" s="239"/>
      <c r="M163" s="240" t="s">
        <v>1</v>
      </c>
      <c r="N163" s="241" t="s">
        <v>39</v>
      </c>
      <c r="O163" s="88"/>
      <c r="P163" s="222">
        <f>O163*H163</f>
        <v>0</v>
      </c>
      <c r="Q163" s="222">
        <v>0</v>
      </c>
      <c r="R163" s="222">
        <f>Q163*H163</f>
        <v>0</v>
      </c>
      <c r="S163" s="222">
        <v>0</v>
      </c>
      <c r="T163" s="223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24" t="s">
        <v>138</v>
      </c>
      <c r="AT163" s="224" t="s">
        <v>134</v>
      </c>
      <c r="AU163" s="224" t="s">
        <v>81</v>
      </c>
      <c r="AY163" s="14" t="s">
        <v>118</v>
      </c>
      <c r="BE163" s="225">
        <f>IF(N163="základní",J163,0)</f>
        <v>0</v>
      </c>
      <c r="BF163" s="225">
        <f>IF(N163="snížená",J163,0)</f>
        <v>0</v>
      </c>
      <c r="BG163" s="225">
        <f>IF(N163="zákl. přenesená",J163,0)</f>
        <v>0</v>
      </c>
      <c r="BH163" s="225">
        <f>IF(N163="sníž. přenesená",J163,0)</f>
        <v>0</v>
      </c>
      <c r="BI163" s="225">
        <f>IF(N163="nulová",J163,0)</f>
        <v>0</v>
      </c>
      <c r="BJ163" s="14" t="s">
        <v>81</v>
      </c>
      <c r="BK163" s="225">
        <f>ROUND(I163*H163,2)</f>
        <v>0</v>
      </c>
      <c r="BL163" s="14" t="s">
        <v>127</v>
      </c>
      <c r="BM163" s="224" t="s">
        <v>200</v>
      </c>
    </row>
    <row r="164" spans="1:47" s="2" customFormat="1" ht="12">
      <c r="A164" s="35"/>
      <c r="B164" s="36"/>
      <c r="C164" s="37"/>
      <c r="D164" s="226" t="s">
        <v>130</v>
      </c>
      <c r="E164" s="37"/>
      <c r="F164" s="227" t="s">
        <v>199</v>
      </c>
      <c r="G164" s="37"/>
      <c r="H164" s="37"/>
      <c r="I164" s="228"/>
      <c r="J164" s="37"/>
      <c r="K164" s="37"/>
      <c r="L164" s="41"/>
      <c r="M164" s="229"/>
      <c r="N164" s="230"/>
      <c r="O164" s="88"/>
      <c r="P164" s="88"/>
      <c r="Q164" s="88"/>
      <c r="R164" s="88"/>
      <c r="S164" s="88"/>
      <c r="T164" s="89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4" t="s">
        <v>130</v>
      </c>
      <c r="AU164" s="14" t="s">
        <v>81</v>
      </c>
    </row>
    <row r="165" spans="1:65" s="2" customFormat="1" ht="16.5" customHeight="1">
      <c r="A165" s="35"/>
      <c r="B165" s="36"/>
      <c r="C165" s="231" t="s">
        <v>201</v>
      </c>
      <c r="D165" s="231" t="s">
        <v>134</v>
      </c>
      <c r="E165" s="232" t="s">
        <v>202</v>
      </c>
      <c r="F165" s="233" t="s">
        <v>203</v>
      </c>
      <c r="G165" s="234" t="s">
        <v>137</v>
      </c>
      <c r="H165" s="235">
        <v>1</v>
      </c>
      <c r="I165" s="236"/>
      <c r="J165" s="237">
        <f>ROUND(I165*H165,2)</f>
        <v>0</v>
      </c>
      <c r="K165" s="238"/>
      <c r="L165" s="239"/>
      <c r="M165" s="240" t="s">
        <v>1</v>
      </c>
      <c r="N165" s="241" t="s">
        <v>39</v>
      </c>
      <c r="O165" s="88"/>
      <c r="P165" s="222">
        <f>O165*H165</f>
        <v>0</v>
      </c>
      <c r="Q165" s="222">
        <v>0</v>
      </c>
      <c r="R165" s="222">
        <f>Q165*H165</f>
        <v>0</v>
      </c>
      <c r="S165" s="222">
        <v>0</v>
      </c>
      <c r="T165" s="223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24" t="s">
        <v>138</v>
      </c>
      <c r="AT165" s="224" t="s">
        <v>134</v>
      </c>
      <c r="AU165" s="224" t="s">
        <v>81</v>
      </c>
      <c r="AY165" s="14" t="s">
        <v>118</v>
      </c>
      <c r="BE165" s="225">
        <f>IF(N165="základní",J165,0)</f>
        <v>0</v>
      </c>
      <c r="BF165" s="225">
        <f>IF(N165="snížená",J165,0)</f>
        <v>0</v>
      </c>
      <c r="BG165" s="225">
        <f>IF(N165="zákl. přenesená",J165,0)</f>
        <v>0</v>
      </c>
      <c r="BH165" s="225">
        <f>IF(N165="sníž. přenesená",J165,0)</f>
        <v>0</v>
      </c>
      <c r="BI165" s="225">
        <f>IF(N165="nulová",J165,0)</f>
        <v>0</v>
      </c>
      <c r="BJ165" s="14" t="s">
        <v>81</v>
      </c>
      <c r="BK165" s="225">
        <f>ROUND(I165*H165,2)</f>
        <v>0</v>
      </c>
      <c r="BL165" s="14" t="s">
        <v>127</v>
      </c>
      <c r="BM165" s="224" t="s">
        <v>204</v>
      </c>
    </row>
    <row r="166" spans="1:47" s="2" customFormat="1" ht="12">
      <c r="A166" s="35"/>
      <c r="B166" s="36"/>
      <c r="C166" s="37"/>
      <c r="D166" s="226" t="s">
        <v>130</v>
      </c>
      <c r="E166" s="37"/>
      <c r="F166" s="227" t="s">
        <v>203</v>
      </c>
      <c r="G166" s="37"/>
      <c r="H166" s="37"/>
      <c r="I166" s="228"/>
      <c r="J166" s="37"/>
      <c r="K166" s="37"/>
      <c r="L166" s="41"/>
      <c r="M166" s="229"/>
      <c r="N166" s="230"/>
      <c r="O166" s="88"/>
      <c r="P166" s="88"/>
      <c r="Q166" s="88"/>
      <c r="R166" s="88"/>
      <c r="S166" s="88"/>
      <c r="T166" s="89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T166" s="14" t="s">
        <v>130</v>
      </c>
      <c r="AU166" s="14" t="s">
        <v>81</v>
      </c>
    </row>
    <row r="167" spans="1:65" s="2" customFormat="1" ht="16.5" customHeight="1">
      <c r="A167" s="35"/>
      <c r="B167" s="36"/>
      <c r="C167" s="231" t="s">
        <v>205</v>
      </c>
      <c r="D167" s="231" t="s">
        <v>134</v>
      </c>
      <c r="E167" s="232" t="s">
        <v>206</v>
      </c>
      <c r="F167" s="233" t="s">
        <v>207</v>
      </c>
      <c r="G167" s="234" t="s">
        <v>137</v>
      </c>
      <c r="H167" s="235">
        <v>164</v>
      </c>
      <c r="I167" s="236"/>
      <c r="J167" s="237">
        <f>ROUND(I167*H167,2)</f>
        <v>0</v>
      </c>
      <c r="K167" s="238"/>
      <c r="L167" s="239"/>
      <c r="M167" s="240" t="s">
        <v>1</v>
      </c>
      <c r="N167" s="241" t="s">
        <v>39</v>
      </c>
      <c r="O167" s="88"/>
      <c r="P167" s="222">
        <f>O167*H167</f>
        <v>0</v>
      </c>
      <c r="Q167" s="222">
        <v>0</v>
      </c>
      <c r="R167" s="222">
        <f>Q167*H167</f>
        <v>0</v>
      </c>
      <c r="S167" s="222">
        <v>0</v>
      </c>
      <c r="T167" s="223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24" t="s">
        <v>138</v>
      </c>
      <c r="AT167" s="224" t="s">
        <v>134</v>
      </c>
      <c r="AU167" s="224" t="s">
        <v>81</v>
      </c>
      <c r="AY167" s="14" t="s">
        <v>118</v>
      </c>
      <c r="BE167" s="225">
        <f>IF(N167="základní",J167,0)</f>
        <v>0</v>
      </c>
      <c r="BF167" s="225">
        <f>IF(N167="snížená",J167,0)</f>
        <v>0</v>
      </c>
      <c r="BG167" s="225">
        <f>IF(N167="zákl. přenesená",J167,0)</f>
        <v>0</v>
      </c>
      <c r="BH167" s="225">
        <f>IF(N167="sníž. přenesená",J167,0)</f>
        <v>0</v>
      </c>
      <c r="BI167" s="225">
        <f>IF(N167="nulová",J167,0)</f>
        <v>0</v>
      </c>
      <c r="BJ167" s="14" t="s">
        <v>81</v>
      </c>
      <c r="BK167" s="225">
        <f>ROUND(I167*H167,2)</f>
        <v>0</v>
      </c>
      <c r="BL167" s="14" t="s">
        <v>127</v>
      </c>
      <c r="BM167" s="224" t="s">
        <v>208</v>
      </c>
    </row>
    <row r="168" spans="1:47" s="2" customFormat="1" ht="12">
      <c r="A168" s="35"/>
      <c r="B168" s="36"/>
      <c r="C168" s="37"/>
      <c r="D168" s="226" t="s">
        <v>130</v>
      </c>
      <c r="E168" s="37"/>
      <c r="F168" s="227" t="s">
        <v>207</v>
      </c>
      <c r="G168" s="37"/>
      <c r="H168" s="37"/>
      <c r="I168" s="228"/>
      <c r="J168" s="37"/>
      <c r="K168" s="37"/>
      <c r="L168" s="41"/>
      <c r="M168" s="229"/>
      <c r="N168" s="230"/>
      <c r="O168" s="88"/>
      <c r="P168" s="88"/>
      <c r="Q168" s="88"/>
      <c r="R168" s="88"/>
      <c r="S168" s="88"/>
      <c r="T168" s="89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T168" s="14" t="s">
        <v>130</v>
      </c>
      <c r="AU168" s="14" t="s">
        <v>81</v>
      </c>
    </row>
    <row r="169" spans="1:65" s="2" customFormat="1" ht="16.5" customHeight="1">
      <c r="A169" s="35"/>
      <c r="B169" s="36"/>
      <c r="C169" s="231" t="s">
        <v>209</v>
      </c>
      <c r="D169" s="231" t="s">
        <v>134</v>
      </c>
      <c r="E169" s="232" t="s">
        <v>210</v>
      </c>
      <c r="F169" s="233" t="s">
        <v>211</v>
      </c>
      <c r="G169" s="234" t="s">
        <v>137</v>
      </c>
      <c r="H169" s="235">
        <v>1</v>
      </c>
      <c r="I169" s="236"/>
      <c r="J169" s="237">
        <f>ROUND(I169*H169,2)</f>
        <v>0</v>
      </c>
      <c r="K169" s="238"/>
      <c r="L169" s="239"/>
      <c r="M169" s="240" t="s">
        <v>1</v>
      </c>
      <c r="N169" s="241" t="s">
        <v>39</v>
      </c>
      <c r="O169" s="88"/>
      <c r="P169" s="222">
        <f>O169*H169</f>
        <v>0</v>
      </c>
      <c r="Q169" s="222">
        <v>0</v>
      </c>
      <c r="R169" s="222">
        <f>Q169*H169</f>
        <v>0</v>
      </c>
      <c r="S169" s="222">
        <v>0</v>
      </c>
      <c r="T169" s="223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24" t="s">
        <v>138</v>
      </c>
      <c r="AT169" s="224" t="s">
        <v>134</v>
      </c>
      <c r="AU169" s="224" t="s">
        <v>81</v>
      </c>
      <c r="AY169" s="14" t="s">
        <v>118</v>
      </c>
      <c r="BE169" s="225">
        <f>IF(N169="základní",J169,0)</f>
        <v>0</v>
      </c>
      <c r="BF169" s="225">
        <f>IF(N169="snížená",J169,0)</f>
        <v>0</v>
      </c>
      <c r="BG169" s="225">
        <f>IF(N169="zákl. přenesená",J169,0)</f>
        <v>0</v>
      </c>
      <c r="BH169" s="225">
        <f>IF(N169="sníž. přenesená",J169,0)</f>
        <v>0</v>
      </c>
      <c r="BI169" s="225">
        <f>IF(N169="nulová",J169,0)</f>
        <v>0</v>
      </c>
      <c r="BJ169" s="14" t="s">
        <v>81</v>
      </c>
      <c r="BK169" s="225">
        <f>ROUND(I169*H169,2)</f>
        <v>0</v>
      </c>
      <c r="BL169" s="14" t="s">
        <v>127</v>
      </c>
      <c r="BM169" s="224" t="s">
        <v>212</v>
      </c>
    </row>
    <row r="170" spans="1:47" s="2" customFormat="1" ht="12">
      <c r="A170" s="35"/>
      <c r="B170" s="36"/>
      <c r="C170" s="37"/>
      <c r="D170" s="226" t="s">
        <v>130</v>
      </c>
      <c r="E170" s="37"/>
      <c r="F170" s="227" t="s">
        <v>211</v>
      </c>
      <c r="G170" s="37"/>
      <c r="H170" s="37"/>
      <c r="I170" s="228"/>
      <c r="J170" s="37"/>
      <c r="K170" s="37"/>
      <c r="L170" s="41"/>
      <c r="M170" s="229"/>
      <c r="N170" s="230"/>
      <c r="O170" s="88"/>
      <c r="P170" s="88"/>
      <c r="Q170" s="88"/>
      <c r="R170" s="88"/>
      <c r="S170" s="88"/>
      <c r="T170" s="89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T170" s="14" t="s">
        <v>130</v>
      </c>
      <c r="AU170" s="14" t="s">
        <v>81</v>
      </c>
    </row>
    <row r="171" spans="1:65" s="2" customFormat="1" ht="16.5" customHeight="1">
      <c r="A171" s="35"/>
      <c r="B171" s="36"/>
      <c r="C171" s="231" t="s">
        <v>213</v>
      </c>
      <c r="D171" s="231" t="s">
        <v>134</v>
      </c>
      <c r="E171" s="232" t="s">
        <v>214</v>
      </c>
      <c r="F171" s="233" t="s">
        <v>215</v>
      </c>
      <c r="G171" s="234" t="s">
        <v>137</v>
      </c>
      <c r="H171" s="235">
        <v>6</v>
      </c>
      <c r="I171" s="236"/>
      <c r="J171" s="237">
        <f>ROUND(I171*H171,2)</f>
        <v>0</v>
      </c>
      <c r="K171" s="238"/>
      <c r="L171" s="239"/>
      <c r="M171" s="240" t="s">
        <v>1</v>
      </c>
      <c r="N171" s="241" t="s">
        <v>39</v>
      </c>
      <c r="O171" s="88"/>
      <c r="P171" s="222">
        <f>O171*H171</f>
        <v>0</v>
      </c>
      <c r="Q171" s="222">
        <v>0</v>
      </c>
      <c r="R171" s="222">
        <f>Q171*H171</f>
        <v>0</v>
      </c>
      <c r="S171" s="222">
        <v>0</v>
      </c>
      <c r="T171" s="223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24" t="s">
        <v>138</v>
      </c>
      <c r="AT171" s="224" t="s">
        <v>134</v>
      </c>
      <c r="AU171" s="224" t="s">
        <v>81</v>
      </c>
      <c r="AY171" s="14" t="s">
        <v>118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4" t="s">
        <v>81</v>
      </c>
      <c r="BK171" s="225">
        <f>ROUND(I171*H171,2)</f>
        <v>0</v>
      </c>
      <c r="BL171" s="14" t="s">
        <v>127</v>
      </c>
      <c r="BM171" s="224" t="s">
        <v>216</v>
      </c>
    </row>
    <row r="172" spans="1:47" s="2" customFormat="1" ht="12">
      <c r="A172" s="35"/>
      <c r="B172" s="36"/>
      <c r="C172" s="37"/>
      <c r="D172" s="226" t="s">
        <v>130</v>
      </c>
      <c r="E172" s="37"/>
      <c r="F172" s="227" t="s">
        <v>215</v>
      </c>
      <c r="G172" s="37"/>
      <c r="H172" s="37"/>
      <c r="I172" s="228"/>
      <c r="J172" s="37"/>
      <c r="K172" s="37"/>
      <c r="L172" s="41"/>
      <c r="M172" s="229"/>
      <c r="N172" s="230"/>
      <c r="O172" s="88"/>
      <c r="P172" s="88"/>
      <c r="Q172" s="88"/>
      <c r="R172" s="88"/>
      <c r="S172" s="88"/>
      <c r="T172" s="89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T172" s="14" t="s">
        <v>130</v>
      </c>
      <c r="AU172" s="14" t="s">
        <v>81</v>
      </c>
    </row>
    <row r="173" spans="1:65" s="2" customFormat="1" ht="16.5" customHeight="1">
      <c r="A173" s="35"/>
      <c r="B173" s="36"/>
      <c r="C173" s="231" t="s">
        <v>217</v>
      </c>
      <c r="D173" s="231" t="s">
        <v>134</v>
      </c>
      <c r="E173" s="232" t="s">
        <v>218</v>
      </c>
      <c r="F173" s="233" t="s">
        <v>219</v>
      </c>
      <c r="G173" s="234" t="s">
        <v>137</v>
      </c>
      <c r="H173" s="235">
        <v>9</v>
      </c>
      <c r="I173" s="236"/>
      <c r="J173" s="237">
        <f>ROUND(I173*H173,2)</f>
        <v>0</v>
      </c>
      <c r="K173" s="238"/>
      <c r="L173" s="239"/>
      <c r="M173" s="240" t="s">
        <v>1</v>
      </c>
      <c r="N173" s="241" t="s">
        <v>39</v>
      </c>
      <c r="O173" s="88"/>
      <c r="P173" s="222">
        <f>O173*H173</f>
        <v>0</v>
      </c>
      <c r="Q173" s="222">
        <v>0</v>
      </c>
      <c r="R173" s="222">
        <f>Q173*H173</f>
        <v>0</v>
      </c>
      <c r="S173" s="222">
        <v>0</v>
      </c>
      <c r="T173" s="223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24" t="s">
        <v>138</v>
      </c>
      <c r="AT173" s="224" t="s">
        <v>134</v>
      </c>
      <c r="AU173" s="224" t="s">
        <v>81</v>
      </c>
      <c r="AY173" s="14" t="s">
        <v>118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4" t="s">
        <v>81</v>
      </c>
      <c r="BK173" s="225">
        <f>ROUND(I173*H173,2)</f>
        <v>0</v>
      </c>
      <c r="BL173" s="14" t="s">
        <v>127</v>
      </c>
      <c r="BM173" s="224" t="s">
        <v>220</v>
      </c>
    </row>
    <row r="174" spans="1:47" s="2" customFormat="1" ht="12">
      <c r="A174" s="35"/>
      <c r="B174" s="36"/>
      <c r="C174" s="37"/>
      <c r="D174" s="226" t="s">
        <v>130</v>
      </c>
      <c r="E174" s="37"/>
      <c r="F174" s="227" t="s">
        <v>219</v>
      </c>
      <c r="G174" s="37"/>
      <c r="H174" s="37"/>
      <c r="I174" s="228"/>
      <c r="J174" s="37"/>
      <c r="K174" s="37"/>
      <c r="L174" s="41"/>
      <c r="M174" s="229"/>
      <c r="N174" s="230"/>
      <c r="O174" s="88"/>
      <c r="P174" s="88"/>
      <c r="Q174" s="88"/>
      <c r="R174" s="88"/>
      <c r="S174" s="88"/>
      <c r="T174" s="89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T174" s="14" t="s">
        <v>130</v>
      </c>
      <c r="AU174" s="14" t="s">
        <v>81</v>
      </c>
    </row>
    <row r="175" spans="1:65" s="2" customFormat="1" ht="16.5" customHeight="1">
      <c r="A175" s="35"/>
      <c r="B175" s="36"/>
      <c r="C175" s="231" t="s">
        <v>221</v>
      </c>
      <c r="D175" s="231" t="s">
        <v>134</v>
      </c>
      <c r="E175" s="232" t="s">
        <v>222</v>
      </c>
      <c r="F175" s="233" t="s">
        <v>223</v>
      </c>
      <c r="G175" s="234" t="s">
        <v>137</v>
      </c>
      <c r="H175" s="235">
        <v>3</v>
      </c>
      <c r="I175" s="236"/>
      <c r="J175" s="237">
        <f>ROUND(I175*H175,2)</f>
        <v>0</v>
      </c>
      <c r="K175" s="238"/>
      <c r="L175" s="239"/>
      <c r="M175" s="240" t="s">
        <v>1</v>
      </c>
      <c r="N175" s="241" t="s">
        <v>39</v>
      </c>
      <c r="O175" s="88"/>
      <c r="P175" s="222">
        <f>O175*H175</f>
        <v>0</v>
      </c>
      <c r="Q175" s="222">
        <v>0</v>
      </c>
      <c r="R175" s="222">
        <f>Q175*H175</f>
        <v>0</v>
      </c>
      <c r="S175" s="222">
        <v>0</v>
      </c>
      <c r="T175" s="223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24" t="s">
        <v>138</v>
      </c>
      <c r="AT175" s="224" t="s">
        <v>134</v>
      </c>
      <c r="AU175" s="224" t="s">
        <v>81</v>
      </c>
      <c r="AY175" s="14" t="s">
        <v>118</v>
      </c>
      <c r="BE175" s="225">
        <f>IF(N175="základní",J175,0)</f>
        <v>0</v>
      </c>
      <c r="BF175" s="225">
        <f>IF(N175="snížená",J175,0)</f>
        <v>0</v>
      </c>
      <c r="BG175" s="225">
        <f>IF(N175="zákl. přenesená",J175,0)</f>
        <v>0</v>
      </c>
      <c r="BH175" s="225">
        <f>IF(N175="sníž. přenesená",J175,0)</f>
        <v>0</v>
      </c>
      <c r="BI175" s="225">
        <f>IF(N175="nulová",J175,0)</f>
        <v>0</v>
      </c>
      <c r="BJ175" s="14" t="s">
        <v>81</v>
      </c>
      <c r="BK175" s="225">
        <f>ROUND(I175*H175,2)</f>
        <v>0</v>
      </c>
      <c r="BL175" s="14" t="s">
        <v>127</v>
      </c>
      <c r="BM175" s="224" t="s">
        <v>224</v>
      </c>
    </row>
    <row r="176" spans="1:47" s="2" customFormat="1" ht="12">
      <c r="A176" s="35"/>
      <c r="B176" s="36"/>
      <c r="C176" s="37"/>
      <c r="D176" s="226" t="s">
        <v>130</v>
      </c>
      <c r="E176" s="37"/>
      <c r="F176" s="227" t="s">
        <v>223</v>
      </c>
      <c r="G176" s="37"/>
      <c r="H176" s="37"/>
      <c r="I176" s="228"/>
      <c r="J176" s="37"/>
      <c r="K176" s="37"/>
      <c r="L176" s="41"/>
      <c r="M176" s="229"/>
      <c r="N176" s="230"/>
      <c r="O176" s="88"/>
      <c r="P176" s="88"/>
      <c r="Q176" s="88"/>
      <c r="R176" s="88"/>
      <c r="S176" s="88"/>
      <c r="T176" s="89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T176" s="14" t="s">
        <v>130</v>
      </c>
      <c r="AU176" s="14" t="s">
        <v>81</v>
      </c>
    </row>
    <row r="177" spans="1:65" s="2" customFormat="1" ht="16.5" customHeight="1">
      <c r="A177" s="35"/>
      <c r="B177" s="36"/>
      <c r="C177" s="231" t="s">
        <v>225</v>
      </c>
      <c r="D177" s="231" t="s">
        <v>134</v>
      </c>
      <c r="E177" s="232" t="s">
        <v>226</v>
      </c>
      <c r="F177" s="233" t="s">
        <v>227</v>
      </c>
      <c r="G177" s="234" t="s">
        <v>137</v>
      </c>
      <c r="H177" s="235">
        <v>12</v>
      </c>
      <c r="I177" s="236"/>
      <c r="J177" s="237">
        <f>ROUND(I177*H177,2)</f>
        <v>0</v>
      </c>
      <c r="K177" s="238"/>
      <c r="L177" s="239"/>
      <c r="M177" s="240" t="s">
        <v>1</v>
      </c>
      <c r="N177" s="241" t="s">
        <v>39</v>
      </c>
      <c r="O177" s="88"/>
      <c r="P177" s="222">
        <f>O177*H177</f>
        <v>0</v>
      </c>
      <c r="Q177" s="222">
        <v>0</v>
      </c>
      <c r="R177" s="222">
        <f>Q177*H177</f>
        <v>0</v>
      </c>
      <c r="S177" s="222">
        <v>0</v>
      </c>
      <c r="T177" s="223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24" t="s">
        <v>138</v>
      </c>
      <c r="AT177" s="224" t="s">
        <v>134</v>
      </c>
      <c r="AU177" s="224" t="s">
        <v>81</v>
      </c>
      <c r="AY177" s="14" t="s">
        <v>118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14" t="s">
        <v>81</v>
      </c>
      <c r="BK177" s="225">
        <f>ROUND(I177*H177,2)</f>
        <v>0</v>
      </c>
      <c r="BL177" s="14" t="s">
        <v>127</v>
      </c>
      <c r="BM177" s="224" t="s">
        <v>228</v>
      </c>
    </row>
    <row r="178" spans="1:47" s="2" customFormat="1" ht="12">
      <c r="A178" s="35"/>
      <c r="B178" s="36"/>
      <c r="C178" s="37"/>
      <c r="D178" s="226" t="s">
        <v>130</v>
      </c>
      <c r="E178" s="37"/>
      <c r="F178" s="227" t="s">
        <v>227</v>
      </c>
      <c r="G178" s="37"/>
      <c r="H178" s="37"/>
      <c r="I178" s="228"/>
      <c r="J178" s="37"/>
      <c r="K178" s="37"/>
      <c r="L178" s="41"/>
      <c r="M178" s="229"/>
      <c r="N178" s="230"/>
      <c r="O178" s="88"/>
      <c r="P178" s="88"/>
      <c r="Q178" s="88"/>
      <c r="R178" s="88"/>
      <c r="S178" s="88"/>
      <c r="T178" s="89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T178" s="14" t="s">
        <v>130</v>
      </c>
      <c r="AU178" s="14" t="s">
        <v>81</v>
      </c>
    </row>
    <row r="179" spans="1:65" s="2" customFormat="1" ht="16.5" customHeight="1">
      <c r="A179" s="35"/>
      <c r="B179" s="36"/>
      <c r="C179" s="231" t="s">
        <v>229</v>
      </c>
      <c r="D179" s="231" t="s">
        <v>134</v>
      </c>
      <c r="E179" s="232" t="s">
        <v>230</v>
      </c>
      <c r="F179" s="233" t="s">
        <v>231</v>
      </c>
      <c r="G179" s="234" t="s">
        <v>147</v>
      </c>
      <c r="H179" s="235">
        <v>223</v>
      </c>
      <c r="I179" s="236"/>
      <c r="J179" s="237">
        <f>ROUND(I179*H179,2)</f>
        <v>0</v>
      </c>
      <c r="K179" s="238"/>
      <c r="L179" s="239"/>
      <c r="M179" s="240" t="s">
        <v>1</v>
      </c>
      <c r="N179" s="241" t="s">
        <v>39</v>
      </c>
      <c r="O179" s="88"/>
      <c r="P179" s="222">
        <f>O179*H179</f>
        <v>0</v>
      </c>
      <c r="Q179" s="222">
        <v>0</v>
      </c>
      <c r="R179" s="222">
        <f>Q179*H179</f>
        <v>0</v>
      </c>
      <c r="S179" s="222">
        <v>0</v>
      </c>
      <c r="T179" s="223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24" t="s">
        <v>138</v>
      </c>
      <c r="AT179" s="224" t="s">
        <v>134</v>
      </c>
      <c r="AU179" s="224" t="s">
        <v>81</v>
      </c>
      <c r="AY179" s="14" t="s">
        <v>118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4" t="s">
        <v>81</v>
      </c>
      <c r="BK179" s="225">
        <f>ROUND(I179*H179,2)</f>
        <v>0</v>
      </c>
      <c r="BL179" s="14" t="s">
        <v>127</v>
      </c>
      <c r="BM179" s="224" t="s">
        <v>232</v>
      </c>
    </row>
    <row r="180" spans="1:47" s="2" customFormat="1" ht="12">
      <c r="A180" s="35"/>
      <c r="B180" s="36"/>
      <c r="C180" s="37"/>
      <c r="D180" s="226" t="s">
        <v>130</v>
      </c>
      <c r="E180" s="37"/>
      <c r="F180" s="227" t="s">
        <v>231</v>
      </c>
      <c r="G180" s="37"/>
      <c r="H180" s="37"/>
      <c r="I180" s="228"/>
      <c r="J180" s="37"/>
      <c r="K180" s="37"/>
      <c r="L180" s="41"/>
      <c r="M180" s="229"/>
      <c r="N180" s="230"/>
      <c r="O180" s="88"/>
      <c r="P180" s="88"/>
      <c r="Q180" s="88"/>
      <c r="R180" s="88"/>
      <c r="S180" s="88"/>
      <c r="T180" s="89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T180" s="14" t="s">
        <v>130</v>
      </c>
      <c r="AU180" s="14" t="s">
        <v>81</v>
      </c>
    </row>
    <row r="181" spans="1:65" s="2" customFormat="1" ht="16.5" customHeight="1">
      <c r="A181" s="35"/>
      <c r="B181" s="36"/>
      <c r="C181" s="231" t="s">
        <v>233</v>
      </c>
      <c r="D181" s="231" t="s">
        <v>134</v>
      </c>
      <c r="E181" s="232" t="s">
        <v>234</v>
      </c>
      <c r="F181" s="233" t="s">
        <v>235</v>
      </c>
      <c r="G181" s="234" t="s">
        <v>147</v>
      </c>
      <c r="H181" s="235">
        <v>50</v>
      </c>
      <c r="I181" s="236"/>
      <c r="J181" s="237">
        <f>ROUND(I181*H181,2)</f>
        <v>0</v>
      </c>
      <c r="K181" s="238"/>
      <c r="L181" s="239"/>
      <c r="M181" s="240" t="s">
        <v>1</v>
      </c>
      <c r="N181" s="241" t="s">
        <v>39</v>
      </c>
      <c r="O181" s="88"/>
      <c r="P181" s="222">
        <f>O181*H181</f>
        <v>0</v>
      </c>
      <c r="Q181" s="222">
        <v>0</v>
      </c>
      <c r="R181" s="222">
        <f>Q181*H181</f>
        <v>0</v>
      </c>
      <c r="S181" s="222">
        <v>0</v>
      </c>
      <c r="T181" s="223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24" t="s">
        <v>138</v>
      </c>
      <c r="AT181" s="224" t="s">
        <v>134</v>
      </c>
      <c r="AU181" s="224" t="s">
        <v>81</v>
      </c>
      <c r="AY181" s="14" t="s">
        <v>118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14" t="s">
        <v>81</v>
      </c>
      <c r="BK181" s="225">
        <f>ROUND(I181*H181,2)</f>
        <v>0</v>
      </c>
      <c r="BL181" s="14" t="s">
        <v>127</v>
      </c>
      <c r="BM181" s="224" t="s">
        <v>236</v>
      </c>
    </row>
    <row r="182" spans="1:47" s="2" customFormat="1" ht="12">
      <c r="A182" s="35"/>
      <c r="B182" s="36"/>
      <c r="C182" s="37"/>
      <c r="D182" s="226" t="s">
        <v>130</v>
      </c>
      <c r="E182" s="37"/>
      <c r="F182" s="227" t="s">
        <v>235</v>
      </c>
      <c r="G182" s="37"/>
      <c r="H182" s="37"/>
      <c r="I182" s="228"/>
      <c r="J182" s="37"/>
      <c r="K182" s="37"/>
      <c r="L182" s="41"/>
      <c r="M182" s="229"/>
      <c r="N182" s="230"/>
      <c r="O182" s="88"/>
      <c r="P182" s="88"/>
      <c r="Q182" s="88"/>
      <c r="R182" s="88"/>
      <c r="S182" s="88"/>
      <c r="T182" s="89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T182" s="14" t="s">
        <v>130</v>
      </c>
      <c r="AU182" s="14" t="s">
        <v>81</v>
      </c>
    </row>
    <row r="183" spans="1:65" s="2" customFormat="1" ht="16.5" customHeight="1">
      <c r="A183" s="35"/>
      <c r="B183" s="36"/>
      <c r="C183" s="231" t="s">
        <v>237</v>
      </c>
      <c r="D183" s="231" t="s">
        <v>134</v>
      </c>
      <c r="E183" s="232" t="s">
        <v>238</v>
      </c>
      <c r="F183" s="233" t="s">
        <v>239</v>
      </c>
      <c r="G183" s="234" t="s">
        <v>147</v>
      </c>
      <c r="H183" s="235">
        <v>35</v>
      </c>
      <c r="I183" s="236"/>
      <c r="J183" s="237">
        <f>ROUND(I183*H183,2)</f>
        <v>0</v>
      </c>
      <c r="K183" s="238"/>
      <c r="L183" s="239"/>
      <c r="M183" s="240" t="s">
        <v>1</v>
      </c>
      <c r="N183" s="241" t="s">
        <v>39</v>
      </c>
      <c r="O183" s="88"/>
      <c r="P183" s="222">
        <f>O183*H183</f>
        <v>0</v>
      </c>
      <c r="Q183" s="222">
        <v>0</v>
      </c>
      <c r="R183" s="222">
        <f>Q183*H183</f>
        <v>0</v>
      </c>
      <c r="S183" s="222">
        <v>0</v>
      </c>
      <c r="T183" s="223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24" t="s">
        <v>138</v>
      </c>
      <c r="AT183" s="224" t="s">
        <v>134</v>
      </c>
      <c r="AU183" s="224" t="s">
        <v>81</v>
      </c>
      <c r="AY183" s="14" t="s">
        <v>118</v>
      </c>
      <c r="BE183" s="225">
        <f>IF(N183="základní",J183,0)</f>
        <v>0</v>
      </c>
      <c r="BF183" s="225">
        <f>IF(N183="snížená",J183,0)</f>
        <v>0</v>
      </c>
      <c r="BG183" s="225">
        <f>IF(N183="zákl. přenesená",J183,0)</f>
        <v>0</v>
      </c>
      <c r="BH183" s="225">
        <f>IF(N183="sníž. přenesená",J183,0)</f>
        <v>0</v>
      </c>
      <c r="BI183" s="225">
        <f>IF(N183="nulová",J183,0)</f>
        <v>0</v>
      </c>
      <c r="BJ183" s="14" t="s">
        <v>81</v>
      </c>
      <c r="BK183" s="225">
        <f>ROUND(I183*H183,2)</f>
        <v>0</v>
      </c>
      <c r="BL183" s="14" t="s">
        <v>127</v>
      </c>
      <c r="BM183" s="224" t="s">
        <v>240</v>
      </c>
    </row>
    <row r="184" spans="1:47" s="2" customFormat="1" ht="12">
      <c r="A184" s="35"/>
      <c r="B184" s="36"/>
      <c r="C184" s="37"/>
      <c r="D184" s="226" t="s">
        <v>130</v>
      </c>
      <c r="E184" s="37"/>
      <c r="F184" s="227" t="s">
        <v>239</v>
      </c>
      <c r="G184" s="37"/>
      <c r="H184" s="37"/>
      <c r="I184" s="228"/>
      <c r="J184" s="37"/>
      <c r="K184" s="37"/>
      <c r="L184" s="41"/>
      <c r="M184" s="229"/>
      <c r="N184" s="230"/>
      <c r="O184" s="88"/>
      <c r="P184" s="88"/>
      <c r="Q184" s="88"/>
      <c r="R184" s="88"/>
      <c r="S184" s="88"/>
      <c r="T184" s="89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T184" s="14" t="s">
        <v>130</v>
      </c>
      <c r="AU184" s="14" t="s">
        <v>81</v>
      </c>
    </row>
    <row r="185" spans="1:65" s="2" customFormat="1" ht="16.5" customHeight="1">
      <c r="A185" s="35"/>
      <c r="B185" s="36"/>
      <c r="C185" s="231" t="s">
        <v>241</v>
      </c>
      <c r="D185" s="231" t="s">
        <v>134</v>
      </c>
      <c r="E185" s="232" t="s">
        <v>242</v>
      </c>
      <c r="F185" s="233" t="s">
        <v>243</v>
      </c>
      <c r="G185" s="234" t="s">
        <v>147</v>
      </c>
      <c r="H185" s="235">
        <v>580</v>
      </c>
      <c r="I185" s="236"/>
      <c r="J185" s="237">
        <f>ROUND(I185*H185,2)</f>
        <v>0</v>
      </c>
      <c r="K185" s="238"/>
      <c r="L185" s="239"/>
      <c r="M185" s="240" t="s">
        <v>1</v>
      </c>
      <c r="N185" s="241" t="s">
        <v>39</v>
      </c>
      <c r="O185" s="88"/>
      <c r="P185" s="222">
        <f>O185*H185</f>
        <v>0</v>
      </c>
      <c r="Q185" s="222">
        <v>0</v>
      </c>
      <c r="R185" s="222">
        <f>Q185*H185</f>
        <v>0</v>
      </c>
      <c r="S185" s="222">
        <v>0</v>
      </c>
      <c r="T185" s="223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24" t="s">
        <v>138</v>
      </c>
      <c r="AT185" s="224" t="s">
        <v>134</v>
      </c>
      <c r="AU185" s="224" t="s">
        <v>81</v>
      </c>
      <c r="AY185" s="14" t="s">
        <v>118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4" t="s">
        <v>81</v>
      </c>
      <c r="BK185" s="225">
        <f>ROUND(I185*H185,2)</f>
        <v>0</v>
      </c>
      <c r="BL185" s="14" t="s">
        <v>127</v>
      </c>
      <c r="BM185" s="224" t="s">
        <v>244</v>
      </c>
    </row>
    <row r="186" spans="1:47" s="2" customFormat="1" ht="12">
      <c r="A186" s="35"/>
      <c r="B186" s="36"/>
      <c r="C186" s="37"/>
      <c r="D186" s="226" t="s">
        <v>130</v>
      </c>
      <c r="E186" s="37"/>
      <c r="F186" s="227" t="s">
        <v>243</v>
      </c>
      <c r="G186" s="37"/>
      <c r="H186" s="37"/>
      <c r="I186" s="228"/>
      <c r="J186" s="37"/>
      <c r="K186" s="37"/>
      <c r="L186" s="41"/>
      <c r="M186" s="229"/>
      <c r="N186" s="230"/>
      <c r="O186" s="88"/>
      <c r="P186" s="88"/>
      <c r="Q186" s="88"/>
      <c r="R186" s="88"/>
      <c r="S186" s="88"/>
      <c r="T186" s="89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T186" s="14" t="s">
        <v>130</v>
      </c>
      <c r="AU186" s="14" t="s">
        <v>81</v>
      </c>
    </row>
    <row r="187" spans="1:65" s="2" customFormat="1" ht="16.5" customHeight="1">
      <c r="A187" s="35"/>
      <c r="B187" s="36"/>
      <c r="C187" s="231" t="s">
        <v>245</v>
      </c>
      <c r="D187" s="231" t="s">
        <v>134</v>
      </c>
      <c r="E187" s="232" t="s">
        <v>246</v>
      </c>
      <c r="F187" s="233" t="s">
        <v>247</v>
      </c>
      <c r="G187" s="234" t="s">
        <v>147</v>
      </c>
      <c r="H187" s="235">
        <v>580</v>
      </c>
      <c r="I187" s="236"/>
      <c r="J187" s="237">
        <f>ROUND(I187*H187,2)</f>
        <v>0</v>
      </c>
      <c r="K187" s="238"/>
      <c r="L187" s="239"/>
      <c r="M187" s="240" t="s">
        <v>1</v>
      </c>
      <c r="N187" s="241" t="s">
        <v>39</v>
      </c>
      <c r="O187" s="88"/>
      <c r="P187" s="222">
        <f>O187*H187</f>
        <v>0</v>
      </c>
      <c r="Q187" s="222">
        <v>0</v>
      </c>
      <c r="R187" s="222">
        <f>Q187*H187</f>
        <v>0</v>
      </c>
      <c r="S187" s="222">
        <v>0</v>
      </c>
      <c r="T187" s="223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24" t="s">
        <v>138</v>
      </c>
      <c r="AT187" s="224" t="s">
        <v>134</v>
      </c>
      <c r="AU187" s="224" t="s">
        <v>81</v>
      </c>
      <c r="AY187" s="14" t="s">
        <v>118</v>
      </c>
      <c r="BE187" s="225">
        <f>IF(N187="základní",J187,0)</f>
        <v>0</v>
      </c>
      <c r="BF187" s="225">
        <f>IF(N187="snížená",J187,0)</f>
        <v>0</v>
      </c>
      <c r="BG187" s="225">
        <f>IF(N187="zákl. přenesená",J187,0)</f>
        <v>0</v>
      </c>
      <c r="BH187" s="225">
        <f>IF(N187="sníž. přenesená",J187,0)</f>
        <v>0</v>
      </c>
      <c r="BI187" s="225">
        <f>IF(N187="nulová",J187,0)</f>
        <v>0</v>
      </c>
      <c r="BJ187" s="14" t="s">
        <v>81</v>
      </c>
      <c r="BK187" s="225">
        <f>ROUND(I187*H187,2)</f>
        <v>0</v>
      </c>
      <c r="BL187" s="14" t="s">
        <v>127</v>
      </c>
      <c r="BM187" s="224" t="s">
        <v>248</v>
      </c>
    </row>
    <row r="188" spans="1:47" s="2" customFormat="1" ht="12">
      <c r="A188" s="35"/>
      <c r="B188" s="36"/>
      <c r="C188" s="37"/>
      <c r="D188" s="226" t="s">
        <v>130</v>
      </c>
      <c r="E188" s="37"/>
      <c r="F188" s="227" t="s">
        <v>247</v>
      </c>
      <c r="G188" s="37"/>
      <c r="H188" s="37"/>
      <c r="I188" s="228"/>
      <c r="J188" s="37"/>
      <c r="K188" s="37"/>
      <c r="L188" s="41"/>
      <c r="M188" s="229"/>
      <c r="N188" s="230"/>
      <c r="O188" s="88"/>
      <c r="P188" s="88"/>
      <c r="Q188" s="88"/>
      <c r="R188" s="88"/>
      <c r="S188" s="88"/>
      <c r="T188" s="89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T188" s="14" t="s">
        <v>130</v>
      </c>
      <c r="AU188" s="14" t="s">
        <v>81</v>
      </c>
    </row>
    <row r="189" spans="1:65" s="2" customFormat="1" ht="16.5" customHeight="1">
      <c r="A189" s="35"/>
      <c r="B189" s="36"/>
      <c r="C189" s="231" t="s">
        <v>249</v>
      </c>
      <c r="D189" s="231" t="s">
        <v>134</v>
      </c>
      <c r="E189" s="232" t="s">
        <v>250</v>
      </c>
      <c r="F189" s="233" t="s">
        <v>251</v>
      </c>
      <c r="G189" s="234" t="s">
        <v>147</v>
      </c>
      <c r="H189" s="235">
        <v>580</v>
      </c>
      <c r="I189" s="236"/>
      <c r="J189" s="237">
        <f>ROUND(I189*H189,2)</f>
        <v>0</v>
      </c>
      <c r="K189" s="238"/>
      <c r="L189" s="239"/>
      <c r="M189" s="240" t="s">
        <v>1</v>
      </c>
      <c r="N189" s="241" t="s">
        <v>39</v>
      </c>
      <c r="O189" s="88"/>
      <c r="P189" s="222">
        <f>O189*H189</f>
        <v>0</v>
      </c>
      <c r="Q189" s="222">
        <v>0</v>
      </c>
      <c r="R189" s="222">
        <f>Q189*H189</f>
        <v>0</v>
      </c>
      <c r="S189" s="222">
        <v>0</v>
      </c>
      <c r="T189" s="223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24" t="s">
        <v>138</v>
      </c>
      <c r="AT189" s="224" t="s">
        <v>134</v>
      </c>
      <c r="AU189" s="224" t="s">
        <v>81</v>
      </c>
      <c r="AY189" s="14" t="s">
        <v>118</v>
      </c>
      <c r="BE189" s="225">
        <f>IF(N189="základní",J189,0)</f>
        <v>0</v>
      </c>
      <c r="BF189" s="225">
        <f>IF(N189="snížená",J189,0)</f>
        <v>0</v>
      </c>
      <c r="BG189" s="225">
        <f>IF(N189="zákl. přenesená",J189,0)</f>
        <v>0</v>
      </c>
      <c r="BH189" s="225">
        <f>IF(N189="sníž. přenesená",J189,0)</f>
        <v>0</v>
      </c>
      <c r="BI189" s="225">
        <f>IF(N189="nulová",J189,0)</f>
        <v>0</v>
      </c>
      <c r="BJ189" s="14" t="s">
        <v>81</v>
      </c>
      <c r="BK189" s="225">
        <f>ROUND(I189*H189,2)</f>
        <v>0</v>
      </c>
      <c r="BL189" s="14" t="s">
        <v>127</v>
      </c>
      <c r="BM189" s="224" t="s">
        <v>252</v>
      </c>
    </row>
    <row r="190" spans="1:47" s="2" customFormat="1" ht="12">
      <c r="A190" s="35"/>
      <c r="B190" s="36"/>
      <c r="C190" s="37"/>
      <c r="D190" s="226" t="s">
        <v>130</v>
      </c>
      <c r="E190" s="37"/>
      <c r="F190" s="227" t="s">
        <v>251</v>
      </c>
      <c r="G190" s="37"/>
      <c r="H190" s="37"/>
      <c r="I190" s="228"/>
      <c r="J190" s="37"/>
      <c r="K190" s="37"/>
      <c r="L190" s="41"/>
      <c r="M190" s="229"/>
      <c r="N190" s="230"/>
      <c r="O190" s="88"/>
      <c r="P190" s="88"/>
      <c r="Q190" s="88"/>
      <c r="R190" s="88"/>
      <c r="S190" s="88"/>
      <c r="T190" s="89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T190" s="14" t="s">
        <v>130</v>
      </c>
      <c r="AU190" s="14" t="s">
        <v>81</v>
      </c>
    </row>
    <row r="191" spans="1:65" s="2" customFormat="1" ht="16.5" customHeight="1">
      <c r="A191" s="35"/>
      <c r="B191" s="36"/>
      <c r="C191" s="231" t="s">
        <v>253</v>
      </c>
      <c r="D191" s="231" t="s">
        <v>134</v>
      </c>
      <c r="E191" s="232" t="s">
        <v>254</v>
      </c>
      <c r="F191" s="233" t="s">
        <v>255</v>
      </c>
      <c r="G191" s="234" t="s">
        <v>147</v>
      </c>
      <c r="H191" s="235">
        <v>580</v>
      </c>
      <c r="I191" s="236"/>
      <c r="J191" s="237">
        <f>ROUND(I191*H191,2)</f>
        <v>0</v>
      </c>
      <c r="K191" s="238"/>
      <c r="L191" s="239"/>
      <c r="M191" s="240" t="s">
        <v>1</v>
      </c>
      <c r="N191" s="241" t="s">
        <v>39</v>
      </c>
      <c r="O191" s="88"/>
      <c r="P191" s="222">
        <f>O191*H191</f>
        <v>0</v>
      </c>
      <c r="Q191" s="222">
        <v>0</v>
      </c>
      <c r="R191" s="222">
        <f>Q191*H191</f>
        <v>0</v>
      </c>
      <c r="S191" s="222">
        <v>0</v>
      </c>
      <c r="T191" s="223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24" t="s">
        <v>138</v>
      </c>
      <c r="AT191" s="224" t="s">
        <v>134</v>
      </c>
      <c r="AU191" s="224" t="s">
        <v>81</v>
      </c>
      <c r="AY191" s="14" t="s">
        <v>118</v>
      </c>
      <c r="BE191" s="225">
        <f>IF(N191="základní",J191,0)</f>
        <v>0</v>
      </c>
      <c r="BF191" s="225">
        <f>IF(N191="snížená",J191,0)</f>
        <v>0</v>
      </c>
      <c r="BG191" s="225">
        <f>IF(N191="zákl. přenesená",J191,0)</f>
        <v>0</v>
      </c>
      <c r="BH191" s="225">
        <f>IF(N191="sníž. přenesená",J191,0)</f>
        <v>0</v>
      </c>
      <c r="BI191" s="225">
        <f>IF(N191="nulová",J191,0)</f>
        <v>0</v>
      </c>
      <c r="BJ191" s="14" t="s">
        <v>81</v>
      </c>
      <c r="BK191" s="225">
        <f>ROUND(I191*H191,2)</f>
        <v>0</v>
      </c>
      <c r="BL191" s="14" t="s">
        <v>127</v>
      </c>
      <c r="BM191" s="224" t="s">
        <v>256</v>
      </c>
    </row>
    <row r="192" spans="1:47" s="2" customFormat="1" ht="12">
      <c r="A192" s="35"/>
      <c r="B192" s="36"/>
      <c r="C192" s="37"/>
      <c r="D192" s="226" t="s">
        <v>130</v>
      </c>
      <c r="E192" s="37"/>
      <c r="F192" s="227" t="s">
        <v>255</v>
      </c>
      <c r="G192" s="37"/>
      <c r="H192" s="37"/>
      <c r="I192" s="228"/>
      <c r="J192" s="37"/>
      <c r="K192" s="37"/>
      <c r="L192" s="41"/>
      <c r="M192" s="229"/>
      <c r="N192" s="230"/>
      <c r="O192" s="88"/>
      <c r="P192" s="88"/>
      <c r="Q192" s="88"/>
      <c r="R192" s="88"/>
      <c r="S192" s="88"/>
      <c r="T192" s="89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T192" s="14" t="s">
        <v>130</v>
      </c>
      <c r="AU192" s="14" t="s">
        <v>81</v>
      </c>
    </row>
    <row r="193" spans="1:65" s="2" customFormat="1" ht="16.5" customHeight="1">
      <c r="A193" s="35"/>
      <c r="B193" s="36"/>
      <c r="C193" s="231" t="s">
        <v>257</v>
      </c>
      <c r="D193" s="231" t="s">
        <v>134</v>
      </c>
      <c r="E193" s="232" t="s">
        <v>258</v>
      </c>
      <c r="F193" s="233" t="s">
        <v>259</v>
      </c>
      <c r="G193" s="234" t="s">
        <v>147</v>
      </c>
      <c r="H193" s="235">
        <v>580</v>
      </c>
      <c r="I193" s="236"/>
      <c r="J193" s="237">
        <f>ROUND(I193*H193,2)</f>
        <v>0</v>
      </c>
      <c r="K193" s="238"/>
      <c r="L193" s="239"/>
      <c r="M193" s="240" t="s">
        <v>1</v>
      </c>
      <c r="N193" s="241" t="s">
        <v>39</v>
      </c>
      <c r="O193" s="88"/>
      <c r="P193" s="222">
        <f>O193*H193</f>
        <v>0</v>
      </c>
      <c r="Q193" s="222">
        <v>0</v>
      </c>
      <c r="R193" s="222">
        <f>Q193*H193</f>
        <v>0</v>
      </c>
      <c r="S193" s="222">
        <v>0</v>
      </c>
      <c r="T193" s="223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24" t="s">
        <v>138</v>
      </c>
      <c r="AT193" s="224" t="s">
        <v>134</v>
      </c>
      <c r="AU193" s="224" t="s">
        <v>81</v>
      </c>
      <c r="AY193" s="14" t="s">
        <v>118</v>
      </c>
      <c r="BE193" s="225">
        <f>IF(N193="základní",J193,0)</f>
        <v>0</v>
      </c>
      <c r="BF193" s="225">
        <f>IF(N193="snížená",J193,0)</f>
        <v>0</v>
      </c>
      <c r="BG193" s="225">
        <f>IF(N193="zákl. přenesená",J193,0)</f>
        <v>0</v>
      </c>
      <c r="BH193" s="225">
        <f>IF(N193="sníž. přenesená",J193,0)</f>
        <v>0</v>
      </c>
      <c r="BI193" s="225">
        <f>IF(N193="nulová",J193,0)</f>
        <v>0</v>
      </c>
      <c r="BJ193" s="14" t="s">
        <v>81</v>
      </c>
      <c r="BK193" s="225">
        <f>ROUND(I193*H193,2)</f>
        <v>0</v>
      </c>
      <c r="BL193" s="14" t="s">
        <v>127</v>
      </c>
      <c r="BM193" s="224" t="s">
        <v>260</v>
      </c>
    </row>
    <row r="194" spans="1:47" s="2" customFormat="1" ht="12">
      <c r="A194" s="35"/>
      <c r="B194" s="36"/>
      <c r="C194" s="37"/>
      <c r="D194" s="226" t="s">
        <v>130</v>
      </c>
      <c r="E194" s="37"/>
      <c r="F194" s="227" t="s">
        <v>259</v>
      </c>
      <c r="G194" s="37"/>
      <c r="H194" s="37"/>
      <c r="I194" s="228"/>
      <c r="J194" s="37"/>
      <c r="K194" s="37"/>
      <c r="L194" s="41"/>
      <c r="M194" s="229"/>
      <c r="N194" s="230"/>
      <c r="O194" s="88"/>
      <c r="P194" s="88"/>
      <c r="Q194" s="88"/>
      <c r="R194" s="88"/>
      <c r="S194" s="88"/>
      <c r="T194" s="89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T194" s="14" t="s">
        <v>130</v>
      </c>
      <c r="AU194" s="14" t="s">
        <v>81</v>
      </c>
    </row>
    <row r="195" spans="1:65" s="2" customFormat="1" ht="16.5" customHeight="1">
      <c r="A195" s="35"/>
      <c r="B195" s="36"/>
      <c r="C195" s="231" t="s">
        <v>261</v>
      </c>
      <c r="D195" s="231" t="s">
        <v>134</v>
      </c>
      <c r="E195" s="232" t="s">
        <v>262</v>
      </c>
      <c r="F195" s="233" t="s">
        <v>263</v>
      </c>
      <c r="G195" s="234" t="s">
        <v>147</v>
      </c>
      <c r="H195" s="235">
        <v>580</v>
      </c>
      <c r="I195" s="236"/>
      <c r="J195" s="237">
        <f>ROUND(I195*H195,2)</f>
        <v>0</v>
      </c>
      <c r="K195" s="238"/>
      <c r="L195" s="239"/>
      <c r="M195" s="240" t="s">
        <v>1</v>
      </c>
      <c r="N195" s="241" t="s">
        <v>39</v>
      </c>
      <c r="O195" s="88"/>
      <c r="P195" s="222">
        <f>O195*H195</f>
        <v>0</v>
      </c>
      <c r="Q195" s="222">
        <v>0</v>
      </c>
      <c r="R195" s="222">
        <f>Q195*H195</f>
        <v>0</v>
      </c>
      <c r="S195" s="222">
        <v>0</v>
      </c>
      <c r="T195" s="223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24" t="s">
        <v>138</v>
      </c>
      <c r="AT195" s="224" t="s">
        <v>134</v>
      </c>
      <c r="AU195" s="224" t="s">
        <v>81</v>
      </c>
      <c r="AY195" s="14" t="s">
        <v>118</v>
      </c>
      <c r="BE195" s="225">
        <f>IF(N195="základní",J195,0)</f>
        <v>0</v>
      </c>
      <c r="BF195" s="225">
        <f>IF(N195="snížená",J195,0)</f>
        <v>0</v>
      </c>
      <c r="BG195" s="225">
        <f>IF(N195="zákl. přenesená",J195,0)</f>
        <v>0</v>
      </c>
      <c r="BH195" s="225">
        <f>IF(N195="sníž. přenesená",J195,0)</f>
        <v>0</v>
      </c>
      <c r="BI195" s="225">
        <f>IF(N195="nulová",J195,0)</f>
        <v>0</v>
      </c>
      <c r="BJ195" s="14" t="s">
        <v>81</v>
      </c>
      <c r="BK195" s="225">
        <f>ROUND(I195*H195,2)</f>
        <v>0</v>
      </c>
      <c r="BL195" s="14" t="s">
        <v>127</v>
      </c>
      <c r="BM195" s="224" t="s">
        <v>264</v>
      </c>
    </row>
    <row r="196" spans="1:47" s="2" customFormat="1" ht="12">
      <c r="A196" s="35"/>
      <c r="B196" s="36"/>
      <c r="C196" s="37"/>
      <c r="D196" s="226" t="s">
        <v>130</v>
      </c>
      <c r="E196" s="37"/>
      <c r="F196" s="227" t="s">
        <v>263</v>
      </c>
      <c r="G196" s="37"/>
      <c r="H196" s="37"/>
      <c r="I196" s="228"/>
      <c r="J196" s="37"/>
      <c r="K196" s="37"/>
      <c r="L196" s="41"/>
      <c r="M196" s="229"/>
      <c r="N196" s="230"/>
      <c r="O196" s="88"/>
      <c r="P196" s="88"/>
      <c r="Q196" s="88"/>
      <c r="R196" s="88"/>
      <c r="S196" s="88"/>
      <c r="T196" s="89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T196" s="14" t="s">
        <v>130</v>
      </c>
      <c r="AU196" s="14" t="s">
        <v>81</v>
      </c>
    </row>
    <row r="197" spans="1:65" s="2" customFormat="1" ht="16.5" customHeight="1">
      <c r="A197" s="35"/>
      <c r="B197" s="36"/>
      <c r="C197" s="231" t="s">
        <v>265</v>
      </c>
      <c r="D197" s="231" t="s">
        <v>134</v>
      </c>
      <c r="E197" s="232" t="s">
        <v>266</v>
      </c>
      <c r="F197" s="233" t="s">
        <v>267</v>
      </c>
      <c r="G197" s="234" t="s">
        <v>147</v>
      </c>
      <c r="H197" s="235">
        <v>580</v>
      </c>
      <c r="I197" s="236"/>
      <c r="J197" s="237">
        <f>ROUND(I197*H197,2)</f>
        <v>0</v>
      </c>
      <c r="K197" s="238"/>
      <c r="L197" s="239"/>
      <c r="M197" s="240" t="s">
        <v>1</v>
      </c>
      <c r="N197" s="241" t="s">
        <v>39</v>
      </c>
      <c r="O197" s="88"/>
      <c r="P197" s="222">
        <f>O197*H197</f>
        <v>0</v>
      </c>
      <c r="Q197" s="222">
        <v>0</v>
      </c>
      <c r="R197" s="222">
        <f>Q197*H197</f>
        <v>0</v>
      </c>
      <c r="S197" s="222">
        <v>0</v>
      </c>
      <c r="T197" s="223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24" t="s">
        <v>138</v>
      </c>
      <c r="AT197" s="224" t="s">
        <v>134</v>
      </c>
      <c r="AU197" s="224" t="s">
        <v>81</v>
      </c>
      <c r="AY197" s="14" t="s">
        <v>118</v>
      </c>
      <c r="BE197" s="225">
        <f>IF(N197="základní",J197,0)</f>
        <v>0</v>
      </c>
      <c r="BF197" s="225">
        <f>IF(N197="snížená",J197,0)</f>
        <v>0</v>
      </c>
      <c r="BG197" s="225">
        <f>IF(N197="zákl. přenesená",J197,0)</f>
        <v>0</v>
      </c>
      <c r="BH197" s="225">
        <f>IF(N197="sníž. přenesená",J197,0)</f>
        <v>0</v>
      </c>
      <c r="BI197" s="225">
        <f>IF(N197="nulová",J197,0)</f>
        <v>0</v>
      </c>
      <c r="BJ197" s="14" t="s">
        <v>81</v>
      </c>
      <c r="BK197" s="225">
        <f>ROUND(I197*H197,2)</f>
        <v>0</v>
      </c>
      <c r="BL197" s="14" t="s">
        <v>127</v>
      </c>
      <c r="BM197" s="224" t="s">
        <v>268</v>
      </c>
    </row>
    <row r="198" spans="1:47" s="2" customFormat="1" ht="12">
      <c r="A198" s="35"/>
      <c r="B198" s="36"/>
      <c r="C198" s="37"/>
      <c r="D198" s="226" t="s">
        <v>130</v>
      </c>
      <c r="E198" s="37"/>
      <c r="F198" s="227" t="s">
        <v>267</v>
      </c>
      <c r="G198" s="37"/>
      <c r="H198" s="37"/>
      <c r="I198" s="228"/>
      <c r="J198" s="37"/>
      <c r="K198" s="37"/>
      <c r="L198" s="41"/>
      <c r="M198" s="229"/>
      <c r="N198" s="230"/>
      <c r="O198" s="88"/>
      <c r="P198" s="88"/>
      <c r="Q198" s="88"/>
      <c r="R198" s="88"/>
      <c r="S198" s="88"/>
      <c r="T198" s="89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T198" s="14" t="s">
        <v>130</v>
      </c>
      <c r="AU198" s="14" t="s">
        <v>81</v>
      </c>
    </row>
    <row r="199" spans="1:65" s="2" customFormat="1" ht="16.5" customHeight="1">
      <c r="A199" s="35"/>
      <c r="B199" s="36"/>
      <c r="C199" s="231" t="s">
        <v>269</v>
      </c>
      <c r="D199" s="231" t="s">
        <v>134</v>
      </c>
      <c r="E199" s="232" t="s">
        <v>270</v>
      </c>
      <c r="F199" s="233" t="s">
        <v>271</v>
      </c>
      <c r="G199" s="234" t="s">
        <v>147</v>
      </c>
      <c r="H199" s="235">
        <v>580</v>
      </c>
      <c r="I199" s="236"/>
      <c r="J199" s="237">
        <f>ROUND(I199*H199,2)</f>
        <v>0</v>
      </c>
      <c r="K199" s="238"/>
      <c r="L199" s="239"/>
      <c r="M199" s="240" t="s">
        <v>1</v>
      </c>
      <c r="N199" s="241" t="s">
        <v>39</v>
      </c>
      <c r="O199" s="88"/>
      <c r="P199" s="222">
        <f>O199*H199</f>
        <v>0</v>
      </c>
      <c r="Q199" s="222">
        <v>0</v>
      </c>
      <c r="R199" s="222">
        <f>Q199*H199</f>
        <v>0</v>
      </c>
      <c r="S199" s="222">
        <v>0</v>
      </c>
      <c r="T199" s="223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24" t="s">
        <v>138</v>
      </c>
      <c r="AT199" s="224" t="s">
        <v>134</v>
      </c>
      <c r="AU199" s="224" t="s">
        <v>81</v>
      </c>
      <c r="AY199" s="14" t="s">
        <v>118</v>
      </c>
      <c r="BE199" s="225">
        <f>IF(N199="základní",J199,0)</f>
        <v>0</v>
      </c>
      <c r="BF199" s="225">
        <f>IF(N199="snížená",J199,0)</f>
        <v>0</v>
      </c>
      <c r="BG199" s="225">
        <f>IF(N199="zákl. přenesená",J199,0)</f>
        <v>0</v>
      </c>
      <c r="BH199" s="225">
        <f>IF(N199="sníž. přenesená",J199,0)</f>
        <v>0</v>
      </c>
      <c r="BI199" s="225">
        <f>IF(N199="nulová",J199,0)</f>
        <v>0</v>
      </c>
      <c r="BJ199" s="14" t="s">
        <v>81</v>
      </c>
      <c r="BK199" s="225">
        <f>ROUND(I199*H199,2)</f>
        <v>0</v>
      </c>
      <c r="BL199" s="14" t="s">
        <v>127</v>
      </c>
      <c r="BM199" s="224" t="s">
        <v>272</v>
      </c>
    </row>
    <row r="200" spans="1:47" s="2" customFormat="1" ht="12">
      <c r="A200" s="35"/>
      <c r="B200" s="36"/>
      <c r="C200" s="37"/>
      <c r="D200" s="226" t="s">
        <v>130</v>
      </c>
      <c r="E200" s="37"/>
      <c r="F200" s="227" t="s">
        <v>271</v>
      </c>
      <c r="G200" s="37"/>
      <c r="H200" s="37"/>
      <c r="I200" s="228"/>
      <c r="J200" s="37"/>
      <c r="K200" s="37"/>
      <c r="L200" s="41"/>
      <c r="M200" s="229"/>
      <c r="N200" s="230"/>
      <c r="O200" s="88"/>
      <c r="P200" s="88"/>
      <c r="Q200" s="88"/>
      <c r="R200" s="88"/>
      <c r="S200" s="88"/>
      <c r="T200" s="89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T200" s="14" t="s">
        <v>130</v>
      </c>
      <c r="AU200" s="14" t="s">
        <v>81</v>
      </c>
    </row>
    <row r="201" spans="1:65" s="2" customFormat="1" ht="16.5" customHeight="1">
      <c r="A201" s="35"/>
      <c r="B201" s="36"/>
      <c r="C201" s="231" t="s">
        <v>273</v>
      </c>
      <c r="D201" s="231" t="s">
        <v>134</v>
      </c>
      <c r="E201" s="232" t="s">
        <v>274</v>
      </c>
      <c r="F201" s="233" t="s">
        <v>275</v>
      </c>
      <c r="G201" s="234" t="s">
        <v>147</v>
      </c>
      <c r="H201" s="235">
        <v>580</v>
      </c>
      <c r="I201" s="236"/>
      <c r="J201" s="237">
        <f>ROUND(I201*H201,2)</f>
        <v>0</v>
      </c>
      <c r="K201" s="238"/>
      <c r="L201" s="239"/>
      <c r="M201" s="240" t="s">
        <v>1</v>
      </c>
      <c r="N201" s="241" t="s">
        <v>39</v>
      </c>
      <c r="O201" s="88"/>
      <c r="P201" s="222">
        <f>O201*H201</f>
        <v>0</v>
      </c>
      <c r="Q201" s="222">
        <v>0</v>
      </c>
      <c r="R201" s="222">
        <f>Q201*H201</f>
        <v>0</v>
      </c>
      <c r="S201" s="222">
        <v>0</v>
      </c>
      <c r="T201" s="223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24" t="s">
        <v>138</v>
      </c>
      <c r="AT201" s="224" t="s">
        <v>134</v>
      </c>
      <c r="AU201" s="224" t="s">
        <v>81</v>
      </c>
      <c r="AY201" s="14" t="s">
        <v>118</v>
      </c>
      <c r="BE201" s="225">
        <f>IF(N201="základní",J201,0)</f>
        <v>0</v>
      </c>
      <c r="BF201" s="225">
        <f>IF(N201="snížená",J201,0)</f>
        <v>0</v>
      </c>
      <c r="BG201" s="225">
        <f>IF(N201="zákl. přenesená",J201,0)</f>
        <v>0</v>
      </c>
      <c r="BH201" s="225">
        <f>IF(N201="sníž. přenesená",J201,0)</f>
        <v>0</v>
      </c>
      <c r="BI201" s="225">
        <f>IF(N201="nulová",J201,0)</f>
        <v>0</v>
      </c>
      <c r="BJ201" s="14" t="s">
        <v>81</v>
      </c>
      <c r="BK201" s="225">
        <f>ROUND(I201*H201,2)</f>
        <v>0</v>
      </c>
      <c r="BL201" s="14" t="s">
        <v>127</v>
      </c>
      <c r="BM201" s="224" t="s">
        <v>276</v>
      </c>
    </row>
    <row r="202" spans="1:47" s="2" customFormat="1" ht="12">
      <c r="A202" s="35"/>
      <c r="B202" s="36"/>
      <c r="C202" s="37"/>
      <c r="D202" s="226" t="s">
        <v>130</v>
      </c>
      <c r="E202" s="37"/>
      <c r="F202" s="227" t="s">
        <v>275</v>
      </c>
      <c r="G202" s="37"/>
      <c r="H202" s="37"/>
      <c r="I202" s="228"/>
      <c r="J202" s="37"/>
      <c r="K202" s="37"/>
      <c r="L202" s="41"/>
      <c r="M202" s="229"/>
      <c r="N202" s="230"/>
      <c r="O202" s="88"/>
      <c r="P202" s="88"/>
      <c r="Q202" s="88"/>
      <c r="R202" s="88"/>
      <c r="S202" s="88"/>
      <c r="T202" s="89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T202" s="14" t="s">
        <v>130</v>
      </c>
      <c r="AU202" s="14" t="s">
        <v>81</v>
      </c>
    </row>
    <row r="203" spans="1:65" s="2" customFormat="1" ht="16.5" customHeight="1">
      <c r="A203" s="35"/>
      <c r="B203" s="36"/>
      <c r="C203" s="231" t="s">
        <v>277</v>
      </c>
      <c r="D203" s="231" t="s">
        <v>134</v>
      </c>
      <c r="E203" s="232" t="s">
        <v>278</v>
      </c>
      <c r="F203" s="233" t="s">
        <v>279</v>
      </c>
      <c r="G203" s="234" t="s">
        <v>147</v>
      </c>
      <c r="H203" s="235">
        <v>580</v>
      </c>
      <c r="I203" s="236"/>
      <c r="J203" s="237">
        <f>ROUND(I203*H203,2)</f>
        <v>0</v>
      </c>
      <c r="K203" s="238"/>
      <c r="L203" s="239"/>
      <c r="M203" s="240" t="s">
        <v>1</v>
      </c>
      <c r="N203" s="241" t="s">
        <v>39</v>
      </c>
      <c r="O203" s="88"/>
      <c r="P203" s="222">
        <f>O203*H203</f>
        <v>0</v>
      </c>
      <c r="Q203" s="222">
        <v>0</v>
      </c>
      <c r="R203" s="222">
        <f>Q203*H203</f>
        <v>0</v>
      </c>
      <c r="S203" s="222">
        <v>0</v>
      </c>
      <c r="T203" s="223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24" t="s">
        <v>138</v>
      </c>
      <c r="AT203" s="224" t="s">
        <v>134</v>
      </c>
      <c r="AU203" s="224" t="s">
        <v>81</v>
      </c>
      <c r="AY203" s="14" t="s">
        <v>118</v>
      </c>
      <c r="BE203" s="225">
        <f>IF(N203="základní",J203,0)</f>
        <v>0</v>
      </c>
      <c r="BF203" s="225">
        <f>IF(N203="snížená",J203,0)</f>
        <v>0</v>
      </c>
      <c r="BG203" s="225">
        <f>IF(N203="zákl. přenesená",J203,0)</f>
        <v>0</v>
      </c>
      <c r="BH203" s="225">
        <f>IF(N203="sníž. přenesená",J203,0)</f>
        <v>0</v>
      </c>
      <c r="BI203" s="225">
        <f>IF(N203="nulová",J203,0)</f>
        <v>0</v>
      </c>
      <c r="BJ203" s="14" t="s">
        <v>81</v>
      </c>
      <c r="BK203" s="225">
        <f>ROUND(I203*H203,2)</f>
        <v>0</v>
      </c>
      <c r="BL203" s="14" t="s">
        <v>127</v>
      </c>
      <c r="BM203" s="224" t="s">
        <v>280</v>
      </c>
    </row>
    <row r="204" spans="1:47" s="2" customFormat="1" ht="12">
      <c r="A204" s="35"/>
      <c r="B204" s="36"/>
      <c r="C204" s="37"/>
      <c r="D204" s="226" t="s">
        <v>130</v>
      </c>
      <c r="E204" s="37"/>
      <c r="F204" s="227" t="s">
        <v>279</v>
      </c>
      <c r="G204" s="37"/>
      <c r="H204" s="37"/>
      <c r="I204" s="228"/>
      <c r="J204" s="37"/>
      <c r="K204" s="37"/>
      <c r="L204" s="41"/>
      <c r="M204" s="229"/>
      <c r="N204" s="230"/>
      <c r="O204" s="88"/>
      <c r="P204" s="88"/>
      <c r="Q204" s="88"/>
      <c r="R204" s="88"/>
      <c r="S204" s="88"/>
      <c r="T204" s="89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T204" s="14" t="s">
        <v>130</v>
      </c>
      <c r="AU204" s="14" t="s">
        <v>81</v>
      </c>
    </row>
    <row r="205" spans="1:65" s="2" customFormat="1" ht="16.5" customHeight="1">
      <c r="A205" s="35"/>
      <c r="B205" s="36"/>
      <c r="C205" s="231" t="s">
        <v>281</v>
      </c>
      <c r="D205" s="231" t="s">
        <v>134</v>
      </c>
      <c r="E205" s="232" t="s">
        <v>282</v>
      </c>
      <c r="F205" s="233" t="s">
        <v>283</v>
      </c>
      <c r="G205" s="234" t="s">
        <v>147</v>
      </c>
      <c r="H205" s="235">
        <v>18</v>
      </c>
      <c r="I205" s="236"/>
      <c r="J205" s="237">
        <f>ROUND(I205*H205,2)</f>
        <v>0</v>
      </c>
      <c r="K205" s="238"/>
      <c r="L205" s="239"/>
      <c r="M205" s="240" t="s">
        <v>1</v>
      </c>
      <c r="N205" s="241" t="s">
        <v>39</v>
      </c>
      <c r="O205" s="88"/>
      <c r="P205" s="222">
        <f>O205*H205</f>
        <v>0</v>
      </c>
      <c r="Q205" s="222">
        <v>0</v>
      </c>
      <c r="R205" s="222">
        <f>Q205*H205</f>
        <v>0</v>
      </c>
      <c r="S205" s="222">
        <v>0</v>
      </c>
      <c r="T205" s="223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24" t="s">
        <v>138</v>
      </c>
      <c r="AT205" s="224" t="s">
        <v>134</v>
      </c>
      <c r="AU205" s="224" t="s">
        <v>81</v>
      </c>
      <c r="AY205" s="14" t="s">
        <v>118</v>
      </c>
      <c r="BE205" s="225">
        <f>IF(N205="základní",J205,0)</f>
        <v>0</v>
      </c>
      <c r="BF205" s="225">
        <f>IF(N205="snížená",J205,0)</f>
        <v>0</v>
      </c>
      <c r="BG205" s="225">
        <f>IF(N205="zákl. přenesená",J205,0)</f>
        <v>0</v>
      </c>
      <c r="BH205" s="225">
        <f>IF(N205="sníž. přenesená",J205,0)</f>
        <v>0</v>
      </c>
      <c r="BI205" s="225">
        <f>IF(N205="nulová",J205,0)</f>
        <v>0</v>
      </c>
      <c r="BJ205" s="14" t="s">
        <v>81</v>
      </c>
      <c r="BK205" s="225">
        <f>ROUND(I205*H205,2)</f>
        <v>0</v>
      </c>
      <c r="BL205" s="14" t="s">
        <v>127</v>
      </c>
      <c r="BM205" s="224" t="s">
        <v>284</v>
      </c>
    </row>
    <row r="206" spans="1:47" s="2" customFormat="1" ht="12">
      <c r="A206" s="35"/>
      <c r="B206" s="36"/>
      <c r="C206" s="37"/>
      <c r="D206" s="226" t="s">
        <v>130</v>
      </c>
      <c r="E206" s="37"/>
      <c r="F206" s="227" t="s">
        <v>283</v>
      </c>
      <c r="G206" s="37"/>
      <c r="H206" s="37"/>
      <c r="I206" s="228"/>
      <c r="J206" s="37"/>
      <c r="K206" s="37"/>
      <c r="L206" s="41"/>
      <c r="M206" s="229"/>
      <c r="N206" s="230"/>
      <c r="O206" s="88"/>
      <c r="P206" s="88"/>
      <c r="Q206" s="88"/>
      <c r="R206" s="88"/>
      <c r="S206" s="88"/>
      <c r="T206" s="89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T206" s="14" t="s">
        <v>130</v>
      </c>
      <c r="AU206" s="14" t="s">
        <v>81</v>
      </c>
    </row>
    <row r="207" spans="1:65" s="2" customFormat="1" ht="16.5" customHeight="1">
      <c r="A207" s="35"/>
      <c r="B207" s="36"/>
      <c r="C207" s="231" t="s">
        <v>285</v>
      </c>
      <c r="D207" s="231" t="s">
        <v>134</v>
      </c>
      <c r="E207" s="232" t="s">
        <v>286</v>
      </c>
      <c r="F207" s="233" t="s">
        <v>287</v>
      </c>
      <c r="G207" s="234" t="s">
        <v>147</v>
      </c>
      <c r="H207" s="235">
        <v>604</v>
      </c>
      <c r="I207" s="236"/>
      <c r="J207" s="237">
        <f>ROUND(I207*H207,2)</f>
        <v>0</v>
      </c>
      <c r="K207" s="238"/>
      <c r="L207" s="239"/>
      <c r="M207" s="240" t="s">
        <v>1</v>
      </c>
      <c r="N207" s="241" t="s">
        <v>39</v>
      </c>
      <c r="O207" s="88"/>
      <c r="P207" s="222">
        <f>O207*H207</f>
        <v>0</v>
      </c>
      <c r="Q207" s="222">
        <v>0</v>
      </c>
      <c r="R207" s="222">
        <f>Q207*H207</f>
        <v>0</v>
      </c>
      <c r="S207" s="222">
        <v>0</v>
      </c>
      <c r="T207" s="223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24" t="s">
        <v>138</v>
      </c>
      <c r="AT207" s="224" t="s">
        <v>134</v>
      </c>
      <c r="AU207" s="224" t="s">
        <v>81</v>
      </c>
      <c r="AY207" s="14" t="s">
        <v>118</v>
      </c>
      <c r="BE207" s="225">
        <f>IF(N207="základní",J207,0)</f>
        <v>0</v>
      </c>
      <c r="BF207" s="225">
        <f>IF(N207="snížená",J207,0)</f>
        <v>0</v>
      </c>
      <c r="BG207" s="225">
        <f>IF(N207="zákl. přenesená",J207,0)</f>
        <v>0</v>
      </c>
      <c r="BH207" s="225">
        <f>IF(N207="sníž. přenesená",J207,0)</f>
        <v>0</v>
      </c>
      <c r="BI207" s="225">
        <f>IF(N207="nulová",J207,0)</f>
        <v>0</v>
      </c>
      <c r="BJ207" s="14" t="s">
        <v>81</v>
      </c>
      <c r="BK207" s="225">
        <f>ROUND(I207*H207,2)</f>
        <v>0</v>
      </c>
      <c r="BL207" s="14" t="s">
        <v>127</v>
      </c>
      <c r="BM207" s="224" t="s">
        <v>288</v>
      </c>
    </row>
    <row r="208" spans="1:47" s="2" customFormat="1" ht="12">
      <c r="A208" s="35"/>
      <c r="B208" s="36"/>
      <c r="C208" s="37"/>
      <c r="D208" s="226" t="s">
        <v>130</v>
      </c>
      <c r="E208" s="37"/>
      <c r="F208" s="227" t="s">
        <v>287</v>
      </c>
      <c r="G208" s="37"/>
      <c r="H208" s="37"/>
      <c r="I208" s="228"/>
      <c r="J208" s="37"/>
      <c r="K208" s="37"/>
      <c r="L208" s="41"/>
      <c r="M208" s="229"/>
      <c r="N208" s="230"/>
      <c r="O208" s="88"/>
      <c r="P208" s="88"/>
      <c r="Q208" s="88"/>
      <c r="R208" s="88"/>
      <c r="S208" s="88"/>
      <c r="T208" s="89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T208" s="14" t="s">
        <v>130</v>
      </c>
      <c r="AU208" s="14" t="s">
        <v>81</v>
      </c>
    </row>
    <row r="209" spans="1:65" s="2" customFormat="1" ht="16.5" customHeight="1">
      <c r="A209" s="35"/>
      <c r="B209" s="36"/>
      <c r="C209" s="231" t="s">
        <v>289</v>
      </c>
      <c r="D209" s="231" t="s">
        <v>134</v>
      </c>
      <c r="E209" s="232" t="s">
        <v>290</v>
      </c>
      <c r="F209" s="233" t="s">
        <v>291</v>
      </c>
      <c r="G209" s="234" t="s">
        <v>147</v>
      </c>
      <c r="H209" s="235">
        <v>110</v>
      </c>
      <c r="I209" s="236"/>
      <c r="J209" s="237">
        <f>ROUND(I209*H209,2)</f>
        <v>0</v>
      </c>
      <c r="K209" s="238"/>
      <c r="L209" s="239"/>
      <c r="M209" s="240" t="s">
        <v>1</v>
      </c>
      <c r="N209" s="241" t="s">
        <v>39</v>
      </c>
      <c r="O209" s="88"/>
      <c r="P209" s="222">
        <f>O209*H209</f>
        <v>0</v>
      </c>
      <c r="Q209" s="222">
        <v>0</v>
      </c>
      <c r="R209" s="222">
        <f>Q209*H209</f>
        <v>0</v>
      </c>
      <c r="S209" s="222">
        <v>0</v>
      </c>
      <c r="T209" s="223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24" t="s">
        <v>138</v>
      </c>
      <c r="AT209" s="224" t="s">
        <v>134</v>
      </c>
      <c r="AU209" s="224" t="s">
        <v>81</v>
      </c>
      <c r="AY209" s="14" t="s">
        <v>118</v>
      </c>
      <c r="BE209" s="225">
        <f>IF(N209="základní",J209,0)</f>
        <v>0</v>
      </c>
      <c r="BF209" s="225">
        <f>IF(N209="snížená",J209,0)</f>
        <v>0</v>
      </c>
      <c r="BG209" s="225">
        <f>IF(N209="zákl. přenesená",J209,0)</f>
        <v>0</v>
      </c>
      <c r="BH209" s="225">
        <f>IF(N209="sníž. přenesená",J209,0)</f>
        <v>0</v>
      </c>
      <c r="BI209" s="225">
        <f>IF(N209="nulová",J209,0)</f>
        <v>0</v>
      </c>
      <c r="BJ209" s="14" t="s">
        <v>81</v>
      </c>
      <c r="BK209" s="225">
        <f>ROUND(I209*H209,2)</f>
        <v>0</v>
      </c>
      <c r="BL209" s="14" t="s">
        <v>127</v>
      </c>
      <c r="BM209" s="224" t="s">
        <v>292</v>
      </c>
    </row>
    <row r="210" spans="1:47" s="2" customFormat="1" ht="12">
      <c r="A210" s="35"/>
      <c r="B210" s="36"/>
      <c r="C210" s="37"/>
      <c r="D210" s="226" t="s">
        <v>130</v>
      </c>
      <c r="E210" s="37"/>
      <c r="F210" s="227" t="s">
        <v>291</v>
      </c>
      <c r="G210" s="37"/>
      <c r="H210" s="37"/>
      <c r="I210" s="228"/>
      <c r="J210" s="37"/>
      <c r="K210" s="37"/>
      <c r="L210" s="41"/>
      <c r="M210" s="229"/>
      <c r="N210" s="230"/>
      <c r="O210" s="88"/>
      <c r="P210" s="88"/>
      <c r="Q210" s="88"/>
      <c r="R210" s="88"/>
      <c r="S210" s="88"/>
      <c r="T210" s="89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T210" s="14" t="s">
        <v>130</v>
      </c>
      <c r="AU210" s="14" t="s">
        <v>81</v>
      </c>
    </row>
    <row r="211" spans="1:65" s="2" customFormat="1" ht="16.5" customHeight="1">
      <c r="A211" s="35"/>
      <c r="B211" s="36"/>
      <c r="C211" s="231" t="s">
        <v>293</v>
      </c>
      <c r="D211" s="231" t="s">
        <v>134</v>
      </c>
      <c r="E211" s="232" t="s">
        <v>294</v>
      </c>
      <c r="F211" s="233" t="s">
        <v>295</v>
      </c>
      <c r="G211" s="234" t="s">
        <v>147</v>
      </c>
      <c r="H211" s="235">
        <v>1154</v>
      </c>
      <c r="I211" s="236"/>
      <c r="J211" s="237">
        <f>ROUND(I211*H211,2)</f>
        <v>0</v>
      </c>
      <c r="K211" s="238"/>
      <c r="L211" s="239"/>
      <c r="M211" s="240" t="s">
        <v>1</v>
      </c>
      <c r="N211" s="241" t="s">
        <v>39</v>
      </c>
      <c r="O211" s="88"/>
      <c r="P211" s="222">
        <f>O211*H211</f>
        <v>0</v>
      </c>
      <c r="Q211" s="222">
        <v>0</v>
      </c>
      <c r="R211" s="222">
        <f>Q211*H211</f>
        <v>0</v>
      </c>
      <c r="S211" s="222">
        <v>0</v>
      </c>
      <c r="T211" s="223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24" t="s">
        <v>138</v>
      </c>
      <c r="AT211" s="224" t="s">
        <v>134</v>
      </c>
      <c r="AU211" s="224" t="s">
        <v>81</v>
      </c>
      <c r="AY211" s="14" t="s">
        <v>118</v>
      </c>
      <c r="BE211" s="225">
        <f>IF(N211="základní",J211,0)</f>
        <v>0</v>
      </c>
      <c r="BF211" s="225">
        <f>IF(N211="snížená",J211,0)</f>
        <v>0</v>
      </c>
      <c r="BG211" s="225">
        <f>IF(N211="zákl. přenesená",J211,0)</f>
        <v>0</v>
      </c>
      <c r="BH211" s="225">
        <f>IF(N211="sníž. přenesená",J211,0)</f>
        <v>0</v>
      </c>
      <c r="BI211" s="225">
        <f>IF(N211="nulová",J211,0)</f>
        <v>0</v>
      </c>
      <c r="BJ211" s="14" t="s">
        <v>81</v>
      </c>
      <c r="BK211" s="225">
        <f>ROUND(I211*H211,2)</f>
        <v>0</v>
      </c>
      <c r="BL211" s="14" t="s">
        <v>127</v>
      </c>
      <c r="BM211" s="224" t="s">
        <v>296</v>
      </c>
    </row>
    <row r="212" spans="1:47" s="2" customFormat="1" ht="12">
      <c r="A212" s="35"/>
      <c r="B212" s="36"/>
      <c r="C212" s="37"/>
      <c r="D212" s="226" t="s">
        <v>130</v>
      </c>
      <c r="E212" s="37"/>
      <c r="F212" s="227" t="s">
        <v>295</v>
      </c>
      <c r="G212" s="37"/>
      <c r="H212" s="37"/>
      <c r="I212" s="228"/>
      <c r="J212" s="37"/>
      <c r="K212" s="37"/>
      <c r="L212" s="41"/>
      <c r="M212" s="229"/>
      <c r="N212" s="230"/>
      <c r="O212" s="88"/>
      <c r="P212" s="88"/>
      <c r="Q212" s="88"/>
      <c r="R212" s="88"/>
      <c r="S212" s="88"/>
      <c r="T212" s="89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T212" s="14" t="s">
        <v>130</v>
      </c>
      <c r="AU212" s="14" t="s">
        <v>81</v>
      </c>
    </row>
    <row r="213" spans="1:65" s="2" customFormat="1" ht="16.5" customHeight="1">
      <c r="A213" s="35"/>
      <c r="B213" s="36"/>
      <c r="C213" s="231" t="s">
        <v>297</v>
      </c>
      <c r="D213" s="231" t="s">
        <v>134</v>
      </c>
      <c r="E213" s="232" t="s">
        <v>298</v>
      </c>
      <c r="F213" s="233" t="s">
        <v>299</v>
      </c>
      <c r="G213" s="234" t="s">
        <v>137</v>
      </c>
      <c r="H213" s="235">
        <v>10</v>
      </c>
      <c r="I213" s="236"/>
      <c r="J213" s="237">
        <f>ROUND(I213*H213,2)</f>
        <v>0</v>
      </c>
      <c r="K213" s="238"/>
      <c r="L213" s="239"/>
      <c r="M213" s="240" t="s">
        <v>1</v>
      </c>
      <c r="N213" s="241" t="s">
        <v>39</v>
      </c>
      <c r="O213" s="88"/>
      <c r="P213" s="222">
        <f>O213*H213</f>
        <v>0</v>
      </c>
      <c r="Q213" s="222">
        <v>0</v>
      </c>
      <c r="R213" s="222">
        <f>Q213*H213</f>
        <v>0</v>
      </c>
      <c r="S213" s="222">
        <v>0</v>
      </c>
      <c r="T213" s="223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24" t="s">
        <v>138</v>
      </c>
      <c r="AT213" s="224" t="s">
        <v>134</v>
      </c>
      <c r="AU213" s="224" t="s">
        <v>81</v>
      </c>
      <c r="AY213" s="14" t="s">
        <v>118</v>
      </c>
      <c r="BE213" s="225">
        <f>IF(N213="základní",J213,0)</f>
        <v>0</v>
      </c>
      <c r="BF213" s="225">
        <f>IF(N213="snížená",J213,0)</f>
        <v>0</v>
      </c>
      <c r="BG213" s="225">
        <f>IF(N213="zákl. přenesená",J213,0)</f>
        <v>0</v>
      </c>
      <c r="BH213" s="225">
        <f>IF(N213="sníž. přenesená",J213,0)</f>
        <v>0</v>
      </c>
      <c r="BI213" s="225">
        <f>IF(N213="nulová",J213,0)</f>
        <v>0</v>
      </c>
      <c r="BJ213" s="14" t="s">
        <v>81</v>
      </c>
      <c r="BK213" s="225">
        <f>ROUND(I213*H213,2)</f>
        <v>0</v>
      </c>
      <c r="BL213" s="14" t="s">
        <v>127</v>
      </c>
      <c r="BM213" s="224" t="s">
        <v>300</v>
      </c>
    </row>
    <row r="214" spans="1:47" s="2" customFormat="1" ht="12">
      <c r="A214" s="35"/>
      <c r="B214" s="36"/>
      <c r="C214" s="37"/>
      <c r="D214" s="226" t="s">
        <v>130</v>
      </c>
      <c r="E214" s="37"/>
      <c r="F214" s="227" t="s">
        <v>299</v>
      </c>
      <c r="G214" s="37"/>
      <c r="H214" s="37"/>
      <c r="I214" s="228"/>
      <c r="J214" s="37"/>
      <c r="K214" s="37"/>
      <c r="L214" s="41"/>
      <c r="M214" s="229"/>
      <c r="N214" s="230"/>
      <c r="O214" s="88"/>
      <c r="P214" s="88"/>
      <c r="Q214" s="88"/>
      <c r="R214" s="88"/>
      <c r="S214" s="88"/>
      <c r="T214" s="89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T214" s="14" t="s">
        <v>130</v>
      </c>
      <c r="AU214" s="14" t="s">
        <v>81</v>
      </c>
    </row>
    <row r="215" spans="1:65" s="2" customFormat="1" ht="16.5" customHeight="1">
      <c r="A215" s="35"/>
      <c r="B215" s="36"/>
      <c r="C215" s="231" t="s">
        <v>301</v>
      </c>
      <c r="D215" s="231" t="s">
        <v>134</v>
      </c>
      <c r="E215" s="232" t="s">
        <v>302</v>
      </c>
      <c r="F215" s="233" t="s">
        <v>303</v>
      </c>
      <c r="G215" s="234" t="s">
        <v>137</v>
      </c>
      <c r="H215" s="235">
        <v>4</v>
      </c>
      <c r="I215" s="236"/>
      <c r="J215" s="237">
        <f>ROUND(I215*H215,2)</f>
        <v>0</v>
      </c>
      <c r="K215" s="238"/>
      <c r="L215" s="239"/>
      <c r="M215" s="240" t="s">
        <v>1</v>
      </c>
      <c r="N215" s="241" t="s">
        <v>39</v>
      </c>
      <c r="O215" s="88"/>
      <c r="P215" s="222">
        <f>O215*H215</f>
        <v>0</v>
      </c>
      <c r="Q215" s="222">
        <v>0</v>
      </c>
      <c r="R215" s="222">
        <f>Q215*H215</f>
        <v>0</v>
      </c>
      <c r="S215" s="222">
        <v>0</v>
      </c>
      <c r="T215" s="223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24" t="s">
        <v>138</v>
      </c>
      <c r="AT215" s="224" t="s">
        <v>134</v>
      </c>
      <c r="AU215" s="224" t="s">
        <v>81</v>
      </c>
      <c r="AY215" s="14" t="s">
        <v>118</v>
      </c>
      <c r="BE215" s="225">
        <f>IF(N215="základní",J215,0)</f>
        <v>0</v>
      </c>
      <c r="BF215" s="225">
        <f>IF(N215="snížená",J215,0)</f>
        <v>0</v>
      </c>
      <c r="BG215" s="225">
        <f>IF(N215="zákl. přenesená",J215,0)</f>
        <v>0</v>
      </c>
      <c r="BH215" s="225">
        <f>IF(N215="sníž. přenesená",J215,0)</f>
        <v>0</v>
      </c>
      <c r="BI215" s="225">
        <f>IF(N215="nulová",J215,0)</f>
        <v>0</v>
      </c>
      <c r="BJ215" s="14" t="s">
        <v>81</v>
      </c>
      <c r="BK215" s="225">
        <f>ROUND(I215*H215,2)</f>
        <v>0</v>
      </c>
      <c r="BL215" s="14" t="s">
        <v>127</v>
      </c>
      <c r="BM215" s="224" t="s">
        <v>304</v>
      </c>
    </row>
    <row r="216" spans="1:47" s="2" customFormat="1" ht="12">
      <c r="A216" s="35"/>
      <c r="B216" s="36"/>
      <c r="C216" s="37"/>
      <c r="D216" s="226" t="s">
        <v>130</v>
      </c>
      <c r="E216" s="37"/>
      <c r="F216" s="227" t="s">
        <v>303</v>
      </c>
      <c r="G216" s="37"/>
      <c r="H216" s="37"/>
      <c r="I216" s="228"/>
      <c r="J216" s="37"/>
      <c r="K216" s="37"/>
      <c r="L216" s="41"/>
      <c r="M216" s="229"/>
      <c r="N216" s="230"/>
      <c r="O216" s="88"/>
      <c r="P216" s="88"/>
      <c r="Q216" s="88"/>
      <c r="R216" s="88"/>
      <c r="S216" s="88"/>
      <c r="T216" s="89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T216" s="14" t="s">
        <v>130</v>
      </c>
      <c r="AU216" s="14" t="s">
        <v>81</v>
      </c>
    </row>
    <row r="217" spans="1:65" s="2" customFormat="1" ht="16.5" customHeight="1">
      <c r="A217" s="35"/>
      <c r="B217" s="36"/>
      <c r="C217" s="231" t="s">
        <v>305</v>
      </c>
      <c r="D217" s="231" t="s">
        <v>134</v>
      </c>
      <c r="E217" s="232" t="s">
        <v>306</v>
      </c>
      <c r="F217" s="233" t="s">
        <v>307</v>
      </c>
      <c r="G217" s="234" t="s">
        <v>147</v>
      </c>
      <c r="H217" s="235">
        <v>230</v>
      </c>
      <c r="I217" s="236"/>
      <c r="J217" s="237">
        <f>ROUND(I217*H217,2)</f>
        <v>0</v>
      </c>
      <c r="K217" s="238"/>
      <c r="L217" s="239"/>
      <c r="M217" s="240" t="s">
        <v>1</v>
      </c>
      <c r="N217" s="241" t="s">
        <v>39</v>
      </c>
      <c r="O217" s="88"/>
      <c r="P217" s="222">
        <f>O217*H217</f>
        <v>0</v>
      </c>
      <c r="Q217" s="222">
        <v>0</v>
      </c>
      <c r="R217" s="222">
        <f>Q217*H217</f>
        <v>0</v>
      </c>
      <c r="S217" s="222">
        <v>0</v>
      </c>
      <c r="T217" s="223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24" t="s">
        <v>138</v>
      </c>
      <c r="AT217" s="224" t="s">
        <v>134</v>
      </c>
      <c r="AU217" s="224" t="s">
        <v>81</v>
      </c>
      <c r="AY217" s="14" t="s">
        <v>118</v>
      </c>
      <c r="BE217" s="225">
        <f>IF(N217="základní",J217,0)</f>
        <v>0</v>
      </c>
      <c r="BF217" s="225">
        <f>IF(N217="snížená",J217,0)</f>
        <v>0</v>
      </c>
      <c r="BG217" s="225">
        <f>IF(N217="zákl. přenesená",J217,0)</f>
        <v>0</v>
      </c>
      <c r="BH217" s="225">
        <f>IF(N217="sníž. přenesená",J217,0)</f>
        <v>0</v>
      </c>
      <c r="BI217" s="225">
        <f>IF(N217="nulová",J217,0)</f>
        <v>0</v>
      </c>
      <c r="BJ217" s="14" t="s">
        <v>81</v>
      </c>
      <c r="BK217" s="225">
        <f>ROUND(I217*H217,2)</f>
        <v>0</v>
      </c>
      <c r="BL217" s="14" t="s">
        <v>127</v>
      </c>
      <c r="BM217" s="224" t="s">
        <v>308</v>
      </c>
    </row>
    <row r="218" spans="1:47" s="2" customFormat="1" ht="12">
      <c r="A218" s="35"/>
      <c r="B218" s="36"/>
      <c r="C218" s="37"/>
      <c r="D218" s="226" t="s">
        <v>130</v>
      </c>
      <c r="E218" s="37"/>
      <c r="F218" s="227" t="s">
        <v>307</v>
      </c>
      <c r="G218" s="37"/>
      <c r="H218" s="37"/>
      <c r="I218" s="228"/>
      <c r="J218" s="37"/>
      <c r="K218" s="37"/>
      <c r="L218" s="41"/>
      <c r="M218" s="229"/>
      <c r="N218" s="230"/>
      <c r="O218" s="88"/>
      <c r="P218" s="88"/>
      <c r="Q218" s="88"/>
      <c r="R218" s="88"/>
      <c r="S218" s="88"/>
      <c r="T218" s="89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T218" s="14" t="s">
        <v>130</v>
      </c>
      <c r="AU218" s="14" t="s">
        <v>81</v>
      </c>
    </row>
    <row r="219" spans="1:65" s="2" customFormat="1" ht="16.5" customHeight="1">
      <c r="A219" s="35"/>
      <c r="B219" s="36"/>
      <c r="C219" s="231" t="s">
        <v>309</v>
      </c>
      <c r="D219" s="231" t="s">
        <v>134</v>
      </c>
      <c r="E219" s="232" t="s">
        <v>310</v>
      </c>
      <c r="F219" s="233" t="s">
        <v>311</v>
      </c>
      <c r="G219" s="234" t="s">
        <v>147</v>
      </c>
      <c r="H219" s="235">
        <v>28</v>
      </c>
      <c r="I219" s="236"/>
      <c r="J219" s="237">
        <f>ROUND(I219*H219,2)</f>
        <v>0</v>
      </c>
      <c r="K219" s="238"/>
      <c r="L219" s="239"/>
      <c r="M219" s="240" t="s">
        <v>1</v>
      </c>
      <c r="N219" s="241" t="s">
        <v>39</v>
      </c>
      <c r="O219" s="88"/>
      <c r="P219" s="222">
        <f>O219*H219</f>
        <v>0</v>
      </c>
      <c r="Q219" s="222">
        <v>0</v>
      </c>
      <c r="R219" s="222">
        <f>Q219*H219</f>
        <v>0</v>
      </c>
      <c r="S219" s="222">
        <v>0</v>
      </c>
      <c r="T219" s="223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24" t="s">
        <v>138</v>
      </c>
      <c r="AT219" s="224" t="s">
        <v>134</v>
      </c>
      <c r="AU219" s="224" t="s">
        <v>81</v>
      </c>
      <c r="AY219" s="14" t="s">
        <v>118</v>
      </c>
      <c r="BE219" s="225">
        <f>IF(N219="základní",J219,0)</f>
        <v>0</v>
      </c>
      <c r="BF219" s="225">
        <f>IF(N219="snížená",J219,0)</f>
        <v>0</v>
      </c>
      <c r="BG219" s="225">
        <f>IF(N219="zákl. přenesená",J219,0)</f>
        <v>0</v>
      </c>
      <c r="BH219" s="225">
        <f>IF(N219="sníž. přenesená",J219,0)</f>
        <v>0</v>
      </c>
      <c r="BI219" s="225">
        <f>IF(N219="nulová",J219,0)</f>
        <v>0</v>
      </c>
      <c r="BJ219" s="14" t="s">
        <v>81</v>
      </c>
      <c r="BK219" s="225">
        <f>ROUND(I219*H219,2)</f>
        <v>0</v>
      </c>
      <c r="BL219" s="14" t="s">
        <v>127</v>
      </c>
      <c r="BM219" s="224" t="s">
        <v>312</v>
      </c>
    </row>
    <row r="220" spans="1:47" s="2" customFormat="1" ht="12">
      <c r="A220" s="35"/>
      <c r="B220" s="36"/>
      <c r="C220" s="37"/>
      <c r="D220" s="226" t="s">
        <v>130</v>
      </c>
      <c r="E220" s="37"/>
      <c r="F220" s="227" t="s">
        <v>311</v>
      </c>
      <c r="G220" s="37"/>
      <c r="H220" s="37"/>
      <c r="I220" s="228"/>
      <c r="J220" s="37"/>
      <c r="K220" s="37"/>
      <c r="L220" s="41"/>
      <c r="M220" s="229"/>
      <c r="N220" s="230"/>
      <c r="O220" s="88"/>
      <c r="P220" s="88"/>
      <c r="Q220" s="88"/>
      <c r="R220" s="88"/>
      <c r="S220" s="88"/>
      <c r="T220" s="89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T220" s="14" t="s">
        <v>130</v>
      </c>
      <c r="AU220" s="14" t="s">
        <v>81</v>
      </c>
    </row>
    <row r="221" spans="1:65" s="2" customFormat="1" ht="16.5" customHeight="1">
      <c r="A221" s="35"/>
      <c r="B221" s="36"/>
      <c r="C221" s="231" t="s">
        <v>313</v>
      </c>
      <c r="D221" s="231" t="s">
        <v>134</v>
      </c>
      <c r="E221" s="232" t="s">
        <v>314</v>
      </c>
      <c r="F221" s="233" t="s">
        <v>315</v>
      </c>
      <c r="G221" s="234" t="s">
        <v>147</v>
      </c>
      <c r="H221" s="235">
        <v>5</v>
      </c>
      <c r="I221" s="236"/>
      <c r="J221" s="237">
        <f>ROUND(I221*H221,2)</f>
        <v>0</v>
      </c>
      <c r="K221" s="238"/>
      <c r="L221" s="239"/>
      <c r="M221" s="240" t="s">
        <v>1</v>
      </c>
      <c r="N221" s="241" t="s">
        <v>39</v>
      </c>
      <c r="O221" s="88"/>
      <c r="P221" s="222">
        <f>O221*H221</f>
        <v>0</v>
      </c>
      <c r="Q221" s="222">
        <v>0</v>
      </c>
      <c r="R221" s="222">
        <f>Q221*H221</f>
        <v>0</v>
      </c>
      <c r="S221" s="222">
        <v>0</v>
      </c>
      <c r="T221" s="223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24" t="s">
        <v>138</v>
      </c>
      <c r="AT221" s="224" t="s">
        <v>134</v>
      </c>
      <c r="AU221" s="224" t="s">
        <v>81</v>
      </c>
      <c r="AY221" s="14" t="s">
        <v>118</v>
      </c>
      <c r="BE221" s="225">
        <f>IF(N221="základní",J221,0)</f>
        <v>0</v>
      </c>
      <c r="BF221" s="225">
        <f>IF(N221="snížená",J221,0)</f>
        <v>0</v>
      </c>
      <c r="BG221" s="225">
        <f>IF(N221="zákl. přenesená",J221,0)</f>
        <v>0</v>
      </c>
      <c r="BH221" s="225">
        <f>IF(N221="sníž. přenesená",J221,0)</f>
        <v>0</v>
      </c>
      <c r="BI221" s="225">
        <f>IF(N221="nulová",J221,0)</f>
        <v>0</v>
      </c>
      <c r="BJ221" s="14" t="s">
        <v>81</v>
      </c>
      <c r="BK221" s="225">
        <f>ROUND(I221*H221,2)</f>
        <v>0</v>
      </c>
      <c r="BL221" s="14" t="s">
        <v>127</v>
      </c>
      <c r="BM221" s="224" t="s">
        <v>316</v>
      </c>
    </row>
    <row r="222" spans="1:47" s="2" customFormat="1" ht="12">
      <c r="A222" s="35"/>
      <c r="B222" s="36"/>
      <c r="C222" s="37"/>
      <c r="D222" s="226" t="s">
        <v>130</v>
      </c>
      <c r="E222" s="37"/>
      <c r="F222" s="227" t="s">
        <v>315</v>
      </c>
      <c r="G222" s="37"/>
      <c r="H222" s="37"/>
      <c r="I222" s="228"/>
      <c r="J222" s="37"/>
      <c r="K222" s="37"/>
      <c r="L222" s="41"/>
      <c r="M222" s="229"/>
      <c r="N222" s="230"/>
      <c r="O222" s="88"/>
      <c r="P222" s="88"/>
      <c r="Q222" s="88"/>
      <c r="R222" s="88"/>
      <c r="S222" s="88"/>
      <c r="T222" s="89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T222" s="14" t="s">
        <v>130</v>
      </c>
      <c r="AU222" s="14" t="s">
        <v>81</v>
      </c>
    </row>
    <row r="223" spans="1:65" s="2" customFormat="1" ht="16.5" customHeight="1">
      <c r="A223" s="35"/>
      <c r="B223" s="36"/>
      <c r="C223" s="231" t="s">
        <v>317</v>
      </c>
      <c r="D223" s="231" t="s">
        <v>134</v>
      </c>
      <c r="E223" s="232" t="s">
        <v>318</v>
      </c>
      <c r="F223" s="233" t="s">
        <v>319</v>
      </c>
      <c r="G223" s="234" t="s">
        <v>137</v>
      </c>
      <c r="H223" s="235">
        <v>2</v>
      </c>
      <c r="I223" s="236"/>
      <c r="J223" s="237">
        <f>ROUND(I223*H223,2)</f>
        <v>0</v>
      </c>
      <c r="K223" s="238"/>
      <c r="L223" s="239"/>
      <c r="M223" s="240" t="s">
        <v>1</v>
      </c>
      <c r="N223" s="241" t="s">
        <v>39</v>
      </c>
      <c r="O223" s="88"/>
      <c r="P223" s="222">
        <f>O223*H223</f>
        <v>0</v>
      </c>
      <c r="Q223" s="222">
        <v>0</v>
      </c>
      <c r="R223" s="222">
        <f>Q223*H223</f>
        <v>0</v>
      </c>
      <c r="S223" s="222">
        <v>0</v>
      </c>
      <c r="T223" s="223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24" t="s">
        <v>138</v>
      </c>
      <c r="AT223" s="224" t="s">
        <v>134</v>
      </c>
      <c r="AU223" s="224" t="s">
        <v>81</v>
      </c>
      <c r="AY223" s="14" t="s">
        <v>118</v>
      </c>
      <c r="BE223" s="225">
        <f>IF(N223="základní",J223,0)</f>
        <v>0</v>
      </c>
      <c r="BF223" s="225">
        <f>IF(N223="snížená",J223,0)</f>
        <v>0</v>
      </c>
      <c r="BG223" s="225">
        <f>IF(N223="zákl. přenesená",J223,0)</f>
        <v>0</v>
      </c>
      <c r="BH223" s="225">
        <f>IF(N223="sníž. přenesená",J223,0)</f>
        <v>0</v>
      </c>
      <c r="BI223" s="225">
        <f>IF(N223="nulová",J223,0)</f>
        <v>0</v>
      </c>
      <c r="BJ223" s="14" t="s">
        <v>81</v>
      </c>
      <c r="BK223" s="225">
        <f>ROUND(I223*H223,2)</f>
        <v>0</v>
      </c>
      <c r="BL223" s="14" t="s">
        <v>127</v>
      </c>
      <c r="BM223" s="224" t="s">
        <v>320</v>
      </c>
    </row>
    <row r="224" spans="1:47" s="2" customFormat="1" ht="12">
      <c r="A224" s="35"/>
      <c r="B224" s="36"/>
      <c r="C224" s="37"/>
      <c r="D224" s="226" t="s">
        <v>130</v>
      </c>
      <c r="E224" s="37"/>
      <c r="F224" s="227" t="s">
        <v>319</v>
      </c>
      <c r="G224" s="37"/>
      <c r="H224" s="37"/>
      <c r="I224" s="228"/>
      <c r="J224" s="37"/>
      <c r="K224" s="37"/>
      <c r="L224" s="41"/>
      <c r="M224" s="229"/>
      <c r="N224" s="230"/>
      <c r="O224" s="88"/>
      <c r="P224" s="88"/>
      <c r="Q224" s="88"/>
      <c r="R224" s="88"/>
      <c r="S224" s="88"/>
      <c r="T224" s="89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T224" s="14" t="s">
        <v>130</v>
      </c>
      <c r="AU224" s="14" t="s">
        <v>81</v>
      </c>
    </row>
    <row r="225" spans="1:65" s="2" customFormat="1" ht="16.5" customHeight="1">
      <c r="A225" s="35"/>
      <c r="B225" s="36"/>
      <c r="C225" s="231" t="s">
        <v>321</v>
      </c>
      <c r="D225" s="231" t="s">
        <v>134</v>
      </c>
      <c r="E225" s="232" t="s">
        <v>322</v>
      </c>
      <c r="F225" s="233" t="s">
        <v>323</v>
      </c>
      <c r="G225" s="234" t="s">
        <v>137</v>
      </c>
      <c r="H225" s="235">
        <v>2</v>
      </c>
      <c r="I225" s="236"/>
      <c r="J225" s="237">
        <f>ROUND(I225*H225,2)</f>
        <v>0</v>
      </c>
      <c r="K225" s="238"/>
      <c r="L225" s="239"/>
      <c r="M225" s="240" t="s">
        <v>1</v>
      </c>
      <c r="N225" s="241" t="s">
        <v>39</v>
      </c>
      <c r="O225" s="88"/>
      <c r="P225" s="222">
        <f>O225*H225</f>
        <v>0</v>
      </c>
      <c r="Q225" s="222">
        <v>0</v>
      </c>
      <c r="R225" s="222">
        <f>Q225*H225</f>
        <v>0</v>
      </c>
      <c r="S225" s="222">
        <v>0</v>
      </c>
      <c r="T225" s="223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24" t="s">
        <v>138</v>
      </c>
      <c r="AT225" s="224" t="s">
        <v>134</v>
      </c>
      <c r="AU225" s="224" t="s">
        <v>81</v>
      </c>
      <c r="AY225" s="14" t="s">
        <v>118</v>
      </c>
      <c r="BE225" s="225">
        <f>IF(N225="základní",J225,0)</f>
        <v>0</v>
      </c>
      <c r="BF225" s="225">
        <f>IF(N225="snížená",J225,0)</f>
        <v>0</v>
      </c>
      <c r="BG225" s="225">
        <f>IF(N225="zákl. přenesená",J225,0)</f>
        <v>0</v>
      </c>
      <c r="BH225" s="225">
        <f>IF(N225="sníž. přenesená",J225,0)</f>
        <v>0</v>
      </c>
      <c r="BI225" s="225">
        <f>IF(N225="nulová",J225,0)</f>
        <v>0</v>
      </c>
      <c r="BJ225" s="14" t="s">
        <v>81</v>
      </c>
      <c r="BK225" s="225">
        <f>ROUND(I225*H225,2)</f>
        <v>0</v>
      </c>
      <c r="BL225" s="14" t="s">
        <v>127</v>
      </c>
      <c r="BM225" s="224" t="s">
        <v>324</v>
      </c>
    </row>
    <row r="226" spans="1:47" s="2" customFormat="1" ht="12">
      <c r="A226" s="35"/>
      <c r="B226" s="36"/>
      <c r="C226" s="37"/>
      <c r="D226" s="226" t="s">
        <v>130</v>
      </c>
      <c r="E226" s="37"/>
      <c r="F226" s="227" t="s">
        <v>323</v>
      </c>
      <c r="G226" s="37"/>
      <c r="H226" s="37"/>
      <c r="I226" s="228"/>
      <c r="J226" s="37"/>
      <c r="K226" s="37"/>
      <c r="L226" s="41"/>
      <c r="M226" s="229"/>
      <c r="N226" s="230"/>
      <c r="O226" s="88"/>
      <c r="P226" s="88"/>
      <c r="Q226" s="88"/>
      <c r="R226" s="88"/>
      <c r="S226" s="88"/>
      <c r="T226" s="89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T226" s="14" t="s">
        <v>130</v>
      </c>
      <c r="AU226" s="14" t="s">
        <v>81</v>
      </c>
    </row>
    <row r="227" spans="1:65" s="2" customFormat="1" ht="16.5" customHeight="1">
      <c r="A227" s="35"/>
      <c r="B227" s="36"/>
      <c r="C227" s="231" t="s">
        <v>325</v>
      </c>
      <c r="D227" s="231" t="s">
        <v>134</v>
      </c>
      <c r="E227" s="232" t="s">
        <v>326</v>
      </c>
      <c r="F227" s="233" t="s">
        <v>327</v>
      </c>
      <c r="G227" s="234" t="s">
        <v>137</v>
      </c>
      <c r="H227" s="235">
        <v>8</v>
      </c>
      <c r="I227" s="236"/>
      <c r="J227" s="237">
        <f>ROUND(I227*H227,2)</f>
        <v>0</v>
      </c>
      <c r="K227" s="238"/>
      <c r="L227" s="239"/>
      <c r="M227" s="240" t="s">
        <v>1</v>
      </c>
      <c r="N227" s="241" t="s">
        <v>39</v>
      </c>
      <c r="O227" s="88"/>
      <c r="P227" s="222">
        <f>O227*H227</f>
        <v>0</v>
      </c>
      <c r="Q227" s="222">
        <v>0</v>
      </c>
      <c r="R227" s="222">
        <f>Q227*H227</f>
        <v>0</v>
      </c>
      <c r="S227" s="222">
        <v>0</v>
      </c>
      <c r="T227" s="223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24" t="s">
        <v>138</v>
      </c>
      <c r="AT227" s="224" t="s">
        <v>134</v>
      </c>
      <c r="AU227" s="224" t="s">
        <v>81</v>
      </c>
      <c r="AY227" s="14" t="s">
        <v>118</v>
      </c>
      <c r="BE227" s="225">
        <f>IF(N227="základní",J227,0)</f>
        <v>0</v>
      </c>
      <c r="BF227" s="225">
        <f>IF(N227="snížená",J227,0)</f>
        <v>0</v>
      </c>
      <c r="BG227" s="225">
        <f>IF(N227="zákl. přenesená",J227,0)</f>
        <v>0</v>
      </c>
      <c r="BH227" s="225">
        <f>IF(N227="sníž. přenesená",J227,0)</f>
        <v>0</v>
      </c>
      <c r="BI227" s="225">
        <f>IF(N227="nulová",J227,0)</f>
        <v>0</v>
      </c>
      <c r="BJ227" s="14" t="s">
        <v>81</v>
      </c>
      <c r="BK227" s="225">
        <f>ROUND(I227*H227,2)</f>
        <v>0</v>
      </c>
      <c r="BL227" s="14" t="s">
        <v>127</v>
      </c>
      <c r="BM227" s="224" t="s">
        <v>328</v>
      </c>
    </row>
    <row r="228" spans="1:47" s="2" customFormat="1" ht="12">
      <c r="A228" s="35"/>
      <c r="B228" s="36"/>
      <c r="C228" s="37"/>
      <c r="D228" s="226" t="s">
        <v>130</v>
      </c>
      <c r="E228" s="37"/>
      <c r="F228" s="227" t="s">
        <v>327</v>
      </c>
      <c r="G228" s="37"/>
      <c r="H228" s="37"/>
      <c r="I228" s="228"/>
      <c r="J228" s="37"/>
      <c r="K228" s="37"/>
      <c r="L228" s="41"/>
      <c r="M228" s="229"/>
      <c r="N228" s="230"/>
      <c r="O228" s="88"/>
      <c r="P228" s="88"/>
      <c r="Q228" s="88"/>
      <c r="R228" s="88"/>
      <c r="S228" s="88"/>
      <c r="T228" s="89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T228" s="14" t="s">
        <v>130</v>
      </c>
      <c r="AU228" s="14" t="s">
        <v>81</v>
      </c>
    </row>
    <row r="229" spans="1:65" s="2" customFormat="1" ht="16.5" customHeight="1">
      <c r="A229" s="35"/>
      <c r="B229" s="36"/>
      <c r="C229" s="231" t="s">
        <v>329</v>
      </c>
      <c r="D229" s="231" t="s">
        <v>134</v>
      </c>
      <c r="E229" s="232" t="s">
        <v>330</v>
      </c>
      <c r="F229" s="233" t="s">
        <v>331</v>
      </c>
      <c r="G229" s="234" t="s">
        <v>137</v>
      </c>
      <c r="H229" s="235">
        <v>14</v>
      </c>
      <c r="I229" s="236"/>
      <c r="J229" s="237">
        <f>ROUND(I229*H229,2)</f>
        <v>0</v>
      </c>
      <c r="K229" s="238"/>
      <c r="L229" s="239"/>
      <c r="M229" s="240" t="s">
        <v>1</v>
      </c>
      <c r="N229" s="241" t="s">
        <v>39</v>
      </c>
      <c r="O229" s="88"/>
      <c r="P229" s="222">
        <f>O229*H229</f>
        <v>0</v>
      </c>
      <c r="Q229" s="222">
        <v>0</v>
      </c>
      <c r="R229" s="222">
        <f>Q229*H229</f>
        <v>0</v>
      </c>
      <c r="S229" s="222">
        <v>0</v>
      </c>
      <c r="T229" s="223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24" t="s">
        <v>138</v>
      </c>
      <c r="AT229" s="224" t="s">
        <v>134</v>
      </c>
      <c r="AU229" s="224" t="s">
        <v>81</v>
      </c>
      <c r="AY229" s="14" t="s">
        <v>118</v>
      </c>
      <c r="BE229" s="225">
        <f>IF(N229="základní",J229,0)</f>
        <v>0</v>
      </c>
      <c r="BF229" s="225">
        <f>IF(N229="snížená",J229,0)</f>
        <v>0</v>
      </c>
      <c r="BG229" s="225">
        <f>IF(N229="zákl. přenesená",J229,0)</f>
        <v>0</v>
      </c>
      <c r="BH229" s="225">
        <f>IF(N229="sníž. přenesená",J229,0)</f>
        <v>0</v>
      </c>
      <c r="BI229" s="225">
        <f>IF(N229="nulová",J229,0)</f>
        <v>0</v>
      </c>
      <c r="BJ229" s="14" t="s">
        <v>81</v>
      </c>
      <c r="BK229" s="225">
        <f>ROUND(I229*H229,2)</f>
        <v>0</v>
      </c>
      <c r="BL229" s="14" t="s">
        <v>127</v>
      </c>
      <c r="BM229" s="224" t="s">
        <v>332</v>
      </c>
    </row>
    <row r="230" spans="1:47" s="2" customFormat="1" ht="12">
      <c r="A230" s="35"/>
      <c r="B230" s="36"/>
      <c r="C230" s="37"/>
      <c r="D230" s="226" t="s">
        <v>130</v>
      </c>
      <c r="E230" s="37"/>
      <c r="F230" s="227" t="s">
        <v>331</v>
      </c>
      <c r="G230" s="37"/>
      <c r="H230" s="37"/>
      <c r="I230" s="228"/>
      <c r="J230" s="37"/>
      <c r="K230" s="37"/>
      <c r="L230" s="41"/>
      <c r="M230" s="229"/>
      <c r="N230" s="230"/>
      <c r="O230" s="88"/>
      <c r="P230" s="88"/>
      <c r="Q230" s="88"/>
      <c r="R230" s="88"/>
      <c r="S230" s="88"/>
      <c r="T230" s="89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T230" s="14" t="s">
        <v>130</v>
      </c>
      <c r="AU230" s="14" t="s">
        <v>81</v>
      </c>
    </row>
    <row r="231" spans="1:65" s="2" customFormat="1" ht="16.5" customHeight="1">
      <c r="A231" s="35"/>
      <c r="B231" s="36"/>
      <c r="C231" s="231" t="s">
        <v>333</v>
      </c>
      <c r="D231" s="231" t="s">
        <v>134</v>
      </c>
      <c r="E231" s="232" t="s">
        <v>334</v>
      </c>
      <c r="F231" s="233" t="s">
        <v>335</v>
      </c>
      <c r="G231" s="234" t="s">
        <v>137</v>
      </c>
      <c r="H231" s="235">
        <v>2</v>
      </c>
      <c r="I231" s="236"/>
      <c r="J231" s="237">
        <f>ROUND(I231*H231,2)</f>
        <v>0</v>
      </c>
      <c r="K231" s="238"/>
      <c r="L231" s="239"/>
      <c r="M231" s="240" t="s">
        <v>1</v>
      </c>
      <c r="N231" s="241" t="s">
        <v>39</v>
      </c>
      <c r="O231" s="88"/>
      <c r="P231" s="222">
        <f>O231*H231</f>
        <v>0</v>
      </c>
      <c r="Q231" s="222">
        <v>0</v>
      </c>
      <c r="R231" s="222">
        <f>Q231*H231</f>
        <v>0</v>
      </c>
      <c r="S231" s="222">
        <v>0</v>
      </c>
      <c r="T231" s="223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24" t="s">
        <v>138</v>
      </c>
      <c r="AT231" s="224" t="s">
        <v>134</v>
      </c>
      <c r="AU231" s="224" t="s">
        <v>81</v>
      </c>
      <c r="AY231" s="14" t="s">
        <v>118</v>
      </c>
      <c r="BE231" s="225">
        <f>IF(N231="základní",J231,0)</f>
        <v>0</v>
      </c>
      <c r="BF231" s="225">
        <f>IF(N231="snížená",J231,0)</f>
        <v>0</v>
      </c>
      <c r="BG231" s="225">
        <f>IF(N231="zákl. přenesená",J231,0)</f>
        <v>0</v>
      </c>
      <c r="BH231" s="225">
        <f>IF(N231="sníž. přenesená",J231,0)</f>
        <v>0</v>
      </c>
      <c r="BI231" s="225">
        <f>IF(N231="nulová",J231,0)</f>
        <v>0</v>
      </c>
      <c r="BJ231" s="14" t="s">
        <v>81</v>
      </c>
      <c r="BK231" s="225">
        <f>ROUND(I231*H231,2)</f>
        <v>0</v>
      </c>
      <c r="BL231" s="14" t="s">
        <v>127</v>
      </c>
      <c r="BM231" s="224" t="s">
        <v>336</v>
      </c>
    </row>
    <row r="232" spans="1:47" s="2" customFormat="1" ht="12">
      <c r="A232" s="35"/>
      <c r="B232" s="36"/>
      <c r="C232" s="37"/>
      <c r="D232" s="226" t="s">
        <v>130</v>
      </c>
      <c r="E232" s="37"/>
      <c r="F232" s="227" t="s">
        <v>335</v>
      </c>
      <c r="G232" s="37"/>
      <c r="H232" s="37"/>
      <c r="I232" s="228"/>
      <c r="J232" s="37"/>
      <c r="K232" s="37"/>
      <c r="L232" s="41"/>
      <c r="M232" s="229"/>
      <c r="N232" s="230"/>
      <c r="O232" s="88"/>
      <c r="P232" s="88"/>
      <c r="Q232" s="88"/>
      <c r="R232" s="88"/>
      <c r="S232" s="88"/>
      <c r="T232" s="89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T232" s="14" t="s">
        <v>130</v>
      </c>
      <c r="AU232" s="14" t="s">
        <v>81</v>
      </c>
    </row>
    <row r="233" spans="1:65" s="2" customFormat="1" ht="16.5" customHeight="1">
      <c r="A233" s="35"/>
      <c r="B233" s="36"/>
      <c r="C233" s="231" t="s">
        <v>337</v>
      </c>
      <c r="D233" s="231" t="s">
        <v>134</v>
      </c>
      <c r="E233" s="232" t="s">
        <v>338</v>
      </c>
      <c r="F233" s="233" t="s">
        <v>339</v>
      </c>
      <c r="G233" s="234" t="s">
        <v>137</v>
      </c>
      <c r="H233" s="235">
        <v>2</v>
      </c>
      <c r="I233" s="236"/>
      <c r="J233" s="237">
        <f>ROUND(I233*H233,2)</f>
        <v>0</v>
      </c>
      <c r="K233" s="238"/>
      <c r="L233" s="239"/>
      <c r="M233" s="240" t="s">
        <v>1</v>
      </c>
      <c r="N233" s="241" t="s">
        <v>39</v>
      </c>
      <c r="O233" s="88"/>
      <c r="P233" s="222">
        <f>O233*H233</f>
        <v>0</v>
      </c>
      <c r="Q233" s="222">
        <v>0</v>
      </c>
      <c r="R233" s="222">
        <f>Q233*H233</f>
        <v>0</v>
      </c>
      <c r="S233" s="222">
        <v>0</v>
      </c>
      <c r="T233" s="223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24" t="s">
        <v>138</v>
      </c>
      <c r="AT233" s="224" t="s">
        <v>134</v>
      </c>
      <c r="AU233" s="224" t="s">
        <v>81</v>
      </c>
      <c r="AY233" s="14" t="s">
        <v>118</v>
      </c>
      <c r="BE233" s="225">
        <f>IF(N233="základní",J233,0)</f>
        <v>0</v>
      </c>
      <c r="BF233" s="225">
        <f>IF(N233="snížená",J233,0)</f>
        <v>0</v>
      </c>
      <c r="BG233" s="225">
        <f>IF(N233="zákl. přenesená",J233,0)</f>
        <v>0</v>
      </c>
      <c r="BH233" s="225">
        <f>IF(N233="sníž. přenesená",J233,0)</f>
        <v>0</v>
      </c>
      <c r="BI233" s="225">
        <f>IF(N233="nulová",J233,0)</f>
        <v>0</v>
      </c>
      <c r="BJ233" s="14" t="s">
        <v>81</v>
      </c>
      <c r="BK233" s="225">
        <f>ROUND(I233*H233,2)</f>
        <v>0</v>
      </c>
      <c r="BL233" s="14" t="s">
        <v>127</v>
      </c>
      <c r="BM233" s="224" t="s">
        <v>340</v>
      </c>
    </row>
    <row r="234" spans="1:47" s="2" customFormat="1" ht="12">
      <c r="A234" s="35"/>
      <c r="B234" s="36"/>
      <c r="C234" s="37"/>
      <c r="D234" s="226" t="s">
        <v>130</v>
      </c>
      <c r="E234" s="37"/>
      <c r="F234" s="227" t="s">
        <v>339</v>
      </c>
      <c r="G234" s="37"/>
      <c r="H234" s="37"/>
      <c r="I234" s="228"/>
      <c r="J234" s="37"/>
      <c r="K234" s="37"/>
      <c r="L234" s="41"/>
      <c r="M234" s="229"/>
      <c r="N234" s="230"/>
      <c r="O234" s="88"/>
      <c r="P234" s="88"/>
      <c r="Q234" s="88"/>
      <c r="R234" s="88"/>
      <c r="S234" s="88"/>
      <c r="T234" s="89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T234" s="14" t="s">
        <v>130</v>
      </c>
      <c r="AU234" s="14" t="s">
        <v>81</v>
      </c>
    </row>
    <row r="235" spans="1:65" s="2" customFormat="1" ht="16.5" customHeight="1">
      <c r="A235" s="35"/>
      <c r="B235" s="36"/>
      <c r="C235" s="231" t="s">
        <v>341</v>
      </c>
      <c r="D235" s="231" t="s">
        <v>134</v>
      </c>
      <c r="E235" s="232" t="s">
        <v>342</v>
      </c>
      <c r="F235" s="233" t="s">
        <v>343</v>
      </c>
      <c r="G235" s="234" t="s">
        <v>137</v>
      </c>
      <c r="H235" s="235">
        <v>6</v>
      </c>
      <c r="I235" s="236"/>
      <c r="J235" s="237">
        <f>ROUND(I235*H235,2)</f>
        <v>0</v>
      </c>
      <c r="K235" s="238"/>
      <c r="L235" s="239"/>
      <c r="M235" s="240" t="s">
        <v>1</v>
      </c>
      <c r="N235" s="241" t="s">
        <v>39</v>
      </c>
      <c r="O235" s="88"/>
      <c r="P235" s="222">
        <f>O235*H235</f>
        <v>0</v>
      </c>
      <c r="Q235" s="222">
        <v>0</v>
      </c>
      <c r="R235" s="222">
        <f>Q235*H235</f>
        <v>0</v>
      </c>
      <c r="S235" s="222">
        <v>0</v>
      </c>
      <c r="T235" s="223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24" t="s">
        <v>138</v>
      </c>
      <c r="AT235" s="224" t="s">
        <v>134</v>
      </c>
      <c r="AU235" s="224" t="s">
        <v>81</v>
      </c>
      <c r="AY235" s="14" t="s">
        <v>118</v>
      </c>
      <c r="BE235" s="225">
        <f>IF(N235="základní",J235,0)</f>
        <v>0</v>
      </c>
      <c r="BF235" s="225">
        <f>IF(N235="snížená",J235,0)</f>
        <v>0</v>
      </c>
      <c r="BG235" s="225">
        <f>IF(N235="zákl. přenesená",J235,0)</f>
        <v>0</v>
      </c>
      <c r="BH235" s="225">
        <f>IF(N235="sníž. přenesená",J235,0)</f>
        <v>0</v>
      </c>
      <c r="BI235" s="225">
        <f>IF(N235="nulová",J235,0)</f>
        <v>0</v>
      </c>
      <c r="BJ235" s="14" t="s">
        <v>81</v>
      </c>
      <c r="BK235" s="225">
        <f>ROUND(I235*H235,2)</f>
        <v>0</v>
      </c>
      <c r="BL235" s="14" t="s">
        <v>127</v>
      </c>
      <c r="BM235" s="224" t="s">
        <v>344</v>
      </c>
    </row>
    <row r="236" spans="1:47" s="2" customFormat="1" ht="12">
      <c r="A236" s="35"/>
      <c r="B236" s="36"/>
      <c r="C236" s="37"/>
      <c r="D236" s="226" t="s">
        <v>130</v>
      </c>
      <c r="E236" s="37"/>
      <c r="F236" s="227" t="s">
        <v>343</v>
      </c>
      <c r="G236" s="37"/>
      <c r="H236" s="37"/>
      <c r="I236" s="228"/>
      <c r="J236" s="37"/>
      <c r="K236" s="37"/>
      <c r="L236" s="41"/>
      <c r="M236" s="229"/>
      <c r="N236" s="230"/>
      <c r="O236" s="88"/>
      <c r="P236" s="88"/>
      <c r="Q236" s="88"/>
      <c r="R236" s="88"/>
      <c r="S236" s="88"/>
      <c r="T236" s="89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T236" s="14" t="s">
        <v>130</v>
      </c>
      <c r="AU236" s="14" t="s">
        <v>81</v>
      </c>
    </row>
    <row r="237" spans="1:65" s="2" customFormat="1" ht="16.5" customHeight="1">
      <c r="A237" s="35"/>
      <c r="B237" s="36"/>
      <c r="C237" s="231" t="s">
        <v>345</v>
      </c>
      <c r="D237" s="231" t="s">
        <v>134</v>
      </c>
      <c r="E237" s="232" t="s">
        <v>346</v>
      </c>
      <c r="F237" s="233" t="s">
        <v>347</v>
      </c>
      <c r="G237" s="234" t="s">
        <v>137</v>
      </c>
      <c r="H237" s="235">
        <v>21</v>
      </c>
      <c r="I237" s="236"/>
      <c r="J237" s="237">
        <f>ROUND(I237*H237,2)</f>
        <v>0</v>
      </c>
      <c r="K237" s="238"/>
      <c r="L237" s="239"/>
      <c r="M237" s="240" t="s">
        <v>1</v>
      </c>
      <c r="N237" s="241" t="s">
        <v>39</v>
      </c>
      <c r="O237" s="88"/>
      <c r="P237" s="222">
        <f>O237*H237</f>
        <v>0</v>
      </c>
      <c r="Q237" s="222">
        <v>0</v>
      </c>
      <c r="R237" s="222">
        <f>Q237*H237</f>
        <v>0</v>
      </c>
      <c r="S237" s="222">
        <v>0</v>
      </c>
      <c r="T237" s="223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24" t="s">
        <v>138</v>
      </c>
      <c r="AT237" s="224" t="s">
        <v>134</v>
      </c>
      <c r="AU237" s="224" t="s">
        <v>81</v>
      </c>
      <c r="AY237" s="14" t="s">
        <v>118</v>
      </c>
      <c r="BE237" s="225">
        <f>IF(N237="základní",J237,0)</f>
        <v>0</v>
      </c>
      <c r="BF237" s="225">
        <f>IF(N237="snížená",J237,0)</f>
        <v>0</v>
      </c>
      <c r="BG237" s="225">
        <f>IF(N237="zákl. přenesená",J237,0)</f>
        <v>0</v>
      </c>
      <c r="BH237" s="225">
        <f>IF(N237="sníž. přenesená",J237,0)</f>
        <v>0</v>
      </c>
      <c r="BI237" s="225">
        <f>IF(N237="nulová",J237,0)</f>
        <v>0</v>
      </c>
      <c r="BJ237" s="14" t="s">
        <v>81</v>
      </c>
      <c r="BK237" s="225">
        <f>ROUND(I237*H237,2)</f>
        <v>0</v>
      </c>
      <c r="BL237" s="14" t="s">
        <v>127</v>
      </c>
      <c r="BM237" s="224" t="s">
        <v>348</v>
      </c>
    </row>
    <row r="238" spans="1:47" s="2" customFormat="1" ht="12">
      <c r="A238" s="35"/>
      <c r="B238" s="36"/>
      <c r="C238" s="37"/>
      <c r="D238" s="226" t="s">
        <v>130</v>
      </c>
      <c r="E238" s="37"/>
      <c r="F238" s="227" t="s">
        <v>347</v>
      </c>
      <c r="G238" s="37"/>
      <c r="H238" s="37"/>
      <c r="I238" s="228"/>
      <c r="J238" s="37"/>
      <c r="K238" s="37"/>
      <c r="L238" s="41"/>
      <c r="M238" s="229"/>
      <c r="N238" s="230"/>
      <c r="O238" s="88"/>
      <c r="P238" s="88"/>
      <c r="Q238" s="88"/>
      <c r="R238" s="88"/>
      <c r="S238" s="88"/>
      <c r="T238" s="89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T238" s="14" t="s">
        <v>130</v>
      </c>
      <c r="AU238" s="14" t="s">
        <v>81</v>
      </c>
    </row>
    <row r="239" spans="1:65" s="2" customFormat="1" ht="16.5" customHeight="1">
      <c r="A239" s="35"/>
      <c r="B239" s="36"/>
      <c r="C239" s="231" t="s">
        <v>349</v>
      </c>
      <c r="D239" s="231" t="s">
        <v>134</v>
      </c>
      <c r="E239" s="232" t="s">
        <v>350</v>
      </c>
      <c r="F239" s="233" t="s">
        <v>351</v>
      </c>
      <c r="G239" s="234" t="s">
        <v>137</v>
      </c>
      <c r="H239" s="235">
        <v>27</v>
      </c>
      <c r="I239" s="236"/>
      <c r="J239" s="237">
        <f>ROUND(I239*H239,2)</f>
        <v>0</v>
      </c>
      <c r="K239" s="238"/>
      <c r="L239" s="239"/>
      <c r="M239" s="240" t="s">
        <v>1</v>
      </c>
      <c r="N239" s="241" t="s">
        <v>39</v>
      </c>
      <c r="O239" s="88"/>
      <c r="P239" s="222">
        <f>O239*H239</f>
        <v>0</v>
      </c>
      <c r="Q239" s="222">
        <v>0</v>
      </c>
      <c r="R239" s="222">
        <f>Q239*H239</f>
        <v>0</v>
      </c>
      <c r="S239" s="222">
        <v>0</v>
      </c>
      <c r="T239" s="223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24" t="s">
        <v>138</v>
      </c>
      <c r="AT239" s="224" t="s">
        <v>134</v>
      </c>
      <c r="AU239" s="224" t="s">
        <v>81</v>
      </c>
      <c r="AY239" s="14" t="s">
        <v>118</v>
      </c>
      <c r="BE239" s="225">
        <f>IF(N239="základní",J239,0)</f>
        <v>0</v>
      </c>
      <c r="BF239" s="225">
        <f>IF(N239="snížená",J239,0)</f>
        <v>0</v>
      </c>
      <c r="BG239" s="225">
        <f>IF(N239="zákl. přenesená",J239,0)</f>
        <v>0</v>
      </c>
      <c r="BH239" s="225">
        <f>IF(N239="sníž. přenesená",J239,0)</f>
        <v>0</v>
      </c>
      <c r="BI239" s="225">
        <f>IF(N239="nulová",J239,0)</f>
        <v>0</v>
      </c>
      <c r="BJ239" s="14" t="s">
        <v>81</v>
      </c>
      <c r="BK239" s="225">
        <f>ROUND(I239*H239,2)</f>
        <v>0</v>
      </c>
      <c r="BL239" s="14" t="s">
        <v>127</v>
      </c>
      <c r="BM239" s="224" t="s">
        <v>352</v>
      </c>
    </row>
    <row r="240" spans="1:47" s="2" customFormat="1" ht="12">
      <c r="A240" s="35"/>
      <c r="B240" s="36"/>
      <c r="C240" s="37"/>
      <c r="D240" s="226" t="s">
        <v>130</v>
      </c>
      <c r="E240" s="37"/>
      <c r="F240" s="227" t="s">
        <v>351</v>
      </c>
      <c r="G240" s="37"/>
      <c r="H240" s="37"/>
      <c r="I240" s="228"/>
      <c r="J240" s="37"/>
      <c r="K240" s="37"/>
      <c r="L240" s="41"/>
      <c r="M240" s="229"/>
      <c r="N240" s="230"/>
      <c r="O240" s="88"/>
      <c r="P240" s="88"/>
      <c r="Q240" s="88"/>
      <c r="R240" s="88"/>
      <c r="S240" s="88"/>
      <c r="T240" s="89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T240" s="14" t="s">
        <v>130</v>
      </c>
      <c r="AU240" s="14" t="s">
        <v>81</v>
      </c>
    </row>
    <row r="241" spans="1:65" s="2" customFormat="1" ht="16.5" customHeight="1">
      <c r="A241" s="35"/>
      <c r="B241" s="36"/>
      <c r="C241" s="231" t="s">
        <v>353</v>
      </c>
      <c r="D241" s="231" t="s">
        <v>134</v>
      </c>
      <c r="E241" s="232" t="s">
        <v>354</v>
      </c>
      <c r="F241" s="233" t="s">
        <v>355</v>
      </c>
      <c r="G241" s="234" t="s">
        <v>137</v>
      </c>
      <c r="H241" s="235">
        <v>4</v>
      </c>
      <c r="I241" s="236"/>
      <c r="J241" s="237">
        <f>ROUND(I241*H241,2)</f>
        <v>0</v>
      </c>
      <c r="K241" s="238"/>
      <c r="L241" s="239"/>
      <c r="M241" s="240" t="s">
        <v>1</v>
      </c>
      <c r="N241" s="241" t="s">
        <v>39</v>
      </c>
      <c r="O241" s="88"/>
      <c r="P241" s="222">
        <f>O241*H241</f>
        <v>0</v>
      </c>
      <c r="Q241" s="222">
        <v>0</v>
      </c>
      <c r="R241" s="222">
        <f>Q241*H241</f>
        <v>0</v>
      </c>
      <c r="S241" s="222">
        <v>0</v>
      </c>
      <c r="T241" s="223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24" t="s">
        <v>138</v>
      </c>
      <c r="AT241" s="224" t="s">
        <v>134</v>
      </c>
      <c r="AU241" s="224" t="s">
        <v>81</v>
      </c>
      <c r="AY241" s="14" t="s">
        <v>118</v>
      </c>
      <c r="BE241" s="225">
        <f>IF(N241="základní",J241,0)</f>
        <v>0</v>
      </c>
      <c r="BF241" s="225">
        <f>IF(N241="snížená",J241,0)</f>
        <v>0</v>
      </c>
      <c r="BG241" s="225">
        <f>IF(N241="zákl. přenesená",J241,0)</f>
        <v>0</v>
      </c>
      <c r="BH241" s="225">
        <f>IF(N241="sníž. přenesená",J241,0)</f>
        <v>0</v>
      </c>
      <c r="BI241" s="225">
        <f>IF(N241="nulová",J241,0)</f>
        <v>0</v>
      </c>
      <c r="BJ241" s="14" t="s">
        <v>81</v>
      </c>
      <c r="BK241" s="225">
        <f>ROUND(I241*H241,2)</f>
        <v>0</v>
      </c>
      <c r="BL241" s="14" t="s">
        <v>127</v>
      </c>
      <c r="BM241" s="224" t="s">
        <v>356</v>
      </c>
    </row>
    <row r="242" spans="1:47" s="2" customFormat="1" ht="12">
      <c r="A242" s="35"/>
      <c r="B242" s="36"/>
      <c r="C242" s="37"/>
      <c r="D242" s="226" t="s">
        <v>130</v>
      </c>
      <c r="E242" s="37"/>
      <c r="F242" s="227" t="s">
        <v>355</v>
      </c>
      <c r="G242" s="37"/>
      <c r="H242" s="37"/>
      <c r="I242" s="228"/>
      <c r="J242" s="37"/>
      <c r="K242" s="37"/>
      <c r="L242" s="41"/>
      <c r="M242" s="229"/>
      <c r="N242" s="230"/>
      <c r="O242" s="88"/>
      <c r="P242" s="88"/>
      <c r="Q242" s="88"/>
      <c r="R242" s="88"/>
      <c r="S242" s="88"/>
      <c r="T242" s="89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T242" s="14" t="s">
        <v>130</v>
      </c>
      <c r="AU242" s="14" t="s">
        <v>81</v>
      </c>
    </row>
    <row r="243" spans="1:65" s="2" customFormat="1" ht="16.5" customHeight="1">
      <c r="A243" s="35"/>
      <c r="B243" s="36"/>
      <c r="C243" s="231" t="s">
        <v>357</v>
      </c>
      <c r="D243" s="231" t="s">
        <v>134</v>
      </c>
      <c r="E243" s="232" t="s">
        <v>358</v>
      </c>
      <c r="F243" s="233" t="s">
        <v>359</v>
      </c>
      <c r="G243" s="234" t="s">
        <v>137</v>
      </c>
      <c r="H243" s="235">
        <v>15</v>
      </c>
      <c r="I243" s="236"/>
      <c r="J243" s="237">
        <f>ROUND(I243*H243,2)</f>
        <v>0</v>
      </c>
      <c r="K243" s="238"/>
      <c r="L243" s="239"/>
      <c r="M243" s="240" t="s">
        <v>1</v>
      </c>
      <c r="N243" s="241" t="s">
        <v>39</v>
      </c>
      <c r="O243" s="88"/>
      <c r="P243" s="222">
        <f>O243*H243</f>
        <v>0</v>
      </c>
      <c r="Q243" s="222">
        <v>0</v>
      </c>
      <c r="R243" s="222">
        <f>Q243*H243</f>
        <v>0</v>
      </c>
      <c r="S243" s="222">
        <v>0</v>
      </c>
      <c r="T243" s="223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24" t="s">
        <v>138</v>
      </c>
      <c r="AT243" s="224" t="s">
        <v>134</v>
      </c>
      <c r="AU243" s="224" t="s">
        <v>81</v>
      </c>
      <c r="AY243" s="14" t="s">
        <v>118</v>
      </c>
      <c r="BE243" s="225">
        <f>IF(N243="základní",J243,0)</f>
        <v>0</v>
      </c>
      <c r="BF243" s="225">
        <f>IF(N243="snížená",J243,0)</f>
        <v>0</v>
      </c>
      <c r="BG243" s="225">
        <f>IF(N243="zákl. přenesená",J243,0)</f>
        <v>0</v>
      </c>
      <c r="BH243" s="225">
        <f>IF(N243="sníž. přenesená",J243,0)</f>
        <v>0</v>
      </c>
      <c r="BI243" s="225">
        <f>IF(N243="nulová",J243,0)</f>
        <v>0</v>
      </c>
      <c r="BJ243" s="14" t="s">
        <v>81</v>
      </c>
      <c r="BK243" s="225">
        <f>ROUND(I243*H243,2)</f>
        <v>0</v>
      </c>
      <c r="BL243" s="14" t="s">
        <v>127</v>
      </c>
      <c r="BM243" s="224" t="s">
        <v>360</v>
      </c>
    </row>
    <row r="244" spans="1:47" s="2" customFormat="1" ht="12">
      <c r="A244" s="35"/>
      <c r="B244" s="36"/>
      <c r="C244" s="37"/>
      <c r="D244" s="226" t="s">
        <v>130</v>
      </c>
      <c r="E244" s="37"/>
      <c r="F244" s="227" t="s">
        <v>359</v>
      </c>
      <c r="G244" s="37"/>
      <c r="H244" s="37"/>
      <c r="I244" s="228"/>
      <c r="J244" s="37"/>
      <c r="K244" s="37"/>
      <c r="L244" s="41"/>
      <c r="M244" s="229"/>
      <c r="N244" s="230"/>
      <c r="O244" s="88"/>
      <c r="P244" s="88"/>
      <c r="Q244" s="88"/>
      <c r="R244" s="88"/>
      <c r="S244" s="88"/>
      <c r="T244" s="89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T244" s="14" t="s">
        <v>130</v>
      </c>
      <c r="AU244" s="14" t="s">
        <v>81</v>
      </c>
    </row>
    <row r="245" spans="1:65" s="2" customFormat="1" ht="16.5" customHeight="1">
      <c r="A245" s="35"/>
      <c r="B245" s="36"/>
      <c r="C245" s="231" t="s">
        <v>361</v>
      </c>
      <c r="D245" s="231" t="s">
        <v>134</v>
      </c>
      <c r="E245" s="232" t="s">
        <v>362</v>
      </c>
      <c r="F245" s="233" t="s">
        <v>363</v>
      </c>
      <c r="G245" s="234" t="s">
        <v>137</v>
      </c>
      <c r="H245" s="235">
        <v>27</v>
      </c>
      <c r="I245" s="236"/>
      <c r="J245" s="237">
        <f>ROUND(I245*H245,2)</f>
        <v>0</v>
      </c>
      <c r="K245" s="238"/>
      <c r="L245" s="239"/>
      <c r="M245" s="240" t="s">
        <v>1</v>
      </c>
      <c r="N245" s="241" t="s">
        <v>39</v>
      </c>
      <c r="O245" s="88"/>
      <c r="P245" s="222">
        <f>O245*H245</f>
        <v>0</v>
      </c>
      <c r="Q245" s="222">
        <v>0</v>
      </c>
      <c r="R245" s="222">
        <f>Q245*H245</f>
        <v>0</v>
      </c>
      <c r="S245" s="222">
        <v>0</v>
      </c>
      <c r="T245" s="223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24" t="s">
        <v>138</v>
      </c>
      <c r="AT245" s="224" t="s">
        <v>134</v>
      </c>
      <c r="AU245" s="224" t="s">
        <v>81</v>
      </c>
      <c r="AY245" s="14" t="s">
        <v>118</v>
      </c>
      <c r="BE245" s="225">
        <f>IF(N245="základní",J245,0)</f>
        <v>0</v>
      </c>
      <c r="BF245" s="225">
        <f>IF(N245="snížená",J245,0)</f>
        <v>0</v>
      </c>
      <c r="BG245" s="225">
        <f>IF(N245="zákl. přenesená",J245,0)</f>
        <v>0</v>
      </c>
      <c r="BH245" s="225">
        <f>IF(N245="sníž. přenesená",J245,0)</f>
        <v>0</v>
      </c>
      <c r="BI245" s="225">
        <f>IF(N245="nulová",J245,0)</f>
        <v>0</v>
      </c>
      <c r="BJ245" s="14" t="s">
        <v>81</v>
      </c>
      <c r="BK245" s="225">
        <f>ROUND(I245*H245,2)</f>
        <v>0</v>
      </c>
      <c r="BL245" s="14" t="s">
        <v>127</v>
      </c>
      <c r="BM245" s="224" t="s">
        <v>364</v>
      </c>
    </row>
    <row r="246" spans="1:47" s="2" customFormat="1" ht="12">
      <c r="A246" s="35"/>
      <c r="B246" s="36"/>
      <c r="C246" s="37"/>
      <c r="D246" s="226" t="s">
        <v>130</v>
      </c>
      <c r="E246" s="37"/>
      <c r="F246" s="227" t="s">
        <v>363</v>
      </c>
      <c r="G246" s="37"/>
      <c r="H246" s="37"/>
      <c r="I246" s="228"/>
      <c r="J246" s="37"/>
      <c r="K246" s="37"/>
      <c r="L246" s="41"/>
      <c r="M246" s="229"/>
      <c r="N246" s="230"/>
      <c r="O246" s="88"/>
      <c r="P246" s="88"/>
      <c r="Q246" s="88"/>
      <c r="R246" s="88"/>
      <c r="S246" s="88"/>
      <c r="T246" s="89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T246" s="14" t="s">
        <v>130</v>
      </c>
      <c r="AU246" s="14" t="s">
        <v>81</v>
      </c>
    </row>
    <row r="247" spans="1:65" s="2" customFormat="1" ht="16.5" customHeight="1">
      <c r="A247" s="35"/>
      <c r="B247" s="36"/>
      <c r="C247" s="231" t="s">
        <v>365</v>
      </c>
      <c r="D247" s="231" t="s">
        <v>134</v>
      </c>
      <c r="E247" s="232" t="s">
        <v>366</v>
      </c>
      <c r="F247" s="233" t="s">
        <v>367</v>
      </c>
      <c r="G247" s="234" t="s">
        <v>137</v>
      </c>
      <c r="H247" s="235">
        <v>26</v>
      </c>
      <c r="I247" s="236"/>
      <c r="J247" s="237">
        <f>ROUND(I247*H247,2)</f>
        <v>0</v>
      </c>
      <c r="K247" s="238"/>
      <c r="L247" s="239"/>
      <c r="M247" s="240" t="s">
        <v>1</v>
      </c>
      <c r="N247" s="241" t="s">
        <v>39</v>
      </c>
      <c r="O247" s="88"/>
      <c r="P247" s="222">
        <f>O247*H247</f>
        <v>0</v>
      </c>
      <c r="Q247" s="222">
        <v>0</v>
      </c>
      <c r="R247" s="222">
        <f>Q247*H247</f>
        <v>0</v>
      </c>
      <c r="S247" s="222">
        <v>0</v>
      </c>
      <c r="T247" s="223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24" t="s">
        <v>138</v>
      </c>
      <c r="AT247" s="224" t="s">
        <v>134</v>
      </c>
      <c r="AU247" s="224" t="s">
        <v>81</v>
      </c>
      <c r="AY247" s="14" t="s">
        <v>118</v>
      </c>
      <c r="BE247" s="225">
        <f>IF(N247="základní",J247,0)</f>
        <v>0</v>
      </c>
      <c r="BF247" s="225">
        <f>IF(N247="snížená",J247,0)</f>
        <v>0</v>
      </c>
      <c r="BG247" s="225">
        <f>IF(N247="zákl. přenesená",J247,0)</f>
        <v>0</v>
      </c>
      <c r="BH247" s="225">
        <f>IF(N247="sníž. přenesená",J247,0)</f>
        <v>0</v>
      </c>
      <c r="BI247" s="225">
        <f>IF(N247="nulová",J247,0)</f>
        <v>0</v>
      </c>
      <c r="BJ247" s="14" t="s">
        <v>81</v>
      </c>
      <c r="BK247" s="225">
        <f>ROUND(I247*H247,2)</f>
        <v>0</v>
      </c>
      <c r="BL247" s="14" t="s">
        <v>127</v>
      </c>
      <c r="BM247" s="224" t="s">
        <v>368</v>
      </c>
    </row>
    <row r="248" spans="1:47" s="2" customFormat="1" ht="12">
      <c r="A248" s="35"/>
      <c r="B248" s="36"/>
      <c r="C248" s="37"/>
      <c r="D248" s="226" t="s">
        <v>130</v>
      </c>
      <c r="E248" s="37"/>
      <c r="F248" s="227" t="s">
        <v>367</v>
      </c>
      <c r="G248" s="37"/>
      <c r="H248" s="37"/>
      <c r="I248" s="228"/>
      <c r="J248" s="37"/>
      <c r="K248" s="37"/>
      <c r="L248" s="41"/>
      <c r="M248" s="229"/>
      <c r="N248" s="230"/>
      <c r="O248" s="88"/>
      <c r="P248" s="88"/>
      <c r="Q248" s="88"/>
      <c r="R248" s="88"/>
      <c r="S248" s="88"/>
      <c r="T248" s="89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T248" s="14" t="s">
        <v>130</v>
      </c>
      <c r="AU248" s="14" t="s">
        <v>81</v>
      </c>
    </row>
    <row r="249" spans="1:65" s="2" customFormat="1" ht="16.5" customHeight="1">
      <c r="A249" s="35"/>
      <c r="B249" s="36"/>
      <c r="C249" s="231" t="s">
        <v>369</v>
      </c>
      <c r="D249" s="231" t="s">
        <v>134</v>
      </c>
      <c r="E249" s="232" t="s">
        <v>370</v>
      </c>
      <c r="F249" s="233" t="s">
        <v>371</v>
      </c>
      <c r="G249" s="234" t="s">
        <v>137</v>
      </c>
      <c r="H249" s="235">
        <v>5</v>
      </c>
      <c r="I249" s="236"/>
      <c r="J249" s="237">
        <f>ROUND(I249*H249,2)</f>
        <v>0</v>
      </c>
      <c r="K249" s="238"/>
      <c r="L249" s="239"/>
      <c r="M249" s="240" t="s">
        <v>1</v>
      </c>
      <c r="N249" s="241" t="s">
        <v>39</v>
      </c>
      <c r="O249" s="88"/>
      <c r="P249" s="222">
        <f>O249*H249</f>
        <v>0</v>
      </c>
      <c r="Q249" s="222">
        <v>0</v>
      </c>
      <c r="R249" s="222">
        <f>Q249*H249</f>
        <v>0</v>
      </c>
      <c r="S249" s="222">
        <v>0</v>
      </c>
      <c r="T249" s="223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24" t="s">
        <v>138</v>
      </c>
      <c r="AT249" s="224" t="s">
        <v>134</v>
      </c>
      <c r="AU249" s="224" t="s">
        <v>81</v>
      </c>
      <c r="AY249" s="14" t="s">
        <v>118</v>
      </c>
      <c r="BE249" s="225">
        <f>IF(N249="základní",J249,0)</f>
        <v>0</v>
      </c>
      <c r="BF249" s="225">
        <f>IF(N249="snížená",J249,0)</f>
        <v>0</v>
      </c>
      <c r="BG249" s="225">
        <f>IF(N249="zákl. přenesená",J249,0)</f>
        <v>0</v>
      </c>
      <c r="BH249" s="225">
        <f>IF(N249="sníž. přenesená",J249,0)</f>
        <v>0</v>
      </c>
      <c r="BI249" s="225">
        <f>IF(N249="nulová",J249,0)</f>
        <v>0</v>
      </c>
      <c r="BJ249" s="14" t="s">
        <v>81</v>
      </c>
      <c r="BK249" s="225">
        <f>ROUND(I249*H249,2)</f>
        <v>0</v>
      </c>
      <c r="BL249" s="14" t="s">
        <v>127</v>
      </c>
      <c r="BM249" s="224" t="s">
        <v>372</v>
      </c>
    </row>
    <row r="250" spans="1:47" s="2" customFormat="1" ht="12">
      <c r="A250" s="35"/>
      <c r="B250" s="36"/>
      <c r="C250" s="37"/>
      <c r="D250" s="226" t="s">
        <v>130</v>
      </c>
      <c r="E250" s="37"/>
      <c r="F250" s="227" t="s">
        <v>371</v>
      </c>
      <c r="G250" s="37"/>
      <c r="H250" s="37"/>
      <c r="I250" s="228"/>
      <c r="J250" s="37"/>
      <c r="K250" s="37"/>
      <c r="L250" s="41"/>
      <c r="M250" s="229"/>
      <c r="N250" s="230"/>
      <c r="O250" s="88"/>
      <c r="P250" s="88"/>
      <c r="Q250" s="88"/>
      <c r="R250" s="88"/>
      <c r="S250" s="88"/>
      <c r="T250" s="89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T250" s="14" t="s">
        <v>130</v>
      </c>
      <c r="AU250" s="14" t="s">
        <v>81</v>
      </c>
    </row>
    <row r="251" spans="1:65" s="2" customFormat="1" ht="16.5" customHeight="1">
      <c r="A251" s="35"/>
      <c r="B251" s="36"/>
      <c r="C251" s="231" t="s">
        <v>373</v>
      </c>
      <c r="D251" s="231" t="s">
        <v>134</v>
      </c>
      <c r="E251" s="232" t="s">
        <v>374</v>
      </c>
      <c r="F251" s="233" t="s">
        <v>375</v>
      </c>
      <c r="G251" s="234" t="s">
        <v>137</v>
      </c>
      <c r="H251" s="235">
        <v>3</v>
      </c>
      <c r="I251" s="236"/>
      <c r="J251" s="237">
        <f>ROUND(I251*H251,2)</f>
        <v>0</v>
      </c>
      <c r="K251" s="238"/>
      <c r="L251" s="239"/>
      <c r="M251" s="240" t="s">
        <v>1</v>
      </c>
      <c r="N251" s="241" t="s">
        <v>39</v>
      </c>
      <c r="O251" s="88"/>
      <c r="P251" s="222">
        <f>O251*H251</f>
        <v>0</v>
      </c>
      <c r="Q251" s="222">
        <v>0</v>
      </c>
      <c r="R251" s="222">
        <f>Q251*H251</f>
        <v>0</v>
      </c>
      <c r="S251" s="222">
        <v>0</v>
      </c>
      <c r="T251" s="223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24" t="s">
        <v>138</v>
      </c>
      <c r="AT251" s="224" t="s">
        <v>134</v>
      </c>
      <c r="AU251" s="224" t="s">
        <v>81</v>
      </c>
      <c r="AY251" s="14" t="s">
        <v>118</v>
      </c>
      <c r="BE251" s="225">
        <f>IF(N251="základní",J251,0)</f>
        <v>0</v>
      </c>
      <c r="BF251" s="225">
        <f>IF(N251="snížená",J251,0)</f>
        <v>0</v>
      </c>
      <c r="BG251" s="225">
        <f>IF(N251="zákl. přenesená",J251,0)</f>
        <v>0</v>
      </c>
      <c r="BH251" s="225">
        <f>IF(N251="sníž. přenesená",J251,0)</f>
        <v>0</v>
      </c>
      <c r="BI251" s="225">
        <f>IF(N251="nulová",J251,0)</f>
        <v>0</v>
      </c>
      <c r="BJ251" s="14" t="s">
        <v>81</v>
      </c>
      <c r="BK251" s="225">
        <f>ROUND(I251*H251,2)</f>
        <v>0</v>
      </c>
      <c r="BL251" s="14" t="s">
        <v>127</v>
      </c>
      <c r="BM251" s="224" t="s">
        <v>376</v>
      </c>
    </row>
    <row r="252" spans="1:47" s="2" customFormat="1" ht="12">
      <c r="A252" s="35"/>
      <c r="B252" s="36"/>
      <c r="C252" s="37"/>
      <c r="D252" s="226" t="s">
        <v>130</v>
      </c>
      <c r="E252" s="37"/>
      <c r="F252" s="227" t="s">
        <v>375</v>
      </c>
      <c r="G252" s="37"/>
      <c r="H252" s="37"/>
      <c r="I252" s="228"/>
      <c r="J252" s="37"/>
      <c r="K252" s="37"/>
      <c r="L252" s="41"/>
      <c r="M252" s="229"/>
      <c r="N252" s="230"/>
      <c r="O252" s="88"/>
      <c r="P252" s="88"/>
      <c r="Q252" s="88"/>
      <c r="R252" s="88"/>
      <c r="S252" s="88"/>
      <c r="T252" s="89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T252" s="14" t="s">
        <v>130</v>
      </c>
      <c r="AU252" s="14" t="s">
        <v>81</v>
      </c>
    </row>
    <row r="253" spans="1:65" s="2" customFormat="1" ht="16.5" customHeight="1">
      <c r="A253" s="35"/>
      <c r="B253" s="36"/>
      <c r="C253" s="231" t="s">
        <v>377</v>
      </c>
      <c r="D253" s="231" t="s">
        <v>134</v>
      </c>
      <c r="E253" s="232" t="s">
        <v>378</v>
      </c>
      <c r="F253" s="233" t="s">
        <v>379</v>
      </c>
      <c r="G253" s="234" t="s">
        <v>137</v>
      </c>
      <c r="H253" s="235">
        <v>25</v>
      </c>
      <c r="I253" s="236"/>
      <c r="J253" s="237">
        <f>ROUND(I253*H253,2)</f>
        <v>0</v>
      </c>
      <c r="K253" s="238"/>
      <c r="L253" s="239"/>
      <c r="M253" s="240" t="s">
        <v>1</v>
      </c>
      <c r="N253" s="241" t="s">
        <v>39</v>
      </c>
      <c r="O253" s="88"/>
      <c r="P253" s="222">
        <f>O253*H253</f>
        <v>0</v>
      </c>
      <c r="Q253" s="222">
        <v>0</v>
      </c>
      <c r="R253" s="222">
        <f>Q253*H253</f>
        <v>0</v>
      </c>
      <c r="S253" s="222">
        <v>0</v>
      </c>
      <c r="T253" s="223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24" t="s">
        <v>138</v>
      </c>
      <c r="AT253" s="224" t="s">
        <v>134</v>
      </c>
      <c r="AU253" s="224" t="s">
        <v>81</v>
      </c>
      <c r="AY253" s="14" t="s">
        <v>118</v>
      </c>
      <c r="BE253" s="225">
        <f>IF(N253="základní",J253,0)</f>
        <v>0</v>
      </c>
      <c r="BF253" s="225">
        <f>IF(N253="snížená",J253,0)</f>
        <v>0</v>
      </c>
      <c r="BG253" s="225">
        <f>IF(N253="zákl. přenesená",J253,0)</f>
        <v>0</v>
      </c>
      <c r="BH253" s="225">
        <f>IF(N253="sníž. přenesená",J253,0)</f>
        <v>0</v>
      </c>
      <c r="BI253" s="225">
        <f>IF(N253="nulová",J253,0)</f>
        <v>0</v>
      </c>
      <c r="BJ253" s="14" t="s">
        <v>81</v>
      </c>
      <c r="BK253" s="225">
        <f>ROUND(I253*H253,2)</f>
        <v>0</v>
      </c>
      <c r="BL253" s="14" t="s">
        <v>127</v>
      </c>
      <c r="BM253" s="224" t="s">
        <v>380</v>
      </c>
    </row>
    <row r="254" spans="1:47" s="2" customFormat="1" ht="12">
      <c r="A254" s="35"/>
      <c r="B254" s="36"/>
      <c r="C254" s="37"/>
      <c r="D254" s="226" t="s">
        <v>130</v>
      </c>
      <c r="E254" s="37"/>
      <c r="F254" s="227" t="s">
        <v>379</v>
      </c>
      <c r="G254" s="37"/>
      <c r="H254" s="37"/>
      <c r="I254" s="228"/>
      <c r="J254" s="37"/>
      <c r="K254" s="37"/>
      <c r="L254" s="41"/>
      <c r="M254" s="229"/>
      <c r="N254" s="230"/>
      <c r="O254" s="88"/>
      <c r="P254" s="88"/>
      <c r="Q254" s="88"/>
      <c r="R254" s="88"/>
      <c r="S254" s="88"/>
      <c r="T254" s="89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T254" s="14" t="s">
        <v>130</v>
      </c>
      <c r="AU254" s="14" t="s">
        <v>81</v>
      </c>
    </row>
    <row r="255" spans="1:65" s="2" customFormat="1" ht="16.5" customHeight="1">
      <c r="A255" s="35"/>
      <c r="B255" s="36"/>
      <c r="C255" s="231" t="s">
        <v>121</v>
      </c>
      <c r="D255" s="231" t="s">
        <v>134</v>
      </c>
      <c r="E255" s="232" t="s">
        <v>381</v>
      </c>
      <c r="F255" s="233" t="s">
        <v>382</v>
      </c>
      <c r="G255" s="234" t="s">
        <v>137</v>
      </c>
      <c r="H255" s="235">
        <v>13</v>
      </c>
      <c r="I255" s="236"/>
      <c r="J255" s="237">
        <f>ROUND(I255*H255,2)</f>
        <v>0</v>
      </c>
      <c r="K255" s="238"/>
      <c r="L255" s="239"/>
      <c r="M255" s="240" t="s">
        <v>1</v>
      </c>
      <c r="N255" s="241" t="s">
        <v>39</v>
      </c>
      <c r="O255" s="88"/>
      <c r="P255" s="222">
        <f>O255*H255</f>
        <v>0</v>
      </c>
      <c r="Q255" s="222">
        <v>0</v>
      </c>
      <c r="R255" s="222">
        <f>Q255*H255</f>
        <v>0</v>
      </c>
      <c r="S255" s="222">
        <v>0</v>
      </c>
      <c r="T255" s="223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24" t="s">
        <v>138</v>
      </c>
      <c r="AT255" s="224" t="s">
        <v>134</v>
      </c>
      <c r="AU255" s="224" t="s">
        <v>81</v>
      </c>
      <c r="AY255" s="14" t="s">
        <v>118</v>
      </c>
      <c r="BE255" s="225">
        <f>IF(N255="základní",J255,0)</f>
        <v>0</v>
      </c>
      <c r="BF255" s="225">
        <f>IF(N255="snížená",J255,0)</f>
        <v>0</v>
      </c>
      <c r="BG255" s="225">
        <f>IF(N255="zákl. přenesená",J255,0)</f>
        <v>0</v>
      </c>
      <c r="BH255" s="225">
        <f>IF(N255="sníž. přenesená",J255,0)</f>
        <v>0</v>
      </c>
      <c r="BI255" s="225">
        <f>IF(N255="nulová",J255,0)</f>
        <v>0</v>
      </c>
      <c r="BJ255" s="14" t="s">
        <v>81</v>
      </c>
      <c r="BK255" s="225">
        <f>ROUND(I255*H255,2)</f>
        <v>0</v>
      </c>
      <c r="BL255" s="14" t="s">
        <v>127</v>
      </c>
      <c r="BM255" s="224" t="s">
        <v>383</v>
      </c>
    </row>
    <row r="256" spans="1:47" s="2" customFormat="1" ht="12">
      <c r="A256" s="35"/>
      <c r="B256" s="36"/>
      <c r="C256" s="37"/>
      <c r="D256" s="226" t="s">
        <v>130</v>
      </c>
      <c r="E256" s="37"/>
      <c r="F256" s="227" t="s">
        <v>382</v>
      </c>
      <c r="G256" s="37"/>
      <c r="H256" s="37"/>
      <c r="I256" s="228"/>
      <c r="J256" s="37"/>
      <c r="K256" s="37"/>
      <c r="L256" s="41"/>
      <c r="M256" s="229"/>
      <c r="N256" s="230"/>
      <c r="O256" s="88"/>
      <c r="P256" s="88"/>
      <c r="Q256" s="88"/>
      <c r="R256" s="88"/>
      <c r="S256" s="88"/>
      <c r="T256" s="89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T256" s="14" t="s">
        <v>130</v>
      </c>
      <c r="AU256" s="14" t="s">
        <v>81</v>
      </c>
    </row>
    <row r="257" spans="1:65" s="2" customFormat="1" ht="16.5" customHeight="1">
      <c r="A257" s="35"/>
      <c r="B257" s="36"/>
      <c r="C257" s="231" t="s">
        <v>384</v>
      </c>
      <c r="D257" s="231" t="s">
        <v>134</v>
      </c>
      <c r="E257" s="232" t="s">
        <v>385</v>
      </c>
      <c r="F257" s="233" t="s">
        <v>386</v>
      </c>
      <c r="G257" s="234" t="s">
        <v>137</v>
      </c>
      <c r="H257" s="235">
        <v>14</v>
      </c>
      <c r="I257" s="236"/>
      <c r="J257" s="237">
        <f>ROUND(I257*H257,2)</f>
        <v>0</v>
      </c>
      <c r="K257" s="238"/>
      <c r="L257" s="239"/>
      <c r="M257" s="240" t="s">
        <v>1</v>
      </c>
      <c r="N257" s="241" t="s">
        <v>39</v>
      </c>
      <c r="O257" s="88"/>
      <c r="P257" s="222">
        <f>O257*H257</f>
        <v>0</v>
      </c>
      <c r="Q257" s="222">
        <v>0</v>
      </c>
      <c r="R257" s="222">
        <f>Q257*H257</f>
        <v>0</v>
      </c>
      <c r="S257" s="222">
        <v>0</v>
      </c>
      <c r="T257" s="223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24" t="s">
        <v>138</v>
      </c>
      <c r="AT257" s="224" t="s">
        <v>134</v>
      </c>
      <c r="AU257" s="224" t="s">
        <v>81</v>
      </c>
      <c r="AY257" s="14" t="s">
        <v>118</v>
      </c>
      <c r="BE257" s="225">
        <f>IF(N257="základní",J257,0)</f>
        <v>0</v>
      </c>
      <c r="BF257" s="225">
        <f>IF(N257="snížená",J257,0)</f>
        <v>0</v>
      </c>
      <c r="BG257" s="225">
        <f>IF(N257="zákl. přenesená",J257,0)</f>
        <v>0</v>
      </c>
      <c r="BH257" s="225">
        <f>IF(N257="sníž. přenesená",J257,0)</f>
        <v>0</v>
      </c>
      <c r="BI257" s="225">
        <f>IF(N257="nulová",J257,0)</f>
        <v>0</v>
      </c>
      <c r="BJ257" s="14" t="s">
        <v>81</v>
      </c>
      <c r="BK257" s="225">
        <f>ROUND(I257*H257,2)</f>
        <v>0</v>
      </c>
      <c r="BL257" s="14" t="s">
        <v>127</v>
      </c>
      <c r="BM257" s="224" t="s">
        <v>387</v>
      </c>
    </row>
    <row r="258" spans="1:47" s="2" customFormat="1" ht="12">
      <c r="A258" s="35"/>
      <c r="B258" s="36"/>
      <c r="C258" s="37"/>
      <c r="D258" s="226" t="s">
        <v>130</v>
      </c>
      <c r="E258" s="37"/>
      <c r="F258" s="227" t="s">
        <v>386</v>
      </c>
      <c r="G258" s="37"/>
      <c r="H258" s="37"/>
      <c r="I258" s="228"/>
      <c r="J258" s="37"/>
      <c r="K258" s="37"/>
      <c r="L258" s="41"/>
      <c r="M258" s="229"/>
      <c r="N258" s="230"/>
      <c r="O258" s="88"/>
      <c r="P258" s="88"/>
      <c r="Q258" s="88"/>
      <c r="R258" s="88"/>
      <c r="S258" s="88"/>
      <c r="T258" s="89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T258" s="14" t="s">
        <v>130</v>
      </c>
      <c r="AU258" s="14" t="s">
        <v>81</v>
      </c>
    </row>
    <row r="259" spans="1:65" s="2" customFormat="1" ht="16.5" customHeight="1">
      <c r="A259" s="35"/>
      <c r="B259" s="36"/>
      <c r="C259" s="231" t="s">
        <v>388</v>
      </c>
      <c r="D259" s="231" t="s">
        <v>134</v>
      </c>
      <c r="E259" s="232" t="s">
        <v>389</v>
      </c>
      <c r="F259" s="233" t="s">
        <v>390</v>
      </c>
      <c r="G259" s="234" t="s">
        <v>137</v>
      </c>
      <c r="H259" s="235">
        <v>200</v>
      </c>
      <c r="I259" s="236"/>
      <c r="J259" s="237">
        <f>ROUND(I259*H259,2)</f>
        <v>0</v>
      </c>
      <c r="K259" s="238"/>
      <c r="L259" s="239"/>
      <c r="M259" s="240" t="s">
        <v>1</v>
      </c>
      <c r="N259" s="241" t="s">
        <v>39</v>
      </c>
      <c r="O259" s="88"/>
      <c r="P259" s="222">
        <f>O259*H259</f>
        <v>0</v>
      </c>
      <c r="Q259" s="222">
        <v>0</v>
      </c>
      <c r="R259" s="222">
        <f>Q259*H259</f>
        <v>0</v>
      </c>
      <c r="S259" s="222">
        <v>0</v>
      </c>
      <c r="T259" s="223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24" t="s">
        <v>138</v>
      </c>
      <c r="AT259" s="224" t="s">
        <v>134</v>
      </c>
      <c r="AU259" s="224" t="s">
        <v>81</v>
      </c>
      <c r="AY259" s="14" t="s">
        <v>118</v>
      </c>
      <c r="BE259" s="225">
        <f>IF(N259="základní",J259,0)</f>
        <v>0</v>
      </c>
      <c r="BF259" s="225">
        <f>IF(N259="snížená",J259,0)</f>
        <v>0</v>
      </c>
      <c r="BG259" s="225">
        <f>IF(N259="zákl. přenesená",J259,0)</f>
        <v>0</v>
      </c>
      <c r="BH259" s="225">
        <f>IF(N259="sníž. přenesená",J259,0)</f>
        <v>0</v>
      </c>
      <c r="BI259" s="225">
        <f>IF(N259="nulová",J259,0)</f>
        <v>0</v>
      </c>
      <c r="BJ259" s="14" t="s">
        <v>81</v>
      </c>
      <c r="BK259" s="225">
        <f>ROUND(I259*H259,2)</f>
        <v>0</v>
      </c>
      <c r="BL259" s="14" t="s">
        <v>127</v>
      </c>
      <c r="BM259" s="224" t="s">
        <v>391</v>
      </c>
    </row>
    <row r="260" spans="1:47" s="2" customFormat="1" ht="12">
      <c r="A260" s="35"/>
      <c r="B260" s="36"/>
      <c r="C260" s="37"/>
      <c r="D260" s="226" t="s">
        <v>130</v>
      </c>
      <c r="E260" s="37"/>
      <c r="F260" s="227" t="s">
        <v>390</v>
      </c>
      <c r="G260" s="37"/>
      <c r="H260" s="37"/>
      <c r="I260" s="228"/>
      <c r="J260" s="37"/>
      <c r="K260" s="37"/>
      <c r="L260" s="41"/>
      <c r="M260" s="229"/>
      <c r="N260" s="230"/>
      <c r="O260" s="88"/>
      <c r="P260" s="88"/>
      <c r="Q260" s="88"/>
      <c r="R260" s="88"/>
      <c r="S260" s="88"/>
      <c r="T260" s="89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T260" s="14" t="s">
        <v>130</v>
      </c>
      <c r="AU260" s="14" t="s">
        <v>81</v>
      </c>
    </row>
    <row r="261" spans="1:65" s="2" customFormat="1" ht="16.5" customHeight="1">
      <c r="A261" s="35"/>
      <c r="B261" s="36"/>
      <c r="C261" s="231" t="s">
        <v>392</v>
      </c>
      <c r="D261" s="231" t="s">
        <v>134</v>
      </c>
      <c r="E261" s="232" t="s">
        <v>393</v>
      </c>
      <c r="F261" s="233" t="s">
        <v>394</v>
      </c>
      <c r="G261" s="234" t="s">
        <v>147</v>
      </c>
      <c r="H261" s="235">
        <v>50</v>
      </c>
      <c r="I261" s="236"/>
      <c r="J261" s="237">
        <f>ROUND(I261*H261,2)</f>
        <v>0</v>
      </c>
      <c r="K261" s="238"/>
      <c r="L261" s="239"/>
      <c r="M261" s="240" t="s">
        <v>1</v>
      </c>
      <c r="N261" s="241" t="s">
        <v>39</v>
      </c>
      <c r="O261" s="88"/>
      <c r="P261" s="222">
        <f>O261*H261</f>
        <v>0</v>
      </c>
      <c r="Q261" s="222">
        <v>0</v>
      </c>
      <c r="R261" s="222">
        <f>Q261*H261</f>
        <v>0</v>
      </c>
      <c r="S261" s="222">
        <v>0</v>
      </c>
      <c r="T261" s="223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24" t="s">
        <v>138</v>
      </c>
      <c r="AT261" s="224" t="s">
        <v>134</v>
      </c>
      <c r="AU261" s="224" t="s">
        <v>81</v>
      </c>
      <c r="AY261" s="14" t="s">
        <v>118</v>
      </c>
      <c r="BE261" s="225">
        <f>IF(N261="základní",J261,0)</f>
        <v>0</v>
      </c>
      <c r="BF261" s="225">
        <f>IF(N261="snížená",J261,0)</f>
        <v>0</v>
      </c>
      <c r="BG261" s="225">
        <f>IF(N261="zákl. přenesená",J261,0)</f>
        <v>0</v>
      </c>
      <c r="BH261" s="225">
        <f>IF(N261="sníž. přenesená",J261,0)</f>
        <v>0</v>
      </c>
      <c r="BI261" s="225">
        <f>IF(N261="nulová",J261,0)</f>
        <v>0</v>
      </c>
      <c r="BJ261" s="14" t="s">
        <v>81</v>
      </c>
      <c r="BK261" s="225">
        <f>ROUND(I261*H261,2)</f>
        <v>0</v>
      </c>
      <c r="BL261" s="14" t="s">
        <v>127</v>
      </c>
      <c r="BM261" s="224" t="s">
        <v>395</v>
      </c>
    </row>
    <row r="262" spans="1:47" s="2" customFormat="1" ht="12">
      <c r="A262" s="35"/>
      <c r="B262" s="36"/>
      <c r="C262" s="37"/>
      <c r="D262" s="226" t="s">
        <v>130</v>
      </c>
      <c r="E262" s="37"/>
      <c r="F262" s="227" t="s">
        <v>394</v>
      </c>
      <c r="G262" s="37"/>
      <c r="H262" s="37"/>
      <c r="I262" s="228"/>
      <c r="J262" s="37"/>
      <c r="K262" s="37"/>
      <c r="L262" s="41"/>
      <c r="M262" s="229"/>
      <c r="N262" s="230"/>
      <c r="O262" s="88"/>
      <c r="P262" s="88"/>
      <c r="Q262" s="88"/>
      <c r="R262" s="88"/>
      <c r="S262" s="88"/>
      <c r="T262" s="89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T262" s="14" t="s">
        <v>130</v>
      </c>
      <c r="AU262" s="14" t="s">
        <v>81</v>
      </c>
    </row>
    <row r="263" spans="1:65" s="2" customFormat="1" ht="16.5" customHeight="1">
      <c r="A263" s="35"/>
      <c r="B263" s="36"/>
      <c r="C263" s="231" t="s">
        <v>396</v>
      </c>
      <c r="D263" s="231" t="s">
        <v>134</v>
      </c>
      <c r="E263" s="232" t="s">
        <v>397</v>
      </c>
      <c r="F263" s="233" t="s">
        <v>398</v>
      </c>
      <c r="G263" s="234" t="s">
        <v>147</v>
      </c>
      <c r="H263" s="235">
        <v>166</v>
      </c>
      <c r="I263" s="236"/>
      <c r="J263" s="237">
        <f>ROUND(I263*H263,2)</f>
        <v>0</v>
      </c>
      <c r="K263" s="238"/>
      <c r="L263" s="239"/>
      <c r="M263" s="240" t="s">
        <v>1</v>
      </c>
      <c r="N263" s="241" t="s">
        <v>39</v>
      </c>
      <c r="O263" s="88"/>
      <c r="P263" s="222">
        <f>O263*H263</f>
        <v>0</v>
      </c>
      <c r="Q263" s="222">
        <v>0</v>
      </c>
      <c r="R263" s="222">
        <f>Q263*H263</f>
        <v>0</v>
      </c>
      <c r="S263" s="222">
        <v>0</v>
      </c>
      <c r="T263" s="223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24" t="s">
        <v>138</v>
      </c>
      <c r="AT263" s="224" t="s">
        <v>134</v>
      </c>
      <c r="AU263" s="224" t="s">
        <v>81</v>
      </c>
      <c r="AY263" s="14" t="s">
        <v>118</v>
      </c>
      <c r="BE263" s="225">
        <f>IF(N263="základní",J263,0)</f>
        <v>0</v>
      </c>
      <c r="BF263" s="225">
        <f>IF(N263="snížená",J263,0)</f>
        <v>0</v>
      </c>
      <c r="BG263" s="225">
        <f>IF(N263="zákl. přenesená",J263,0)</f>
        <v>0</v>
      </c>
      <c r="BH263" s="225">
        <f>IF(N263="sníž. přenesená",J263,0)</f>
        <v>0</v>
      </c>
      <c r="BI263" s="225">
        <f>IF(N263="nulová",J263,0)</f>
        <v>0</v>
      </c>
      <c r="BJ263" s="14" t="s">
        <v>81</v>
      </c>
      <c r="BK263" s="225">
        <f>ROUND(I263*H263,2)</f>
        <v>0</v>
      </c>
      <c r="BL263" s="14" t="s">
        <v>127</v>
      </c>
      <c r="BM263" s="224" t="s">
        <v>399</v>
      </c>
    </row>
    <row r="264" spans="1:47" s="2" customFormat="1" ht="12">
      <c r="A264" s="35"/>
      <c r="B264" s="36"/>
      <c r="C264" s="37"/>
      <c r="D264" s="226" t="s">
        <v>130</v>
      </c>
      <c r="E264" s="37"/>
      <c r="F264" s="227" t="s">
        <v>398</v>
      </c>
      <c r="G264" s="37"/>
      <c r="H264" s="37"/>
      <c r="I264" s="228"/>
      <c r="J264" s="37"/>
      <c r="K264" s="37"/>
      <c r="L264" s="41"/>
      <c r="M264" s="229"/>
      <c r="N264" s="230"/>
      <c r="O264" s="88"/>
      <c r="P264" s="88"/>
      <c r="Q264" s="88"/>
      <c r="R264" s="88"/>
      <c r="S264" s="88"/>
      <c r="T264" s="89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T264" s="14" t="s">
        <v>130</v>
      </c>
      <c r="AU264" s="14" t="s">
        <v>81</v>
      </c>
    </row>
    <row r="265" spans="1:65" s="2" customFormat="1" ht="16.5" customHeight="1">
      <c r="A265" s="35"/>
      <c r="B265" s="36"/>
      <c r="C265" s="231" t="s">
        <v>400</v>
      </c>
      <c r="D265" s="231" t="s">
        <v>134</v>
      </c>
      <c r="E265" s="232" t="s">
        <v>401</v>
      </c>
      <c r="F265" s="233" t="s">
        <v>402</v>
      </c>
      <c r="G265" s="234" t="s">
        <v>147</v>
      </c>
      <c r="H265" s="235">
        <v>280</v>
      </c>
      <c r="I265" s="236"/>
      <c r="J265" s="237">
        <f>ROUND(I265*H265,2)</f>
        <v>0</v>
      </c>
      <c r="K265" s="238"/>
      <c r="L265" s="239"/>
      <c r="M265" s="240" t="s">
        <v>1</v>
      </c>
      <c r="N265" s="241" t="s">
        <v>39</v>
      </c>
      <c r="O265" s="88"/>
      <c r="P265" s="222">
        <f>O265*H265</f>
        <v>0</v>
      </c>
      <c r="Q265" s="222">
        <v>0</v>
      </c>
      <c r="R265" s="222">
        <f>Q265*H265</f>
        <v>0</v>
      </c>
      <c r="S265" s="222">
        <v>0</v>
      </c>
      <c r="T265" s="223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224" t="s">
        <v>138</v>
      </c>
      <c r="AT265" s="224" t="s">
        <v>134</v>
      </c>
      <c r="AU265" s="224" t="s">
        <v>81</v>
      </c>
      <c r="AY265" s="14" t="s">
        <v>118</v>
      </c>
      <c r="BE265" s="225">
        <f>IF(N265="základní",J265,0)</f>
        <v>0</v>
      </c>
      <c r="BF265" s="225">
        <f>IF(N265="snížená",J265,0)</f>
        <v>0</v>
      </c>
      <c r="BG265" s="225">
        <f>IF(N265="zákl. přenesená",J265,0)</f>
        <v>0</v>
      </c>
      <c r="BH265" s="225">
        <f>IF(N265="sníž. přenesená",J265,0)</f>
        <v>0</v>
      </c>
      <c r="BI265" s="225">
        <f>IF(N265="nulová",J265,0)</f>
        <v>0</v>
      </c>
      <c r="BJ265" s="14" t="s">
        <v>81</v>
      </c>
      <c r="BK265" s="225">
        <f>ROUND(I265*H265,2)</f>
        <v>0</v>
      </c>
      <c r="BL265" s="14" t="s">
        <v>127</v>
      </c>
      <c r="BM265" s="224" t="s">
        <v>403</v>
      </c>
    </row>
    <row r="266" spans="1:47" s="2" customFormat="1" ht="12">
      <c r="A266" s="35"/>
      <c r="B266" s="36"/>
      <c r="C266" s="37"/>
      <c r="D266" s="226" t="s">
        <v>130</v>
      </c>
      <c r="E266" s="37"/>
      <c r="F266" s="227" t="s">
        <v>402</v>
      </c>
      <c r="G266" s="37"/>
      <c r="H266" s="37"/>
      <c r="I266" s="228"/>
      <c r="J266" s="37"/>
      <c r="K266" s="37"/>
      <c r="L266" s="41"/>
      <c r="M266" s="229"/>
      <c r="N266" s="230"/>
      <c r="O266" s="88"/>
      <c r="P266" s="88"/>
      <c r="Q266" s="88"/>
      <c r="R266" s="88"/>
      <c r="S266" s="88"/>
      <c r="T266" s="89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T266" s="14" t="s">
        <v>130</v>
      </c>
      <c r="AU266" s="14" t="s">
        <v>81</v>
      </c>
    </row>
    <row r="267" spans="1:63" s="12" customFormat="1" ht="25.9" customHeight="1">
      <c r="A267" s="12"/>
      <c r="B267" s="196"/>
      <c r="C267" s="197"/>
      <c r="D267" s="198" t="s">
        <v>73</v>
      </c>
      <c r="E267" s="199" t="s">
        <v>134</v>
      </c>
      <c r="F267" s="199" t="s">
        <v>404</v>
      </c>
      <c r="G267" s="197"/>
      <c r="H267" s="197"/>
      <c r="I267" s="200"/>
      <c r="J267" s="201">
        <f>BK267</f>
        <v>0</v>
      </c>
      <c r="K267" s="197"/>
      <c r="L267" s="202"/>
      <c r="M267" s="203"/>
      <c r="N267" s="204"/>
      <c r="O267" s="204"/>
      <c r="P267" s="205">
        <f>P268+P309</f>
        <v>0</v>
      </c>
      <c r="Q267" s="204"/>
      <c r="R267" s="205">
        <f>R268+R309</f>
        <v>14.3722112</v>
      </c>
      <c r="S267" s="204"/>
      <c r="T267" s="206">
        <f>T268+T309</f>
        <v>11.91885</v>
      </c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R267" s="207" t="s">
        <v>128</v>
      </c>
      <c r="AT267" s="208" t="s">
        <v>73</v>
      </c>
      <c r="AU267" s="208" t="s">
        <v>74</v>
      </c>
      <c r="AY267" s="207" t="s">
        <v>118</v>
      </c>
      <c r="BK267" s="209">
        <f>BK268+BK309</f>
        <v>0</v>
      </c>
    </row>
    <row r="268" spans="1:63" s="12" customFormat="1" ht="22.8" customHeight="1">
      <c r="A268" s="12"/>
      <c r="B268" s="196"/>
      <c r="C268" s="197"/>
      <c r="D268" s="198" t="s">
        <v>73</v>
      </c>
      <c r="E268" s="210" t="s">
        <v>405</v>
      </c>
      <c r="F268" s="210" t="s">
        <v>406</v>
      </c>
      <c r="G268" s="197"/>
      <c r="H268" s="197"/>
      <c r="I268" s="200"/>
      <c r="J268" s="211">
        <f>BK268</f>
        <v>0</v>
      </c>
      <c r="K268" s="197"/>
      <c r="L268" s="202"/>
      <c r="M268" s="203"/>
      <c r="N268" s="204"/>
      <c r="O268" s="204"/>
      <c r="P268" s="205">
        <f>SUM(P269:P308)</f>
        <v>0</v>
      </c>
      <c r="Q268" s="204"/>
      <c r="R268" s="205">
        <f>SUM(R269:R308)</f>
        <v>0</v>
      </c>
      <c r="S268" s="204"/>
      <c r="T268" s="206">
        <f>SUM(T269:T308)</f>
        <v>0</v>
      </c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R268" s="207" t="s">
        <v>128</v>
      </c>
      <c r="AT268" s="208" t="s">
        <v>73</v>
      </c>
      <c r="AU268" s="208" t="s">
        <v>81</v>
      </c>
      <c r="AY268" s="207" t="s">
        <v>118</v>
      </c>
      <c r="BK268" s="209">
        <f>SUM(BK269:BK308)</f>
        <v>0</v>
      </c>
    </row>
    <row r="269" spans="1:65" s="2" customFormat="1" ht="16.5" customHeight="1">
      <c r="A269" s="35"/>
      <c r="B269" s="36"/>
      <c r="C269" s="212" t="s">
        <v>407</v>
      </c>
      <c r="D269" s="212" t="s">
        <v>123</v>
      </c>
      <c r="E269" s="213" t="s">
        <v>408</v>
      </c>
      <c r="F269" s="214" t="s">
        <v>409</v>
      </c>
      <c r="G269" s="215" t="s">
        <v>147</v>
      </c>
      <c r="H269" s="216">
        <v>1154</v>
      </c>
      <c r="I269" s="217"/>
      <c r="J269" s="218">
        <f>ROUND(I269*H269,2)</f>
        <v>0</v>
      </c>
      <c r="K269" s="219"/>
      <c r="L269" s="41"/>
      <c r="M269" s="220" t="s">
        <v>1</v>
      </c>
      <c r="N269" s="221" t="s">
        <v>39</v>
      </c>
      <c r="O269" s="88"/>
      <c r="P269" s="222">
        <f>O269*H269</f>
        <v>0</v>
      </c>
      <c r="Q269" s="222">
        <v>0</v>
      </c>
      <c r="R269" s="222">
        <f>Q269*H269</f>
        <v>0</v>
      </c>
      <c r="S269" s="222">
        <v>0</v>
      </c>
      <c r="T269" s="223">
        <f>S269*H269</f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224" t="s">
        <v>127</v>
      </c>
      <c r="AT269" s="224" t="s">
        <v>123</v>
      </c>
      <c r="AU269" s="224" t="s">
        <v>83</v>
      </c>
      <c r="AY269" s="14" t="s">
        <v>118</v>
      </c>
      <c r="BE269" s="225">
        <f>IF(N269="základní",J269,0)</f>
        <v>0</v>
      </c>
      <c r="BF269" s="225">
        <f>IF(N269="snížená",J269,0)</f>
        <v>0</v>
      </c>
      <c r="BG269" s="225">
        <f>IF(N269="zákl. přenesená",J269,0)</f>
        <v>0</v>
      </c>
      <c r="BH269" s="225">
        <f>IF(N269="sníž. přenesená",J269,0)</f>
        <v>0</v>
      </c>
      <c r="BI269" s="225">
        <f>IF(N269="nulová",J269,0)</f>
        <v>0</v>
      </c>
      <c r="BJ269" s="14" t="s">
        <v>81</v>
      </c>
      <c r="BK269" s="225">
        <f>ROUND(I269*H269,2)</f>
        <v>0</v>
      </c>
      <c r="BL269" s="14" t="s">
        <v>127</v>
      </c>
      <c r="BM269" s="224" t="s">
        <v>410</v>
      </c>
    </row>
    <row r="270" spans="1:47" s="2" customFormat="1" ht="12">
      <c r="A270" s="35"/>
      <c r="B270" s="36"/>
      <c r="C270" s="37"/>
      <c r="D270" s="226" t="s">
        <v>130</v>
      </c>
      <c r="E270" s="37"/>
      <c r="F270" s="227" t="s">
        <v>409</v>
      </c>
      <c r="G270" s="37"/>
      <c r="H270" s="37"/>
      <c r="I270" s="228"/>
      <c r="J270" s="37"/>
      <c r="K270" s="37"/>
      <c r="L270" s="41"/>
      <c r="M270" s="229"/>
      <c r="N270" s="230"/>
      <c r="O270" s="88"/>
      <c r="P270" s="88"/>
      <c r="Q270" s="88"/>
      <c r="R270" s="88"/>
      <c r="S270" s="88"/>
      <c r="T270" s="89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T270" s="14" t="s">
        <v>130</v>
      </c>
      <c r="AU270" s="14" t="s">
        <v>83</v>
      </c>
    </row>
    <row r="271" spans="1:65" s="2" customFormat="1" ht="16.5" customHeight="1">
      <c r="A271" s="35"/>
      <c r="B271" s="36"/>
      <c r="C271" s="212" t="s">
        <v>411</v>
      </c>
      <c r="D271" s="212" t="s">
        <v>123</v>
      </c>
      <c r="E271" s="213" t="s">
        <v>412</v>
      </c>
      <c r="F271" s="214" t="s">
        <v>413</v>
      </c>
      <c r="G271" s="215" t="s">
        <v>147</v>
      </c>
      <c r="H271" s="216">
        <v>273</v>
      </c>
      <c r="I271" s="217"/>
      <c r="J271" s="218">
        <f>ROUND(I271*H271,2)</f>
        <v>0</v>
      </c>
      <c r="K271" s="219"/>
      <c r="L271" s="41"/>
      <c r="M271" s="220" t="s">
        <v>1</v>
      </c>
      <c r="N271" s="221" t="s">
        <v>39</v>
      </c>
      <c r="O271" s="88"/>
      <c r="P271" s="222">
        <f>O271*H271</f>
        <v>0</v>
      </c>
      <c r="Q271" s="222">
        <v>0</v>
      </c>
      <c r="R271" s="222">
        <f>Q271*H271</f>
        <v>0</v>
      </c>
      <c r="S271" s="222">
        <v>0</v>
      </c>
      <c r="T271" s="223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224" t="s">
        <v>127</v>
      </c>
      <c r="AT271" s="224" t="s">
        <v>123</v>
      </c>
      <c r="AU271" s="224" t="s">
        <v>83</v>
      </c>
      <c r="AY271" s="14" t="s">
        <v>118</v>
      </c>
      <c r="BE271" s="225">
        <f>IF(N271="základní",J271,0)</f>
        <v>0</v>
      </c>
      <c r="BF271" s="225">
        <f>IF(N271="snížená",J271,0)</f>
        <v>0</v>
      </c>
      <c r="BG271" s="225">
        <f>IF(N271="zákl. přenesená",J271,0)</f>
        <v>0</v>
      </c>
      <c r="BH271" s="225">
        <f>IF(N271="sníž. přenesená",J271,0)</f>
        <v>0</v>
      </c>
      <c r="BI271" s="225">
        <f>IF(N271="nulová",J271,0)</f>
        <v>0</v>
      </c>
      <c r="BJ271" s="14" t="s">
        <v>81</v>
      </c>
      <c r="BK271" s="225">
        <f>ROUND(I271*H271,2)</f>
        <v>0</v>
      </c>
      <c r="BL271" s="14" t="s">
        <v>127</v>
      </c>
      <c r="BM271" s="224" t="s">
        <v>414</v>
      </c>
    </row>
    <row r="272" spans="1:47" s="2" customFormat="1" ht="12">
      <c r="A272" s="35"/>
      <c r="B272" s="36"/>
      <c r="C272" s="37"/>
      <c r="D272" s="226" t="s">
        <v>130</v>
      </c>
      <c r="E272" s="37"/>
      <c r="F272" s="227" t="s">
        <v>413</v>
      </c>
      <c r="G272" s="37"/>
      <c r="H272" s="37"/>
      <c r="I272" s="228"/>
      <c r="J272" s="37"/>
      <c r="K272" s="37"/>
      <c r="L272" s="41"/>
      <c r="M272" s="229"/>
      <c r="N272" s="230"/>
      <c r="O272" s="88"/>
      <c r="P272" s="88"/>
      <c r="Q272" s="88"/>
      <c r="R272" s="88"/>
      <c r="S272" s="88"/>
      <c r="T272" s="89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T272" s="14" t="s">
        <v>130</v>
      </c>
      <c r="AU272" s="14" t="s">
        <v>83</v>
      </c>
    </row>
    <row r="273" spans="1:65" s="2" customFormat="1" ht="16.5" customHeight="1">
      <c r="A273" s="35"/>
      <c r="B273" s="36"/>
      <c r="C273" s="212" t="s">
        <v>415</v>
      </c>
      <c r="D273" s="212" t="s">
        <v>123</v>
      </c>
      <c r="E273" s="213" t="s">
        <v>416</v>
      </c>
      <c r="F273" s="214" t="s">
        <v>417</v>
      </c>
      <c r="G273" s="215" t="s">
        <v>147</v>
      </c>
      <c r="H273" s="216">
        <v>732</v>
      </c>
      <c r="I273" s="217"/>
      <c r="J273" s="218">
        <f>ROUND(I273*H273,2)</f>
        <v>0</v>
      </c>
      <c r="K273" s="219"/>
      <c r="L273" s="41"/>
      <c r="M273" s="220" t="s">
        <v>1</v>
      </c>
      <c r="N273" s="221" t="s">
        <v>39</v>
      </c>
      <c r="O273" s="88"/>
      <c r="P273" s="222">
        <f>O273*H273</f>
        <v>0</v>
      </c>
      <c r="Q273" s="222">
        <v>0</v>
      </c>
      <c r="R273" s="222">
        <f>Q273*H273</f>
        <v>0</v>
      </c>
      <c r="S273" s="222">
        <v>0</v>
      </c>
      <c r="T273" s="223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224" t="s">
        <v>127</v>
      </c>
      <c r="AT273" s="224" t="s">
        <v>123</v>
      </c>
      <c r="AU273" s="224" t="s">
        <v>83</v>
      </c>
      <c r="AY273" s="14" t="s">
        <v>118</v>
      </c>
      <c r="BE273" s="225">
        <f>IF(N273="základní",J273,0)</f>
        <v>0</v>
      </c>
      <c r="BF273" s="225">
        <f>IF(N273="snížená",J273,0)</f>
        <v>0</v>
      </c>
      <c r="BG273" s="225">
        <f>IF(N273="zákl. přenesená",J273,0)</f>
        <v>0</v>
      </c>
      <c r="BH273" s="225">
        <f>IF(N273="sníž. přenesená",J273,0)</f>
        <v>0</v>
      </c>
      <c r="BI273" s="225">
        <f>IF(N273="nulová",J273,0)</f>
        <v>0</v>
      </c>
      <c r="BJ273" s="14" t="s">
        <v>81</v>
      </c>
      <c r="BK273" s="225">
        <f>ROUND(I273*H273,2)</f>
        <v>0</v>
      </c>
      <c r="BL273" s="14" t="s">
        <v>127</v>
      </c>
      <c r="BM273" s="224" t="s">
        <v>418</v>
      </c>
    </row>
    <row r="274" spans="1:47" s="2" customFormat="1" ht="12">
      <c r="A274" s="35"/>
      <c r="B274" s="36"/>
      <c r="C274" s="37"/>
      <c r="D274" s="226" t="s">
        <v>130</v>
      </c>
      <c r="E274" s="37"/>
      <c r="F274" s="227" t="s">
        <v>417</v>
      </c>
      <c r="G274" s="37"/>
      <c r="H274" s="37"/>
      <c r="I274" s="228"/>
      <c r="J274" s="37"/>
      <c r="K274" s="37"/>
      <c r="L274" s="41"/>
      <c r="M274" s="229"/>
      <c r="N274" s="230"/>
      <c r="O274" s="88"/>
      <c r="P274" s="88"/>
      <c r="Q274" s="88"/>
      <c r="R274" s="88"/>
      <c r="S274" s="88"/>
      <c r="T274" s="89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T274" s="14" t="s">
        <v>130</v>
      </c>
      <c r="AU274" s="14" t="s">
        <v>83</v>
      </c>
    </row>
    <row r="275" spans="1:65" s="2" customFormat="1" ht="16.5" customHeight="1">
      <c r="A275" s="35"/>
      <c r="B275" s="36"/>
      <c r="C275" s="212" t="s">
        <v>419</v>
      </c>
      <c r="D275" s="212" t="s">
        <v>123</v>
      </c>
      <c r="E275" s="213" t="s">
        <v>420</v>
      </c>
      <c r="F275" s="214" t="s">
        <v>421</v>
      </c>
      <c r="G275" s="215" t="s">
        <v>147</v>
      </c>
      <c r="H275" s="216">
        <v>13736</v>
      </c>
      <c r="I275" s="217"/>
      <c r="J275" s="218">
        <f>ROUND(I275*H275,2)</f>
        <v>0</v>
      </c>
      <c r="K275" s="219"/>
      <c r="L275" s="41"/>
      <c r="M275" s="220" t="s">
        <v>1</v>
      </c>
      <c r="N275" s="221" t="s">
        <v>39</v>
      </c>
      <c r="O275" s="88"/>
      <c r="P275" s="222">
        <f>O275*H275</f>
        <v>0</v>
      </c>
      <c r="Q275" s="222">
        <v>0</v>
      </c>
      <c r="R275" s="222">
        <f>Q275*H275</f>
        <v>0</v>
      </c>
      <c r="S275" s="222">
        <v>0</v>
      </c>
      <c r="T275" s="223">
        <f>S275*H275</f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224" t="s">
        <v>127</v>
      </c>
      <c r="AT275" s="224" t="s">
        <v>123</v>
      </c>
      <c r="AU275" s="224" t="s">
        <v>83</v>
      </c>
      <c r="AY275" s="14" t="s">
        <v>118</v>
      </c>
      <c r="BE275" s="225">
        <f>IF(N275="základní",J275,0)</f>
        <v>0</v>
      </c>
      <c r="BF275" s="225">
        <f>IF(N275="snížená",J275,0)</f>
        <v>0</v>
      </c>
      <c r="BG275" s="225">
        <f>IF(N275="zákl. přenesená",J275,0)</f>
        <v>0</v>
      </c>
      <c r="BH275" s="225">
        <f>IF(N275="sníž. přenesená",J275,0)</f>
        <v>0</v>
      </c>
      <c r="BI275" s="225">
        <f>IF(N275="nulová",J275,0)</f>
        <v>0</v>
      </c>
      <c r="BJ275" s="14" t="s">
        <v>81</v>
      </c>
      <c r="BK275" s="225">
        <f>ROUND(I275*H275,2)</f>
        <v>0</v>
      </c>
      <c r="BL275" s="14" t="s">
        <v>127</v>
      </c>
      <c r="BM275" s="224" t="s">
        <v>422</v>
      </c>
    </row>
    <row r="276" spans="1:47" s="2" customFormat="1" ht="12">
      <c r="A276" s="35"/>
      <c r="B276" s="36"/>
      <c r="C276" s="37"/>
      <c r="D276" s="226" t="s">
        <v>130</v>
      </c>
      <c r="E276" s="37"/>
      <c r="F276" s="227" t="s">
        <v>421</v>
      </c>
      <c r="G276" s="37"/>
      <c r="H276" s="37"/>
      <c r="I276" s="228"/>
      <c r="J276" s="37"/>
      <c r="K276" s="37"/>
      <c r="L276" s="41"/>
      <c r="M276" s="229"/>
      <c r="N276" s="230"/>
      <c r="O276" s="88"/>
      <c r="P276" s="88"/>
      <c r="Q276" s="88"/>
      <c r="R276" s="88"/>
      <c r="S276" s="88"/>
      <c r="T276" s="89"/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T276" s="14" t="s">
        <v>130</v>
      </c>
      <c r="AU276" s="14" t="s">
        <v>83</v>
      </c>
    </row>
    <row r="277" spans="1:65" s="2" customFormat="1" ht="16.5" customHeight="1">
      <c r="A277" s="35"/>
      <c r="B277" s="36"/>
      <c r="C277" s="212" t="s">
        <v>423</v>
      </c>
      <c r="D277" s="212" t="s">
        <v>123</v>
      </c>
      <c r="E277" s="213" t="s">
        <v>424</v>
      </c>
      <c r="F277" s="214" t="s">
        <v>425</v>
      </c>
      <c r="G277" s="215" t="s">
        <v>147</v>
      </c>
      <c r="H277" s="216">
        <v>580</v>
      </c>
      <c r="I277" s="217"/>
      <c r="J277" s="218">
        <f>ROUND(I277*H277,2)</f>
        <v>0</v>
      </c>
      <c r="K277" s="219"/>
      <c r="L277" s="41"/>
      <c r="M277" s="220" t="s">
        <v>1</v>
      </c>
      <c r="N277" s="221" t="s">
        <v>39</v>
      </c>
      <c r="O277" s="88"/>
      <c r="P277" s="222">
        <f>O277*H277</f>
        <v>0</v>
      </c>
      <c r="Q277" s="222">
        <v>0</v>
      </c>
      <c r="R277" s="222">
        <f>Q277*H277</f>
        <v>0</v>
      </c>
      <c r="S277" s="222">
        <v>0</v>
      </c>
      <c r="T277" s="223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224" t="s">
        <v>127</v>
      </c>
      <c r="AT277" s="224" t="s">
        <v>123</v>
      </c>
      <c r="AU277" s="224" t="s">
        <v>83</v>
      </c>
      <c r="AY277" s="14" t="s">
        <v>118</v>
      </c>
      <c r="BE277" s="225">
        <f>IF(N277="základní",J277,0)</f>
        <v>0</v>
      </c>
      <c r="BF277" s="225">
        <f>IF(N277="snížená",J277,0)</f>
        <v>0</v>
      </c>
      <c r="BG277" s="225">
        <f>IF(N277="zákl. přenesená",J277,0)</f>
        <v>0</v>
      </c>
      <c r="BH277" s="225">
        <f>IF(N277="sníž. přenesená",J277,0)</f>
        <v>0</v>
      </c>
      <c r="BI277" s="225">
        <f>IF(N277="nulová",J277,0)</f>
        <v>0</v>
      </c>
      <c r="BJ277" s="14" t="s">
        <v>81</v>
      </c>
      <c r="BK277" s="225">
        <f>ROUND(I277*H277,2)</f>
        <v>0</v>
      </c>
      <c r="BL277" s="14" t="s">
        <v>127</v>
      </c>
      <c r="BM277" s="224" t="s">
        <v>426</v>
      </c>
    </row>
    <row r="278" spans="1:47" s="2" customFormat="1" ht="12">
      <c r="A278" s="35"/>
      <c r="B278" s="36"/>
      <c r="C278" s="37"/>
      <c r="D278" s="226" t="s">
        <v>130</v>
      </c>
      <c r="E278" s="37"/>
      <c r="F278" s="227" t="s">
        <v>425</v>
      </c>
      <c r="G278" s="37"/>
      <c r="H278" s="37"/>
      <c r="I278" s="228"/>
      <c r="J278" s="37"/>
      <c r="K278" s="37"/>
      <c r="L278" s="41"/>
      <c r="M278" s="229"/>
      <c r="N278" s="230"/>
      <c r="O278" s="88"/>
      <c r="P278" s="88"/>
      <c r="Q278" s="88"/>
      <c r="R278" s="88"/>
      <c r="S278" s="88"/>
      <c r="T278" s="89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T278" s="14" t="s">
        <v>130</v>
      </c>
      <c r="AU278" s="14" t="s">
        <v>83</v>
      </c>
    </row>
    <row r="279" spans="1:65" s="2" customFormat="1" ht="16.5" customHeight="1">
      <c r="A279" s="35"/>
      <c r="B279" s="36"/>
      <c r="C279" s="212" t="s">
        <v>427</v>
      </c>
      <c r="D279" s="212" t="s">
        <v>123</v>
      </c>
      <c r="E279" s="213" t="s">
        <v>428</v>
      </c>
      <c r="F279" s="214" t="s">
        <v>429</v>
      </c>
      <c r="G279" s="215" t="s">
        <v>137</v>
      </c>
      <c r="H279" s="216">
        <v>188</v>
      </c>
      <c r="I279" s="217"/>
      <c r="J279" s="218">
        <f>ROUND(I279*H279,2)</f>
        <v>0</v>
      </c>
      <c r="K279" s="219"/>
      <c r="L279" s="41"/>
      <c r="M279" s="220" t="s">
        <v>1</v>
      </c>
      <c r="N279" s="221" t="s">
        <v>39</v>
      </c>
      <c r="O279" s="88"/>
      <c r="P279" s="222">
        <f>O279*H279</f>
        <v>0</v>
      </c>
      <c r="Q279" s="222">
        <v>0</v>
      </c>
      <c r="R279" s="222">
        <f>Q279*H279</f>
        <v>0</v>
      </c>
      <c r="S279" s="222">
        <v>0</v>
      </c>
      <c r="T279" s="223">
        <f>S279*H279</f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224" t="s">
        <v>127</v>
      </c>
      <c r="AT279" s="224" t="s">
        <v>123</v>
      </c>
      <c r="AU279" s="224" t="s">
        <v>83</v>
      </c>
      <c r="AY279" s="14" t="s">
        <v>118</v>
      </c>
      <c r="BE279" s="225">
        <f>IF(N279="základní",J279,0)</f>
        <v>0</v>
      </c>
      <c r="BF279" s="225">
        <f>IF(N279="snížená",J279,0)</f>
        <v>0</v>
      </c>
      <c r="BG279" s="225">
        <f>IF(N279="zákl. přenesená",J279,0)</f>
        <v>0</v>
      </c>
      <c r="BH279" s="225">
        <f>IF(N279="sníž. přenesená",J279,0)</f>
        <v>0</v>
      </c>
      <c r="BI279" s="225">
        <f>IF(N279="nulová",J279,0)</f>
        <v>0</v>
      </c>
      <c r="BJ279" s="14" t="s">
        <v>81</v>
      </c>
      <c r="BK279" s="225">
        <f>ROUND(I279*H279,2)</f>
        <v>0</v>
      </c>
      <c r="BL279" s="14" t="s">
        <v>127</v>
      </c>
      <c r="BM279" s="224" t="s">
        <v>430</v>
      </c>
    </row>
    <row r="280" spans="1:47" s="2" customFormat="1" ht="12">
      <c r="A280" s="35"/>
      <c r="B280" s="36"/>
      <c r="C280" s="37"/>
      <c r="D280" s="226" t="s">
        <v>130</v>
      </c>
      <c r="E280" s="37"/>
      <c r="F280" s="227" t="s">
        <v>429</v>
      </c>
      <c r="G280" s="37"/>
      <c r="H280" s="37"/>
      <c r="I280" s="228"/>
      <c r="J280" s="37"/>
      <c r="K280" s="37"/>
      <c r="L280" s="41"/>
      <c r="M280" s="229"/>
      <c r="N280" s="230"/>
      <c r="O280" s="88"/>
      <c r="P280" s="88"/>
      <c r="Q280" s="88"/>
      <c r="R280" s="88"/>
      <c r="S280" s="88"/>
      <c r="T280" s="89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T280" s="14" t="s">
        <v>130</v>
      </c>
      <c r="AU280" s="14" t="s">
        <v>83</v>
      </c>
    </row>
    <row r="281" spans="1:65" s="2" customFormat="1" ht="21.75" customHeight="1">
      <c r="A281" s="35"/>
      <c r="B281" s="36"/>
      <c r="C281" s="212" t="s">
        <v>431</v>
      </c>
      <c r="D281" s="212" t="s">
        <v>123</v>
      </c>
      <c r="E281" s="213" t="s">
        <v>432</v>
      </c>
      <c r="F281" s="214" t="s">
        <v>433</v>
      </c>
      <c r="G281" s="215" t="s">
        <v>137</v>
      </c>
      <c r="H281" s="216">
        <v>188</v>
      </c>
      <c r="I281" s="217"/>
      <c r="J281" s="218">
        <f>ROUND(I281*H281,2)</f>
        <v>0</v>
      </c>
      <c r="K281" s="219"/>
      <c r="L281" s="41"/>
      <c r="M281" s="220" t="s">
        <v>1</v>
      </c>
      <c r="N281" s="221" t="s">
        <v>39</v>
      </c>
      <c r="O281" s="88"/>
      <c r="P281" s="222">
        <f>O281*H281</f>
        <v>0</v>
      </c>
      <c r="Q281" s="222">
        <v>0</v>
      </c>
      <c r="R281" s="222">
        <f>Q281*H281</f>
        <v>0</v>
      </c>
      <c r="S281" s="222">
        <v>0</v>
      </c>
      <c r="T281" s="223">
        <f>S281*H281</f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224" t="s">
        <v>127</v>
      </c>
      <c r="AT281" s="224" t="s">
        <v>123</v>
      </c>
      <c r="AU281" s="224" t="s">
        <v>83</v>
      </c>
      <c r="AY281" s="14" t="s">
        <v>118</v>
      </c>
      <c r="BE281" s="225">
        <f>IF(N281="základní",J281,0)</f>
        <v>0</v>
      </c>
      <c r="BF281" s="225">
        <f>IF(N281="snížená",J281,0)</f>
        <v>0</v>
      </c>
      <c r="BG281" s="225">
        <f>IF(N281="zákl. přenesená",J281,0)</f>
        <v>0</v>
      </c>
      <c r="BH281" s="225">
        <f>IF(N281="sníž. přenesená",J281,0)</f>
        <v>0</v>
      </c>
      <c r="BI281" s="225">
        <f>IF(N281="nulová",J281,0)</f>
        <v>0</v>
      </c>
      <c r="BJ281" s="14" t="s">
        <v>81</v>
      </c>
      <c r="BK281" s="225">
        <f>ROUND(I281*H281,2)</f>
        <v>0</v>
      </c>
      <c r="BL281" s="14" t="s">
        <v>127</v>
      </c>
      <c r="BM281" s="224" t="s">
        <v>434</v>
      </c>
    </row>
    <row r="282" spans="1:47" s="2" customFormat="1" ht="12">
      <c r="A282" s="35"/>
      <c r="B282" s="36"/>
      <c r="C282" s="37"/>
      <c r="D282" s="226" t="s">
        <v>130</v>
      </c>
      <c r="E282" s="37"/>
      <c r="F282" s="227" t="s">
        <v>433</v>
      </c>
      <c r="G282" s="37"/>
      <c r="H282" s="37"/>
      <c r="I282" s="228"/>
      <c r="J282" s="37"/>
      <c r="K282" s="37"/>
      <c r="L282" s="41"/>
      <c r="M282" s="229"/>
      <c r="N282" s="230"/>
      <c r="O282" s="88"/>
      <c r="P282" s="88"/>
      <c r="Q282" s="88"/>
      <c r="R282" s="88"/>
      <c r="S282" s="88"/>
      <c r="T282" s="89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T282" s="14" t="s">
        <v>130</v>
      </c>
      <c r="AU282" s="14" t="s">
        <v>83</v>
      </c>
    </row>
    <row r="283" spans="1:65" s="2" customFormat="1" ht="16.5" customHeight="1">
      <c r="A283" s="35"/>
      <c r="B283" s="36"/>
      <c r="C283" s="212" t="s">
        <v>435</v>
      </c>
      <c r="D283" s="212" t="s">
        <v>123</v>
      </c>
      <c r="E283" s="213" t="s">
        <v>436</v>
      </c>
      <c r="F283" s="214" t="s">
        <v>437</v>
      </c>
      <c r="G283" s="215" t="s">
        <v>137</v>
      </c>
      <c r="H283" s="216">
        <v>1</v>
      </c>
      <c r="I283" s="217"/>
      <c r="J283" s="218">
        <f>ROUND(I283*H283,2)</f>
        <v>0</v>
      </c>
      <c r="K283" s="219"/>
      <c r="L283" s="41"/>
      <c r="M283" s="220" t="s">
        <v>1</v>
      </c>
      <c r="N283" s="221" t="s">
        <v>39</v>
      </c>
      <c r="O283" s="88"/>
      <c r="P283" s="222">
        <f>O283*H283</f>
        <v>0</v>
      </c>
      <c r="Q283" s="222">
        <v>0</v>
      </c>
      <c r="R283" s="222">
        <f>Q283*H283</f>
        <v>0</v>
      </c>
      <c r="S283" s="222">
        <v>0</v>
      </c>
      <c r="T283" s="223">
        <f>S283*H283</f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224" t="s">
        <v>127</v>
      </c>
      <c r="AT283" s="224" t="s">
        <v>123</v>
      </c>
      <c r="AU283" s="224" t="s">
        <v>83</v>
      </c>
      <c r="AY283" s="14" t="s">
        <v>118</v>
      </c>
      <c r="BE283" s="225">
        <f>IF(N283="základní",J283,0)</f>
        <v>0</v>
      </c>
      <c r="BF283" s="225">
        <f>IF(N283="snížená",J283,0)</f>
        <v>0</v>
      </c>
      <c r="BG283" s="225">
        <f>IF(N283="zákl. přenesená",J283,0)</f>
        <v>0</v>
      </c>
      <c r="BH283" s="225">
        <f>IF(N283="sníž. přenesená",J283,0)</f>
        <v>0</v>
      </c>
      <c r="BI283" s="225">
        <f>IF(N283="nulová",J283,0)</f>
        <v>0</v>
      </c>
      <c r="BJ283" s="14" t="s">
        <v>81</v>
      </c>
      <c r="BK283" s="225">
        <f>ROUND(I283*H283,2)</f>
        <v>0</v>
      </c>
      <c r="BL283" s="14" t="s">
        <v>127</v>
      </c>
      <c r="BM283" s="224" t="s">
        <v>438</v>
      </c>
    </row>
    <row r="284" spans="1:47" s="2" customFormat="1" ht="12">
      <c r="A284" s="35"/>
      <c r="B284" s="36"/>
      <c r="C284" s="37"/>
      <c r="D284" s="226" t="s">
        <v>130</v>
      </c>
      <c r="E284" s="37"/>
      <c r="F284" s="227" t="s">
        <v>437</v>
      </c>
      <c r="G284" s="37"/>
      <c r="H284" s="37"/>
      <c r="I284" s="228"/>
      <c r="J284" s="37"/>
      <c r="K284" s="37"/>
      <c r="L284" s="41"/>
      <c r="M284" s="229"/>
      <c r="N284" s="230"/>
      <c r="O284" s="88"/>
      <c r="P284" s="88"/>
      <c r="Q284" s="88"/>
      <c r="R284" s="88"/>
      <c r="S284" s="88"/>
      <c r="T284" s="89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T284" s="14" t="s">
        <v>130</v>
      </c>
      <c r="AU284" s="14" t="s">
        <v>83</v>
      </c>
    </row>
    <row r="285" spans="1:65" s="2" customFormat="1" ht="16.5" customHeight="1">
      <c r="A285" s="35"/>
      <c r="B285" s="36"/>
      <c r="C285" s="212" t="s">
        <v>439</v>
      </c>
      <c r="D285" s="212" t="s">
        <v>123</v>
      </c>
      <c r="E285" s="213" t="s">
        <v>440</v>
      </c>
      <c r="F285" s="214" t="s">
        <v>441</v>
      </c>
      <c r="G285" s="215" t="s">
        <v>137</v>
      </c>
      <c r="H285" s="216">
        <v>16</v>
      </c>
      <c r="I285" s="217"/>
      <c r="J285" s="218">
        <f>ROUND(I285*H285,2)</f>
        <v>0</v>
      </c>
      <c r="K285" s="219"/>
      <c r="L285" s="41"/>
      <c r="M285" s="220" t="s">
        <v>1</v>
      </c>
      <c r="N285" s="221" t="s">
        <v>39</v>
      </c>
      <c r="O285" s="88"/>
      <c r="P285" s="222">
        <f>O285*H285</f>
        <v>0</v>
      </c>
      <c r="Q285" s="222">
        <v>0</v>
      </c>
      <c r="R285" s="222">
        <f>Q285*H285</f>
        <v>0</v>
      </c>
      <c r="S285" s="222">
        <v>0</v>
      </c>
      <c r="T285" s="223">
        <f>S285*H285</f>
        <v>0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224" t="s">
        <v>127</v>
      </c>
      <c r="AT285" s="224" t="s">
        <v>123</v>
      </c>
      <c r="AU285" s="224" t="s">
        <v>83</v>
      </c>
      <c r="AY285" s="14" t="s">
        <v>118</v>
      </c>
      <c r="BE285" s="225">
        <f>IF(N285="základní",J285,0)</f>
        <v>0</v>
      </c>
      <c r="BF285" s="225">
        <f>IF(N285="snížená",J285,0)</f>
        <v>0</v>
      </c>
      <c r="BG285" s="225">
        <f>IF(N285="zákl. přenesená",J285,0)</f>
        <v>0</v>
      </c>
      <c r="BH285" s="225">
        <f>IF(N285="sníž. přenesená",J285,0)</f>
        <v>0</v>
      </c>
      <c r="BI285" s="225">
        <f>IF(N285="nulová",J285,0)</f>
        <v>0</v>
      </c>
      <c r="BJ285" s="14" t="s">
        <v>81</v>
      </c>
      <c r="BK285" s="225">
        <f>ROUND(I285*H285,2)</f>
        <v>0</v>
      </c>
      <c r="BL285" s="14" t="s">
        <v>127</v>
      </c>
      <c r="BM285" s="224" t="s">
        <v>442</v>
      </c>
    </row>
    <row r="286" spans="1:47" s="2" customFormat="1" ht="12">
      <c r="A286" s="35"/>
      <c r="B286" s="36"/>
      <c r="C286" s="37"/>
      <c r="D286" s="226" t="s">
        <v>130</v>
      </c>
      <c r="E286" s="37"/>
      <c r="F286" s="227" t="s">
        <v>441</v>
      </c>
      <c r="G286" s="37"/>
      <c r="H286" s="37"/>
      <c r="I286" s="228"/>
      <c r="J286" s="37"/>
      <c r="K286" s="37"/>
      <c r="L286" s="41"/>
      <c r="M286" s="229"/>
      <c r="N286" s="230"/>
      <c r="O286" s="88"/>
      <c r="P286" s="88"/>
      <c r="Q286" s="88"/>
      <c r="R286" s="88"/>
      <c r="S286" s="88"/>
      <c r="T286" s="89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T286" s="14" t="s">
        <v>130</v>
      </c>
      <c r="AU286" s="14" t="s">
        <v>83</v>
      </c>
    </row>
    <row r="287" spans="1:65" s="2" customFormat="1" ht="16.5" customHeight="1">
      <c r="A287" s="35"/>
      <c r="B287" s="36"/>
      <c r="C287" s="212" t="s">
        <v>443</v>
      </c>
      <c r="D287" s="212" t="s">
        <v>123</v>
      </c>
      <c r="E287" s="213" t="s">
        <v>444</v>
      </c>
      <c r="F287" s="214" t="s">
        <v>445</v>
      </c>
      <c r="G287" s="215" t="s">
        <v>137</v>
      </c>
      <c r="H287" s="216">
        <v>7</v>
      </c>
      <c r="I287" s="217"/>
      <c r="J287" s="218">
        <f>ROUND(I287*H287,2)</f>
        <v>0</v>
      </c>
      <c r="K287" s="219"/>
      <c r="L287" s="41"/>
      <c r="M287" s="220" t="s">
        <v>1</v>
      </c>
      <c r="N287" s="221" t="s">
        <v>39</v>
      </c>
      <c r="O287" s="88"/>
      <c r="P287" s="222">
        <f>O287*H287</f>
        <v>0</v>
      </c>
      <c r="Q287" s="222">
        <v>0</v>
      </c>
      <c r="R287" s="222">
        <f>Q287*H287</f>
        <v>0</v>
      </c>
      <c r="S287" s="222">
        <v>0</v>
      </c>
      <c r="T287" s="223">
        <f>S287*H287</f>
        <v>0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224" t="s">
        <v>127</v>
      </c>
      <c r="AT287" s="224" t="s">
        <v>123</v>
      </c>
      <c r="AU287" s="224" t="s">
        <v>83</v>
      </c>
      <c r="AY287" s="14" t="s">
        <v>118</v>
      </c>
      <c r="BE287" s="225">
        <f>IF(N287="základní",J287,0)</f>
        <v>0</v>
      </c>
      <c r="BF287" s="225">
        <f>IF(N287="snížená",J287,0)</f>
        <v>0</v>
      </c>
      <c r="BG287" s="225">
        <f>IF(N287="zákl. přenesená",J287,0)</f>
        <v>0</v>
      </c>
      <c r="BH287" s="225">
        <f>IF(N287="sníž. přenesená",J287,0)</f>
        <v>0</v>
      </c>
      <c r="BI287" s="225">
        <f>IF(N287="nulová",J287,0)</f>
        <v>0</v>
      </c>
      <c r="BJ287" s="14" t="s">
        <v>81</v>
      </c>
      <c r="BK287" s="225">
        <f>ROUND(I287*H287,2)</f>
        <v>0</v>
      </c>
      <c r="BL287" s="14" t="s">
        <v>127</v>
      </c>
      <c r="BM287" s="224" t="s">
        <v>446</v>
      </c>
    </row>
    <row r="288" spans="1:47" s="2" customFormat="1" ht="12">
      <c r="A288" s="35"/>
      <c r="B288" s="36"/>
      <c r="C288" s="37"/>
      <c r="D288" s="226" t="s">
        <v>130</v>
      </c>
      <c r="E288" s="37"/>
      <c r="F288" s="227" t="s">
        <v>445</v>
      </c>
      <c r="G288" s="37"/>
      <c r="H288" s="37"/>
      <c r="I288" s="228"/>
      <c r="J288" s="37"/>
      <c r="K288" s="37"/>
      <c r="L288" s="41"/>
      <c r="M288" s="229"/>
      <c r="N288" s="230"/>
      <c r="O288" s="88"/>
      <c r="P288" s="88"/>
      <c r="Q288" s="88"/>
      <c r="R288" s="88"/>
      <c r="S288" s="88"/>
      <c r="T288" s="89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T288" s="14" t="s">
        <v>130</v>
      </c>
      <c r="AU288" s="14" t="s">
        <v>83</v>
      </c>
    </row>
    <row r="289" spans="1:65" s="2" customFormat="1" ht="16.5" customHeight="1">
      <c r="A289" s="35"/>
      <c r="B289" s="36"/>
      <c r="C289" s="212" t="s">
        <v>447</v>
      </c>
      <c r="D289" s="212" t="s">
        <v>123</v>
      </c>
      <c r="E289" s="213" t="s">
        <v>448</v>
      </c>
      <c r="F289" s="214" t="s">
        <v>449</v>
      </c>
      <c r="G289" s="215" t="s">
        <v>137</v>
      </c>
      <c r="H289" s="216">
        <v>200</v>
      </c>
      <c r="I289" s="217"/>
      <c r="J289" s="218">
        <f>ROUND(I289*H289,2)</f>
        <v>0</v>
      </c>
      <c r="K289" s="219"/>
      <c r="L289" s="41"/>
      <c r="M289" s="220" t="s">
        <v>1</v>
      </c>
      <c r="N289" s="221" t="s">
        <v>39</v>
      </c>
      <c r="O289" s="88"/>
      <c r="P289" s="222">
        <f>O289*H289</f>
        <v>0</v>
      </c>
      <c r="Q289" s="222">
        <v>0</v>
      </c>
      <c r="R289" s="222">
        <f>Q289*H289</f>
        <v>0</v>
      </c>
      <c r="S289" s="222">
        <v>0</v>
      </c>
      <c r="T289" s="223">
        <f>S289*H289</f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224" t="s">
        <v>127</v>
      </c>
      <c r="AT289" s="224" t="s">
        <v>123</v>
      </c>
      <c r="AU289" s="224" t="s">
        <v>83</v>
      </c>
      <c r="AY289" s="14" t="s">
        <v>118</v>
      </c>
      <c r="BE289" s="225">
        <f>IF(N289="základní",J289,0)</f>
        <v>0</v>
      </c>
      <c r="BF289" s="225">
        <f>IF(N289="snížená",J289,0)</f>
        <v>0</v>
      </c>
      <c r="BG289" s="225">
        <f>IF(N289="zákl. přenesená",J289,0)</f>
        <v>0</v>
      </c>
      <c r="BH289" s="225">
        <f>IF(N289="sníž. přenesená",J289,0)</f>
        <v>0</v>
      </c>
      <c r="BI289" s="225">
        <f>IF(N289="nulová",J289,0)</f>
        <v>0</v>
      </c>
      <c r="BJ289" s="14" t="s">
        <v>81</v>
      </c>
      <c r="BK289" s="225">
        <f>ROUND(I289*H289,2)</f>
        <v>0</v>
      </c>
      <c r="BL289" s="14" t="s">
        <v>127</v>
      </c>
      <c r="BM289" s="224" t="s">
        <v>450</v>
      </c>
    </row>
    <row r="290" spans="1:47" s="2" customFormat="1" ht="12">
      <c r="A290" s="35"/>
      <c r="B290" s="36"/>
      <c r="C290" s="37"/>
      <c r="D290" s="226" t="s">
        <v>130</v>
      </c>
      <c r="E290" s="37"/>
      <c r="F290" s="227" t="s">
        <v>449</v>
      </c>
      <c r="G290" s="37"/>
      <c r="H290" s="37"/>
      <c r="I290" s="228"/>
      <c r="J290" s="37"/>
      <c r="K290" s="37"/>
      <c r="L290" s="41"/>
      <c r="M290" s="229"/>
      <c r="N290" s="230"/>
      <c r="O290" s="88"/>
      <c r="P290" s="88"/>
      <c r="Q290" s="88"/>
      <c r="R290" s="88"/>
      <c r="S290" s="88"/>
      <c r="T290" s="89"/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T290" s="14" t="s">
        <v>130</v>
      </c>
      <c r="AU290" s="14" t="s">
        <v>83</v>
      </c>
    </row>
    <row r="291" spans="1:65" s="2" customFormat="1" ht="16.5" customHeight="1">
      <c r="A291" s="35"/>
      <c r="B291" s="36"/>
      <c r="C291" s="212" t="s">
        <v>451</v>
      </c>
      <c r="D291" s="212" t="s">
        <v>123</v>
      </c>
      <c r="E291" s="213" t="s">
        <v>452</v>
      </c>
      <c r="F291" s="214" t="s">
        <v>453</v>
      </c>
      <c r="G291" s="215" t="s">
        <v>137</v>
      </c>
      <c r="H291" s="216">
        <v>10</v>
      </c>
      <c r="I291" s="217"/>
      <c r="J291" s="218">
        <f>ROUND(I291*H291,2)</f>
        <v>0</v>
      </c>
      <c r="K291" s="219"/>
      <c r="L291" s="41"/>
      <c r="M291" s="220" t="s">
        <v>1</v>
      </c>
      <c r="N291" s="221" t="s">
        <v>39</v>
      </c>
      <c r="O291" s="88"/>
      <c r="P291" s="222">
        <f>O291*H291</f>
        <v>0</v>
      </c>
      <c r="Q291" s="222">
        <v>0</v>
      </c>
      <c r="R291" s="222">
        <f>Q291*H291</f>
        <v>0</v>
      </c>
      <c r="S291" s="222">
        <v>0</v>
      </c>
      <c r="T291" s="223">
        <f>S291*H291</f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224" t="s">
        <v>127</v>
      </c>
      <c r="AT291" s="224" t="s">
        <v>123</v>
      </c>
      <c r="AU291" s="224" t="s">
        <v>83</v>
      </c>
      <c r="AY291" s="14" t="s">
        <v>118</v>
      </c>
      <c r="BE291" s="225">
        <f>IF(N291="základní",J291,0)</f>
        <v>0</v>
      </c>
      <c r="BF291" s="225">
        <f>IF(N291="snížená",J291,0)</f>
        <v>0</v>
      </c>
      <c r="BG291" s="225">
        <f>IF(N291="zákl. přenesená",J291,0)</f>
        <v>0</v>
      </c>
      <c r="BH291" s="225">
        <f>IF(N291="sníž. přenesená",J291,0)</f>
        <v>0</v>
      </c>
      <c r="BI291" s="225">
        <f>IF(N291="nulová",J291,0)</f>
        <v>0</v>
      </c>
      <c r="BJ291" s="14" t="s">
        <v>81</v>
      </c>
      <c r="BK291" s="225">
        <f>ROUND(I291*H291,2)</f>
        <v>0</v>
      </c>
      <c r="BL291" s="14" t="s">
        <v>127</v>
      </c>
      <c r="BM291" s="224" t="s">
        <v>454</v>
      </c>
    </row>
    <row r="292" spans="1:47" s="2" customFormat="1" ht="12">
      <c r="A292" s="35"/>
      <c r="B292" s="36"/>
      <c r="C292" s="37"/>
      <c r="D292" s="226" t="s">
        <v>130</v>
      </c>
      <c r="E292" s="37"/>
      <c r="F292" s="227" t="s">
        <v>453</v>
      </c>
      <c r="G292" s="37"/>
      <c r="H292" s="37"/>
      <c r="I292" s="228"/>
      <c r="J292" s="37"/>
      <c r="K292" s="37"/>
      <c r="L292" s="41"/>
      <c r="M292" s="229"/>
      <c r="N292" s="230"/>
      <c r="O292" s="88"/>
      <c r="P292" s="88"/>
      <c r="Q292" s="88"/>
      <c r="R292" s="88"/>
      <c r="S292" s="88"/>
      <c r="T292" s="89"/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T292" s="14" t="s">
        <v>130</v>
      </c>
      <c r="AU292" s="14" t="s">
        <v>83</v>
      </c>
    </row>
    <row r="293" spans="1:65" s="2" customFormat="1" ht="16.5" customHeight="1">
      <c r="A293" s="35"/>
      <c r="B293" s="36"/>
      <c r="C293" s="212" t="s">
        <v>455</v>
      </c>
      <c r="D293" s="212" t="s">
        <v>123</v>
      </c>
      <c r="E293" s="213" t="s">
        <v>456</v>
      </c>
      <c r="F293" s="214" t="s">
        <v>457</v>
      </c>
      <c r="G293" s="215" t="s">
        <v>147</v>
      </c>
      <c r="H293" s="216">
        <v>50</v>
      </c>
      <c r="I293" s="217"/>
      <c r="J293" s="218">
        <f>ROUND(I293*H293,2)</f>
        <v>0</v>
      </c>
      <c r="K293" s="219"/>
      <c r="L293" s="41"/>
      <c r="M293" s="220" t="s">
        <v>1</v>
      </c>
      <c r="N293" s="221" t="s">
        <v>39</v>
      </c>
      <c r="O293" s="88"/>
      <c r="P293" s="222">
        <f>O293*H293</f>
        <v>0</v>
      </c>
      <c r="Q293" s="222">
        <v>0</v>
      </c>
      <c r="R293" s="222">
        <f>Q293*H293</f>
        <v>0</v>
      </c>
      <c r="S293" s="222">
        <v>0</v>
      </c>
      <c r="T293" s="223">
        <f>S293*H293</f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224" t="s">
        <v>127</v>
      </c>
      <c r="AT293" s="224" t="s">
        <v>123</v>
      </c>
      <c r="AU293" s="224" t="s">
        <v>83</v>
      </c>
      <c r="AY293" s="14" t="s">
        <v>118</v>
      </c>
      <c r="BE293" s="225">
        <f>IF(N293="základní",J293,0)</f>
        <v>0</v>
      </c>
      <c r="BF293" s="225">
        <f>IF(N293="snížená",J293,0)</f>
        <v>0</v>
      </c>
      <c r="BG293" s="225">
        <f>IF(N293="zákl. přenesená",J293,0)</f>
        <v>0</v>
      </c>
      <c r="BH293" s="225">
        <f>IF(N293="sníž. přenesená",J293,0)</f>
        <v>0</v>
      </c>
      <c r="BI293" s="225">
        <f>IF(N293="nulová",J293,0)</f>
        <v>0</v>
      </c>
      <c r="BJ293" s="14" t="s">
        <v>81</v>
      </c>
      <c r="BK293" s="225">
        <f>ROUND(I293*H293,2)</f>
        <v>0</v>
      </c>
      <c r="BL293" s="14" t="s">
        <v>127</v>
      </c>
      <c r="BM293" s="224" t="s">
        <v>458</v>
      </c>
    </row>
    <row r="294" spans="1:47" s="2" customFormat="1" ht="12">
      <c r="A294" s="35"/>
      <c r="B294" s="36"/>
      <c r="C294" s="37"/>
      <c r="D294" s="226" t="s">
        <v>130</v>
      </c>
      <c r="E294" s="37"/>
      <c r="F294" s="227" t="s">
        <v>457</v>
      </c>
      <c r="G294" s="37"/>
      <c r="H294" s="37"/>
      <c r="I294" s="228"/>
      <c r="J294" s="37"/>
      <c r="K294" s="37"/>
      <c r="L294" s="41"/>
      <c r="M294" s="229"/>
      <c r="N294" s="230"/>
      <c r="O294" s="88"/>
      <c r="P294" s="88"/>
      <c r="Q294" s="88"/>
      <c r="R294" s="88"/>
      <c r="S294" s="88"/>
      <c r="T294" s="89"/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T294" s="14" t="s">
        <v>130</v>
      </c>
      <c r="AU294" s="14" t="s">
        <v>83</v>
      </c>
    </row>
    <row r="295" spans="1:65" s="2" customFormat="1" ht="16.5" customHeight="1">
      <c r="A295" s="35"/>
      <c r="B295" s="36"/>
      <c r="C295" s="212" t="s">
        <v>459</v>
      </c>
      <c r="D295" s="212" t="s">
        <v>123</v>
      </c>
      <c r="E295" s="213" t="s">
        <v>460</v>
      </c>
      <c r="F295" s="214" t="s">
        <v>461</v>
      </c>
      <c r="G295" s="215" t="s">
        <v>147</v>
      </c>
      <c r="H295" s="216">
        <v>446</v>
      </c>
      <c r="I295" s="217"/>
      <c r="J295" s="218">
        <f>ROUND(I295*H295,2)</f>
        <v>0</v>
      </c>
      <c r="K295" s="219"/>
      <c r="L295" s="41"/>
      <c r="M295" s="220" t="s">
        <v>1</v>
      </c>
      <c r="N295" s="221" t="s">
        <v>39</v>
      </c>
      <c r="O295" s="88"/>
      <c r="P295" s="222">
        <f>O295*H295</f>
        <v>0</v>
      </c>
      <c r="Q295" s="222">
        <v>0</v>
      </c>
      <c r="R295" s="222">
        <f>Q295*H295</f>
        <v>0</v>
      </c>
      <c r="S295" s="222">
        <v>0</v>
      </c>
      <c r="T295" s="223">
        <f>S295*H295</f>
        <v>0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224" t="s">
        <v>127</v>
      </c>
      <c r="AT295" s="224" t="s">
        <v>123</v>
      </c>
      <c r="AU295" s="224" t="s">
        <v>83</v>
      </c>
      <c r="AY295" s="14" t="s">
        <v>118</v>
      </c>
      <c r="BE295" s="225">
        <f>IF(N295="základní",J295,0)</f>
        <v>0</v>
      </c>
      <c r="BF295" s="225">
        <f>IF(N295="snížená",J295,0)</f>
        <v>0</v>
      </c>
      <c r="BG295" s="225">
        <f>IF(N295="zákl. přenesená",J295,0)</f>
        <v>0</v>
      </c>
      <c r="BH295" s="225">
        <f>IF(N295="sníž. přenesená",J295,0)</f>
        <v>0</v>
      </c>
      <c r="BI295" s="225">
        <f>IF(N295="nulová",J295,0)</f>
        <v>0</v>
      </c>
      <c r="BJ295" s="14" t="s">
        <v>81</v>
      </c>
      <c r="BK295" s="225">
        <f>ROUND(I295*H295,2)</f>
        <v>0</v>
      </c>
      <c r="BL295" s="14" t="s">
        <v>127</v>
      </c>
      <c r="BM295" s="224" t="s">
        <v>462</v>
      </c>
    </row>
    <row r="296" spans="1:47" s="2" customFormat="1" ht="12">
      <c r="A296" s="35"/>
      <c r="B296" s="36"/>
      <c r="C296" s="37"/>
      <c r="D296" s="226" t="s">
        <v>130</v>
      </c>
      <c r="E296" s="37"/>
      <c r="F296" s="227" t="s">
        <v>461</v>
      </c>
      <c r="G296" s="37"/>
      <c r="H296" s="37"/>
      <c r="I296" s="228"/>
      <c r="J296" s="37"/>
      <c r="K296" s="37"/>
      <c r="L296" s="41"/>
      <c r="M296" s="229"/>
      <c r="N296" s="230"/>
      <c r="O296" s="88"/>
      <c r="P296" s="88"/>
      <c r="Q296" s="88"/>
      <c r="R296" s="88"/>
      <c r="S296" s="88"/>
      <c r="T296" s="89"/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T296" s="14" t="s">
        <v>130</v>
      </c>
      <c r="AU296" s="14" t="s">
        <v>83</v>
      </c>
    </row>
    <row r="297" spans="1:65" s="2" customFormat="1" ht="21.75" customHeight="1">
      <c r="A297" s="35"/>
      <c r="B297" s="36"/>
      <c r="C297" s="212" t="s">
        <v>463</v>
      </c>
      <c r="D297" s="212" t="s">
        <v>123</v>
      </c>
      <c r="E297" s="213" t="s">
        <v>464</v>
      </c>
      <c r="F297" s="214" t="s">
        <v>465</v>
      </c>
      <c r="G297" s="215" t="s">
        <v>147</v>
      </c>
      <c r="H297" s="216">
        <v>580</v>
      </c>
      <c r="I297" s="217"/>
      <c r="J297" s="218">
        <f>ROUND(I297*H297,2)</f>
        <v>0</v>
      </c>
      <c r="K297" s="219"/>
      <c r="L297" s="41"/>
      <c r="M297" s="220" t="s">
        <v>1</v>
      </c>
      <c r="N297" s="221" t="s">
        <v>39</v>
      </c>
      <c r="O297" s="88"/>
      <c r="P297" s="222">
        <f>O297*H297</f>
        <v>0</v>
      </c>
      <c r="Q297" s="222">
        <v>0</v>
      </c>
      <c r="R297" s="222">
        <f>Q297*H297</f>
        <v>0</v>
      </c>
      <c r="S297" s="222">
        <v>0</v>
      </c>
      <c r="T297" s="223">
        <f>S297*H297</f>
        <v>0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224" t="s">
        <v>127</v>
      </c>
      <c r="AT297" s="224" t="s">
        <v>123</v>
      </c>
      <c r="AU297" s="224" t="s">
        <v>83</v>
      </c>
      <c r="AY297" s="14" t="s">
        <v>118</v>
      </c>
      <c r="BE297" s="225">
        <f>IF(N297="základní",J297,0)</f>
        <v>0</v>
      </c>
      <c r="BF297" s="225">
        <f>IF(N297="snížená",J297,0)</f>
        <v>0</v>
      </c>
      <c r="BG297" s="225">
        <f>IF(N297="zákl. přenesená",J297,0)</f>
        <v>0</v>
      </c>
      <c r="BH297" s="225">
        <f>IF(N297="sníž. přenesená",J297,0)</f>
        <v>0</v>
      </c>
      <c r="BI297" s="225">
        <f>IF(N297="nulová",J297,0)</f>
        <v>0</v>
      </c>
      <c r="BJ297" s="14" t="s">
        <v>81</v>
      </c>
      <c r="BK297" s="225">
        <f>ROUND(I297*H297,2)</f>
        <v>0</v>
      </c>
      <c r="BL297" s="14" t="s">
        <v>127</v>
      </c>
      <c r="BM297" s="224" t="s">
        <v>466</v>
      </c>
    </row>
    <row r="298" spans="1:47" s="2" customFormat="1" ht="12">
      <c r="A298" s="35"/>
      <c r="B298" s="36"/>
      <c r="C298" s="37"/>
      <c r="D298" s="226" t="s">
        <v>130</v>
      </c>
      <c r="E298" s="37"/>
      <c r="F298" s="227" t="s">
        <v>465</v>
      </c>
      <c r="G298" s="37"/>
      <c r="H298" s="37"/>
      <c r="I298" s="228"/>
      <c r="J298" s="37"/>
      <c r="K298" s="37"/>
      <c r="L298" s="41"/>
      <c r="M298" s="229"/>
      <c r="N298" s="230"/>
      <c r="O298" s="88"/>
      <c r="P298" s="88"/>
      <c r="Q298" s="88"/>
      <c r="R298" s="88"/>
      <c r="S298" s="88"/>
      <c r="T298" s="89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T298" s="14" t="s">
        <v>130</v>
      </c>
      <c r="AU298" s="14" t="s">
        <v>83</v>
      </c>
    </row>
    <row r="299" spans="1:65" s="2" customFormat="1" ht="16.5" customHeight="1">
      <c r="A299" s="35"/>
      <c r="B299" s="36"/>
      <c r="C299" s="212" t="s">
        <v>467</v>
      </c>
      <c r="D299" s="212" t="s">
        <v>123</v>
      </c>
      <c r="E299" s="213" t="s">
        <v>468</v>
      </c>
      <c r="F299" s="214" t="s">
        <v>469</v>
      </c>
      <c r="G299" s="215" t="s">
        <v>147</v>
      </c>
      <c r="H299" s="216">
        <v>35</v>
      </c>
      <c r="I299" s="217"/>
      <c r="J299" s="218">
        <f>ROUND(I299*H299,2)</f>
        <v>0</v>
      </c>
      <c r="K299" s="219"/>
      <c r="L299" s="41"/>
      <c r="M299" s="220" t="s">
        <v>1</v>
      </c>
      <c r="N299" s="221" t="s">
        <v>39</v>
      </c>
      <c r="O299" s="88"/>
      <c r="P299" s="222">
        <f>O299*H299</f>
        <v>0</v>
      </c>
      <c r="Q299" s="222">
        <v>0</v>
      </c>
      <c r="R299" s="222">
        <f>Q299*H299</f>
        <v>0</v>
      </c>
      <c r="S299" s="222">
        <v>0</v>
      </c>
      <c r="T299" s="223">
        <f>S299*H299</f>
        <v>0</v>
      </c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R299" s="224" t="s">
        <v>127</v>
      </c>
      <c r="AT299" s="224" t="s">
        <v>123</v>
      </c>
      <c r="AU299" s="224" t="s">
        <v>83</v>
      </c>
      <c r="AY299" s="14" t="s">
        <v>118</v>
      </c>
      <c r="BE299" s="225">
        <f>IF(N299="základní",J299,0)</f>
        <v>0</v>
      </c>
      <c r="BF299" s="225">
        <f>IF(N299="snížená",J299,0)</f>
        <v>0</v>
      </c>
      <c r="BG299" s="225">
        <f>IF(N299="zákl. přenesená",J299,0)</f>
        <v>0</v>
      </c>
      <c r="BH299" s="225">
        <f>IF(N299="sníž. přenesená",J299,0)</f>
        <v>0</v>
      </c>
      <c r="BI299" s="225">
        <f>IF(N299="nulová",J299,0)</f>
        <v>0</v>
      </c>
      <c r="BJ299" s="14" t="s">
        <v>81</v>
      </c>
      <c r="BK299" s="225">
        <f>ROUND(I299*H299,2)</f>
        <v>0</v>
      </c>
      <c r="BL299" s="14" t="s">
        <v>127</v>
      </c>
      <c r="BM299" s="224" t="s">
        <v>470</v>
      </c>
    </row>
    <row r="300" spans="1:47" s="2" customFormat="1" ht="12">
      <c r="A300" s="35"/>
      <c r="B300" s="36"/>
      <c r="C300" s="37"/>
      <c r="D300" s="226" t="s">
        <v>130</v>
      </c>
      <c r="E300" s="37"/>
      <c r="F300" s="227" t="s">
        <v>469</v>
      </c>
      <c r="G300" s="37"/>
      <c r="H300" s="37"/>
      <c r="I300" s="228"/>
      <c r="J300" s="37"/>
      <c r="K300" s="37"/>
      <c r="L300" s="41"/>
      <c r="M300" s="229"/>
      <c r="N300" s="230"/>
      <c r="O300" s="88"/>
      <c r="P300" s="88"/>
      <c r="Q300" s="88"/>
      <c r="R300" s="88"/>
      <c r="S300" s="88"/>
      <c r="T300" s="89"/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T300" s="14" t="s">
        <v>130</v>
      </c>
      <c r="AU300" s="14" t="s">
        <v>83</v>
      </c>
    </row>
    <row r="301" spans="1:65" s="2" customFormat="1" ht="16.5" customHeight="1">
      <c r="A301" s="35"/>
      <c r="B301" s="36"/>
      <c r="C301" s="212" t="s">
        <v>471</v>
      </c>
      <c r="D301" s="212" t="s">
        <v>123</v>
      </c>
      <c r="E301" s="213" t="s">
        <v>472</v>
      </c>
      <c r="F301" s="214" t="s">
        <v>473</v>
      </c>
      <c r="G301" s="215" t="s">
        <v>137</v>
      </c>
      <c r="H301" s="216">
        <v>13</v>
      </c>
      <c r="I301" s="217"/>
      <c r="J301" s="218">
        <f>ROUND(I301*H301,2)</f>
        <v>0</v>
      </c>
      <c r="K301" s="219"/>
      <c r="L301" s="41"/>
      <c r="M301" s="220" t="s">
        <v>1</v>
      </c>
      <c r="N301" s="221" t="s">
        <v>39</v>
      </c>
      <c r="O301" s="88"/>
      <c r="P301" s="222">
        <f>O301*H301</f>
        <v>0</v>
      </c>
      <c r="Q301" s="222">
        <v>0</v>
      </c>
      <c r="R301" s="222">
        <f>Q301*H301</f>
        <v>0</v>
      </c>
      <c r="S301" s="222">
        <v>0</v>
      </c>
      <c r="T301" s="223">
        <f>S301*H301</f>
        <v>0</v>
      </c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R301" s="224" t="s">
        <v>127</v>
      </c>
      <c r="AT301" s="224" t="s">
        <v>123</v>
      </c>
      <c r="AU301" s="224" t="s">
        <v>83</v>
      </c>
      <c r="AY301" s="14" t="s">
        <v>118</v>
      </c>
      <c r="BE301" s="225">
        <f>IF(N301="základní",J301,0)</f>
        <v>0</v>
      </c>
      <c r="BF301" s="225">
        <f>IF(N301="snížená",J301,0)</f>
        <v>0</v>
      </c>
      <c r="BG301" s="225">
        <f>IF(N301="zákl. přenesená",J301,0)</f>
        <v>0</v>
      </c>
      <c r="BH301" s="225">
        <f>IF(N301="sníž. přenesená",J301,0)</f>
        <v>0</v>
      </c>
      <c r="BI301" s="225">
        <f>IF(N301="nulová",J301,0)</f>
        <v>0</v>
      </c>
      <c r="BJ301" s="14" t="s">
        <v>81</v>
      </c>
      <c r="BK301" s="225">
        <f>ROUND(I301*H301,2)</f>
        <v>0</v>
      </c>
      <c r="BL301" s="14" t="s">
        <v>127</v>
      </c>
      <c r="BM301" s="224" t="s">
        <v>474</v>
      </c>
    </row>
    <row r="302" spans="1:47" s="2" customFormat="1" ht="12">
      <c r="A302" s="35"/>
      <c r="B302" s="36"/>
      <c r="C302" s="37"/>
      <c r="D302" s="226" t="s">
        <v>130</v>
      </c>
      <c r="E302" s="37"/>
      <c r="F302" s="227" t="s">
        <v>473</v>
      </c>
      <c r="G302" s="37"/>
      <c r="H302" s="37"/>
      <c r="I302" s="228"/>
      <c r="J302" s="37"/>
      <c r="K302" s="37"/>
      <c r="L302" s="41"/>
      <c r="M302" s="229"/>
      <c r="N302" s="230"/>
      <c r="O302" s="88"/>
      <c r="P302" s="88"/>
      <c r="Q302" s="88"/>
      <c r="R302" s="88"/>
      <c r="S302" s="88"/>
      <c r="T302" s="89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T302" s="14" t="s">
        <v>130</v>
      </c>
      <c r="AU302" s="14" t="s">
        <v>83</v>
      </c>
    </row>
    <row r="303" spans="1:65" s="2" customFormat="1" ht="16.5" customHeight="1">
      <c r="A303" s="35"/>
      <c r="B303" s="36"/>
      <c r="C303" s="212" t="s">
        <v>475</v>
      </c>
      <c r="D303" s="212" t="s">
        <v>123</v>
      </c>
      <c r="E303" s="213" t="s">
        <v>476</v>
      </c>
      <c r="F303" s="214" t="s">
        <v>477</v>
      </c>
      <c r="G303" s="215" t="s">
        <v>137</v>
      </c>
      <c r="H303" s="216">
        <v>378</v>
      </c>
      <c r="I303" s="217"/>
      <c r="J303" s="218">
        <f>ROUND(I303*H303,2)</f>
        <v>0</v>
      </c>
      <c r="K303" s="219"/>
      <c r="L303" s="41"/>
      <c r="M303" s="220" t="s">
        <v>1</v>
      </c>
      <c r="N303" s="221" t="s">
        <v>39</v>
      </c>
      <c r="O303" s="88"/>
      <c r="P303" s="222">
        <f>O303*H303</f>
        <v>0</v>
      </c>
      <c r="Q303" s="222">
        <v>0</v>
      </c>
      <c r="R303" s="222">
        <f>Q303*H303</f>
        <v>0</v>
      </c>
      <c r="S303" s="222">
        <v>0</v>
      </c>
      <c r="T303" s="223">
        <f>S303*H303</f>
        <v>0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R303" s="224" t="s">
        <v>127</v>
      </c>
      <c r="AT303" s="224" t="s">
        <v>123</v>
      </c>
      <c r="AU303" s="224" t="s">
        <v>83</v>
      </c>
      <c r="AY303" s="14" t="s">
        <v>118</v>
      </c>
      <c r="BE303" s="225">
        <f>IF(N303="základní",J303,0)</f>
        <v>0</v>
      </c>
      <c r="BF303" s="225">
        <f>IF(N303="snížená",J303,0)</f>
        <v>0</v>
      </c>
      <c r="BG303" s="225">
        <f>IF(N303="zákl. přenesená",J303,0)</f>
        <v>0</v>
      </c>
      <c r="BH303" s="225">
        <f>IF(N303="sníž. přenesená",J303,0)</f>
        <v>0</v>
      </c>
      <c r="BI303" s="225">
        <f>IF(N303="nulová",J303,0)</f>
        <v>0</v>
      </c>
      <c r="BJ303" s="14" t="s">
        <v>81</v>
      </c>
      <c r="BK303" s="225">
        <f>ROUND(I303*H303,2)</f>
        <v>0</v>
      </c>
      <c r="BL303" s="14" t="s">
        <v>127</v>
      </c>
      <c r="BM303" s="224" t="s">
        <v>478</v>
      </c>
    </row>
    <row r="304" spans="1:47" s="2" customFormat="1" ht="12">
      <c r="A304" s="35"/>
      <c r="B304" s="36"/>
      <c r="C304" s="37"/>
      <c r="D304" s="226" t="s">
        <v>130</v>
      </c>
      <c r="E304" s="37"/>
      <c r="F304" s="227" t="s">
        <v>477</v>
      </c>
      <c r="G304" s="37"/>
      <c r="H304" s="37"/>
      <c r="I304" s="228"/>
      <c r="J304" s="37"/>
      <c r="K304" s="37"/>
      <c r="L304" s="41"/>
      <c r="M304" s="229"/>
      <c r="N304" s="230"/>
      <c r="O304" s="88"/>
      <c r="P304" s="88"/>
      <c r="Q304" s="88"/>
      <c r="R304" s="88"/>
      <c r="S304" s="88"/>
      <c r="T304" s="89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T304" s="14" t="s">
        <v>130</v>
      </c>
      <c r="AU304" s="14" t="s">
        <v>83</v>
      </c>
    </row>
    <row r="305" spans="1:65" s="2" customFormat="1" ht="16.5" customHeight="1">
      <c r="A305" s="35"/>
      <c r="B305" s="36"/>
      <c r="C305" s="212" t="s">
        <v>479</v>
      </c>
      <c r="D305" s="212" t="s">
        <v>123</v>
      </c>
      <c r="E305" s="213" t="s">
        <v>480</v>
      </c>
      <c r="F305" s="214" t="s">
        <v>481</v>
      </c>
      <c r="G305" s="215" t="s">
        <v>137</v>
      </c>
      <c r="H305" s="216">
        <v>12</v>
      </c>
      <c r="I305" s="217"/>
      <c r="J305" s="218">
        <f>ROUND(I305*H305,2)</f>
        <v>0</v>
      </c>
      <c r="K305" s="219"/>
      <c r="L305" s="41"/>
      <c r="M305" s="220" t="s">
        <v>1</v>
      </c>
      <c r="N305" s="221" t="s">
        <v>39</v>
      </c>
      <c r="O305" s="88"/>
      <c r="P305" s="222">
        <f>O305*H305</f>
        <v>0</v>
      </c>
      <c r="Q305" s="222">
        <v>0</v>
      </c>
      <c r="R305" s="222">
        <f>Q305*H305</f>
        <v>0</v>
      </c>
      <c r="S305" s="222">
        <v>0</v>
      </c>
      <c r="T305" s="223">
        <f>S305*H305</f>
        <v>0</v>
      </c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R305" s="224" t="s">
        <v>127</v>
      </c>
      <c r="AT305" s="224" t="s">
        <v>123</v>
      </c>
      <c r="AU305" s="224" t="s">
        <v>83</v>
      </c>
      <c r="AY305" s="14" t="s">
        <v>118</v>
      </c>
      <c r="BE305" s="225">
        <f>IF(N305="základní",J305,0)</f>
        <v>0</v>
      </c>
      <c r="BF305" s="225">
        <f>IF(N305="snížená",J305,0)</f>
        <v>0</v>
      </c>
      <c r="BG305" s="225">
        <f>IF(N305="zákl. přenesená",J305,0)</f>
        <v>0</v>
      </c>
      <c r="BH305" s="225">
        <f>IF(N305="sníž. přenesená",J305,0)</f>
        <v>0</v>
      </c>
      <c r="BI305" s="225">
        <f>IF(N305="nulová",J305,0)</f>
        <v>0</v>
      </c>
      <c r="BJ305" s="14" t="s">
        <v>81</v>
      </c>
      <c r="BK305" s="225">
        <f>ROUND(I305*H305,2)</f>
        <v>0</v>
      </c>
      <c r="BL305" s="14" t="s">
        <v>127</v>
      </c>
      <c r="BM305" s="224" t="s">
        <v>482</v>
      </c>
    </row>
    <row r="306" spans="1:47" s="2" customFormat="1" ht="12">
      <c r="A306" s="35"/>
      <c r="B306" s="36"/>
      <c r="C306" s="37"/>
      <c r="D306" s="226" t="s">
        <v>130</v>
      </c>
      <c r="E306" s="37"/>
      <c r="F306" s="227" t="s">
        <v>481</v>
      </c>
      <c r="G306" s="37"/>
      <c r="H306" s="37"/>
      <c r="I306" s="228"/>
      <c r="J306" s="37"/>
      <c r="K306" s="37"/>
      <c r="L306" s="41"/>
      <c r="M306" s="229"/>
      <c r="N306" s="230"/>
      <c r="O306" s="88"/>
      <c r="P306" s="88"/>
      <c r="Q306" s="88"/>
      <c r="R306" s="88"/>
      <c r="S306" s="88"/>
      <c r="T306" s="89"/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T306" s="14" t="s">
        <v>130</v>
      </c>
      <c r="AU306" s="14" t="s">
        <v>83</v>
      </c>
    </row>
    <row r="307" spans="1:65" s="2" customFormat="1" ht="16.5" customHeight="1">
      <c r="A307" s="35"/>
      <c r="B307" s="36"/>
      <c r="C307" s="212" t="s">
        <v>483</v>
      </c>
      <c r="D307" s="212" t="s">
        <v>123</v>
      </c>
      <c r="E307" s="213" t="s">
        <v>484</v>
      </c>
      <c r="F307" s="214" t="s">
        <v>485</v>
      </c>
      <c r="G307" s="215" t="s">
        <v>147</v>
      </c>
      <c r="H307" s="216">
        <v>9730</v>
      </c>
      <c r="I307" s="217"/>
      <c r="J307" s="218">
        <f>ROUND(I307*H307,2)</f>
        <v>0</v>
      </c>
      <c r="K307" s="219"/>
      <c r="L307" s="41"/>
      <c r="M307" s="220" t="s">
        <v>1</v>
      </c>
      <c r="N307" s="221" t="s">
        <v>39</v>
      </c>
      <c r="O307" s="88"/>
      <c r="P307" s="222">
        <f>O307*H307</f>
        <v>0</v>
      </c>
      <c r="Q307" s="222">
        <v>0</v>
      </c>
      <c r="R307" s="222">
        <f>Q307*H307</f>
        <v>0</v>
      </c>
      <c r="S307" s="222">
        <v>0</v>
      </c>
      <c r="T307" s="223">
        <f>S307*H307</f>
        <v>0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224" t="s">
        <v>127</v>
      </c>
      <c r="AT307" s="224" t="s">
        <v>123</v>
      </c>
      <c r="AU307" s="224" t="s">
        <v>83</v>
      </c>
      <c r="AY307" s="14" t="s">
        <v>118</v>
      </c>
      <c r="BE307" s="225">
        <f>IF(N307="základní",J307,0)</f>
        <v>0</v>
      </c>
      <c r="BF307" s="225">
        <f>IF(N307="snížená",J307,0)</f>
        <v>0</v>
      </c>
      <c r="BG307" s="225">
        <f>IF(N307="zákl. přenesená",J307,0)</f>
        <v>0</v>
      </c>
      <c r="BH307" s="225">
        <f>IF(N307="sníž. přenesená",J307,0)</f>
        <v>0</v>
      </c>
      <c r="BI307" s="225">
        <f>IF(N307="nulová",J307,0)</f>
        <v>0</v>
      </c>
      <c r="BJ307" s="14" t="s">
        <v>81</v>
      </c>
      <c r="BK307" s="225">
        <f>ROUND(I307*H307,2)</f>
        <v>0</v>
      </c>
      <c r="BL307" s="14" t="s">
        <v>127</v>
      </c>
      <c r="BM307" s="224" t="s">
        <v>486</v>
      </c>
    </row>
    <row r="308" spans="1:47" s="2" customFormat="1" ht="12">
      <c r="A308" s="35"/>
      <c r="B308" s="36"/>
      <c r="C308" s="37"/>
      <c r="D308" s="226" t="s">
        <v>130</v>
      </c>
      <c r="E308" s="37"/>
      <c r="F308" s="227" t="s">
        <v>485</v>
      </c>
      <c r="G308" s="37"/>
      <c r="H308" s="37"/>
      <c r="I308" s="228"/>
      <c r="J308" s="37"/>
      <c r="K308" s="37"/>
      <c r="L308" s="41"/>
      <c r="M308" s="229"/>
      <c r="N308" s="230"/>
      <c r="O308" s="88"/>
      <c r="P308" s="88"/>
      <c r="Q308" s="88"/>
      <c r="R308" s="88"/>
      <c r="S308" s="88"/>
      <c r="T308" s="89"/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T308" s="14" t="s">
        <v>130</v>
      </c>
      <c r="AU308" s="14" t="s">
        <v>83</v>
      </c>
    </row>
    <row r="309" spans="1:63" s="12" customFormat="1" ht="22.8" customHeight="1">
      <c r="A309" s="12"/>
      <c r="B309" s="196"/>
      <c r="C309" s="197"/>
      <c r="D309" s="198" t="s">
        <v>73</v>
      </c>
      <c r="E309" s="210" t="s">
        <v>487</v>
      </c>
      <c r="F309" s="210" t="s">
        <v>488</v>
      </c>
      <c r="G309" s="197"/>
      <c r="H309" s="197"/>
      <c r="I309" s="200"/>
      <c r="J309" s="211">
        <f>BK309</f>
        <v>0</v>
      </c>
      <c r="K309" s="197"/>
      <c r="L309" s="202"/>
      <c r="M309" s="203"/>
      <c r="N309" s="204"/>
      <c r="O309" s="204"/>
      <c r="P309" s="205">
        <f>SUM(P310:P365)</f>
        <v>0</v>
      </c>
      <c r="Q309" s="204"/>
      <c r="R309" s="205">
        <f>SUM(R310:R365)</f>
        <v>14.3722112</v>
      </c>
      <c r="S309" s="204"/>
      <c r="T309" s="206">
        <f>SUM(T310:T365)</f>
        <v>11.91885</v>
      </c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R309" s="207" t="s">
        <v>128</v>
      </c>
      <c r="AT309" s="208" t="s">
        <v>73</v>
      </c>
      <c r="AU309" s="208" t="s">
        <v>81</v>
      </c>
      <c r="AY309" s="207" t="s">
        <v>118</v>
      </c>
      <c r="BK309" s="209">
        <f>SUM(BK310:BK365)</f>
        <v>0</v>
      </c>
    </row>
    <row r="310" spans="1:65" s="2" customFormat="1" ht="21.75" customHeight="1">
      <c r="A310" s="35"/>
      <c r="B310" s="36"/>
      <c r="C310" s="212" t="s">
        <v>489</v>
      </c>
      <c r="D310" s="212" t="s">
        <v>123</v>
      </c>
      <c r="E310" s="213" t="s">
        <v>490</v>
      </c>
      <c r="F310" s="214" t="s">
        <v>491</v>
      </c>
      <c r="G310" s="215" t="s">
        <v>492</v>
      </c>
      <c r="H310" s="216">
        <v>0.668</v>
      </c>
      <c r="I310" s="217"/>
      <c r="J310" s="218">
        <f>ROUND(I310*H310,2)</f>
        <v>0</v>
      </c>
      <c r="K310" s="219"/>
      <c r="L310" s="41"/>
      <c r="M310" s="220" t="s">
        <v>1</v>
      </c>
      <c r="N310" s="221" t="s">
        <v>39</v>
      </c>
      <c r="O310" s="88"/>
      <c r="P310" s="222">
        <f>O310*H310</f>
        <v>0</v>
      </c>
      <c r="Q310" s="222">
        <v>0.0099</v>
      </c>
      <c r="R310" s="222">
        <f>Q310*H310</f>
        <v>0.0066132000000000005</v>
      </c>
      <c r="S310" s="222">
        <v>0</v>
      </c>
      <c r="T310" s="223">
        <f>S310*H310</f>
        <v>0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224" t="s">
        <v>249</v>
      </c>
      <c r="AT310" s="224" t="s">
        <v>123</v>
      </c>
      <c r="AU310" s="224" t="s">
        <v>83</v>
      </c>
      <c r="AY310" s="14" t="s">
        <v>118</v>
      </c>
      <c r="BE310" s="225">
        <f>IF(N310="základní",J310,0)</f>
        <v>0</v>
      </c>
      <c r="BF310" s="225">
        <f>IF(N310="snížená",J310,0)</f>
        <v>0</v>
      </c>
      <c r="BG310" s="225">
        <f>IF(N310="zákl. přenesená",J310,0)</f>
        <v>0</v>
      </c>
      <c r="BH310" s="225">
        <f>IF(N310="sníž. přenesená",J310,0)</f>
        <v>0</v>
      </c>
      <c r="BI310" s="225">
        <f>IF(N310="nulová",J310,0)</f>
        <v>0</v>
      </c>
      <c r="BJ310" s="14" t="s">
        <v>81</v>
      </c>
      <c r="BK310" s="225">
        <f>ROUND(I310*H310,2)</f>
        <v>0</v>
      </c>
      <c r="BL310" s="14" t="s">
        <v>249</v>
      </c>
      <c r="BM310" s="224" t="s">
        <v>493</v>
      </c>
    </row>
    <row r="311" spans="1:47" s="2" customFormat="1" ht="12">
      <c r="A311" s="35"/>
      <c r="B311" s="36"/>
      <c r="C311" s="37"/>
      <c r="D311" s="226" t="s">
        <v>130</v>
      </c>
      <c r="E311" s="37"/>
      <c r="F311" s="227" t="s">
        <v>491</v>
      </c>
      <c r="G311" s="37"/>
      <c r="H311" s="37"/>
      <c r="I311" s="228"/>
      <c r="J311" s="37"/>
      <c r="K311" s="37"/>
      <c r="L311" s="41"/>
      <c r="M311" s="229"/>
      <c r="N311" s="230"/>
      <c r="O311" s="88"/>
      <c r="P311" s="88"/>
      <c r="Q311" s="88"/>
      <c r="R311" s="88"/>
      <c r="S311" s="88"/>
      <c r="T311" s="89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T311" s="14" t="s">
        <v>130</v>
      </c>
      <c r="AU311" s="14" t="s">
        <v>83</v>
      </c>
    </row>
    <row r="312" spans="1:65" s="2" customFormat="1" ht="24.15" customHeight="1">
      <c r="A312" s="35"/>
      <c r="B312" s="36"/>
      <c r="C312" s="212" t="s">
        <v>494</v>
      </c>
      <c r="D312" s="212" t="s">
        <v>123</v>
      </c>
      <c r="E312" s="213" t="s">
        <v>495</v>
      </c>
      <c r="F312" s="214" t="s">
        <v>496</v>
      </c>
      <c r="G312" s="215" t="s">
        <v>497</v>
      </c>
      <c r="H312" s="216">
        <v>163</v>
      </c>
      <c r="I312" s="217"/>
      <c r="J312" s="218">
        <f>ROUND(I312*H312,2)</f>
        <v>0</v>
      </c>
      <c r="K312" s="219"/>
      <c r="L312" s="41"/>
      <c r="M312" s="220" t="s">
        <v>1</v>
      </c>
      <c r="N312" s="221" t="s">
        <v>39</v>
      </c>
      <c r="O312" s="88"/>
      <c r="P312" s="222">
        <f>O312*H312</f>
        <v>0</v>
      </c>
      <c r="Q312" s="222">
        <v>0</v>
      </c>
      <c r="R312" s="222">
        <f>Q312*H312</f>
        <v>0</v>
      </c>
      <c r="S312" s="222">
        <v>0</v>
      </c>
      <c r="T312" s="223">
        <f>S312*H312</f>
        <v>0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224" t="s">
        <v>249</v>
      </c>
      <c r="AT312" s="224" t="s">
        <v>123</v>
      </c>
      <c r="AU312" s="224" t="s">
        <v>83</v>
      </c>
      <c r="AY312" s="14" t="s">
        <v>118</v>
      </c>
      <c r="BE312" s="225">
        <f>IF(N312="základní",J312,0)</f>
        <v>0</v>
      </c>
      <c r="BF312" s="225">
        <f>IF(N312="snížená",J312,0)</f>
        <v>0</v>
      </c>
      <c r="BG312" s="225">
        <f>IF(N312="zákl. přenesená",J312,0)</f>
        <v>0</v>
      </c>
      <c r="BH312" s="225">
        <f>IF(N312="sníž. přenesená",J312,0)</f>
        <v>0</v>
      </c>
      <c r="BI312" s="225">
        <f>IF(N312="nulová",J312,0)</f>
        <v>0</v>
      </c>
      <c r="BJ312" s="14" t="s">
        <v>81</v>
      </c>
      <c r="BK312" s="225">
        <f>ROUND(I312*H312,2)</f>
        <v>0</v>
      </c>
      <c r="BL312" s="14" t="s">
        <v>249</v>
      </c>
      <c r="BM312" s="224" t="s">
        <v>498</v>
      </c>
    </row>
    <row r="313" spans="1:47" s="2" customFormat="1" ht="12">
      <c r="A313" s="35"/>
      <c r="B313" s="36"/>
      <c r="C313" s="37"/>
      <c r="D313" s="226" t="s">
        <v>130</v>
      </c>
      <c r="E313" s="37"/>
      <c r="F313" s="227" t="s">
        <v>499</v>
      </c>
      <c r="G313" s="37"/>
      <c r="H313" s="37"/>
      <c r="I313" s="228"/>
      <c r="J313" s="37"/>
      <c r="K313" s="37"/>
      <c r="L313" s="41"/>
      <c r="M313" s="229"/>
      <c r="N313" s="230"/>
      <c r="O313" s="88"/>
      <c r="P313" s="88"/>
      <c r="Q313" s="88"/>
      <c r="R313" s="88"/>
      <c r="S313" s="88"/>
      <c r="T313" s="89"/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T313" s="14" t="s">
        <v>130</v>
      </c>
      <c r="AU313" s="14" t="s">
        <v>83</v>
      </c>
    </row>
    <row r="314" spans="1:65" s="2" customFormat="1" ht="24.15" customHeight="1">
      <c r="A314" s="35"/>
      <c r="B314" s="36"/>
      <c r="C314" s="212" t="s">
        <v>500</v>
      </c>
      <c r="D314" s="212" t="s">
        <v>123</v>
      </c>
      <c r="E314" s="213" t="s">
        <v>501</v>
      </c>
      <c r="F314" s="214" t="s">
        <v>502</v>
      </c>
      <c r="G314" s="215" t="s">
        <v>497</v>
      </c>
      <c r="H314" s="216">
        <v>163</v>
      </c>
      <c r="I314" s="217"/>
      <c r="J314" s="218">
        <f>ROUND(I314*H314,2)</f>
        <v>0</v>
      </c>
      <c r="K314" s="219"/>
      <c r="L314" s="41"/>
      <c r="M314" s="220" t="s">
        <v>1</v>
      </c>
      <c r="N314" s="221" t="s">
        <v>39</v>
      </c>
      <c r="O314" s="88"/>
      <c r="P314" s="222">
        <f>O314*H314</f>
        <v>0</v>
      </c>
      <c r="Q314" s="222">
        <v>0</v>
      </c>
      <c r="R314" s="222">
        <f>Q314*H314</f>
        <v>0</v>
      </c>
      <c r="S314" s="222">
        <v>0</v>
      </c>
      <c r="T314" s="223">
        <f>S314*H314</f>
        <v>0</v>
      </c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R314" s="224" t="s">
        <v>249</v>
      </c>
      <c r="AT314" s="224" t="s">
        <v>123</v>
      </c>
      <c r="AU314" s="224" t="s">
        <v>83</v>
      </c>
      <c r="AY314" s="14" t="s">
        <v>118</v>
      </c>
      <c r="BE314" s="225">
        <f>IF(N314="základní",J314,0)</f>
        <v>0</v>
      </c>
      <c r="BF314" s="225">
        <f>IF(N314="snížená",J314,0)</f>
        <v>0</v>
      </c>
      <c r="BG314" s="225">
        <f>IF(N314="zákl. přenesená",J314,0)</f>
        <v>0</v>
      </c>
      <c r="BH314" s="225">
        <f>IF(N314="sníž. přenesená",J314,0)</f>
        <v>0</v>
      </c>
      <c r="BI314" s="225">
        <f>IF(N314="nulová",J314,0)</f>
        <v>0</v>
      </c>
      <c r="BJ314" s="14" t="s">
        <v>81</v>
      </c>
      <c r="BK314" s="225">
        <f>ROUND(I314*H314,2)</f>
        <v>0</v>
      </c>
      <c r="BL314" s="14" t="s">
        <v>249</v>
      </c>
      <c r="BM314" s="224" t="s">
        <v>503</v>
      </c>
    </row>
    <row r="315" spans="1:47" s="2" customFormat="1" ht="12">
      <c r="A315" s="35"/>
      <c r="B315" s="36"/>
      <c r="C315" s="37"/>
      <c r="D315" s="226" t="s">
        <v>130</v>
      </c>
      <c r="E315" s="37"/>
      <c r="F315" s="227" t="s">
        <v>504</v>
      </c>
      <c r="G315" s="37"/>
      <c r="H315" s="37"/>
      <c r="I315" s="228"/>
      <c r="J315" s="37"/>
      <c r="K315" s="37"/>
      <c r="L315" s="41"/>
      <c r="M315" s="229"/>
      <c r="N315" s="230"/>
      <c r="O315" s="88"/>
      <c r="P315" s="88"/>
      <c r="Q315" s="88"/>
      <c r="R315" s="88"/>
      <c r="S315" s="88"/>
      <c r="T315" s="89"/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T315" s="14" t="s">
        <v>130</v>
      </c>
      <c r="AU315" s="14" t="s">
        <v>83</v>
      </c>
    </row>
    <row r="316" spans="1:65" s="2" customFormat="1" ht="24.15" customHeight="1">
      <c r="A316" s="35"/>
      <c r="B316" s="36"/>
      <c r="C316" s="212" t="s">
        <v>505</v>
      </c>
      <c r="D316" s="212" t="s">
        <v>123</v>
      </c>
      <c r="E316" s="213" t="s">
        <v>506</v>
      </c>
      <c r="F316" s="214" t="s">
        <v>507</v>
      </c>
      <c r="G316" s="215" t="s">
        <v>497</v>
      </c>
      <c r="H316" s="216">
        <v>8.25</v>
      </c>
      <c r="I316" s="217"/>
      <c r="J316" s="218">
        <f>ROUND(I316*H316,2)</f>
        <v>0</v>
      </c>
      <c r="K316" s="219"/>
      <c r="L316" s="41"/>
      <c r="M316" s="220" t="s">
        <v>1</v>
      </c>
      <c r="N316" s="221" t="s">
        <v>39</v>
      </c>
      <c r="O316" s="88"/>
      <c r="P316" s="222">
        <f>O316*H316</f>
        <v>0</v>
      </c>
      <c r="Q316" s="222">
        <v>0</v>
      </c>
      <c r="R316" s="222">
        <f>Q316*H316</f>
        <v>0</v>
      </c>
      <c r="S316" s="222">
        <v>0.325</v>
      </c>
      <c r="T316" s="223">
        <f>S316*H316</f>
        <v>2.68125</v>
      </c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R316" s="224" t="s">
        <v>249</v>
      </c>
      <c r="AT316" s="224" t="s">
        <v>123</v>
      </c>
      <c r="AU316" s="224" t="s">
        <v>83</v>
      </c>
      <c r="AY316" s="14" t="s">
        <v>118</v>
      </c>
      <c r="BE316" s="225">
        <f>IF(N316="základní",J316,0)</f>
        <v>0</v>
      </c>
      <c r="BF316" s="225">
        <f>IF(N316="snížená",J316,0)</f>
        <v>0</v>
      </c>
      <c r="BG316" s="225">
        <f>IF(N316="zákl. přenesená",J316,0)</f>
        <v>0</v>
      </c>
      <c r="BH316" s="225">
        <f>IF(N316="sníž. přenesená",J316,0)</f>
        <v>0</v>
      </c>
      <c r="BI316" s="225">
        <f>IF(N316="nulová",J316,0)</f>
        <v>0</v>
      </c>
      <c r="BJ316" s="14" t="s">
        <v>81</v>
      </c>
      <c r="BK316" s="225">
        <f>ROUND(I316*H316,2)</f>
        <v>0</v>
      </c>
      <c r="BL316" s="14" t="s">
        <v>249</v>
      </c>
      <c r="BM316" s="224" t="s">
        <v>508</v>
      </c>
    </row>
    <row r="317" spans="1:47" s="2" customFormat="1" ht="12">
      <c r="A317" s="35"/>
      <c r="B317" s="36"/>
      <c r="C317" s="37"/>
      <c r="D317" s="226" t="s">
        <v>130</v>
      </c>
      <c r="E317" s="37"/>
      <c r="F317" s="227" t="s">
        <v>509</v>
      </c>
      <c r="G317" s="37"/>
      <c r="H317" s="37"/>
      <c r="I317" s="228"/>
      <c r="J317" s="37"/>
      <c r="K317" s="37"/>
      <c r="L317" s="41"/>
      <c r="M317" s="229"/>
      <c r="N317" s="230"/>
      <c r="O317" s="88"/>
      <c r="P317" s="88"/>
      <c r="Q317" s="88"/>
      <c r="R317" s="88"/>
      <c r="S317" s="88"/>
      <c r="T317" s="89"/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T317" s="14" t="s">
        <v>130</v>
      </c>
      <c r="AU317" s="14" t="s">
        <v>83</v>
      </c>
    </row>
    <row r="318" spans="1:65" s="2" customFormat="1" ht="24.15" customHeight="1">
      <c r="A318" s="35"/>
      <c r="B318" s="36"/>
      <c r="C318" s="212" t="s">
        <v>510</v>
      </c>
      <c r="D318" s="212" t="s">
        <v>123</v>
      </c>
      <c r="E318" s="213" t="s">
        <v>511</v>
      </c>
      <c r="F318" s="214" t="s">
        <v>512</v>
      </c>
      <c r="G318" s="215" t="s">
        <v>497</v>
      </c>
      <c r="H318" s="216">
        <v>26.1</v>
      </c>
      <c r="I318" s="217"/>
      <c r="J318" s="218">
        <f>ROUND(I318*H318,2)</f>
        <v>0</v>
      </c>
      <c r="K318" s="219"/>
      <c r="L318" s="41"/>
      <c r="M318" s="220" t="s">
        <v>1</v>
      </c>
      <c r="N318" s="221" t="s">
        <v>39</v>
      </c>
      <c r="O318" s="88"/>
      <c r="P318" s="222">
        <f>O318*H318</f>
        <v>0</v>
      </c>
      <c r="Q318" s="222">
        <v>0</v>
      </c>
      <c r="R318" s="222">
        <f>Q318*H318</f>
        <v>0</v>
      </c>
      <c r="S318" s="222">
        <v>0.316</v>
      </c>
      <c r="T318" s="223">
        <f>S318*H318</f>
        <v>8.2476</v>
      </c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R318" s="224" t="s">
        <v>249</v>
      </c>
      <c r="AT318" s="224" t="s">
        <v>123</v>
      </c>
      <c r="AU318" s="224" t="s">
        <v>83</v>
      </c>
      <c r="AY318" s="14" t="s">
        <v>118</v>
      </c>
      <c r="BE318" s="225">
        <f>IF(N318="základní",J318,0)</f>
        <v>0</v>
      </c>
      <c r="BF318" s="225">
        <f>IF(N318="snížená",J318,0)</f>
        <v>0</v>
      </c>
      <c r="BG318" s="225">
        <f>IF(N318="zákl. přenesená",J318,0)</f>
        <v>0</v>
      </c>
      <c r="BH318" s="225">
        <f>IF(N318="sníž. přenesená",J318,0)</f>
        <v>0</v>
      </c>
      <c r="BI318" s="225">
        <f>IF(N318="nulová",J318,0)</f>
        <v>0</v>
      </c>
      <c r="BJ318" s="14" t="s">
        <v>81</v>
      </c>
      <c r="BK318" s="225">
        <f>ROUND(I318*H318,2)</f>
        <v>0</v>
      </c>
      <c r="BL318" s="14" t="s">
        <v>249</v>
      </c>
      <c r="BM318" s="224" t="s">
        <v>513</v>
      </c>
    </row>
    <row r="319" spans="1:47" s="2" customFormat="1" ht="12">
      <c r="A319" s="35"/>
      <c r="B319" s="36"/>
      <c r="C319" s="37"/>
      <c r="D319" s="226" t="s">
        <v>130</v>
      </c>
      <c r="E319" s="37"/>
      <c r="F319" s="227" t="s">
        <v>514</v>
      </c>
      <c r="G319" s="37"/>
      <c r="H319" s="37"/>
      <c r="I319" s="228"/>
      <c r="J319" s="37"/>
      <c r="K319" s="37"/>
      <c r="L319" s="41"/>
      <c r="M319" s="229"/>
      <c r="N319" s="230"/>
      <c r="O319" s="88"/>
      <c r="P319" s="88"/>
      <c r="Q319" s="88"/>
      <c r="R319" s="88"/>
      <c r="S319" s="88"/>
      <c r="T319" s="89"/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T319" s="14" t="s">
        <v>130</v>
      </c>
      <c r="AU319" s="14" t="s">
        <v>83</v>
      </c>
    </row>
    <row r="320" spans="1:65" s="2" customFormat="1" ht="24.15" customHeight="1">
      <c r="A320" s="35"/>
      <c r="B320" s="36"/>
      <c r="C320" s="212" t="s">
        <v>515</v>
      </c>
      <c r="D320" s="212" t="s">
        <v>123</v>
      </c>
      <c r="E320" s="213" t="s">
        <v>516</v>
      </c>
      <c r="F320" s="214" t="s">
        <v>517</v>
      </c>
      <c r="G320" s="215" t="s">
        <v>497</v>
      </c>
      <c r="H320" s="216">
        <v>20.75</v>
      </c>
      <c r="I320" s="217"/>
      <c r="J320" s="218">
        <f>ROUND(I320*H320,2)</f>
        <v>0</v>
      </c>
      <c r="K320" s="219"/>
      <c r="L320" s="41"/>
      <c r="M320" s="220" t="s">
        <v>1</v>
      </c>
      <c r="N320" s="221" t="s">
        <v>39</v>
      </c>
      <c r="O320" s="88"/>
      <c r="P320" s="222">
        <f>O320*H320</f>
        <v>0</v>
      </c>
      <c r="Q320" s="222">
        <v>0</v>
      </c>
      <c r="R320" s="222">
        <f>Q320*H320</f>
        <v>0</v>
      </c>
      <c r="S320" s="222">
        <v>0</v>
      </c>
      <c r="T320" s="223">
        <f>S320*H320</f>
        <v>0</v>
      </c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R320" s="224" t="s">
        <v>249</v>
      </c>
      <c r="AT320" s="224" t="s">
        <v>123</v>
      </c>
      <c r="AU320" s="224" t="s">
        <v>83</v>
      </c>
      <c r="AY320" s="14" t="s">
        <v>118</v>
      </c>
      <c r="BE320" s="225">
        <f>IF(N320="základní",J320,0)</f>
        <v>0</v>
      </c>
      <c r="BF320" s="225">
        <f>IF(N320="snížená",J320,0)</f>
        <v>0</v>
      </c>
      <c r="BG320" s="225">
        <f>IF(N320="zákl. přenesená",J320,0)</f>
        <v>0</v>
      </c>
      <c r="BH320" s="225">
        <f>IF(N320="sníž. přenesená",J320,0)</f>
        <v>0</v>
      </c>
      <c r="BI320" s="225">
        <f>IF(N320="nulová",J320,0)</f>
        <v>0</v>
      </c>
      <c r="BJ320" s="14" t="s">
        <v>81</v>
      </c>
      <c r="BK320" s="225">
        <f>ROUND(I320*H320,2)</f>
        <v>0</v>
      </c>
      <c r="BL320" s="14" t="s">
        <v>249</v>
      </c>
      <c r="BM320" s="224" t="s">
        <v>518</v>
      </c>
    </row>
    <row r="321" spans="1:47" s="2" customFormat="1" ht="12">
      <c r="A321" s="35"/>
      <c r="B321" s="36"/>
      <c r="C321" s="37"/>
      <c r="D321" s="226" t="s">
        <v>130</v>
      </c>
      <c r="E321" s="37"/>
      <c r="F321" s="227" t="s">
        <v>517</v>
      </c>
      <c r="G321" s="37"/>
      <c r="H321" s="37"/>
      <c r="I321" s="228"/>
      <c r="J321" s="37"/>
      <c r="K321" s="37"/>
      <c r="L321" s="41"/>
      <c r="M321" s="229"/>
      <c r="N321" s="230"/>
      <c r="O321" s="88"/>
      <c r="P321" s="88"/>
      <c r="Q321" s="88"/>
      <c r="R321" s="88"/>
      <c r="S321" s="88"/>
      <c r="T321" s="89"/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T321" s="14" t="s">
        <v>130</v>
      </c>
      <c r="AU321" s="14" t="s">
        <v>83</v>
      </c>
    </row>
    <row r="322" spans="1:65" s="2" customFormat="1" ht="24.15" customHeight="1">
      <c r="A322" s="35"/>
      <c r="B322" s="36"/>
      <c r="C322" s="212" t="s">
        <v>138</v>
      </c>
      <c r="D322" s="212" t="s">
        <v>123</v>
      </c>
      <c r="E322" s="213" t="s">
        <v>519</v>
      </c>
      <c r="F322" s="214" t="s">
        <v>520</v>
      </c>
      <c r="G322" s="215" t="s">
        <v>497</v>
      </c>
      <c r="H322" s="216">
        <v>14.7</v>
      </c>
      <c r="I322" s="217"/>
      <c r="J322" s="218">
        <f>ROUND(I322*H322,2)</f>
        <v>0</v>
      </c>
      <c r="K322" s="219"/>
      <c r="L322" s="41"/>
      <c r="M322" s="220" t="s">
        <v>1</v>
      </c>
      <c r="N322" s="221" t="s">
        <v>39</v>
      </c>
      <c r="O322" s="88"/>
      <c r="P322" s="222">
        <f>O322*H322</f>
        <v>0</v>
      </c>
      <c r="Q322" s="222">
        <v>0</v>
      </c>
      <c r="R322" s="222">
        <f>Q322*H322</f>
        <v>0</v>
      </c>
      <c r="S322" s="222">
        <v>0</v>
      </c>
      <c r="T322" s="223">
        <f>S322*H322</f>
        <v>0</v>
      </c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R322" s="224" t="s">
        <v>249</v>
      </c>
      <c r="AT322" s="224" t="s">
        <v>123</v>
      </c>
      <c r="AU322" s="224" t="s">
        <v>83</v>
      </c>
      <c r="AY322" s="14" t="s">
        <v>118</v>
      </c>
      <c r="BE322" s="225">
        <f>IF(N322="základní",J322,0)</f>
        <v>0</v>
      </c>
      <c r="BF322" s="225">
        <f>IF(N322="snížená",J322,0)</f>
        <v>0</v>
      </c>
      <c r="BG322" s="225">
        <f>IF(N322="zákl. přenesená",J322,0)</f>
        <v>0</v>
      </c>
      <c r="BH322" s="225">
        <f>IF(N322="sníž. přenesená",J322,0)</f>
        <v>0</v>
      </c>
      <c r="BI322" s="225">
        <f>IF(N322="nulová",J322,0)</f>
        <v>0</v>
      </c>
      <c r="BJ322" s="14" t="s">
        <v>81</v>
      </c>
      <c r="BK322" s="225">
        <f>ROUND(I322*H322,2)</f>
        <v>0</v>
      </c>
      <c r="BL322" s="14" t="s">
        <v>249</v>
      </c>
      <c r="BM322" s="224" t="s">
        <v>521</v>
      </c>
    </row>
    <row r="323" spans="1:47" s="2" customFormat="1" ht="12">
      <c r="A323" s="35"/>
      <c r="B323" s="36"/>
      <c r="C323" s="37"/>
      <c r="D323" s="226" t="s">
        <v>130</v>
      </c>
      <c r="E323" s="37"/>
      <c r="F323" s="227" t="s">
        <v>520</v>
      </c>
      <c r="G323" s="37"/>
      <c r="H323" s="37"/>
      <c r="I323" s="228"/>
      <c r="J323" s="37"/>
      <c r="K323" s="37"/>
      <c r="L323" s="41"/>
      <c r="M323" s="229"/>
      <c r="N323" s="230"/>
      <c r="O323" s="88"/>
      <c r="P323" s="88"/>
      <c r="Q323" s="88"/>
      <c r="R323" s="88"/>
      <c r="S323" s="88"/>
      <c r="T323" s="89"/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T323" s="14" t="s">
        <v>130</v>
      </c>
      <c r="AU323" s="14" t="s">
        <v>83</v>
      </c>
    </row>
    <row r="324" spans="1:65" s="2" customFormat="1" ht="24.15" customHeight="1">
      <c r="A324" s="35"/>
      <c r="B324" s="36"/>
      <c r="C324" s="212" t="s">
        <v>522</v>
      </c>
      <c r="D324" s="212" t="s">
        <v>123</v>
      </c>
      <c r="E324" s="213" t="s">
        <v>523</v>
      </c>
      <c r="F324" s="214" t="s">
        <v>524</v>
      </c>
      <c r="G324" s="215" t="s">
        <v>147</v>
      </c>
      <c r="H324" s="216">
        <v>465</v>
      </c>
      <c r="I324" s="217"/>
      <c r="J324" s="218">
        <f>ROUND(I324*H324,2)</f>
        <v>0</v>
      </c>
      <c r="K324" s="219"/>
      <c r="L324" s="41"/>
      <c r="M324" s="220" t="s">
        <v>1</v>
      </c>
      <c r="N324" s="221" t="s">
        <v>39</v>
      </c>
      <c r="O324" s="88"/>
      <c r="P324" s="222">
        <f>O324*H324</f>
        <v>0</v>
      </c>
      <c r="Q324" s="222">
        <v>0</v>
      </c>
      <c r="R324" s="222">
        <f>Q324*H324</f>
        <v>0</v>
      </c>
      <c r="S324" s="222">
        <v>0</v>
      </c>
      <c r="T324" s="223">
        <f>S324*H324</f>
        <v>0</v>
      </c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R324" s="224" t="s">
        <v>249</v>
      </c>
      <c r="AT324" s="224" t="s">
        <v>123</v>
      </c>
      <c r="AU324" s="224" t="s">
        <v>83</v>
      </c>
      <c r="AY324" s="14" t="s">
        <v>118</v>
      </c>
      <c r="BE324" s="225">
        <f>IF(N324="základní",J324,0)</f>
        <v>0</v>
      </c>
      <c r="BF324" s="225">
        <f>IF(N324="snížená",J324,0)</f>
        <v>0</v>
      </c>
      <c r="BG324" s="225">
        <f>IF(N324="zákl. přenesená",J324,0)</f>
        <v>0</v>
      </c>
      <c r="BH324" s="225">
        <f>IF(N324="sníž. přenesená",J324,0)</f>
        <v>0</v>
      </c>
      <c r="BI324" s="225">
        <f>IF(N324="nulová",J324,0)</f>
        <v>0</v>
      </c>
      <c r="BJ324" s="14" t="s">
        <v>81</v>
      </c>
      <c r="BK324" s="225">
        <f>ROUND(I324*H324,2)</f>
        <v>0</v>
      </c>
      <c r="BL324" s="14" t="s">
        <v>249</v>
      </c>
      <c r="BM324" s="224" t="s">
        <v>525</v>
      </c>
    </row>
    <row r="325" spans="1:47" s="2" customFormat="1" ht="12">
      <c r="A325" s="35"/>
      <c r="B325" s="36"/>
      <c r="C325" s="37"/>
      <c r="D325" s="226" t="s">
        <v>130</v>
      </c>
      <c r="E325" s="37"/>
      <c r="F325" s="227" t="s">
        <v>526</v>
      </c>
      <c r="G325" s="37"/>
      <c r="H325" s="37"/>
      <c r="I325" s="228"/>
      <c r="J325" s="37"/>
      <c r="K325" s="37"/>
      <c r="L325" s="41"/>
      <c r="M325" s="229"/>
      <c r="N325" s="230"/>
      <c r="O325" s="88"/>
      <c r="P325" s="88"/>
      <c r="Q325" s="88"/>
      <c r="R325" s="88"/>
      <c r="S325" s="88"/>
      <c r="T325" s="89"/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T325" s="14" t="s">
        <v>130</v>
      </c>
      <c r="AU325" s="14" t="s">
        <v>83</v>
      </c>
    </row>
    <row r="326" spans="1:65" s="2" customFormat="1" ht="24.15" customHeight="1">
      <c r="A326" s="35"/>
      <c r="B326" s="36"/>
      <c r="C326" s="212" t="s">
        <v>527</v>
      </c>
      <c r="D326" s="212" t="s">
        <v>123</v>
      </c>
      <c r="E326" s="213" t="s">
        <v>528</v>
      </c>
      <c r="F326" s="214" t="s">
        <v>529</v>
      </c>
      <c r="G326" s="215" t="s">
        <v>147</v>
      </c>
      <c r="H326" s="216">
        <v>88</v>
      </c>
      <c r="I326" s="217"/>
      <c r="J326" s="218">
        <f>ROUND(I326*H326,2)</f>
        <v>0</v>
      </c>
      <c r="K326" s="219"/>
      <c r="L326" s="41"/>
      <c r="M326" s="220" t="s">
        <v>1</v>
      </c>
      <c r="N326" s="221" t="s">
        <v>39</v>
      </c>
      <c r="O326" s="88"/>
      <c r="P326" s="222">
        <f>O326*H326</f>
        <v>0</v>
      </c>
      <c r="Q326" s="222">
        <v>0</v>
      </c>
      <c r="R326" s="222">
        <f>Q326*H326</f>
        <v>0</v>
      </c>
      <c r="S326" s="222">
        <v>0</v>
      </c>
      <c r="T326" s="223">
        <f>S326*H326</f>
        <v>0</v>
      </c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R326" s="224" t="s">
        <v>249</v>
      </c>
      <c r="AT326" s="224" t="s">
        <v>123</v>
      </c>
      <c r="AU326" s="224" t="s">
        <v>83</v>
      </c>
      <c r="AY326" s="14" t="s">
        <v>118</v>
      </c>
      <c r="BE326" s="225">
        <f>IF(N326="základní",J326,0)</f>
        <v>0</v>
      </c>
      <c r="BF326" s="225">
        <f>IF(N326="snížená",J326,0)</f>
        <v>0</v>
      </c>
      <c r="BG326" s="225">
        <f>IF(N326="zákl. přenesená",J326,0)</f>
        <v>0</v>
      </c>
      <c r="BH326" s="225">
        <f>IF(N326="sníž. přenesená",J326,0)</f>
        <v>0</v>
      </c>
      <c r="BI326" s="225">
        <f>IF(N326="nulová",J326,0)</f>
        <v>0</v>
      </c>
      <c r="BJ326" s="14" t="s">
        <v>81</v>
      </c>
      <c r="BK326" s="225">
        <f>ROUND(I326*H326,2)</f>
        <v>0</v>
      </c>
      <c r="BL326" s="14" t="s">
        <v>249</v>
      </c>
      <c r="BM326" s="224" t="s">
        <v>530</v>
      </c>
    </row>
    <row r="327" spans="1:47" s="2" customFormat="1" ht="12">
      <c r="A327" s="35"/>
      <c r="B327" s="36"/>
      <c r="C327" s="37"/>
      <c r="D327" s="226" t="s">
        <v>130</v>
      </c>
      <c r="E327" s="37"/>
      <c r="F327" s="227" t="s">
        <v>531</v>
      </c>
      <c r="G327" s="37"/>
      <c r="H327" s="37"/>
      <c r="I327" s="228"/>
      <c r="J327" s="37"/>
      <c r="K327" s="37"/>
      <c r="L327" s="41"/>
      <c r="M327" s="229"/>
      <c r="N327" s="230"/>
      <c r="O327" s="88"/>
      <c r="P327" s="88"/>
      <c r="Q327" s="88"/>
      <c r="R327" s="88"/>
      <c r="S327" s="88"/>
      <c r="T327" s="89"/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T327" s="14" t="s">
        <v>130</v>
      </c>
      <c r="AU327" s="14" t="s">
        <v>83</v>
      </c>
    </row>
    <row r="328" spans="1:65" s="2" customFormat="1" ht="24.15" customHeight="1">
      <c r="A328" s="35"/>
      <c r="B328" s="36"/>
      <c r="C328" s="212" t="s">
        <v>532</v>
      </c>
      <c r="D328" s="212" t="s">
        <v>123</v>
      </c>
      <c r="E328" s="213" t="s">
        <v>533</v>
      </c>
      <c r="F328" s="214" t="s">
        <v>534</v>
      </c>
      <c r="G328" s="215" t="s">
        <v>147</v>
      </c>
      <c r="H328" s="216">
        <v>78</v>
      </c>
      <c r="I328" s="217"/>
      <c r="J328" s="218">
        <f>ROUND(I328*H328,2)</f>
        <v>0</v>
      </c>
      <c r="K328" s="219"/>
      <c r="L328" s="41"/>
      <c r="M328" s="220" t="s">
        <v>1</v>
      </c>
      <c r="N328" s="221" t="s">
        <v>39</v>
      </c>
      <c r="O328" s="88"/>
      <c r="P328" s="222">
        <f>O328*H328</f>
        <v>0</v>
      </c>
      <c r="Q328" s="222">
        <v>0</v>
      </c>
      <c r="R328" s="222">
        <f>Q328*H328</f>
        <v>0</v>
      </c>
      <c r="S328" s="222">
        <v>0</v>
      </c>
      <c r="T328" s="223">
        <f>S328*H328</f>
        <v>0</v>
      </c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R328" s="224" t="s">
        <v>249</v>
      </c>
      <c r="AT328" s="224" t="s">
        <v>123</v>
      </c>
      <c r="AU328" s="224" t="s">
        <v>83</v>
      </c>
      <c r="AY328" s="14" t="s">
        <v>118</v>
      </c>
      <c r="BE328" s="225">
        <f>IF(N328="základní",J328,0)</f>
        <v>0</v>
      </c>
      <c r="BF328" s="225">
        <f>IF(N328="snížená",J328,0)</f>
        <v>0</v>
      </c>
      <c r="BG328" s="225">
        <f>IF(N328="zákl. přenesená",J328,0)</f>
        <v>0</v>
      </c>
      <c r="BH328" s="225">
        <f>IF(N328="sníž. přenesená",J328,0)</f>
        <v>0</v>
      </c>
      <c r="BI328" s="225">
        <f>IF(N328="nulová",J328,0)</f>
        <v>0</v>
      </c>
      <c r="BJ328" s="14" t="s">
        <v>81</v>
      </c>
      <c r="BK328" s="225">
        <f>ROUND(I328*H328,2)</f>
        <v>0</v>
      </c>
      <c r="BL328" s="14" t="s">
        <v>249</v>
      </c>
      <c r="BM328" s="224" t="s">
        <v>535</v>
      </c>
    </row>
    <row r="329" spans="1:47" s="2" customFormat="1" ht="12">
      <c r="A329" s="35"/>
      <c r="B329" s="36"/>
      <c r="C329" s="37"/>
      <c r="D329" s="226" t="s">
        <v>130</v>
      </c>
      <c r="E329" s="37"/>
      <c r="F329" s="227" t="s">
        <v>536</v>
      </c>
      <c r="G329" s="37"/>
      <c r="H329" s="37"/>
      <c r="I329" s="228"/>
      <c r="J329" s="37"/>
      <c r="K329" s="37"/>
      <c r="L329" s="41"/>
      <c r="M329" s="229"/>
      <c r="N329" s="230"/>
      <c r="O329" s="88"/>
      <c r="P329" s="88"/>
      <c r="Q329" s="88"/>
      <c r="R329" s="88"/>
      <c r="S329" s="88"/>
      <c r="T329" s="89"/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T329" s="14" t="s">
        <v>130</v>
      </c>
      <c r="AU329" s="14" t="s">
        <v>83</v>
      </c>
    </row>
    <row r="330" spans="1:65" s="2" customFormat="1" ht="37.8" customHeight="1">
      <c r="A330" s="35"/>
      <c r="B330" s="36"/>
      <c r="C330" s="212" t="s">
        <v>537</v>
      </c>
      <c r="D330" s="212" t="s">
        <v>123</v>
      </c>
      <c r="E330" s="213" t="s">
        <v>538</v>
      </c>
      <c r="F330" s="214" t="s">
        <v>539</v>
      </c>
      <c r="G330" s="215" t="s">
        <v>147</v>
      </c>
      <c r="H330" s="216">
        <v>28</v>
      </c>
      <c r="I330" s="217"/>
      <c r="J330" s="218">
        <f>ROUND(I330*H330,2)</f>
        <v>0</v>
      </c>
      <c r="K330" s="219"/>
      <c r="L330" s="41"/>
      <c r="M330" s="220" t="s">
        <v>1</v>
      </c>
      <c r="N330" s="221" t="s">
        <v>39</v>
      </c>
      <c r="O330" s="88"/>
      <c r="P330" s="222">
        <f>O330*H330</f>
        <v>0</v>
      </c>
      <c r="Q330" s="222">
        <v>0.00366</v>
      </c>
      <c r="R330" s="222">
        <f>Q330*H330</f>
        <v>0.10248</v>
      </c>
      <c r="S330" s="222">
        <v>0</v>
      </c>
      <c r="T330" s="223">
        <f>S330*H330</f>
        <v>0</v>
      </c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R330" s="224" t="s">
        <v>249</v>
      </c>
      <c r="AT330" s="224" t="s">
        <v>123</v>
      </c>
      <c r="AU330" s="224" t="s">
        <v>83</v>
      </c>
      <c r="AY330" s="14" t="s">
        <v>118</v>
      </c>
      <c r="BE330" s="225">
        <f>IF(N330="základní",J330,0)</f>
        <v>0</v>
      </c>
      <c r="BF330" s="225">
        <f>IF(N330="snížená",J330,0)</f>
        <v>0</v>
      </c>
      <c r="BG330" s="225">
        <f>IF(N330="zákl. přenesená",J330,0)</f>
        <v>0</v>
      </c>
      <c r="BH330" s="225">
        <f>IF(N330="sníž. přenesená",J330,0)</f>
        <v>0</v>
      </c>
      <c r="BI330" s="225">
        <f>IF(N330="nulová",J330,0)</f>
        <v>0</v>
      </c>
      <c r="BJ330" s="14" t="s">
        <v>81</v>
      </c>
      <c r="BK330" s="225">
        <f>ROUND(I330*H330,2)</f>
        <v>0</v>
      </c>
      <c r="BL330" s="14" t="s">
        <v>249</v>
      </c>
      <c r="BM330" s="224" t="s">
        <v>540</v>
      </c>
    </row>
    <row r="331" spans="1:47" s="2" customFormat="1" ht="12">
      <c r="A331" s="35"/>
      <c r="B331" s="36"/>
      <c r="C331" s="37"/>
      <c r="D331" s="226" t="s">
        <v>130</v>
      </c>
      <c r="E331" s="37"/>
      <c r="F331" s="227" t="s">
        <v>541</v>
      </c>
      <c r="G331" s="37"/>
      <c r="H331" s="37"/>
      <c r="I331" s="228"/>
      <c r="J331" s="37"/>
      <c r="K331" s="37"/>
      <c r="L331" s="41"/>
      <c r="M331" s="229"/>
      <c r="N331" s="230"/>
      <c r="O331" s="88"/>
      <c r="P331" s="88"/>
      <c r="Q331" s="88"/>
      <c r="R331" s="88"/>
      <c r="S331" s="88"/>
      <c r="T331" s="89"/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T331" s="14" t="s">
        <v>130</v>
      </c>
      <c r="AU331" s="14" t="s">
        <v>83</v>
      </c>
    </row>
    <row r="332" spans="1:65" s="2" customFormat="1" ht="24.15" customHeight="1">
      <c r="A332" s="35"/>
      <c r="B332" s="36"/>
      <c r="C332" s="212" t="s">
        <v>542</v>
      </c>
      <c r="D332" s="212" t="s">
        <v>123</v>
      </c>
      <c r="E332" s="213" t="s">
        <v>543</v>
      </c>
      <c r="F332" s="214" t="s">
        <v>544</v>
      </c>
      <c r="G332" s="215" t="s">
        <v>147</v>
      </c>
      <c r="H332" s="216">
        <v>640</v>
      </c>
      <c r="I332" s="217"/>
      <c r="J332" s="218">
        <f>ROUND(I332*H332,2)</f>
        <v>0</v>
      </c>
      <c r="K332" s="219"/>
      <c r="L332" s="41"/>
      <c r="M332" s="220" t="s">
        <v>1</v>
      </c>
      <c r="N332" s="221" t="s">
        <v>39</v>
      </c>
      <c r="O332" s="88"/>
      <c r="P332" s="222">
        <f>O332*H332</f>
        <v>0</v>
      </c>
      <c r="Q332" s="222">
        <v>0</v>
      </c>
      <c r="R332" s="222">
        <f>Q332*H332</f>
        <v>0</v>
      </c>
      <c r="S332" s="222">
        <v>0</v>
      </c>
      <c r="T332" s="223">
        <f>S332*H332</f>
        <v>0</v>
      </c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R332" s="224" t="s">
        <v>249</v>
      </c>
      <c r="AT332" s="224" t="s">
        <v>123</v>
      </c>
      <c r="AU332" s="224" t="s">
        <v>83</v>
      </c>
      <c r="AY332" s="14" t="s">
        <v>118</v>
      </c>
      <c r="BE332" s="225">
        <f>IF(N332="základní",J332,0)</f>
        <v>0</v>
      </c>
      <c r="BF332" s="225">
        <f>IF(N332="snížená",J332,0)</f>
        <v>0</v>
      </c>
      <c r="BG332" s="225">
        <f>IF(N332="zákl. přenesená",J332,0)</f>
        <v>0</v>
      </c>
      <c r="BH332" s="225">
        <f>IF(N332="sníž. přenesená",J332,0)</f>
        <v>0</v>
      </c>
      <c r="BI332" s="225">
        <f>IF(N332="nulová",J332,0)</f>
        <v>0</v>
      </c>
      <c r="BJ332" s="14" t="s">
        <v>81</v>
      </c>
      <c r="BK332" s="225">
        <f>ROUND(I332*H332,2)</f>
        <v>0</v>
      </c>
      <c r="BL332" s="14" t="s">
        <v>249</v>
      </c>
      <c r="BM332" s="224" t="s">
        <v>545</v>
      </c>
    </row>
    <row r="333" spans="1:47" s="2" customFormat="1" ht="12">
      <c r="A333" s="35"/>
      <c r="B333" s="36"/>
      <c r="C333" s="37"/>
      <c r="D333" s="226" t="s">
        <v>130</v>
      </c>
      <c r="E333" s="37"/>
      <c r="F333" s="227" t="s">
        <v>546</v>
      </c>
      <c r="G333" s="37"/>
      <c r="H333" s="37"/>
      <c r="I333" s="228"/>
      <c r="J333" s="37"/>
      <c r="K333" s="37"/>
      <c r="L333" s="41"/>
      <c r="M333" s="229"/>
      <c r="N333" s="230"/>
      <c r="O333" s="88"/>
      <c r="P333" s="88"/>
      <c r="Q333" s="88"/>
      <c r="R333" s="88"/>
      <c r="S333" s="88"/>
      <c r="T333" s="89"/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T333" s="14" t="s">
        <v>130</v>
      </c>
      <c r="AU333" s="14" t="s">
        <v>83</v>
      </c>
    </row>
    <row r="334" spans="1:65" s="2" customFormat="1" ht="21.75" customHeight="1">
      <c r="A334" s="35"/>
      <c r="B334" s="36"/>
      <c r="C334" s="212" t="s">
        <v>547</v>
      </c>
      <c r="D334" s="212" t="s">
        <v>123</v>
      </c>
      <c r="E334" s="213" t="s">
        <v>548</v>
      </c>
      <c r="F334" s="214" t="s">
        <v>549</v>
      </c>
      <c r="G334" s="215" t="s">
        <v>550</v>
      </c>
      <c r="H334" s="216">
        <v>30</v>
      </c>
      <c r="I334" s="217"/>
      <c r="J334" s="218">
        <f>ROUND(I334*H334,2)</f>
        <v>0</v>
      </c>
      <c r="K334" s="219"/>
      <c r="L334" s="41"/>
      <c r="M334" s="220" t="s">
        <v>1</v>
      </c>
      <c r="N334" s="221" t="s">
        <v>39</v>
      </c>
      <c r="O334" s="88"/>
      <c r="P334" s="222">
        <f>O334*H334</f>
        <v>0</v>
      </c>
      <c r="Q334" s="222">
        <v>0.0076</v>
      </c>
      <c r="R334" s="222">
        <f>Q334*H334</f>
        <v>0.228</v>
      </c>
      <c r="S334" s="222">
        <v>0</v>
      </c>
      <c r="T334" s="223">
        <f>S334*H334</f>
        <v>0</v>
      </c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R334" s="224" t="s">
        <v>249</v>
      </c>
      <c r="AT334" s="224" t="s">
        <v>123</v>
      </c>
      <c r="AU334" s="224" t="s">
        <v>83</v>
      </c>
      <c r="AY334" s="14" t="s">
        <v>118</v>
      </c>
      <c r="BE334" s="225">
        <f>IF(N334="základní",J334,0)</f>
        <v>0</v>
      </c>
      <c r="BF334" s="225">
        <f>IF(N334="snížená",J334,0)</f>
        <v>0</v>
      </c>
      <c r="BG334" s="225">
        <f>IF(N334="zákl. přenesená",J334,0)</f>
        <v>0</v>
      </c>
      <c r="BH334" s="225">
        <f>IF(N334="sníž. přenesená",J334,0)</f>
        <v>0</v>
      </c>
      <c r="BI334" s="225">
        <f>IF(N334="nulová",J334,0)</f>
        <v>0</v>
      </c>
      <c r="BJ334" s="14" t="s">
        <v>81</v>
      </c>
      <c r="BK334" s="225">
        <f>ROUND(I334*H334,2)</f>
        <v>0</v>
      </c>
      <c r="BL334" s="14" t="s">
        <v>249</v>
      </c>
      <c r="BM334" s="224" t="s">
        <v>551</v>
      </c>
    </row>
    <row r="335" spans="1:47" s="2" customFormat="1" ht="12">
      <c r="A335" s="35"/>
      <c r="B335" s="36"/>
      <c r="C335" s="37"/>
      <c r="D335" s="226" t="s">
        <v>130</v>
      </c>
      <c r="E335" s="37"/>
      <c r="F335" s="227" t="s">
        <v>552</v>
      </c>
      <c r="G335" s="37"/>
      <c r="H335" s="37"/>
      <c r="I335" s="228"/>
      <c r="J335" s="37"/>
      <c r="K335" s="37"/>
      <c r="L335" s="41"/>
      <c r="M335" s="229"/>
      <c r="N335" s="230"/>
      <c r="O335" s="88"/>
      <c r="P335" s="88"/>
      <c r="Q335" s="88"/>
      <c r="R335" s="88"/>
      <c r="S335" s="88"/>
      <c r="T335" s="89"/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T335" s="14" t="s">
        <v>130</v>
      </c>
      <c r="AU335" s="14" t="s">
        <v>83</v>
      </c>
    </row>
    <row r="336" spans="1:65" s="2" customFormat="1" ht="24.15" customHeight="1">
      <c r="A336" s="35"/>
      <c r="B336" s="36"/>
      <c r="C336" s="212" t="s">
        <v>553</v>
      </c>
      <c r="D336" s="212" t="s">
        <v>123</v>
      </c>
      <c r="E336" s="213" t="s">
        <v>554</v>
      </c>
      <c r="F336" s="214" t="s">
        <v>555</v>
      </c>
      <c r="G336" s="215" t="s">
        <v>147</v>
      </c>
      <c r="H336" s="216">
        <v>320</v>
      </c>
      <c r="I336" s="217"/>
      <c r="J336" s="218">
        <f>ROUND(I336*H336,2)</f>
        <v>0</v>
      </c>
      <c r="K336" s="219"/>
      <c r="L336" s="41"/>
      <c r="M336" s="220" t="s">
        <v>1</v>
      </c>
      <c r="N336" s="221" t="s">
        <v>39</v>
      </c>
      <c r="O336" s="88"/>
      <c r="P336" s="222">
        <f>O336*H336</f>
        <v>0</v>
      </c>
      <c r="Q336" s="222">
        <v>0.0019</v>
      </c>
      <c r="R336" s="222">
        <f>Q336*H336</f>
        <v>0.608</v>
      </c>
      <c r="S336" s="222">
        <v>0</v>
      </c>
      <c r="T336" s="223">
        <f>S336*H336</f>
        <v>0</v>
      </c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R336" s="224" t="s">
        <v>249</v>
      </c>
      <c r="AT336" s="224" t="s">
        <v>123</v>
      </c>
      <c r="AU336" s="224" t="s">
        <v>83</v>
      </c>
      <c r="AY336" s="14" t="s">
        <v>118</v>
      </c>
      <c r="BE336" s="225">
        <f>IF(N336="základní",J336,0)</f>
        <v>0</v>
      </c>
      <c r="BF336" s="225">
        <f>IF(N336="snížená",J336,0)</f>
        <v>0</v>
      </c>
      <c r="BG336" s="225">
        <f>IF(N336="zákl. přenesená",J336,0)</f>
        <v>0</v>
      </c>
      <c r="BH336" s="225">
        <f>IF(N336="sníž. přenesená",J336,0)</f>
        <v>0</v>
      </c>
      <c r="BI336" s="225">
        <f>IF(N336="nulová",J336,0)</f>
        <v>0</v>
      </c>
      <c r="BJ336" s="14" t="s">
        <v>81</v>
      </c>
      <c r="BK336" s="225">
        <f>ROUND(I336*H336,2)</f>
        <v>0</v>
      </c>
      <c r="BL336" s="14" t="s">
        <v>249</v>
      </c>
      <c r="BM336" s="224" t="s">
        <v>556</v>
      </c>
    </row>
    <row r="337" spans="1:47" s="2" customFormat="1" ht="12">
      <c r="A337" s="35"/>
      <c r="B337" s="36"/>
      <c r="C337" s="37"/>
      <c r="D337" s="226" t="s">
        <v>130</v>
      </c>
      <c r="E337" s="37"/>
      <c r="F337" s="227" t="s">
        <v>557</v>
      </c>
      <c r="G337" s="37"/>
      <c r="H337" s="37"/>
      <c r="I337" s="228"/>
      <c r="J337" s="37"/>
      <c r="K337" s="37"/>
      <c r="L337" s="41"/>
      <c r="M337" s="229"/>
      <c r="N337" s="230"/>
      <c r="O337" s="88"/>
      <c r="P337" s="88"/>
      <c r="Q337" s="88"/>
      <c r="R337" s="88"/>
      <c r="S337" s="88"/>
      <c r="T337" s="89"/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T337" s="14" t="s">
        <v>130</v>
      </c>
      <c r="AU337" s="14" t="s">
        <v>83</v>
      </c>
    </row>
    <row r="338" spans="1:65" s="2" customFormat="1" ht="33" customHeight="1">
      <c r="A338" s="35"/>
      <c r="B338" s="36"/>
      <c r="C338" s="212" t="s">
        <v>558</v>
      </c>
      <c r="D338" s="212" t="s">
        <v>123</v>
      </c>
      <c r="E338" s="213" t="s">
        <v>559</v>
      </c>
      <c r="F338" s="214" t="s">
        <v>560</v>
      </c>
      <c r="G338" s="215" t="s">
        <v>147</v>
      </c>
      <c r="H338" s="216">
        <v>263</v>
      </c>
      <c r="I338" s="217"/>
      <c r="J338" s="218">
        <f>ROUND(I338*H338,2)</f>
        <v>0</v>
      </c>
      <c r="K338" s="219"/>
      <c r="L338" s="41"/>
      <c r="M338" s="220" t="s">
        <v>1</v>
      </c>
      <c r="N338" s="221" t="s">
        <v>39</v>
      </c>
      <c r="O338" s="88"/>
      <c r="P338" s="222">
        <f>O338*H338</f>
        <v>0</v>
      </c>
      <c r="Q338" s="222">
        <v>0</v>
      </c>
      <c r="R338" s="222">
        <f>Q338*H338</f>
        <v>0</v>
      </c>
      <c r="S338" s="222">
        <v>0</v>
      </c>
      <c r="T338" s="223">
        <f>S338*H338</f>
        <v>0</v>
      </c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R338" s="224" t="s">
        <v>249</v>
      </c>
      <c r="AT338" s="224" t="s">
        <v>123</v>
      </c>
      <c r="AU338" s="224" t="s">
        <v>83</v>
      </c>
      <c r="AY338" s="14" t="s">
        <v>118</v>
      </c>
      <c r="BE338" s="225">
        <f>IF(N338="základní",J338,0)</f>
        <v>0</v>
      </c>
      <c r="BF338" s="225">
        <f>IF(N338="snížená",J338,0)</f>
        <v>0</v>
      </c>
      <c r="BG338" s="225">
        <f>IF(N338="zákl. přenesená",J338,0)</f>
        <v>0</v>
      </c>
      <c r="BH338" s="225">
        <f>IF(N338="sníž. přenesená",J338,0)</f>
        <v>0</v>
      </c>
      <c r="BI338" s="225">
        <f>IF(N338="nulová",J338,0)</f>
        <v>0</v>
      </c>
      <c r="BJ338" s="14" t="s">
        <v>81</v>
      </c>
      <c r="BK338" s="225">
        <f>ROUND(I338*H338,2)</f>
        <v>0</v>
      </c>
      <c r="BL338" s="14" t="s">
        <v>249</v>
      </c>
      <c r="BM338" s="224" t="s">
        <v>561</v>
      </c>
    </row>
    <row r="339" spans="1:47" s="2" customFormat="1" ht="12">
      <c r="A339" s="35"/>
      <c r="B339" s="36"/>
      <c r="C339" s="37"/>
      <c r="D339" s="226" t="s">
        <v>130</v>
      </c>
      <c r="E339" s="37"/>
      <c r="F339" s="227" t="s">
        <v>562</v>
      </c>
      <c r="G339" s="37"/>
      <c r="H339" s="37"/>
      <c r="I339" s="228"/>
      <c r="J339" s="37"/>
      <c r="K339" s="37"/>
      <c r="L339" s="41"/>
      <c r="M339" s="229"/>
      <c r="N339" s="230"/>
      <c r="O339" s="88"/>
      <c r="P339" s="88"/>
      <c r="Q339" s="88"/>
      <c r="R339" s="88"/>
      <c r="S339" s="88"/>
      <c r="T339" s="89"/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T339" s="14" t="s">
        <v>130</v>
      </c>
      <c r="AU339" s="14" t="s">
        <v>83</v>
      </c>
    </row>
    <row r="340" spans="1:65" s="2" customFormat="1" ht="24.15" customHeight="1">
      <c r="A340" s="35"/>
      <c r="B340" s="36"/>
      <c r="C340" s="212" t="s">
        <v>563</v>
      </c>
      <c r="D340" s="212" t="s">
        <v>123</v>
      </c>
      <c r="E340" s="213" t="s">
        <v>564</v>
      </c>
      <c r="F340" s="214" t="s">
        <v>565</v>
      </c>
      <c r="G340" s="215" t="s">
        <v>147</v>
      </c>
      <c r="H340" s="216">
        <v>474</v>
      </c>
      <c r="I340" s="217"/>
      <c r="J340" s="218">
        <f>ROUND(I340*H340,2)</f>
        <v>0</v>
      </c>
      <c r="K340" s="219"/>
      <c r="L340" s="41"/>
      <c r="M340" s="220" t="s">
        <v>1</v>
      </c>
      <c r="N340" s="221" t="s">
        <v>39</v>
      </c>
      <c r="O340" s="88"/>
      <c r="P340" s="222">
        <f>O340*H340</f>
        <v>0</v>
      </c>
      <c r="Q340" s="222">
        <v>0</v>
      </c>
      <c r="R340" s="222">
        <f>Q340*H340</f>
        <v>0</v>
      </c>
      <c r="S340" s="222">
        <v>0</v>
      </c>
      <c r="T340" s="223">
        <f>S340*H340</f>
        <v>0</v>
      </c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R340" s="224" t="s">
        <v>249</v>
      </c>
      <c r="AT340" s="224" t="s">
        <v>123</v>
      </c>
      <c r="AU340" s="224" t="s">
        <v>83</v>
      </c>
      <c r="AY340" s="14" t="s">
        <v>118</v>
      </c>
      <c r="BE340" s="225">
        <f>IF(N340="základní",J340,0)</f>
        <v>0</v>
      </c>
      <c r="BF340" s="225">
        <f>IF(N340="snížená",J340,0)</f>
        <v>0</v>
      </c>
      <c r="BG340" s="225">
        <f>IF(N340="zákl. přenesená",J340,0)</f>
        <v>0</v>
      </c>
      <c r="BH340" s="225">
        <f>IF(N340="sníž. přenesená",J340,0)</f>
        <v>0</v>
      </c>
      <c r="BI340" s="225">
        <f>IF(N340="nulová",J340,0)</f>
        <v>0</v>
      </c>
      <c r="BJ340" s="14" t="s">
        <v>81</v>
      </c>
      <c r="BK340" s="225">
        <f>ROUND(I340*H340,2)</f>
        <v>0</v>
      </c>
      <c r="BL340" s="14" t="s">
        <v>249</v>
      </c>
      <c r="BM340" s="224" t="s">
        <v>566</v>
      </c>
    </row>
    <row r="341" spans="1:47" s="2" customFormat="1" ht="12">
      <c r="A341" s="35"/>
      <c r="B341" s="36"/>
      <c r="C341" s="37"/>
      <c r="D341" s="226" t="s">
        <v>130</v>
      </c>
      <c r="E341" s="37"/>
      <c r="F341" s="227" t="s">
        <v>567</v>
      </c>
      <c r="G341" s="37"/>
      <c r="H341" s="37"/>
      <c r="I341" s="228"/>
      <c r="J341" s="37"/>
      <c r="K341" s="37"/>
      <c r="L341" s="41"/>
      <c r="M341" s="229"/>
      <c r="N341" s="230"/>
      <c r="O341" s="88"/>
      <c r="P341" s="88"/>
      <c r="Q341" s="88"/>
      <c r="R341" s="88"/>
      <c r="S341" s="88"/>
      <c r="T341" s="89"/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T341" s="14" t="s">
        <v>130</v>
      </c>
      <c r="AU341" s="14" t="s">
        <v>83</v>
      </c>
    </row>
    <row r="342" spans="1:65" s="2" customFormat="1" ht="24.15" customHeight="1">
      <c r="A342" s="35"/>
      <c r="B342" s="36"/>
      <c r="C342" s="212" t="s">
        <v>568</v>
      </c>
      <c r="D342" s="212" t="s">
        <v>123</v>
      </c>
      <c r="E342" s="213" t="s">
        <v>569</v>
      </c>
      <c r="F342" s="214" t="s">
        <v>570</v>
      </c>
      <c r="G342" s="215" t="s">
        <v>147</v>
      </c>
      <c r="H342" s="216">
        <v>88</v>
      </c>
      <c r="I342" s="217"/>
      <c r="J342" s="218">
        <f>ROUND(I342*H342,2)</f>
        <v>0</v>
      </c>
      <c r="K342" s="219"/>
      <c r="L342" s="41"/>
      <c r="M342" s="220" t="s">
        <v>1</v>
      </c>
      <c r="N342" s="221" t="s">
        <v>39</v>
      </c>
      <c r="O342" s="88"/>
      <c r="P342" s="222">
        <f>O342*H342</f>
        <v>0</v>
      </c>
      <c r="Q342" s="222">
        <v>0</v>
      </c>
      <c r="R342" s="222">
        <f>Q342*H342</f>
        <v>0</v>
      </c>
      <c r="S342" s="222">
        <v>0</v>
      </c>
      <c r="T342" s="223">
        <f>S342*H342</f>
        <v>0</v>
      </c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R342" s="224" t="s">
        <v>249</v>
      </c>
      <c r="AT342" s="224" t="s">
        <v>123</v>
      </c>
      <c r="AU342" s="224" t="s">
        <v>83</v>
      </c>
      <c r="AY342" s="14" t="s">
        <v>118</v>
      </c>
      <c r="BE342" s="225">
        <f>IF(N342="základní",J342,0)</f>
        <v>0</v>
      </c>
      <c r="BF342" s="225">
        <f>IF(N342="snížená",J342,0)</f>
        <v>0</v>
      </c>
      <c r="BG342" s="225">
        <f>IF(N342="zákl. přenesená",J342,0)</f>
        <v>0</v>
      </c>
      <c r="BH342" s="225">
        <f>IF(N342="sníž. přenesená",J342,0)</f>
        <v>0</v>
      </c>
      <c r="BI342" s="225">
        <f>IF(N342="nulová",J342,0)</f>
        <v>0</v>
      </c>
      <c r="BJ342" s="14" t="s">
        <v>81</v>
      </c>
      <c r="BK342" s="225">
        <f>ROUND(I342*H342,2)</f>
        <v>0</v>
      </c>
      <c r="BL342" s="14" t="s">
        <v>249</v>
      </c>
      <c r="BM342" s="224" t="s">
        <v>571</v>
      </c>
    </row>
    <row r="343" spans="1:47" s="2" customFormat="1" ht="12">
      <c r="A343" s="35"/>
      <c r="B343" s="36"/>
      <c r="C343" s="37"/>
      <c r="D343" s="226" t="s">
        <v>130</v>
      </c>
      <c r="E343" s="37"/>
      <c r="F343" s="227" t="s">
        <v>572</v>
      </c>
      <c r="G343" s="37"/>
      <c r="H343" s="37"/>
      <c r="I343" s="228"/>
      <c r="J343" s="37"/>
      <c r="K343" s="37"/>
      <c r="L343" s="41"/>
      <c r="M343" s="229"/>
      <c r="N343" s="230"/>
      <c r="O343" s="88"/>
      <c r="P343" s="88"/>
      <c r="Q343" s="88"/>
      <c r="R343" s="88"/>
      <c r="S343" s="88"/>
      <c r="T343" s="89"/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T343" s="14" t="s">
        <v>130</v>
      </c>
      <c r="AU343" s="14" t="s">
        <v>83</v>
      </c>
    </row>
    <row r="344" spans="1:65" s="2" customFormat="1" ht="33" customHeight="1">
      <c r="A344" s="35"/>
      <c r="B344" s="36"/>
      <c r="C344" s="212" t="s">
        <v>573</v>
      </c>
      <c r="D344" s="212" t="s">
        <v>123</v>
      </c>
      <c r="E344" s="213" t="s">
        <v>574</v>
      </c>
      <c r="F344" s="214" t="s">
        <v>575</v>
      </c>
      <c r="G344" s="215" t="s">
        <v>147</v>
      </c>
      <c r="H344" s="216">
        <v>8.25</v>
      </c>
      <c r="I344" s="217"/>
      <c r="J344" s="218">
        <f>ROUND(I344*H344,2)</f>
        <v>0</v>
      </c>
      <c r="K344" s="219"/>
      <c r="L344" s="41"/>
      <c r="M344" s="220" t="s">
        <v>1</v>
      </c>
      <c r="N344" s="221" t="s">
        <v>39</v>
      </c>
      <c r="O344" s="88"/>
      <c r="P344" s="222">
        <f>O344*H344</f>
        <v>0</v>
      </c>
      <c r="Q344" s="222">
        <v>0</v>
      </c>
      <c r="R344" s="222">
        <f>Q344*H344</f>
        <v>0</v>
      </c>
      <c r="S344" s="222">
        <v>0</v>
      </c>
      <c r="T344" s="223">
        <f>S344*H344</f>
        <v>0</v>
      </c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R344" s="224" t="s">
        <v>249</v>
      </c>
      <c r="AT344" s="224" t="s">
        <v>123</v>
      </c>
      <c r="AU344" s="224" t="s">
        <v>83</v>
      </c>
      <c r="AY344" s="14" t="s">
        <v>118</v>
      </c>
      <c r="BE344" s="225">
        <f>IF(N344="základní",J344,0)</f>
        <v>0</v>
      </c>
      <c r="BF344" s="225">
        <f>IF(N344="snížená",J344,0)</f>
        <v>0</v>
      </c>
      <c r="BG344" s="225">
        <f>IF(N344="zákl. přenesená",J344,0)</f>
        <v>0</v>
      </c>
      <c r="BH344" s="225">
        <f>IF(N344="sníž. přenesená",J344,0)</f>
        <v>0</v>
      </c>
      <c r="BI344" s="225">
        <f>IF(N344="nulová",J344,0)</f>
        <v>0</v>
      </c>
      <c r="BJ344" s="14" t="s">
        <v>81</v>
      </c>
      <c r="BK344" s="225">
        <f>ROUND(I344*H344,2)</f>
        <v>0</v>
      </c>
      <c r="BL344" s="14" t="s">
        <v>249</v>
      </c>
      <c r="BM344" s="224" t="s">
        <v>576</v>
      </c>
    </row>
    <row r="345" spans="1:47" s="2" customFormat="1" ht="12">
      <c r="A345" s="35"/>
      <c r="B345" s="36"/>
      <c r="C345" s="37"/>
      <c r="D345" s="226" t="s">
        <v>130</v>
      </c>
      <c r="E345" s="37"/>
      <c r="F345" s="227" t="s">
        <v>577</v>
      </c>
      <c r="G345" s="37"/>
      <c r="H345" s="37"/>
      <c r="I345" s="228"/>
      <c r="J345" s="37"/>
      <c r="K345" s="37"/>
      <c r="L345" s="41"/>
      <c r="M345" s="229"/>
      <c r="N345" s="230"/>
      <c r="O345" s="88"/>
      <c r="P345" s="88"/>
      <c r="Q345" s="88"/>
      <c r="R345" s="88"/>
      <c r="S345" s="88"/>
      <c r="T345" s="89"/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T345" s="14" t="s">
        <v>130</v>
      </c>
      <c r="AU345" s="14" t="s">
        <v>83</v>
      </c>
    </row>
    <row r="346" spans="1:65" s="2" customFormat="1" ht="33" customHeight="1">
      <c r="A346" s="35"/>
      <c r="B346" s="36"/>
      <c r="C346" s="212" t="s">
        <v>578</v>
      </c>
      <c r="D346" s="212" t="s">
        <v>123</v>
      </c>
      <c r="E346" s="213" t="s">
        <v>579</v>
      </c>
      <c r="F346" s="214" t="s">
        <v>580</v>
      </c>
      <c r="G346" s="215" t="s">
        <v>581</v>
      </c>
      <c r="H346" s="216">
        <v>90</v>
      </c>
      <c r="I346" s="217"/>
      <c r="J346" s="218">
        <f>ROUND(I346*H346,2)</f>
        <v>0</v>
      </c>
      <c r="K346" s="219"/>
      <c r="L346" s="41"/>
      <c r="M346" s="220" t="s">
        <v>1</v>
      </c>
      <c r="N346" s="221" t="s">
        <v>39</v>
      </c>
      <c r="O346" s="88"/>
      <c r="P346" s="222">
        <f>O346*H346</f>
        <v>0</v>
      </c>
      <c r="Q346" s="222">
        <v>0</v>
      </c>
      <c r="R346" s="222">
        <f>Q346*H346</f>
        <v>0</v>
      </c>
      <c r="S346" s="222">
        <v>0</v>
      </c>
      <c r="T346" s="223">
        <f>S346*H346</f>
        <v>0</v>
      </c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R346" s="224" t="s">
        <v>249</v>
      </c>
      <c r="AT346" s="224" t="s">
        <v>123</v>
      </c>
      <c r="AU346" s="224" t="s">
        <v>83</v>
      </c>
      <c r="AY346" s="14" t="s">
        <v>118</v>
      </c>
      <c r="BE346" s="225">
        <f>IF(N346="základní",J346,0)</f>
        <v>0</v>
      </c>
      <c r="BF346" s="225">
        <f>IF(N346="snížená",J346,0)</f>
        <v>0</v>
      </c>
      <c r="BG346" s="225">
        <f>IF(N346="zákl. přenesená",J346,0)</f>
        <v>0</v>
      </c>
      <c r="BH346" s="225">
        <f>IF(N346="sníž. přenesená",J346,0)</f>
        <v>0</v>
      </c>
      <c r="BI346" s="225">
        <f>IF(N346="nulová",J346,0)</f>
        <v>0</v>
      </c>
      <c r="BJ346" s="14" t="s">
        <v>81</v>
      </c>
      <c r="BK346" s="225">
        <f>ROUND(I346*H346,2)</f>
        <v>0</v>
      </c>
      <c r="BL346" s="14" t="s">
        <v>249</v>
      </c>
      <c r="BM346" s="224" t="s">
        <v>582</v>
      </c>
    </row>
    <row r="347" spans="1:47" s="2" customFormat="1" ht="12">
      <c r="A347" s="35"/>
      <c r="B347" s="36"/>
      <c r="C347" s="37"/>
      <c r="D347" s="226" t="s">
        <v>130</v>
      </c>
      <c r="E347" s="37"/>
      <c r="F347" s="227" t="s">
        <v>583</v>
      </c>
      <c r="G347" s="37"/>
      <c r="H347" s="37"/>
      <c r="I347" s="228"/>
      <c r="J347" s="37"/>
      <c r="K347" s="37"/>
      <c r="L347" s="41"/>
      <c r="M347" s="229"/>
      <c r="N347" s="230"/>
      <c r="O347" s="88"/>
      <c r="P347" s="88"/>
      <c r="Q347" s="88"/>
      <c r="R347" s="88"/>
      <c r="S347" s="88"/>
      <c r="T347" s="89"/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T347" s="14" t="s">
        <v>130</v>
      </c>
      <c r="AU347" s="14" t="s">
        <v>83</v>
      </c>
    </row>
    <row r="348" spans="1:65" s="2" customFormat="1" ht="24.15" customHeight="1">
      <c r="A348" s="35"/>
      <c r="B348" s="36"/>
      <c r="C348" s="212" t="s">
        <v>584</v>
      </c>
      <c r="D348" s="212" t="s">
        <v>123</v>
      </c>
      <c r="E348" s="213" t="s">
        <v>585</v>
      </c>
      <c r="F348" s="214" t="s">
        <v>586</v>
      </c>
      <c r="G348" s="215" t="s">
        <v>126</v>
      </c>
      <c r="H348" s="216">
        <v>11.919</v>
      </c>
      <c r="I348" s="217"/>
      <c r="J348" s="218">
        <f>ROUND(I348*H348,2)</f>
        <v>0</v>
      </c>
      <c r="K348" s="219"/>
      <c r="L348" s="41"/>
      <c r="M348" s="220" t="s">
        <v>1</v>
      </c>
      <c r="N348" s="221" t="s">
        <v>39</v>
      </c>
      <c r="O348" s="88"/>
      <c r="P348" s="222">
        <f>O348*H348</f>
        <v>0</v>
      </c>
      <c r="Q348" s="222">
        <v>0</v>
      </c>
      <c r="R348" s="222">
        <f>Q348*H348</f>
        <v>0</v>
      </c>
      <c r="S348" s="222">
        <v>0</v>
      </c>
      <c r="T348" s="223">
        <f>S348*H348</f>
        <v>0</v>
      </c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R348" s="224" t="s">
        <v>249</v>
      </c>
      <c r="AT348" s="224" t="s">
        <v>123</v>
      </c>
      <c r="AU348" s="224" t="s">
        <v>83</v>
      </c>
      <c r="AY348" s="14" t="s">
        <v>118</v>
      </c>
      <c r="BE348" s="225">
        <f>IF(N348="základní",J348,0)</f>
        <v>0</v>
      </c>
      <c r="BF348" s="225">
        <f>IF(N348="snížená",J348,0)</f>
        <v>0</v>
      </c>
      <c r="BG348" s="225">
        <f>IF(N348="zákl. přenesená",J348,0)</f>
        <v>0</v>
      </c>
      <c r="BH348" s="225">
        <f>IF(N348="sníž. přenesená",J348,0)</f>
        <v>0</v>
      </c>
      <c r="BI348" s="225">
        <f>IF(N348="nulová",J348,0)</f>
        <v>0</v>
      </c>
      <c r="BJ348" s="14" t="s">
        <v>81</v>
      </c>
      <c r="BK348" s="225">
        <f>ROUND(I348*H348,2)</f>
        <v>0</v>
      </c>
      <c r="BL348" s="14" t="s">
        <v>249</v>
      </c>
      <c r="BM348" s="224" t="s">
        <v>587</v>
      </c>
    </row>
    <row r="349" spans="1:47" s="2" customFormat="1" ht="12">
      <c r="A349" s="35"/>
      <c r="B349" s="36"/>
      <c r="C349" s="37"/>
      <c r="D349" s="226" t="s">
        <v>130</v>
      </c>
      <c r="E349" s="37"/>
      <c r="F349" s="227" t="s">
        <v>588</v>
      </c>
      <c r="G349" s="37"/>
      <c r="H349" s="37"/>
      <c r="I349" s="228"/>
      <c r="J349" s="37"/>
      <c r="K349" s="37"/>
      <c r="L349" s="41"/>
      <c r="M349" s="229"/>
      <c r="N349" s="230"/>
      <c r="O349" s="88"/>
      <c r="P349" s="88"/>
      <c r="Q349" s="88"/>
      <c r="R349" s="88"/>
      <c r="S349" s="88"/>
      <c r="T349" s="89"/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T349" s="14" t="s">
        <v>130</v>
      </c>
      <c r="AU349" s="14" t="s">
        <v>83</v>
      </c>
    </row>
    <row r="350" spans="1:65" s="2" customFormat="1" ht="24.15" customHeight="1">
      <c r="A350" s="35"/>
      <c r="B350" s="36"/>
      <c r="C350" s="212" t="s">
        <v>589</v>
      </c>
      <c r="D350" s="212" t="s">
        <v>123</v>
      </c>
      <c r="E350" s="213" t="s">
        <v>590</v>
      </c>
      <c r="F350" s="214" t="s">
        <v>591</v>
      </c>
      <c r="G350" s="215" t="s">
        <v>126</v>
      </c>
      <c r="H350" s="216">
        <v>119.19</v>
      </c>
      <c r="I350" s="217"/>
      <c r="J350" s="218">
        <f>ROUND(I350*H350,2)</f>
        <v>0</v>
      </c>
      <c r="K350" s="219"/>
      <c r="L350" s="41"/>
      <c r="M350" s="220" t="s">
        <v>1</v>
      </c>
      <c r="N350" s="221" t="s">
        <v>39</v>
      </c>
      <c r="O350" s="88"/>
      <c r="P350" s="222">
        <f>O350*H350</f>
        <v>0</v>
      </c>
      <c r="Q350" s="222">
        <v>0</v>
      </c>
      <c r="R350" s="222">
        <f>Q350*H350</f>
        <v>0</v>
      </c>
      <c r="S350" s="222">
        <v>0</v>
      </c>
      <c r="T350" s="223">
        <f>S350*H350</f>
        <v>0</v>
      </c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R350" s="224" t="s">
        <v>249</v>
      </c>
      <c r="AT350" s="224" t="s">
        <v>123</v>
      </c>
      <c r="AU350" s="224" t="s">
        <v>83</v>
      </c>
      <c r="AY350" s="14" t="s">
        <v>118</v>
      </c>
      <c r="BE350" s="225">
        <f>IF(N350="základní",J350,0)</f>
        <v>0</v>
      </c>
      <c r="BF350" s="225">
        <f>IF(N350="snížená",J350,0)</f>
        <v>0</v>
      </c>
      <c r="BG350" s="225">
        <f>IF(N350="zákl. přenesená",J350,0)</f>
        <v>0</v>
      </c>
      <c r="BH350" s="225">
        <f>IF(N350="sníž. přenesená",J350,0)</f>
        <v>0</v>
      </c>
      <c r="BI350" s="225">
        <f>IF(N350="nulová",J350,0)</f>
        <v>0</v>
      </c>
      <c r="BJ350" s="14" t="s">
        <v>81</v>
      </c>
      <c r="BK350" s="225">
        <f>ROUND(I350*H350,2)</f>
        <v>0</v>
      </c>
      <c r="BL350" s="14" t="s">
        <v>249</v>
      </c>
      <c r="BM350" s="224" t="s">
        <v>592</v>
      </c>
    </row>
    <row r="351" spans="1:47" s="2" customFormat="1" ht="12">
      <c r="A351" s="35"/>
      <c r="B351" s="36"/>
      <c r="C351" s="37"/>
      <c r="D351" s="226" t="s">
        <v>130</v>
      </c>
      <c r="E351" s="37"/>
      <c r="F351" s="227" t="s">
        <v>593</v>
      </c>
      <c r="G351" s="37"/>
      <c r="H351" s="37"/>
      <c r="I351" s="228"/>
      <c r="J351" s="37"/>
      <c r="K351" s="37"/>
      <c r="L351" s="41"/>
      <c r="M351" s="229"/>
      <c r="N351" s="230"/>
      <c r="O351" s="88"/>
      <c r="P351" s="88"/>
      <c r="Q351" s="88"/>
      <c r="R351" s="88"/>
      <c r="S351" s="88"/>
      <c r="T351" s="89"/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T351" s="14" t="s">
        <v>130</v>
      </c>
      <c r="AU351" s="14" t="s">
        <v>83</v>
      </c>
    </row>
    <row r="352" spans="1:65" s="2" customFormat="1" ht="16.5" customHeight="1">
      <c r="A352" s="35"/>
      <c r="B352" s="36"/>
      <c r="C352" s="212" t="s">
        <v>594</v>
      </c>
      <c r="D352" s="212" t="s">
        <v>123</v>
      </c>
      <c r="E352" s="213" t="s">
        <v>595</v>
      </c>
      <c r="F352" s="214" t="s">
        <v>596</v>
      </c>
      <c r="G352" s="215" t="s">
        <v>497</v>
      </c>
      <c r="H352" s="216">
        <v>165.9</v>
      </c>
      <c r="I352" s="217"/>
      <c r="J352" s="218">
        <f>ROUND(I352*H352,2)</f>
        <v>0</v>
      </c>
      <c r="K352" s="219"/>
      <c r="L352" s="41"/>
      <c r="M352" s="220" t="s">
        <v>1</v>
      </c>
      <c r="N352" s="221" t="s">
        <v>39</v>
      </c>
      <c r="O352" s="88"/>
      <c r="P352" s="222">
        <f>O352*H352</f>
        <v>0</v>
      </c>
      <c r="Q352" s="222">
        <v>3E-05</v>
      </c>
      <c r="R352" s="222">
        <f>Q352*H352</f>
        <v>0.0049770000000000005</v>
      </c>
      <c r="S352" s="222">
        <v>0</v>
      </c>
      <c r="T352" s="223">
        <f>S352*H352</f>
        <v>0</v>
      </c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R352" s="224" t="s">
        <v>249</v>
      </c>
      <c r="AT352" s="224" t="s">
        <v>123</v>
      </c>
      <c r="AU352" s="224" t="s">
        <v>83</v>
      </c>
      <c r="AY352" s="14" t="s">
        <v>118</v>
      </c>
      <c r="BE352" s="225">
        <f>IF(N352="základní",J352,0)</f>
        <v>0</v>
      </c>
      <c r="BF352" s="225">
        <f>IF(N352="snížená",J352,0)</f>
        <v>0</v>
      </c>
      <c r="BG352" s="225">
        <f>IF(N352="zákl. přenesená",J352,0)</f>
        <v>0</v>
      </c>
      <c r="BH352" s="225">
        <f>IF(N352="sníž. přenesená",J352,0)</f>
        <v>0</v>
      </c>
      <c r="BI352" s="225">
        <f>IF(N352="nulová",J352,0)</f>
        <v>0</v>
      </c>
      <c r="BJ352" s="14" t="s">
        <v>81</v>
      </c>
      <c r="BK352" s="225">
        <f>ROUND(I352*H352,2)</f>
        <v>0</v>
      </c>
      <c r="BL352" s="14" t="s">
        <v>249</v>
      </c>
      <c r="BM352" s="224" t="s">
        <v>597</v>
      </c>
    </row>
    <row r="353" spans="1:47" s="2" customFormat="1" ht="12">
      <c r="A353" s="35"/>
      <c r="B353" s="36"/>
      <c r="C353" s="37"/>
      <c r="D353" s="226" t="s">
        <v>130</v>
      </c>
      <c r="E353" s="37"/>
      <c r="F353" s="227" t="s">
        <v>598</v>
      </c>
      <c r="G353" s="37"/>
      <c r="H353" s="37"/>
      <c r="I353" s="228"/>
      <c r="J353" s="37"/>
      <c r="K353" s="37"/>
      <c r="L353" s="41"/>
      <c r="M353" s="229"/>
      <c r="N353" s="230"/>
      <c r="O353" s="88"/>
      <c r="P353" s="88"/>
      <c r="Q353" s="88"/>
      <c r="R353" s="88"/>
      <c r="S353" s="88"/>
      <c r="T353" s="89"/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T353" s="14" t="s">
        <v>130</v>
      </c>
      <c r="AU353" s="14" t="s">
        <v>83</v>
      </c>
    </row>
    <row r="354" spans="1:65" s="2" customFormat="1" ht="21.75" customHeight="1">
      <c r="A354" s="35"/>
      <c r="B354" s="36"/>
      <c r="C354" s="212" t="s">
        <v>599</v>
      </c>
      <c r="D354" s="212" t="s">
        <v>123</v>
      </c>
      <c r="E354" s="213" t="s">
        <v>600</v>
      </c>
      <c r="F354" s="214" t="s">
        <v>601</v>
      </c>
      <c r="G354" s="215" t="s">
        <v>497</v>
      </c>
      <c r="H354" s="216">
        <v>165.9</v>
      </c>
      <c r="I354" s="217"/>
      <c r="J354" s="218">
        <f>ROUND(I354*H354,2)</f>
        <v>0</v>
      </c>
      <c r="K354" s="219"/>
      <c r="L354" s="41"/>
      <c r="M354" s="220" t="s">
        <v>1</v>
      </c>
      <c r="N354" s="221" t="s">
        <v>39</v>
      </c>
      <c r="O354" s="88"/>
      <c r="P354" s="222">
        <f>O354*H354</f>
        <v>0</v>
      </c>
      <c r="Q354" s="222">
        <v>0</v>
      </c>
      <c r="R354" s="222">
        <f>Q354*H354</f>
        <v>0</v>
      </c>
      <c r="S354" s="222">
        <v>0</v>
      </c>
      <c r="T354" s="223">
        <f>S354*H354</f>
        <v>0</v>
      </c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R354" s="224" t="s">
        <v>249</v>
      </c>
      <c r="AT354" s="224" t="s">
        <v>123</v>
      </c>
      <c r="AU354" s="224" t="s">
        <v>83</v>
      </c>
      <c r="AY354" s="14" t="s">
        <v>118</v>
      </c>
      <c r="BE354" s="225">
        <f>IF(N354="základní",J354,0)</f>
        <v>0</v>
      </c>
      <c r="BF354" s="225">
        <f>IF(N354="snížená",J354,0)</f>
        <v>0</v>
      </c>
      <c r="BG354" s="225">
        <f>IF(N354="zákl. přenesená",J354,0)</f>
        <v>0</v>
      </c>
      <c r="BH354" s="225">
        <f>IF(N354="sníž. přenesená",J354,0)</f>
        <v>0</v>
      </c>
      <c r="BI354" s="225">
        <f>IF(N354="nulová",J354,0)</f>
        <v>0</v>
      </c>
      <c r="BJ354" s="14" t="s">
        <v>81</v>
      </c>
      <c r="BK354" s="225">
        <f>ROUND(I354*H354,2)</f>
        <v>0</v>
      </c>
      <c r="BL354" s="14" t="s">
        <v>249</v>
      </c>
      <c r="BM354" s="224" t="s">
        <v>602</v>
      </c>
    </row>
    <row r="355" spans="1:47" s="2" customFormat="1" ht="12">
      <c r="A355" s="35"/>
      <c r="B355" s="36"/>
      <c r="C355" s="37"/>
      <c r="D355" s="226" t="s">
        <v>130</v>
      </c>
      <c r="E355" s="37"/>
      <c r="F355" s="227" t="s">
        <v>601</v>
      </c>
      <c r="G355" s="37"/>
      <c r="H355" s="37"/>
      <c r="I355" s="228"/>
      <c r="J355" s="37"/>
      <c r="K355" s="37"/>
      <c r="L355" s="41"/>
      <c r="M355" s="229"/>
      <c r="N355" s="230"/>
      <c r="O355" s="88"/>
      <c r="P355" s="88"/>
      <c r="Q355" s="88"/>
      <c r="R355" s="88"/>
      <c r="S355" s="88"/>
      <c r="T355" s="89"/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T355" s="14" t="s">
        <v>130</v>
      </c>
      <c r="AU355" s="14" t="s">
        <v>83</v>
      </c>
    </row>
    <row r="356" spans="1:65" s="2" customFormat="1" ht="37.8" customHeight="1">
      <c r="A356" s="35"/>
      <c r="B356" s="36"/>
      <c r="C356" s="212" t="s">
        <v>603</v>
      </c>
      <c r="D356" s="212" t="s">
        <v>123</v>
      </c>
      <c r="E356" s="213" t="s">
        <v>604</v>
      </c>
      <c r="F356" s="214" t="s">
        <v>605</v>
      </c>
      <c r="G356" s="215" t="s">
        <v>497</v>
      </c>
      <c r="H356" s="216">
        <v>8.25</v>
      </c>
      <c r="I356" s="217"/>
      <c r="J356" s="218">
        <f>ROUND(I356*H356,2)</f>
        <v>0</v>
      </c>
      <c r="K356" s="219"/>
      <c r="L356" s="41"/>
      <c r="M356" s="220" t="s">
        <v>1</v>
      </c>
      <c r="N356" s="221" t="s">
        <v>39</v>
      </c>
      <c r="O356" s="88"/>
      <c r="P356" s="222">
        <f>O356*H356</f>
        <v>0</v>
      </c>
      <c r="Q356" s="222">
        <v>0.37536</v>
      </c>
      <c r="R356" s="222">
        <f>Q356*H356</f>
        <v>3.0967200000000004</v>
      </c>
      <c r="S356" s="222">
        <v>0</v>
      </c>
      <c r="T356" s="223">
        <f>S356*H356</f>
        <v>0</v>
      </c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R356" s="224" t="s">
        <v>127</v>
      </c>
      <c r="AT356" s="224" t="s">
        <v>123</v>
      </c>
      <c r="AU356" s="224" t="s">
        <v>83</v>
      </c>
      <c r="AY356" s="14" t="s">
        <v>118</v>
      </c>
      <c r="BE356" s="225">
        <f>IF(N356="základní",J356,0)</f>
        <v>0</v>
      </c>
      <c r="BF356" s="225">
        <f>IF(N356="snížená",J356,0)</f>
        <v>0</v>
      </c>
      <c r="BG356" s="225">
        <f>IF(N356="zákl. přenesená",J356,0)</f>
        <v>0</v>
      </c>
      <c r="BH356" s="225">
        <f>IF(N356="sníž. přenesená",J356,0)</f>
        <v>0</v>
      </c>
      <c r="BI356" s="225">
        <f>IF(N356="nulová",J356,0)</f>
        <v>0</v>
      </c>
      <c r="BJ356" s="14" t="s">
        <v>81</v>
      </c>
      <c r="BK356" s="225">
        <f>ROUND(I356*H356,2)</f>
        <v>0</v>
      </c>
      <c r="BL356" s="14" t="s">
        <v>127</v>
      </c>
      <c r="BM356" s="224" t="s">
        <v>606</v>
      </c>
    </row>
    <row r="357" spans="1:47" s="2" customFormat="1" ht="12">
      <c r="A357" s="35"/>
      <c r="B357" s="36"/>
      <c r="C357" s="37"/>
      <c r="D357" s="226" t="s">
        <v>130</v>
      </c>
      <c r="E357" s="37"/>
      <c r="F357" s="227" t="s">
        <v>607</v>
      </c>
      <c r="G357" s="37"/>
      <c r="H357" s="37"/>
      <c r="I357" s="228"/>
      <c r="J357" s="37"/>
      <c r="K357" s="37"/>
      <c r="L357" s="41"/>
      <c r="M357" s="229"/>
      <c r="N357" s="230"/>
      <c r="O357" s="88"/>
      <c r="P357" s="88"/>
      <c r="Q357" s="88"/>
      <c r="R357" s="88"/>
      <c r="S357" s="88"/>
      <c r="T357" s="89"/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T357" s="14" t="s">
        <v>130</v>
      </c>
      <c r="AU357" s="14" t="s">
        <v>83</v>
      </c>
    </row>
    <row r="358" spans="1:65" s="2" customFormat="1" ht="37.8" customHeight="1">
      <c r="A358" s="35"/>
      <c r="B358" s="36"/>
      <c r="C358" s="212" t="s">
        <v>608</v>
      </c>
      <c r="D358" s="212" t="s">
        <v>123</v>
      </c>
      <c r="E358" s="213" t="s">
        <v>609</v>
      </c>
      <c r="F358" s="214" t="s">
        <v>610</v>
      </c>
      <c r="G358" s="215" t="s">
        <v>497</v>
      </c>
      <c r="H358" s="216">
        <v>26.1</v>
      </c>
      <c r="I358" s="217"/>
      <c r="J358" s="218">
        <f>ROUND(I358*H358,2)</f>
        <v>0</v>
      </c>
      <c r="K358" s="219"/>
      <c r="L358" s="41"/>
      <c r="M358" s="220" t="s">
        <v>1</v>
      </c>
      <c r="N358" s="221" t="s">
        <v>39</v>
      </c>
      <c r="O358" s="88"/>
      <c r="P358" s="222">
        <f>O358*H358</f>
        <v>0</v>
      </c>
      <c r="Q358" s="222">
        <v>0.39561</v>
      </c>
      <c r="R358" s="222">
        <f>Q358*H358</f>
        <v>10.325421</v>
      </c>
      <c r="S358" s="222">
        <v>0</v>
      </c>
      <c r="T358" s="223">
        <f>S358*H358</f>
        <v>0</v>
      </c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R358" s="224" t="s">
        <v>127</v>
      </c>
      <c r="AT358" s="224" t="s">
        <v>123</v>
      </c>
      <c r="AU358" s="224" t="s">
        <v>83</v>
      </c>
      <c r="AY358" s="14" t="s">
        <v>118</v>
      </c>
      <c r="BE358" s="225">
        <f>IF(N358="základní",J358,0)</f>
        <v>0</v>
      </c>
      <c r="BF358" s="225">
        <f>IF(N358="snížená",J358,0)</f>
        <v>0</v>
      </c>
      <c r="BG358" s="225">
        <f>IF(N358="zákl. přenesená",J358,0)</f>
        <v>0</v>
      </c>
      <c r="BH358" s="225">
        <f>IF(N358="sníž. přenesená",J358,0)</f>
        <v>0</v>
      </c>
      <c r="BI358" s="225">
        <f>IF(N358="nulová",J358,0)</f>
        <v>0</v>
      </c>
      <c r="BJ358" s="14" t="s">
        <v>81</v>
      </c>
      <c r="BK358" s="225">
        <f>ROUND(I358*H358,2)</f>
        <v>0</v>
      </c>
      <c r="BL358" s="14" t="s">
        <v>127</v>
      </c>
      <c r="BM358" s="224" t="s">
        <v>611</v>
      </c>
    </row>
    <row r="359" spans="1:47" s="2" customFormat="1" ht="12">
      <c r="A359" s="35"/>
      <c r="B359" s="36"/>
      <c r="C359" s="37"/>
      <c r="D359" s="226" t="s">
        <v>130</v>
      </c>
      <c r="E359" s="37"/>
      <c r="F359" s="227" t="s">
        <v>612</v>
      </c>
      <c r="G359" s="37"/>
      <c r="H359" s="37"/>
      <c r="I359" s="228"/>
      <c r="J359" s="37"/>
      <c r="K359" s="37"/>
      <c r="L359" s="41"/>
      <c r="M359" s="229"/>
      <c r="N359" s="230"/>
      <c r="O359" s="88"/>
      <c r="P359" s="88"/>
      <c r="Q359" s="88"/>
      <c r="R359" s="88"/>
      <c r="S359" s="88"/>
      <c r="T359" s="89"/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T359" s="14" t="s">
        <v>130</v>
      </c>
      <c r="AU359" s="14" t="s">
        <v>83</v>
      </c>
    </row>
    <row r="360" spans="1:65" s="2" customFormat="1" ht="16.5" customHeight="1">
      <c r="A360" s="35"/>
      <c r="B360" s="36"/>
      <c r="C360" s="212" t="s">
        <v>613</v>
      </c>
      <c r="D360" s="212" t="s">
        <v>123</v>
      </c>
      <c r="E360" s="213" t="s">
        <v>614</v>
      </c>
      <c r="F360" s="214" t="s">
        <v>615</v>
      </c>
      <c r="G360" s="215" t="s">
        <v>550</v>
      </c>
      <c r="H360" s="216">
        <v>53</v>
      </c>
      <c r="I360" s="217"/>
      <c r="J360" s="218">
        <f>ROUND(I360*H360,2)</f>
        <v>0</v>
      </c>
      <c r="K360" s="219"/>
      <c r="L360" s="41"/>
      <c r="M360" s="220" t="s">
        <v>1</v>
      </c>
      <c r="N360" s="221" t="s">
        <v>39</v>
      </c>
      <c r="O360" s="88"/>
      <c r="P360" s="222">
        <f>O360*H360</f>
        <v>0</v>
      </c>
      <c r="Q360" s="222">
        <v>0</v>
      </c>
      <c r="R360" s="222">
        <f>Q360*H360</f>
        <v>0</v>
      </c>
      <c r="S360" s="222">
        <v>0</v>
      </c>
      <c r="T360" s="223">
        <f>S360*H360</f>
        <v>0</v>
      </c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R360" s="224" t="s">
        <v>249</v>
      </c>
      <c r="AT360" s="224" t="s">
        <v>123</v>
      </c>
      <c r="AU360" s="224" t="s">
        <v>83</v>
      </c>
      <c r="AY360" s="14" t="s">
        <v>118</v>
      </c>
      <c r="BE360" s="225">
        <f>IF(N360="základní",J360,0)</f>
        <v>0</v>
      </c>
      <c r="BF360" s="225">
        <f>IF(N360="snížená",J360,0)</f>
        <v>0</v>
      </c>
      <c r="BG360" s="225">
        <f>IF(N360="zákl. přenesená",J360,0)</f>
        <v>0</v>
      </c>
      <c r="BH360" s="225">
        <f>IF(N360="sníž. přenesená",J360,0)</f>
        <v>0</v>
      </c>
      <c r="BI360" s="225">
        <f>IF(N360="nulová",J360,0)</f>
        <v>0</v>
      </c>
      <c r="BJ360" s="14" t="s">
        <v>81</v>
      </c>
      <c r="BK360" s="225">
        <f>ROUND(I360*H360,2)</f>
        <v>0</v>
      </c>
      <c r="BL360" s="14" t="s">
        <v>249</v>
      </c>
      <c r="BM360" s="224" t="s">
        <v>616</v>
      </c>
    </row>
    <row r="361" spans="1:47" s="2" customFormat="1" ht="12">
      <c r="A361" s="35"/>
      <c r="B361" s="36"/>
      <c r="C361" s="37"/>
      <c r="D361" s="226" t="s">
        <v>130</v>
      </c>
      <c r="E361" s="37"/>
      <c r="F361" s="227" t="s">
        <v>615</v>
      </c>
      <c r="G361" s="37"/>
      <c r="H361" s="37"/>
      <c r="I361" s="228"/>
      <c r="J361" s="37"/>
      <c r="K361" s="37"/>
      <c r="L361" s="41"/>
      <c r="M361" s="229"/>
      <c r="N361" s="230"/>
      <c r="O361" s="88"/>
      <c r="P361" s="88"/>
      <c r="Q361" s="88"/>
      <c r="R361" s="88"/>
      <c r="S361" s="88"/>
      <c r="T361" s="89"/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T361" s="14" t="s">
        <v>130</v>
      </c>
      <c r="AU361" s="14" t="s">
        <v>83</v>
      </c>
    </row>
    <row r="362" spans="1:65" s="2" customFormat="1" ht="16.5" customHeight="1">
      <c r="A362" s="35"/>
      <c r="B362" s="36"/>
      <c r="C362" s="212" t="s">
        <v>617</v>
      </c>
      <c r="D362" s="212" t="s">
        <v>123</v>
      </c>
      <c r="E362" s="213" t="s">
        <v>618</v>
      </c>
      <c r="F362" s="214" t="s">
        <v>619</v>
      </c>
      <c r="G362" s="215" t="s">
        <v>550</v>
      </c>
      <c r="H362" s="216">
        <v>24</v>
      </c>
      <c r="I362" s="217"/>
      <c r="J362" s="218">
        <f>ROUND(I362*H362,2)</f>
        <v>0</v>
      </c>
      <c r="K362" s="219"/>
      <c r="L362" s="41"/>
      <c r="M362" s="220" t="s">
        <v>1</v>
      </c>
      <c r="N362" s="221" t="s">
        <v>39</v>
      </c>
      <c r="O362" s="88"/>
      <c r="P362" s="222">
        <f>O362*H362</f>
        <v>0</v>
      </c>
      <c r="Q362" s="222">
        <v>0</v>
      </c>
      <c r="R362" s="222">
        <f>Q362*H362</f>
        <v>0</v>
      </c>
      <c r="S362" s="222">
        <v>0</v>
      </c>
      <c r="T362" s="223">
        <f>S362*H362</f>
        <v>0</v>
      </c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R362" s="224" t="s">
        <v>249</v>
      </c>
      <c r="AT362" s="224" t="s">
        <v>123</v>
      </c>
      <c r="AU362" s="224" t="s">
        <v>83</v>
      </c>
      <c r="AY362" s="14" t="s">
        <v>118</v>
      </c>
      <c r="BE362" s="225">
        <f>IF(N362="základní",J362,0)</f>
        <v>0</v>
      </c>
      <c r="BF362" s="225">
        <f>IF(N362="snížená",J362,0)</f>
        <v>0</v>
      </c>
      <c r="BG362" s="225">
        <f>IF(N362="zákl. přenesená",J362,0)</f>
        <v>0</v>
      </c>
      <c r="BH362" s="225">
        <f>IF(N362="sníž. přenesená",J362,0)</f>
        <v>0</v>
      </c>
      <c r="BI362" s="225">
        <f>IF(N362="nulová",J362,0)</f>
        <v>0</v>
      </c>
      <c r="BJ362" s="14" t="s">
        <v>81</v>
      </c>
      <c r="BK362" s="225">
        <f>ROUND(I362*H362,2)</f>
        <v>0</v>
      </c>
      <c r="BL362" s="14" t="s">
        <v>249</v>
      </c>
      <c r="BM362" s="224" t="s">
        <v>620</v>
      </c>
    </row>
    <row r="363" spans="1:47" s="2" customFormat="1" ht="12">
      <c r="A363" s="35"/>
      <c r="B363" s="36"/>
      <c r="C363" s="37"/>
      <c r="D363" s="226" t="s">
        <v>130</v>
      </c>
      <c r="E363" s="37"/>
      <c r="F363" s="227" t="s">
        <v>619</v>
      </c>
      <c r="G363" s="37"/>
      <c r="H363" s="37"/>
      <c r="I363" s="228"/>
      <c r="J363" s="37"/>
      <c r="K363" s="37"/>
      <c r="L363" s="41"/>
      <c r="M363" s="229"/>
      <c r="N363" s="230"/>
      <c r="O363" s="88"/>
      <c r="P363" s="88"/>
      <c r="Q363" s="88"/>
      <c r="R363" s="88"/>
      <c r="S363" s="88"/>
      <c r="T363" s="89"/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T363" s="14" t="s">
        <v>130</v>
      </c>
      <c r="AU363" s="14" t="s">
        <v>83</v>
      </c>
    </row>
    <row r="364" spans="1:65" s="2" customFormat="1" ht="37.8" customHeight="1">
      <c r="A364" s="35"/>
      <c r="B364" s="36"/>
      <c r="C364" s="212" t="s">
        <v>621</v>
      </c>
      <c r="D364" s="212" t="s">
        <v>123</v>
      </c>
      <c r="E364" s="213" t="s">
        <v>622</v>
      </c>
      <c r="F364" s="214" t="s">
        <v>623</v>
      </c>
      <c r="G364" s="215" t="s">
        <v>550</v>
      </c>
      <c r="H364" s="216">
        <v>3</v>
      </c>
      <c r="I364" s="217"/>
      <c r="J364" s="218">
        <f>ROUND(I364*H364,2)</f>
        <v>0</v>
      </c>
      <c r="K364" s="219"/>
      <c r="L364" s="41"/>
      <c r="M364" s="220" t="s">
        <v>1</v>
      </c>
      <c r="N364" s="221" t="s">
        <v>39</v>
      </c>
      <c r="O364" s="88"/>
      <c r="P364" s="222">
        <f>O364*H364</f>
        <v>0</v>
      </c>
      <c r="Q364" s="222">
        <v>0</v>
      </c>
      <c r="R364" s="222">
        <f>Q364*H364</f>
        <v>0</v>
      </c>
      <c r="S364" s="222">
        <v>0.33</v>
      </c>
      <c r="T364" s="223">
        <f>S364*H364</f>
        <v>0.99</v>
      </c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R364" s="224" t="s">
        <v>249</v>
      </c>
      <c r="AT364" s="224" t="s">
        <v>123</v>
      </c>
      <c r="AU364" s="224" t="s">
        <v>83</v>
      </c>
      <c r="AY364" s="14" t="s">
        <v>118</v>
      </c>
      <c r="BE364" s="225">
        <f>IF(N364="základní",J364,0)</f>
        <v>0</v>
      </c>
      <c r="BF364" s="225">
        <f>IF(N364="snížená",J364,0)</f>
        <v>0</v>
      </c>
      <c r="BG364" s="225">
        <f>IF(N364="zákl. přenesená",J364,0)</f>
        <v>0</v>
      </c>
      <c r="BH364" s="225">
        <f>IF(N364="sníž. přenesená",J364,0)</f>
        <v>0</v>
      </c>
      <c r="BI364" s="225">
        <f>IF(N364="nulová",J364,0)</f>
        <v>0</v>
      </c>
      <c r="BJ364" s="14" t="s">
        <v>81</v>
      </c>
      <c r="BK364" s="225">
        <f>ROUND(I364*H364,2)</f>
        <v>0</v>
      </c>
      <c r="BL364" s="14" t="s">
        <v>249</v>
      </c>
      <c r="BM364" s="224" t="s">
        <v>624</v>
      </c>
    </row>
    <row r="365" spans="1:47" s="2" customFormat="1" ht="12">
      <c r="A365" s="35"/>
      <c r="B365" s="36"/>
      <c r="C365" s="37"/>
      <c r="D365" s="226" t="s">
        <v>130</v>
      </c>
      <c r="E365" s="37"/>
      <c r="F365" s="227" t="s">
        <v>625</v>
      </c>
      <c r="G365" s="37"/>
      <c r="H365" s="37"/>
      <c r="I365" s="228"/>
      <c r="J365" s="37"/>
      <c r="K365" s="37"/>
      <c r="L365" s="41"/>
      <c r="M365" s="229"/>
      <c r="N365" s="230"/>
      <c r="O365" s="88"/>
      <c r="P365" s="88"/>
      <c r="Q365" s="88"/>
      <c r="R365" s="88"/>
      <c r="S365" s="88"/>
      <c r="T365" s="89"/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T365" s="14" t="s">
        <v>130</v>
      </c>
      <c r="AU365" s="14" t="s">
        <v>83</v>
      </c>
    </row>
    <row r="366" spans="1:63" s="12" customFormat="1" ht="25.9" customHeight="1">
      <c r="A366" s="12"/>
      <c r="B366" s="196"/>
      <c r="C366" s="197"/>
      <c r="D366" s="198" t="s">
        <v>73</v>
      </c>
      <c r="E366" s="199" t="s">
        <v>626</v>
      </c>
      <c r="F366" s="199" t="s">
        <v>627</v>
      </c>
      <c r="G366" s="197"/>
      <c r="H366" s="197"/>
      <c r="I366" s="200"/>
      <c r="J366" s="201">
        <f>BK366</f>
        <v>0</v>
      </c>
      <c r="K366" s="197"/>
      <c r="L366" s="202"/>
      <c r="M366" s="203"/>
      <c r="N366" s="204"/>
      <c r="O366" s="204"/>
      <c r="P366" s="205">
        <f>SUM(P367:P372)</f>
        <v>0</v>
      </c>
      <c r="Q366" s="204"/>
      <c r="R366" s="205">
        <f>SUM(R367:R372)</f>
        <v>0</v>
      </c>
      <c r="S366" s="204"/>
      <c r="T366" s="206">
        <f>SUM(T367:T372)</f>
        <v>0</v>
      </c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R366" s="207" t="s">
        <v>127</v>
      </c>
      <c r="AT366" s="208" t="s">
        <v>73</v>
      </c>
      <c r="AU366" s="208" t="s">
        <v>74</v>
      </c>
      <c r="AY366" s="207" t="s">
        <v>118</v>
      </c>
      <c r="BK366" s="209">
        <f>SUM(BK367:BK372)</f>
        <v>0</v>
      </c>
    </row>
    <row r="367" spans="1:65" s="2" customFormat="1" ht="24.15" customHeight="1">
      <c r="A367" s="35"/>
      <c r="B367" s="36"/>
      <c r="C367" s="212" t="s">
        <v>628</v>
      </c>
      <c r="D367" s="212" t="s">
        <v>123</v>
      </c>
      <c r="E367" s="213" t="s">
        <v>629</v>
      </c>
      <c r="F367" s="214" t="s">
        <v>630</v>
      </c>
      <c r="G367" s="215" t="s">
        <v>631</v>
      </c>
      <c r="H367" s="216">
        <v>35</v>
      </c>
      <c r="I367" s="217"/>
      <c r="J367" s="218">
        <f>ROUND(I367*H367,2)</f>
        <v>0</v>
      </c>
      <c r="K367" s="219"/>
      <c r="L367" s="41"/>
      <c r="M367" s="220" t="s">
        <v>1</v>
      </c>
      <c r="N367" s="221" t="s">
        <v>39</v>
      </c>
      <c r="O367" s="88"/>
      <c r="P367" s="222">
        <f>O367*H367</f>
        <v>0</v>
      </c>
      <c r="Q367" s="222">
        <v>0</v>
      </c>
      <c r="R367" s="222">
        <f>Q367*H367</f>
        <v>0</v>
      </c>
      <c r="S367" s="222">
        <v>0</v>
      </c>
      <c r="T367" s="223">
        <f>S367*H367</f>
        <v>0</v>
      </c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R367" s="224" t="s">
        <v>632</v>
      </c>
      <c r="AT367" s="224" t="s">
        <v>123</v>
      </c>
      <c r="AU367" s="224" t="s">
        <v>81</v>
      </c>
      <c r="AY367" s="14" t="s">
        <v>118</v>
      </c>
      <c r="BE367" s="225">
        <f>IF(N367="základní",J367,0)</f>
        <v>0</v>
      </c>
      <c r="BF367" s="225">
        <f>IF(N367="snížená",J367,0)</f>
        <v>0</v>
      </c>
      <c r="BG367" s="225">
        <f>IF(N367="zákl. přenesená",J367,0)</f>
        <v>0</v>
      </c>
      <c r="BH367" s="225">
        <f>IF(N367="sníž. přenesená",J367,0)</f>
        <v>0</v>
      </c>
      <c r="BI367" s="225">
        <f>IF(N367="nulová",J367,0)</f>
        <v>0</v>
      </c>
      <c r="BJ367" s="14" t="s">
        <v>81</v>
      </c>
      <c r="BK367" s="225">
        <f>ROUND(I367*H367,2)</f>
        <v>0</v>
      </c>
      <c r="BL367" s="14" t="s">
        <v>632</v>
      </c>
      <c r="BM367" s="224" t="s">
        <v>633</v>
      </c>
    </row>
    <row r="368" spans="1:47" s="2" customFormat="1" ht="12">
      <c r="A368" s="35"/>
      <c r="B368" s="36"/>
      <c r="C368" s="37"/>
      <c r="D368" s="226" t="s">
        <v>130</v>
      </c>
      <c r="E368" s="37"/>
      <c r="F368" s="227" t="s">
        <v>630</v>
      </c>
      <c r="G368" s="37"/>
      <c r="H368" s="37"/>
      <c r="I368" s="228"/>
      <c r="J368" s="37"/>
      <c r="K368" s="37"/>
      <c r="L368" s="41"/>
      <c r="M368" s="229"/>
      <c r="N368" s="230"/>
      <c r="O368" s="88"/>
      <c r="P368" s="88"/>
      <c r="Q368" s="88"/>
      <c r="R368" s="88"/>
      <c r="S368" s="88"/>
      <c r="T368" s="89"/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T368" s="14" t="s">
        <v>130</v>
      </c>
      <c r="AU368" s="14" t="s">
        <v>81</v>
      </c>
    </row>
    <row r="369" spans="1:65" s="2" customFormat="1" ht="16.5" customHeight="1">
      <c r="A369" s="35"/>
      <c r="B369" s="36"/>
      <c r="C369" s="212" t="s">
        <v>634</v>
      </c>
      <c r="D369" s="212" t="s">
        <v>123</v>
      </c>
      <c r="E369" s="213" t="s">
        <v>635</v>
      </c>
      <c r="F369" s="214" t="s">
        <v>636</v>
      </c>
      <c r="G369" s="215" t="s">
        <v>137</v>
      </c>
      <c r="H369" s="216">
        <v>4</v>
      </c>
      <c r="I369" s="217"/>
      <c r="J369" s="218">
        <f>ROUND(I369*H369,2)</f>
        <v>0</v>
      </c>
      <c r="K369" s="219"/>
      <c r="L369" s="41"/>
      <c r="M369" s="220" t="s">
        <v>1</v>
      </c>
      <c r="N369" s="221" t="s">
        <v>39</v>
      </c>
      <c r="O369" s="88"/>
      <c r="P369" s="222">
        <f>O369*H369</f>
        <v>0</v>
      </c>
      <c r="Q369" s="222">
        <v>0</v>
      </c>
      <c r="R369" s="222">
        <f>Q369*H369</f>
        <v>0</v>
      </c>
      <c r="S369" s="222">
        <v>0</v>
      </c>
      <c r="T369" s="223">
        <f>S369*H369</f>
        <v>0</v>
      </c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R369" s="224" t="s">
        <v>632</v>
      </c>
      <c r="AT369" s="224" t="s">
        <v>123</v>
      </c>
      <c r="AU369" s="224" t="s">
        <v>81</v>
      </c>
      <c r="AY369" s="14" t="s">
        <v>118</v>
      </c>
      <c r="BE369" s="225">
        <f>IF(N369="základní",J369,0)</f>
        <v>0</v>
      </c>
      <c r="BF369" s="225">
        <f>IF(N369="snížená",J369,0)</f>
        <v>0</v>
      </c>
      <c r="BG369" s="225">
        <f>IF(N369="zákl. přenesená",J369,0)</f>
        <v>0</v>
      </c>
      <c r="BH369" s="225">
        <f>IF(N369="sníž. přenesená",J369,0)</f>
        <v>0</v>
      </c>
      <c r="BI369" s="225">
        <f>IF(N369="nulová",J369,0)</f>
        <v>0</v>
      </c>
      <c r="BJ369" s="14" t="s">
        <v>81</v>
      </c>
      <c r="BK369" s="225">
        <f>ROUND(I369*H369,2)</f>
        <v>0</v>
      </c>
      <c r="BL369" s="14" t="s">
        <v>632</v>
      </c>
      <c r="BM369" s="224" t="s">
        <v>637</v>
      </c>
    </row>
    <row r="370" spans="1:47" s="2" customFormat="1" ht="12">
      <c r="A370" s="35"/>
      <c r="B370" s="36"/>
      <c r="C370" s="37"/>
      <c r="D370" s="226" t="s">
        <v>130</v>
      </c>
      <c r="E370" s="37"/>
      <c r="F370" s="227" t="s">
        <v>636</v>
      </c>
      <c r="G370" s="37"/>
      <c r="H370" s="37"/>
      <c r="I370" s="228"/>
      <c r="J370" s="37"/>
      <c r="K370" s="37"/>
      <c r="L370" s="41"/>
      <c r="M370" s="229"/>
      <c r="N370" s="230"/>
      <c r="O370" s="88"/>
      <c r="P370" s="88"/>
      <c r="Q370" s="88"/>
      <c r="R370" s="88"/>
      <c r="S370" s="88"/>
      <c r="T370" s="89"/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T370" s="14" t="s">
        <v>130</v>
      </c>
      <c r="AU370" s="14" t="s">
        <v>81</v>
      </c>
    </row>
    <row r="371" spans="1:65" s="2" customFormat="1" ht="24.15" customHeight="1">
      <c r="A371" s="35"/>
      <c r="B371" s="36"/>
      <c r="C371" s="212" t="s">
        <v>638</v>
      </c>
      <c r="D371" s="212" t="s">
        <v>123</v>
      </c>
      <c r="E371" s="213" t="s">
        <v>639</v>
      </c>
      <c r="F371" s="214" t="s">
        <v>640</v>
      </c>
      <c r="G371" s="215" t="s">
        <v>137</v>
      </c>
      <c r="H371" s="216">
        <v>1</v>
      </c>
      <c r="I371" s="217"/>
      <c r="J371" s="218">
        <f>ROUND(I371*H371,2)</f>
        <v>0</v>
      </c>
      <c r="K371" s="219"/>
      <c r="L371" s="41"/>
      <c r="M371" s="220" t="s">
        <v>1</v>
      </c>
      <c r="N371" s="221" t="s">
        <v>39</v>
      </c>
      <c r="O371" s="88"/>
      <c r="P371" s="222">
        <f>O371*H371</f>
        <v>0</v>
      </c>
      <c r="Q371" s="222">
        <v>0</v>
      </c>
      <c r="R371" s="222">
        <f>Q371*H371</f>
        <v>0</v>
      </c>
      <c r="S371" s="222">
        <v>0</v>
      </c>
      <c r="T371" s="223">
        <f>S371*H371</f>
        <v>0</v>
      </c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R371" s="224" t="s">
        <v>632</v>
      </c>
      <c r="AT371" s="224" t="s">
        <v>123</v>
      </c>
      <c r="AU371" s="224" t="s">
        <v>81</v>
      </c>
      <c r="AY371" s="14" t="s">
        <v>118</v>
      </c>
      <c r="BE371" s="225">
        <f>IF(N371="základní",J371,0)</f>
        <v>0</v>
      </c>
      <c r="BF371" s="225">
        <f>IF(N371="snížená",J371,0)</f>
        <v>0</v>
      </c>
      <c r="BG371" s="225">
        <f>IF(N371="zákl. přenesená",J371,0)</f>
        <v>0</v>
      </c>
      <c r="BH371" s="225">
        <f>IF(N371="sníž. přenesená",J371,0)</f>
        <v>0</v>
      </c>
      <c r="BI371" s="225">
        <f>IF(N371="nulová",J371,0)</f>
        <v>0</v>
      </c>
      <c r="BJ371" s="14" t="s">
        <v>81</v>
      </c>
      <c r="BK371" s="225">
        <f>ROUND(I371*H371,2)</f>
        <v>0</v>
      </c>
      <c r="BL371" s="14" t="s">
        <v>632</v>
      </c>
      <c r="BM371" s="224" t="s">
        <v>641</v>
      </c>
    </row>
    <row r="372" spans="1:47" s="2" customFormat="1" ht="12">
      <c r="A372" s="35"/>
      <c r="B372" s="36"/>
      <c r="C372" s="37"/>
      <c r="D372" s="226" t="s">
        <v>130</v>
      </c>
      <c r="E372" s="37"/>
      <c r="F372" s="227" t="s">
        <v>640</v>
      </c>
      <c r="G372" s="37"/>
      <c r="H372" s="37"/>
      <c r="I372" s="228"/>
      <c r="J372" s="37"/>
      <c r="K372" s="37"/>
      <c r="L372" s="41"/>
      <c r="M372" s="229"/>
      <c r="N372" s="230"/>
      <c r="O372" s="88"/>
      <c r="P372" s="88"/>
      <c r="Q372" s="88"/>
      <c r="R372" s="88"/>
      <c r="S372" s="88"/>
      <c r="T372" s="89"/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T372" s="14" t="s">
        <v>130</v>
      </c>
      <c r="AU372" s="14" t="s">
        <v>81</v>
      </c>
    </row>
    <row r="373" spans="1:63" s="12" customFormat="1" ht="25.9" customHeight="1">
      <c r="A373" s="12"/>
      <c r="B373" s="196"/>
      <c r="C373" s="197"/>
      <c r="D373" s="198" t="s">
        <v>73</v>
      </c>
      <c r="E373" s="199" t="s">
        <v>642</v>
      </c>
      <c r="F373" s="199" t="s">
        <v>643</v>
      </c>
      <c r="G373" s="197"/>
      <c r="H373" s="197"/>
      <c r="I373" s="200"/>
      <c r="J373" s="201">
        <f>BK373</f>
        <v>0</v>
      </c>
      <c r="K373" s="197"/>
      <c r="L373" s="202"/>
      <c r="M373" s="203"/>
      <c r="N373" s="204"/>
      <c r="O373" s="204"/>
      <c r="P373" s="205">
        <f>P374</f>
        <v>0</v>
      </c>
      <c r="Q373" s="204"/>
      <c r="R373" s="205">
        <f>R374</f>
        <v>0</v>
      </c>
      <c r="S373" s="204"/>
      <c r="T373" s="206">
        <f>T374</f>
        <v>0</v>
      </c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R373" s="207" t="s">
        <v>644</v>
      </c>
      <c r="AT373" s="208" t="s">
        <v>73</v>
      </c>
      <c r="AU373" s="208" t="s">
        <v>74</v>
      </c>
      <c r="AY373" s="207" t="s">
        <v>118</v>
      </c>
      <c r="BK373" s="209">
        <f>BK374</f>
        <v>0</v>
      </c>
    </row>
    <row r="374" spans="1:63" s="12" customFormat="1" ht="22.8" customHeight="1">
      <c r="A374" s="12"/>
      <c r="B374" s="196"/>
      <c r="C374" s="197"/>
      <c r="D374" s="198" t="s">
        <v>73</v>
      </c>
      <c r="E374" s="210" t="s">
        <v>645</v>
      </c>
      <c r="F374" s="210" t="s">
        <v>646</v>
      </c>
      <c r="G374" s="197"/>
      <c r="H374" s="197"/>
      <c r="I374" s="200"/>
      <c r="J374" s="211">
        <f>BK374</f>
        <v>0</v>
      </c>
      <c r="K374" s="197"/>
      <c r="L374" s="202"/>
      <c r="M374" s="203"/>
      <c r="N374" s="204"/>
      <c r="O374" s="204"/>
      <c r="P374" s="205">
        <f>SUM(P375:P376)</f>
        <v>0</v>
      </c>
      <c r="Q374" s="204"/>
      <c r="R374" s="205">
        <f>SUM(R375:R376)</f>
        <v>0</v>
      </c>
      <c r="S374" s="204"/>
      <c r="T374" s="206">
        <f>SUM(T375:T376)</f>
        <v>0</v>
      </c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R374" s="207" t="s">
        <v>644</v>
      </c>
      <c r="AT374" s="208" t="s">
        <v>73</v>
      </c>
      <c r="AU374" s="208" t="s">
        <v>81</v>
      </c>
      <c r="AY374" s="207" t="s">
        <v>118</v>
      </c>
      <c r="BK374" s="209">
        <f>SUM(BK375:BK376)</f>
        <v>0</v>
      </c>
    </row>
    <row r="375" spans="1:65" s="2" customFormat="1" ht="16.5" customHeight="1">
      <c r="A375" s="35"/>
      <c r="B375" s="36"/>
      <c r="C375" s="212" t="s">
        <v>647</v>
      </c>
      <c r="D375" s="212" t="s">
        <v>123</v>
      </c>
      <c r="E375" s="213" t="s">
        <v>648</v>
      </c>
      <c r="F375" s="214" t="s">
        <v>646</v>
      </c>
      <c r="G375" s="215" t="s">
        <v>649</v>
      </c>
      <c r="H375" s="216">
        <v>1</v>
      </c>
      <c r="I375" s="217"/>
      <c r="J375" s="218">
        <f>ROUND(I375*H375,2)</f>
        <v>0</v>
      </c>
      <c r="K375" s="219"/>
      <c r="L375" s="41"/>
      <c r="M375" s="220" t="s">
        <v>1</v>
      </c>
      <c r="N375" s="221" t="s">
        <v>39</v>
      </c>
      <c r="O375" s="88"/>
      <c r="P375" s="222">
        <f>O375*H375</f>
        <v>0</v>
      </c>
      <c r="Q375" s="222">
        <v>0</v>
      </c>
      <c r="R375" s="222">
        <f>Q375*H375</f>
        <v>0</v>
      </c>
      <c r="S375" s="222">
        <v>0</v>
      </c>
      <c r="T375" s="223">
        <f>S375*H375</f>
        <v>0</v>
      </c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R375" s="224" t="s">
        <v>650</v>
      </c>
      <c r="AT375" s="224" t="s">
        <v>123</v>
      </c>
      <c r="AU375" s="224" t="s">
        <v>83</v>
      </c>
      <c r="AY375" s="14" t="s">
        <v>118</v>
      </c>
      <c r="BE375" s="225">
        <f>IF(N375="základní",J375,0)</f>
        <v>0</v>
      </c>
      <c r="BF375" s="225">
        <f>IF(N375="snížená",J375,0)</f>
        <v>0</v>
      </c>
      <c r="BG375" s="225">
        <f>IF(N375="zákl. přenesená",J375,0)</f>
        <v>0</v>
      </c>
      <c r="BH375" s="225">
        <f>IF(N375="sníž. přenesená",J375,0)</f>
        <v>0</v>
      </c>
      <c r="BI375" s="225">
        <f>IF(N375="nulová",J375,0)</f>
        <v>0</v>
      </c>
      <c r="BJ375" s="14" t="s">
        <v>81</v>
      </c>
      <c r="BK375" s="225">
        <f>ROUND(I375*H375,2)</f>
        <v>0</v>
      </c>
      <c r="BL375" s="14" t="s">
        <v>650</v>
      </c>
      <c r="BM375" s="224" t="s">
        <v>651</v>
      </c>
    </row>
    <row r="376" spans="1:47" s="2" customFormat="1" ht="12">
      <c r="A376" s="35"/>
      <c r="B376" s="36"/>
      <c r="C376" s="37"/>
      <c r="D376" s="226" t="s">
        <v>130</v>
      </c>
      <c r="E376" s="37"/>
      <c r="F376" s="227" t="s">
        <v>646</v>
      </c>
      <c r="G376" s="37"/>
      <c r="H376" s="37"/>
      <c r="I376" s="228"/>
      <c r="J376" s="37"/>
      <c r="K376" s="37"/>
      <c r="L376" s="41"/>
      <c r="M376" s="242"/>
      <c r="N376" s="243"/>
      <c r="O376" s="244"/>
      <c r="P376" s="244"/>
      <c r="Q376" s="244"/>
      <c r="R376" s="244"/>
      <c r="S376" s="244"/>
      <c r="T376" s="245"/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T376" s="14" t="s">
        <v>130</v>
      </c>
      <c r="AU376" s="14" t="s">
        <v>83</v>
      </c>
    </row>
    <row r="377" spans="1:31" s="2" customFormat="1" ht="6.95" customHeight="1">
      <c r="A377" s="35"/>
      <c r="B377" s="63"/>
      <c r="C377" s="64"/>
      <c r="D377" s="64"/>
      <c r="E377" s="64"/>
      <c r="F377" s="64"/>
      <c r="G377" s="64"/>
      <c r="H377" s="64"/>
      <c r="I377" s="64"/>
      <c r="J377" s="64"/>
      <c r="K377" s="64"/>
      <c r="L377" s="41"/>
      <c r="M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</row>
  </sheetData>
  <sheetProtection password="CC35" sheet="1" objects="1" scenarios="1" formatColumns="0" formatRows="0" autoFilter="0"/>
  <autoFilter ref="C125:K376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Dostál Miroslav</dc:creator>
  <cp:keywords/>
  <dc:description/>
  <cp:lastModifiedBy>Dostál Miroslav</cp:lastModifiedBy>
  <dcterms:created xsi:type="dcterms:W3CDTF">2024-02-21T07:33:07Z</dcterms:created>
  <dcterms:modified xsi:type="dcterms:W3CDTF">2024-02-21T07:33:11Z</dcterms:modified>
  <cp:category/>
  <cp:version/>
  <cp:contentType/>
  <cp:contentStatus/>
</cp:coreProperties>
</file>