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Vytápění" sheetId="4" r:id="rId4"/>
    <sheet name="04 - VZT" sheetId="5" r:id="rId5"/>
    <sheet name="05 - Elektro" sheetId="6" r:id="rId6"/>
    <sheet name="06 - VRN" sheetId="7" r:id="rId7"/>
  </sheets>
  <definedNames>
    <definedName name="_xlnm.Print_Area" localSheetId="0">'Rekapitulace stavby'!$D$4:$AO$76,'Rekapitulace stavby'!$C$82:$AQ$101</definedName>
    <definedName name="_xlnm._FilterDatabase" localSheetId="1" hidden="1">'01 - Stavební část'!$C$131:$K$529</definedName>
    <definedName name="_xlnm.Print_Area" localSheetId="1">'01 - Stavební část'!$C$4:$J$76,'01 - Stavební část'!$C$82:$J$113,'01 - Stavební část'!$C$119:$K$529</definedName>
    <definedName name="_xlnm._FilterDatabase" localSheetId="2" hidden="1">'02 - ZTI'!$C$120:$K$164</definedName>
    <definedName name="_xlnm.Print_Area" localSheetId="2">'02 - ZTI'!$C$4:$J$76,'02 - ZTI'!$C$82:$J$102,'02 - ZTI'!$C$108:$K$164</definedName>
    <definedName name="_xlnm._FilterDatabase" localSheetId="3" hidden="1">'03 - Vytápění'!$C$119:$K$158</definedName>
    <definedName name="_xlnm.Print_Area" localSheetId="3">'03 - Vytápění'!$C$4:$J$76,'03 - Vytápění'!$C$82:$J$101,'03 - Vytápění'!$C$107:$K$158</definedName>
    <definedName name="_xlnm._FilterDatabase" localSheetId="4" hidden="1">'04 - VZT'!$C$117:$K$142</definedName>
    <definedName name="_xlnm.Print_Area" localSheetId="4">'04 - VZT'!$C$4:$J$76,'04 - VZT'!$C$82:$J$99,'04 - VZT'!$C$105:$K$142</definedName>
    <definedName name="_xlnm._FilterDatabase" localSheetId="5" hidden="1">'05 - Elektro'!$C$129:$K$177</definedName>
    <definedName name="_xlnm.Print_Area" localSheetId="5">'05 - Elektro'!$C$4:$J$76,'05 - Elektro'!$C$82:$J$111,'05 - Elektro'!$C$117:$K$177</definedName>
    <definedName name="_xlnm._FilterDatabase" localSheetId="6" hidden="1">'06 - VRN'!$C$120:$K$130</definedName>
    <definedName name="_xlnm.Print_Area" localSheetId="6">'06 - VRN'!$C$4:$J$76,'06 - VRN'!$C$82:$J$102,'06 - VRN'!$C$108:$K$130</definedName>
    <definedName name="_xlnm.Print_Titles" localSheetId="0">'Rekapitulace stavby'!$92:$92</definedName>
    <definedName name="_xlnm.Print_Titles" localSheetId="1">'01 - Stavební část'!$131:$131</definedName>
    <definedName name="_xlnm.Print_Titles" localSheetId="2">'02 - ZTI'!$120:$120</definedName>
    <definedName name="_xlnm.Print_Titles" localSheetId="3">'03 - Vytápění'!$119:$119</definedName>
    <definedName name="_xlnm.Print_Titles" localSheetId="4">'04 - VZT'!$117:$117</definedName>
    <definedName name="_xlnm.Print_Titles" localSheetId="5">'05 - Elektro'!$129:$129</definedName>
    <definedName name="_xlnm.Print_Titles" localSheetId="6">'06 - VRN'!$120:$120</definedName>
  </definedNames>
  <calcPr fullCalcOnLoad="1"/>
</workbook>
</file>

<file path=xl/sharedStrings.xml><?xml version="1.0" encoding="utf-8"?>
<sst xmlns="http://schemas.openxmlformats.org/spreadsheetml/2006/main" count="6996" uniqueCount="1069">
  <si>
    <t>Export Komplet</t>
  </si>
  <si>
    <t/>
  </si>
  <si>
    <t>2.0</t>
  </si>
  <si>
    <t>ZAMOK</t>
  </si>
  <si>
    <t>False</t>
  </si>
  <si>
    <t>{00c0efd5-eb94-478f-9a24-dd9abdbbafbb}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</si>
  <si>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</si>
  <si>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</si>
  <si>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</si>
  <si>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</si>
  <si>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</si>
  <si>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</si>
  <si>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</si>
  <si>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</si>
  <si>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JKPO202312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</si>
  <si>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</si>
  <si>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</si>
  <si>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Změna užívání 2.n.p.na klub seniorů- Kostnická 4088 Chomutov</t>
  </si>
  <si>
    <t>KSO:</t>
  </si>
  <si>
    <t>CC-CZ:</t>
  </si>
  <si>
    <t>Místo:</t>
  </si>
  <si>
    <t>Chomutov</t>
  </si>
  <si>
    <t>Datum:</t>
  </si>
  <si>
    <t>7. 8. 2023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</si>
  <si>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</si>
  <si>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</si>
  <si>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</si>
  <si>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</si>
  <si>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</si>
  <si>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</si>
  <si>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</si>
  <si>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JKPO s.r.o.</t>
  </si>
  <si>
    <t>True</t>
  </si>
  <si>
    <t>Zpracovatel:</t>
  </si>
  <si>
    <t>Krajovský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</si>
  <si>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</si>
  <si>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</si>
  <si>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</si>
  <si>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</si>
  <si>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</si>
  <si>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</si>
  <si>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</si>
  <si>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</si>
  <si>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</si>
  <si>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</si>
  <si>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</si>
  <si>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</si>
  <si>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</si>
  <si>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</si>
  <si>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</si>
  <si>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</si>
  <si>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</si>
  <si>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</si>
  <si>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</si>
  <si>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</si>
  <si>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</si>
  <si>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</si>
  <si>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</si>
  <si>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</si>
  <si>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</si>
  <si>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</si>
  <si>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</si>
  <si>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</si>
  <si>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</si>
  <si>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</si>
  <si>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</si>
  <si>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</si>
  <si>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</si>
  <si>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</si>
  <si>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</si>
  <si>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</si>
  <si>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</si>
  <si>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</si>
  <si>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</si>
  <si>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</si>
  <si>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</si>
  <si>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</si>
  <si>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</si>
  <si>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</si>
  <si>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</si>
  <si>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</si>
  <si>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</si>
  <si>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</si>
  <si>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</si>
  <si>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</si>
  <si>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{17f6cf8a-31de-456f-b286-33b5bfbda362}</t>
  </si>
  <si>
    <t>2</t>
  </si>
  <si>
    <t>02</t>
  </si>
  <si>
    <t>ZTI</t>
  </si>
  <si>
    <t>{07b151e8-3ac7-41e6-a141-072da70c4fc6}</t>
  </si>
  <si>
    <t>03</t>
  </si>
  <si>
    <t>Vytápění</t>
  </si>
  <si>
    <t>{eb097064-73d7-4eff-9318-2f3755779d04}</t>
  </si>
  <si>
    <t>04</t>
  </si>
  <si>
    <t>VZT</t>
  </si>
  <si>
    <t>{d3178084-3f76-4bc1-aef8-9460d7852558}</t>
  </si>
  <si>
    <t>05</t>
  </si>
  <si>
    <t>Elektro</t>
  </si>
  <si>
    <t>{cc3c899e-6234-42a8-afc1-db0b02c7d40a}</t>
  </si>
  <si>
    <t>06</t>
  </si>
  <si>
    <t>VRN</t>
  </si>
  <si>
    <t>{38812b27-c79c-4bd4-91d3-1b6479b9dbe5}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</si>
  <si>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</si>
  <si>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</si>
  <si>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</si>
  <si>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</si>
  <si>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</si>
  <si>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</si>
  <si>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</si>
  <si>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</si>
  <si>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</si>
  <si>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</si>
  <si>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</si>
  <si>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</si>
  <si>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</si>
  <si>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</si>
  <si>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</si>
  <si>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</si>
  <si>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</si>
  <si>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</si>
  <si>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</si>
  <si>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</si>
  <si>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</si>
  <si>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</si>
  <si>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</si>
  <si>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Ostatní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</si>
  <si>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</si>
  <si>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</si>
  <si>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</si>
  <si>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</si>
  <si>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</si>
  <si>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</si>
  <si>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</si>
  <si>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</si>
  <si>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</si>
  <si>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</si>
  <si>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</si>
  <si>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</si>
  <si>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</si>
  <si>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</si>
  <si>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</si>
  <si>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</si>
  <si>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</si>
  <si>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</si>
  <si>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113201111</t>
  </si>
  <si>
    <t>Vytrhání obrub chodníkových ležatých</t>
  </si>
  <si>
    <t>m</t>
  </si>
  <si>
    <t>4</t>
  </si>
  <si>
    <t>-945703306</t>
  </si>
  <si>
    <t>VV</t>
  </si>
  <si>
    <t>2,6+1,7+1,4</t>
  </si>
  <si>
    <t>Součet</t>
  </si>
  <si>
    <t>121112004</t>
  </si>
  <si>
    <t>Sejmutí ornice tl vrstvy do 250 mm ručně</t>
  </si>
  <si>
    <t>m2</t>
  </si>
  <si>
    <t>1258629718</t>
  </si>
  <si>
    <t>2,6*1,6</t>
  </si>
  <si>
    <t>3</t>
  </si>
  <si>
    <t>162211311</t>
  </si>
  <si>
    <t>Vodorovné přemístění výkopku z horniny třídy těžitelnosti I, skupiny 1 až 3 stavebním kolečkem do 10 m</t>
  </si>
  <si>
    <t>m3</t>
  </si>
  <si>
    <t>-1241245158</t>
  </si>
  <si>
    <t>167111101</t>
  </si>
  <si>
    <t>Nakládání výkopku z hornin třídy těžitelnosti I, skupiny 1 až 3 do 100 m3 ručně</t>
  </si>
  <si>
    <t>652688201</t>
  </si>
  <si>
    <t>5</t>
  </si>
  <si>
    <t>167111121</t>
  </si>
  <si>
    <t>Skládání nebo překládání výkopku z horniny třídy těžitelnosti I, skupiny 1 až 3 ručně</t>
  </si>
  <si>
    <t>2029781772</t>
  </si>
  <si>
    <t>6</t>
  </si>
  <si>
    <t>171201221</t>
  </si>
  <si>
    <t>Poplatek za uložení na skládce (skládkovné) zeminy a kamení kód odpadu 17 05 04</t>
  </si>
  <si>
    <t>t</t>
  </si>
  <si>
    <t>1055404824</t>
  </si>
  <si>
    <t>1,04*1,6</t>
  </si>
  <si>
    <t>7</t>
  </si>
  <si>
    <t>171251201</t>
  </si>
  <si>
    <t>Uložení sypaniny na skládky nebo meziskládky</t>
  </si>
  <si>
    <t>-1367342539</t>
  </si>
  <si>
    <t>4,16*0,25</t>
  </si>
  <si>
    <t>Zakládání</t>
  </si>
  <si>
    <t>8</t>
  </si>
  <si>
    <t>271532211</t>
  </si>
  <si>
    <t>Podsyp pod základové konstrukce se zhutněním z hrubého kameniva frakce 32 až 63 mm</t>
  </si>
  <si>
    <t>280724097</t>
  </si>
  <si>
    <t>7,5*1,5*0,1</t>
  </si>
  <si>
    <t>9</t>
  </si>
  <si>
    <t>272362021</t>
  </si>
  <si>
    <t>Výztuž základových kleneb svařovanými sítěmi Kari</t>
  </si>
  <si>
    <t>-740393473</t>
  </si>
  <si>
    <t>Schodiště rampa</t>
  </si>
  <si>
    <t>0,2</t>
  </si>
  <si>
    <t>základ pro výtahovou šachtu</t>
  </si>
  <si>
    <t>0,1</t>
  </si>
  <si>
    <t>10</t>
  </si>
  <si>
    <t>273321511</t>
  </si>
  <si>
    <t>Základové desky ze ŽB bez zvýšených nároků na prostředí tř. C 25/30</t>
  </si>
  <si>
    <t>1788034067</t>
  </si>
  <si>
    <t>rampa</t>
  </si>
  <si>
    <t>7,5*1,5*0,2</t>
  </si>
  <si>
    <t>výtahová zákl. deska</t>
  </si>
  <si>
    <t>2,19*1,95*0,2</t>
  </si>
  <si>
    <t>11</t>
  </si>
  <si>
    <t>279113144</t>
  </si>
  <si>
    <t>Základová zeď tl do 300 mm z tvárnic ztraceného bednění včetně výplně z betonu tř. C 20/25</t>
  </si>
  <si>
    <t>-499830501</t>
  </si>
  <si>
    <t>výtahová šachta</t>
  </si>
  <si>
    <t>6,8*(2,19+2,19+1,95+1,95)</t>
  </si>
  <si>
    <t>-2*(1,03*2,15)</t>
  </si>
  <si>
    <t>nové schodiště</t>
  </si>
  <si>
    <t>3*(1,96*0,5)</t>
  </si>
  <si>
    <t>3*(3*0,5)</t>
  </si>
  <si>
    <t>Obvod rampy</t>
  </si>
  <si>
    <t>0,51*(3,5+4,5+3+2)</t>
  </si>
  <si>
    <t>Svislé a kompletní konstrukce</t>
  </si>
  <si>
    <t>12</t>
  </si>
  <si>
    <t>311272031</t>
  </si>
  <si>
    <t>Zdivo z pórobetonových tvárnic hladkých přes P2 do P4 přes 450 do 600 kg/m3 na tenkovrstvou maltu tl 200 mm</t>
  </si>
  <si>
    <t>2019819126</t>
  </si>
  <si>
    <t>3,2*(2,58+1,75)</t>
  </si>
  <si>
    <t>-2,3*2,1</t>
  </si>
  <si>
    <t>13</t>
  </si>
  <si>
    <t>311272211</t>
  </si>
  <si>
    <t>Zdivo z pórobetonových tvárnic hladkých do P2 do 450 kg/m3 na tenkovrstvou maltu tl 300 mm</t>
  </si>
  <si>
    <t>-1405405126</t>
  </si>
  <si>
    <t>2.n.p.</t>
  </si>
  <si>
    <t>2,5*(0,34+0,91+0,35+0,34)</t>
  </si>
  <si>
    <t>14</t>
  </si>
  <si>
    <t>317142422</t>
  </si>
  <si>
    <t>Překlad nenosný pórobetonový š 100 mm v do 250 mm na tenkovrstvou maltu dl do 1250 mm</t>
  </si>
  <si>
    <t>kus</t>
  </si>
  <si>
    <t>-948792817</t>
  </si>
  <si>
    <t>317142442</t>
  </si>
  <si>
    <t>Překlad nenosný pórobetonový š 150 mm v do 250 mm na tenkovrstvou maltu dl do 1250 mm</t>
  </si>
  <si>
    <t>-324373203</t>
  </si>
  <si>
    <t>16</t>
  </si>
  <si>
    <t>317143433</t>
  </si>
  <si>
    <t>Překlad nosný z pórobetonu ve zdech tl 200 mm dl přes 1500 do 1800 mm</t>
  </si>
  <si>
    <t>988299052</t>
  </si>
  <si>
    <t>17</t>
  </si>
  <si>
    <t>317941123</t>
  </si>
  <si>
    <t>Osazování ocelových válcovaných nosníků na zdivu I, IE, U, UE nebo L do č 22</t>
  </si>
  <si>
    <t>-2112416013</t>
  </si>
  <si>
    <t>2*(1,8*0,028)</t>
  </si>
  <si>
    <t>2*(1,2*0,022)</t>
  </si>
  <si>
    <t>18</t>
  </si>
  <si>
    <t>M</t>
  </si>
  <si>
    <t>13010718</t>
  </si>
  <si>
    <t>ocel profilová IPN 160 jakost 11 375</t>
  </si>
  <si>
    <t>1609803154</t>
  </si>
  <si>
    <t>19</t>
  </si>
  <si>
    <t>13010716</t>
  </si>
  <si>
    <t>ocel profilová IPN 140 jakost 11 375</t>
  </si>
  <si>
    <t>1609806606</t>
  </si>
  <si>
    <t>20</t>
  </si>
  <si>
    <t>342272215</t>
  </si>
  <si>
    <t>Příčka z pórobetonových hladkých tvárnic na tenkovrstvou maltu tl 75 mm</t>
  </si>
  <si>
    <t>2078534703</t>
  </si>
  <si>
    <t>3,2*(1,74+1,6)</t>
  </si>
  <si>
    <t>342272225</t>
  </si>
  <si>
    <t>Příčka z pórobetonových hladkých tvárnic na tenkovrstvou maltu tl 100 mm</t>
  </si>
  <si>
    <t>-690531256</t>
  </si>
  <si>
    <t>3,2*(4,62+2,08+2,67+1,66+1,99+1,2+1,86+3,1+3,2+1,97)</t>
  </si>
  <si>
    <t>1.n.p.</t>
  </si>
  <si>
    <t>3,2*(2,29*1,58)</t>
  </si>
  <si>
    <t>22</t>
  </si>
  <si>
    <t>342272245</t>
  </si>
  <si>
    <t>Příčka z pórobetonových hladkých tvárnic na tenkovrstvou maltu tl 150 mm</t>
  </si>
  <si>
    <t>-1247192132</t>
  </si>
  <si>
    <t>3,2*(4,58+1,66+2,6+2,59+1+2,1+1,65+2,75)</t>
  </si>
  <si>
    <t>Úpravy povrchů, podlahy a osazování výplní</t>
  </si>
  <si>
    <t>23</t>
  </si>
  <si>
    <t>612142001</t>
  </si>
  <si>
    <t>Potažení vnitřních stěn sklovláknitým pletivem vtlačeným do tenkovrstvé hmoty</t>
  </si>
  <si>
    <t>1717112635</t>
  </si>
  <si>
    <t>2*(3,2*(1,74+1,6))</t>
  </si>
  <si>
    <t>2*(3,2*(4,62+2,08+2,67+1,66+1,99+1,2+1,86+3,1+3,2+1,97))</t>
  </si>
  <si>
    <t>2*(3,2*(4,58+1,66+2,6+2,59+1+2,1+1,65+2,75))</t>
  </si>
  <si>
    <t>2*(3,2*(2,29*1,58))</t>
  </si>
  <si>
    <t>24</t>
  </si>
  <si>
    <t>612311131</t>
  </si>
  <si>
    <t>Potažení vnitřních stěn vápenným štukem tloušťky do 3 mm</t>
  </si>
  <si>
    <t>701378772</t>
  </si>
  <si>
    <t>odpočet obkladů</t>
  </si>
  <si>
    <t>-135</t>
  </si>
  <si>
    <t>25</t>
  </si>
  <si>
    <t>622142001</t>
  </si>
  <si>
    <t>Potažení vnějších stěn sklovláknitým pletivem vtlačeným do tenkovrstvé hmoty</t>
  </si>
  <si>
    <t>-674529654</t>
  </si>
  <si>
    <t>26</t>
  </si>
  <si>
    <t>622321131</t>
  </si>
  <si>
    <t>Potažení vnějších stěn vápenocementovým aktivovaným štukem tloušťky do 3 mm</t>
  </si>
  <si>
    <t>1719027720</t>
  </si>
  <si>
    <t>27</t>
  </si>
  <si>
    <t>642942611</t>
  </si>
  <si>
    <t>Osazování zárubní nebo rámů dveřních kovových do 2,5 m2 na montážní pěnu</t>
  </si>
  <si>
    <t>1697687043</t>
  </si>
  <si>
    <t>02P</t>
  </si>
  <si>
    <t>01LP</t>
  </si>
  <si>
    <t>03L</t>
  </si>
  <si>
    <t>28</t>
  </si>
  <si>
    <t>55331400</t>
  </si>
  <si>
    <t>zárubeň ocelová pro běžné zdění a pórobeton s drážkou 100 levá/pravá 700</t>
  </si>
  <si>
    <t>-942718662</t>
  </si>
  <si>
    <t>29</t>
  </si>
  <si>
    <t>55331402</t>
  </si>
  <si>
    <t>zárubeň ocelová pro běžné zdění a pórobeton s drážkou 100 levá/pravá 800</t>
  </si>
  <si>
    <t>-351935835</t>
  </si>
  <si>
    <t>30</t>
  </si>
  <si>
    <t>642945111</t>
  </si>
  <si>
    <t>Osazování protipožárních nebo protiplynových zárubní dveří jednokřídlových do 2,5 m2</t>
  </si>
  <si>
    <t>290550925</t>
  </si>
  <si>
    <t>04P</t>
  </si>
  <si>
    <t>05P</t>
  </si>
  <si>
    <t>31</t>
  </si>
  <si>
    <t>55331371</t>
  </si>
  <si>
    <t>zárubeň ocelová pro běžné zdění a pórobeton 100 levá/pravá 800 protipožární</t>
  </si>
  <si>
    <t>-1338568964</t>
  </si>
  <si>
    <t>32</t>
  </si>
  <si>
    <t>55331373</t>
  </si>
  <si>
    <t>zárubeň ocelová pro běžné zdění a pórobeton 100 levá/pravá 900 protipožární</t>
  </si>
  <si>
    <t>-1492553434</t>
  </si>
  <si>
    <t>33</t>
  </si>
  <si>
    <t>642945112</t>
  </si>
  <si>
    <t>Osazování protipožárních nebo protiplynových zárubní dveří dvoukřídlových do 6,5 m2</t>
  </si>
  <si>
    <t>-647214409</t>
  </si>
  <si>
    <t>34</t>
  </si>
  <si>
    <t>55331378</t>
  </si>
  <si>
    <t>zárubeň ocelová pro běžné zdění a pórobeton 100 dvoukřídlá 1450 protipožární</t>
  </si>
  <si>
    <t>62045025</t>
  </si>
  <si>
    <t>Ostatní konstrukce a práce, bourání</t>
  </si>
  <si>
    <t>35</t>
  </si>
  <si>
    <t>961055111</t>
  </si>
  <si>
    <t>Bourání základů ze ŽB</t>
  </si>
  <si>
    <t>2111553805</t>
  </si>
  <si>
    <t>schodiště a rampa</t>
  </si>
  <si>
    <t>4,71*0,51*0,7</t>
  </si>
  <si>
    <t>1,75*1,21*0,51</t>
  </si>
  <si>
    <t>pro výtahovou šachtu</t>
  </si>
  <si>
    <t>2,19*1,95*0,7</t>
  </si>
  <si>
    <t>36</t>
  </si>
  <si>
    <t>962031132</t>
  </si>
  <si>
    <t>Bourání příček z cihel pálených na MVC tl do 100 mm</t>
  </si>
  <si>
    <t>-533219655</t>
  </si>
  <si>
    <t>3,2*(5,27+1,1+3,48+0,5+4,58+3+7,95+3+1,23+4,8+1,59+4,58+3,01+4,58+2,56+1+1+3,01+1)</t>
  </si>
  <si>
    <t>37</t>
  </si>
  <si>
    <t>962031133</t>
  </si>
  <si>
    <t>Bourání příček z cihel pálených na MVC tl do 150 mm</t>
  </si>
  <si>
    <t>-820455788</t>
  </si>
  <si>
    <t>3,2*4,58</t>
  </si>
  <si>
    <t>38</t>
  </si>
  <si>
    <t>962081141</t>
  </si>
  <si>
    <t>Bourání příček ze skleněných tvárnic tl do 150 mm</t>
  </si>
  <si>
    <t>-98318867</t>
  </si>
  <si>
    <t>2,29*3,2</t>
  </si>
  <si>
    <t>1,23*3,2</t>
  </si>
  <si>
    <t>39</t>
  </si>
  <si>
    <t>968062374</t>
  </si>
  <si>
    <t>Vybourání dřevěných rámů oken zdvojených včetně křídel pl do 1 m2</t>
  </si>
  <si>
    <t>1864079794</t>
  </si>
  <si>
    <t>0,56*1,15</t>
  </si>
  <si>
    <t>40</t>
  </si>
  <si>
    <t>968072456</t>
  </si>
  <si>
    <t>Vybourání kovových dveřních zárubní pl přes 2 m2</t>
  </si>
  <si>
    <t>-1129447199</t>
  </si>
  <si>
    <t>2*(1,75*1,97)</t>
  </si>
  <si>
    <t>0,8*1,97</t>
  </si>
  <si>
    <t>41</t>
  </si>
  <si>
    <t>968082018</t>
  </si>
  <si>
    <t>Vybourání plastových rámů oken včetně křídel plochy přes 4 m2</t>
  </si>
  <si>
    <t>1774840288</t>
  </si>
  <si>
    <t>2*(2,37*2,05)</t>
  </si>
  <si>
    <t>997</t>
  </si>
  <si>
    <t>Přesun sutě</t>
  </si>
  <si>
    <t>42</t>
  </si>
  <si>
    <t>997013211</t>
  </si>
  <si>
    <t>Vnitrostaveništní doprava suti a vybouraných hmot pro budovy v do 6 m ručně</t>
  </si>
  <si>
    <t>-1915942059</t>
  </si>
  <si>
    <t>43</t>
  </si>
  <si>
    <t>997013509</t>
  </si>
  <si>
    <t>Příplatek k odvozu suti a vybouraných hmot na skládku ZKD 1 km přes 1 km</t>
  </si>
  <si>
    <t>-1280318991</t>
  </si>
  <si>
    <t>45,933*30 'Přepočtené koeficientem množství</t>
  </si>
  <si>
    <t>44</t>
  </si>
  <si>
    <t>997013511</t>
  </si>
  <si>
    <t>Odvoz suti a vybouraných hmot z meziskládky na skládku do 1 km s naložením a se složením</t>
  </si>
  <si>
    <t>-1801085560</t>
  </si>
  <si>
    <t>45</t>
  </si>
  <si>
    <t>997013631</t>
  </si>
  <si>
    <t>Poplatek za uložení na skládce (skládkovné) stavebního odpadu směsného kód odpadu 17 09 04</t>
  </si>
  <si>
    <t>1931343377</t>
  </si>
  <si>
    <t>998</t>
  </si>
  <si>
    <t>Přesun hmot</t>
  </si>
  <si>
    <t>46</t>
  </si>
  <si>
    <t>998011001</t>
  </si>
  <si>
    <t>Přesun hmot pro budovy zděné v do 6 m</t>
  </si>
  <si>
    <t>1508431135</t>
  </si>
  <si>
    <t>PSV</t>
  </si>
  <si>
    <t>Práce a dodávky PSV</t>
  </si>
  <si>
    <t>763</t>
  </si>
  <si>
    <t>Konstrukce suché výstavby</t>
  </si>
  <si>
    <t>47</t>
  </si>
  <si>
    <t>763131471</t>
  </si>
  <si>
    <t>SDK podhled deska 1xDFH2 12,5 bez izolace dvouvrstvá spodní kce profil CD+UD REI do 120</t>
  </si>
  <si>
    <t>1293769567</t>
  </si>
  <si>
    <t>3,92+2,09+5,03+1,71+3,82+5,8+1,56+1,62+2,96+12,22+23,93+12,49+97,06</t>
  </si>
  <si>
    <t>48</t>
  </si>
  <si>
    <t>763131714</t>
  </si>
  <si>
    <t>SDK podhled základní penetrační nátěr</t>
  </si>
  <si>
    <t>-1345998630</t>
  </si>
  <si>
    <t>49</t>
  </si>
  <si>
    <t>763131771</t>
  </si>
  <si>
    <t>Příplatek k SDK podhledu za rovinnost kvality Q3</t>
  </si>
  <si>
    <t>259383296</t>
  </si>
  <si>
    <t>50</t>
  </si>
  <si>
    <t>998763301</t>
  </si>
  <si>
    <t>Přesun hmot tonážní pro sádrokartonové konstrukce v objektech v do 6 m</t>
  </si>
  <si>
    <t>669228211</t>
  </si>
  <si>
    <t>766</t>
  </si>
  <si>
    <t>Konstrukce truhlářské</t>
  </si>
  <si>
    <t>51</t>
  </si>
  <si>
    <t>766441821</t>
  </si>
  <si>
    <t>Demontáž parapetních desek dřevěných nebo plastových šířky do 30 cm délky přes 1,0 m</t>
  </si>
  <si>
    <t>448029150</t>
  </si>
  <si>
    <t>52</t>
  </si>
  <si>
    <t>766622116</t>
  </si>
  <si>
    <t>Montáž plastových oken plochy přes 1 m2 pevných výšky do 2,5 m s rámem do zdiva</t>
  </si>
  <si>
    <t>189074738</t>
  </si>
  <si>
    <t>5*(0,56*1,15)</t>
  </si>
  <si>
    <t>53</t>
  </si>
  <si>
    <t>61140050</t>
  </si>
  <si>
    <t>okno plastové otevíravé/sklopné trojsklo do plochy 1m2</t>
  </si>
  <si>
    <t>-826723228</t>
  </si>
  <si>
    <t>54</t>
  </si>
  <si>
    <t>766694113</t>
  </si>
  <si>
    <t>Montáž parapetních desek dřevěných nebo plastových šířky do 30 cm délky do 2,6 m</t>
  </si>
  <si>
    <t>1179084947</t>
  </si>
  <si>
    <t>55</t>
  </si>
  <si>
    <t>60794103</t>
  </si>
  <si>
    <t>deska parapetní dřevotřísková vnitřní 300x1000mm</t>
  </si>
  <si>
    <t>131586380</t>
  </si>
  <si>
    <t>17*2,37</t>
  </si>
  <si>
    <t>7*0,56</t>
  </si>
  <si>
    <t>56</t>
  </si>
  <si>
    <t>60794003</t>
  </si>
  <si>
    <t>deska parapetní dřevotřísková vnitřní, zažehlené hrany</t>
  </si>
  <si>
    <t>sada</t>
  </si>
  <si>
    <t>1947680825</t>
  </si>
  <si>
    <t>57</t>
  </si>
  <si>
    <t>60794121</t>
  </si>
  <si>
    <t>koncovka PVC k parapetním dřevotřískovým deskám 600mm</t>
  </si>
  <si>
    <t>-1819755031</t>
  </si>
  <si>
    <t>771</t>
  </si>
  <si>
    <t>Podlahy z dlaždic</t>
  </si>
  <si>
    <t>58</t>
  </si>
  <si>
    <t>771121011</t>
  </si>
  <si>
    <t>Nátěr penetrační na podlahu</t>
  </si>
  <si>
    <t>-772279969</t>
  </si>
  <si>
    <t>32,81+12,86+3,92+2,09+5,03+1,41+3,82+5,8+1,56+1,62+2,96+1,56</t>
  </si>
  <si>
    <t>1.16,1.17.,1.18</t>
  </si>
  <si>
    <t>11,43+4,27+17,36</t>
  </si>
  <si>
    <t>Venkovní vstup+rampa</t>
  </si>
  <si>
    <t>1,5*6</t>
  </si>
  <si>
    <t>6*1,5</t>
  </si>
  <si>
    <t>schodiště</t>
  </si>
  <si>
    <t>3*(1,96*0,45)</t>
  </si>
  <si>
    <t>3*(3*0,45)</t>
  </si>
  <si>
    <t>59</t>
  </si>
  <si>
    <t>771151024</t>
  </si>
  <si>
    <t>Samonivelační stěrka podlah pevnosti 30 MPa tl 10 mm</t>
  </si>
  <si>
    <t>-1775140037</t>
  </si>
  <si>
    <t>60</t>
  </si>
  <si>
    <t>771554114</t>
  </si>
  <si>
    <t>Montáž podlah z dlaždic teracových lepených flexibilním lepidlem do 16 ks/m2</t>
  </si>
  <si>
    <t>1268786920</t>
  </si>
  <si>
    <t>61</t>
  </si>
  <si>
    <t>59247500</t>
  </si>
  <si>
    <t>dlaždice teracová dle výběru</t>
  </si>
  <si>
    <t>1198430184</t>
  </si>
  <si>
    <t>57,756*1,1 'Přepočtené koeficientem množství</t>
  </si>
  <si>
    <t>62</t>
  </si>
  <si>
    <t>771559191</t>
  </si>
  <si>
    <t>Příplatek k montáži podlah z dlaždic teracových za plochu do 5 m2</t>
  </si>
  <si>
    <t>900132030</t>
  </si>
  <si>
    <t>63</t>
  </si>
  <si>
    <t>771573810</t>
  </si>
  <si>
    <t>Demontáž podlah z dlaždic keramických lepených</t>
  </si>
  <si>
    <t>27082815</t>
  </si>
  <si>
    <t>1,59*4,58</t>
  </si>
  <si>
    <t>64</t>
  </si>
  <si>
    <t>771574264</t>
  </si>
  <si>
    <t>Montáž podlah keramických pro mechanické zatížení protiskluzných lepených flexibilním lepidlem do 19 ks/m2</t>
  </si>
  <si>
    <t>-1461189564</t>
  </si>
  <si>
    <t>65</t>
  </si>
  <si>
    <t>D01</t>
  </si>
  <si>
    <t>Dlažba dle výběru investora</t>
  </si>
  <si>
    <t>-1356489947</t>
  </si>
  <si>
    <t>75,44*1,1 'Přepočtené koeficientem množství</t>
  </si>
  <si>
    <t>66</t>
  </si>
  <si>
    <t>771577111</t>
  </si>
  <si>
    <t>Příplatek k montáži podlah keramických lepených flexibilním lepidlem za plochu do 5 m2</t>
  </si>
  <si>
    <t>-1457486245</t>
  </si>
  <si>
    <t>67</t>
  </si>
  <si>
    <t>771577115</t>
  </si>
  <si>
    <t>Příplatek k montáži podlah keramických lepených flexibilním lepidlem za lepení dvousložkovým lepidlem</t>
  </si>
  <si>
    <t>268677455</t>
  </si>
  <si>
    <t>68</t>
  </si>
  <si>
    <t>771591112</t>
  </si>
  <si>
    <t>Izolace pod dlažbu nátěrem nebo stěrkou ve dvou vrstvách</t>
  </si>
  <si>
    <t>1984419225</t>
  </si>
  <si>
    <t>12,86+3,92+2,09+5,03+1,41+3,82+5,8+1,56+1,62+2,96+1,56</t>
  </si>
  <si>
    <t>69</t>
  </si>
  <si>
    <t>998771101</t>
  </si>
  <si>
    <t>Přesun hmot tonážní pro podlahy z dlaždic v objektech v do 6 m</t>
  </si>
  <si>
    <t>-594332061</t>
  </si>
  <si>
    <t>776</t>
  </si>
  <si>
    <t>Podlahy povlakové</t>
  </si>
  <si>
    <t>70</t>
  </si>
  <si>
    <t>776111115</t>
  </si>
  <si>
    <t>Broušení podkladu povlakových podlah před litím stěrky</t>
  </si>
  <si>
    <t>-1190082972</t>
  </si>
  <si>
    <t>2.n.p. vinyl</t>
  </si>
  <si>
    <t>12,22+23,93+12,49+97,06</t>
  </si>
  <si>
    <t>71</t>
  </si>
  <si>
    <t>776111311</t>
  </si>
  <si>
    <t>Vysátí podkladu povlakových podlah</t>
  </si>
  <si>
    <t>1799411637</t>
  </si>
  <si>
    <t>72</t>
  </si>
  <si>
    <t>776121111</t>
  </si>
  <si>
    <t>Vodou ředitelná penetrace savého podkladu povlakových podlah ředěná v poměru 1:3</t>
  </si>
  <si>
    <t>-218732603</t>
  </si>
  <si>
    <t>73</t>
  </si>
  <si>
    <t>776141122</t>
  </si>
  <si>
    <t>Vyrovnání podkladu povlakových podlah stěrkou pevnosti 30 MPa tl 5 mm</t>
  </si>
  <si>
    <t>-1143175297</t>
  </si>
  <si>
    <t>74</t>
  </si>
  <si>
    <t>776201812</t>
  </si>
  <si>
    <t>Demontáž lepených povlakových podlah s podložkou ručně</t>
  </si>
  <si>
    <t>-2129710899</t>
  </si>
  <si>
    <t>221-8,2</t>
  </si>
  <si>
    <t>75</t>
  </si>
  <si>
    <t>776231111</t>
  </si>
  <si>
    <t>Lepení lamel a čtverců z vinylu standardním lepidlem</t>
  </si>
  <si>
    <t>281079197</t>
  </si>
  <si>
    <t>76</t>
  </si>
  <si>
    <t>28411050</t>
  </si>
  <si>
    <t>dílce vinylové tl 2,0mm, nášlapná vrstva 0,40mm, úprava PUR, třída zátěže 23/32/41, otlak 0,05mm, R10, třída otěru T, hořlavost Bfl S1, bez ftalátů</t>
  </si>
  <si>
    <t>-1848253189</t>
  </si>
  <si>
    <t>145,7*1,1 'Přepočtené koeficientem množství</t>
  </si>
  <si>
    <t>77</t>
  </si>
  <si>
    <t>776411111</t>
  </si>
  <si>
    <t>Montáž obvodových soklíků výšky do 80 mm</t>
  </si>
  <si>
    <t>-1440523635</t>
  </si>
  <si>
    <t>78</t>
  </si>
  <si>
    <t>28411009</t>
  </si>
  <si>
    <t>lišta soklová PVC 18x80mm</t>
  </si>
  <si>
    <t>1801100262</t>
  </si>
  <si>
    <t>160*1,02 'Přepočtené koeficientem množství</t>
  </si>
  <si>
    <t>79</t>
  </si>
  <si>
    <t>776991821</t>
  </si>
  <si>
    <t>Odstranění lepidla ručně z podlah</t>
  </si>
  <si>
    <t>-1425325905</t>
  </si>
  <si>
    <t>80</t>
  </si>
  <si>
    <t>998776101</t>
  </si>
  <si>
    <t>Přesun hmot tonážní pro podlahy povlakové v objektech v do 6 m</t>
  </si>
  <si>
    <t>-2024966746</t>
  </si>
  <si>
    <t>781</t>
  </si>
  <si>
    <t>Dokončovací práce - obklady</t>
  </si>
  <si>
    <t>81</t>
  </si>
  <si>
    <t>781121011</t>
  </si>
  <si>
    <t>Nátěr penetrační na stěnu</t>
  </si>
  <si>
    <t>-1363538416</t>
  </si>
  <si>
    <t>2*(1,99+1,99+1,7+1,7+1,7+1,7+0,97+0,97+3,12+1,87+1,2+1,74+0,9+1,74+0,9+1,74+0,9+1,74+1,79+0,9+0,9+3,12+2,75+2,75+1,45+1,45+0,9+0,9)</t>
  </si>
  <si>
    <t>2*(1,6+1,6+1,6+1,8+0,5+1,86+1,2+1,86+1,78+1,97+1,97+0,9+0,9+2,04+2,04+1,97+1,97+1,97)</t>
  </si>
  <si>
    <t>-2*(0,8+0,7+0,8+0,8+0,8+0,7+0,7+0,7+0,8+0,7)</t>
  </si>
  <si>
    <t>82</t>
  </si>
  <si>
    <t>781131112</t>
  </si>
  <si>
    <t>Izolace pod obklad nátěrem nebo stěrkou ve dvou vrstvách</t>
  </si>
  <si>
    <t>621425708</t>
  </si>
  <si>
    <t>83</t>
  </si>
  <si>
    <t>781151031</t>
  </si>
  <si>
    <t>Celoplošné vyrovnání podkladu stěrkou tl 3 mm</t>
  </si>
  <si>
    <t>-823123925</t>
  </si>
  <si>
    <t>84</t>
  </si>
  <si>
    <t>781474115</t>
  </si>
  <si>
    <t>Montáž obkladů vnitřních keramických hladkých do 25 ks/m2 lepených flexibilním lepidlem</t>
  </si>
  <si>
    <t>-223654432</t>
  </si>
  <si>
    <t>85</t>
  </si>
  <si>
    <t>59761038</t>
  </si>
  <si>
    <t>obklad keramický hladký přes 25 do 35ks/m2 dle výběru investora</t>
  </si>
  <si>
    <t>240585658</t>
  </si>
  <si>
    <t>135,02*1,1 'Přepočtené koeficientem množství</t>
  </si>
  <si>
    <t>86</t>
  </si>
  <si>
    <t>781477111</t>
  </si>
  <si>
    <t>Příplatek k montáži obkladů vnitřních keramických hladkých za plochu do 10 m2</t>
  </si>
  <si>
    <t>-520039500</t>
  </si>
  <si>
    <t>87</t>
  </si>
  <si>
    <t>781477115</t>
  </si>
  <si>
    <t>Příplatek k montáži obkladů vnitřních keramických hladkých za lepením lepidlem dvousložkovým</t>
  </si>
  <si>
    <t>1350111284</t>
  </si>
  <si>
    <t>88</t>
  </si>
  <si>
    <t>998781101</t>
  </si>
  <si>
    <t>Přesun hmot tonážní pro obklady keramické v objektech v do 6 m</t>
  </si>
  <si>
    <t>1715650603</t>
  </si>
  <si>
    <t>784</t>
  </si>
  <si>
    <t>Dokončovací práce - malby a tapety</t>
  </si>
  <si>
    <t>89</t>
  </si>
  <si>
    <t>784111001</t>
  </si>
  <si>
    <t>Oprášení (ometení ) podkladu v místnostech výšky do 3,80 m</t>
  </si>
  <si>
    <t>778097008</t>
  </si>
  <si>
    <t>stropy</t>
  </si>
  <si>
    <t>221+11,43+4,27+17,36</t>
  </si>
  <si>
    <t>stěny 2.n.p. nové+výtahová šachta</t>
  </si>
  <si>
    <t>stěny 1.n.p. nové</t>
  </si>
  <si>
    <t>90</t>
  </si>
  <si>
    <t>784121001</t>
  </si>
  <si>
    <t>Oškrabání malby v mísnostech výšky do 3,80 m</t>
  </si>
  <si>
    <t>-921513069</t>
  </si>
  <si>
    <t>Původní zdivo</t>
  </si>
  <si>
    <t>3,2*(9,06+2,86+1,94+1,94+5,58+5,58+4,58+4,58+4,58+4,58)</t>
  </si>
  <si>
    <t>1,2*(13,72+8,29+2,91+5,28+2,67+8,14)</t>
  </si>
  <si>
    <t>91</t>
  </si>
  <si>
    <t>784161401</t>
  </si>
  <si>
    <t>Celoplošné vyhlazení podkladu sádrovou stěrkou v místnostech výšky do 3,80 m</t>
  </si>
  <si>
    <t>972531956</t>
  </si>
  <si>
    <t>92</t>
  </si>
  <si>
    <t>784211101</t>
  </si>
  <si>
    <t>Dvojnásobné bílé malby ze směsí za mokra výborně otěruvzdorných v místnostech výšky do 3,80 m</t>
  </si>
  <si>
    <t>1060679412</t>
  </si>
  <si>
    <t>93</t>
  </si>
  <si>
    <t>784211163</t>
  </si>
  <si>
    <t>Příplatek k cenám 2x maleb ze směsí za mokra otěruvzdorných za barevnou malbu středně sytého odstínu</t>
  </si>
  <si>
    <t>2035305953</t>
  </si>
  <si>
    <t>Ostatní</t>
  </si>
  <si>
    <t>94</t>
  </si>
  <si>
    <t>Dodávka a montáž vnitřních dveří01LP 800/1970 přesná specifikace a vybavení dveří dle PD</t>
  </si>
  <si>
    <t>ks</t>
  </si>
  <si>
    <t>512</t>
  </si>
  <si>
    <t>1740777145</t>
  </si>
  <si>
    <t>95</t>
  </si>
  <si>
    <t>Dodávka a montáž vnitřních dveří02P 700/1970 přesná specifikace a vybavení dveří dle PD</t>
  </si>
  <si>
    <t>-436988133</t>
  </si>
  <si>
    <t>96</t>
  </si>
  <si>
    <t>Dodávka a montáž vnitřních dveří03L 800/1970 přesná specifikace a vybavení dveří dle PD</t>
  </si>
  <si>
    <t>-1844900411</t>
  </si>
  <si>
    <t>97</t>
  </si>
  <si>
    <t>Dodávka a montáž vnitřních dveří04P  protipožární 800/1970 přesná specifikace a vybavení dveří dle PD</t>
  </si>
  <si>
    <t>1694653527</t>
  </si>
  <si>
    <t>98</t>
  </si>
  <si>
    <t>Dodávka a montáž vnitřních dveří05P protipožární  900/1970 přesná specifikace a vybavení dveří dle PD</t>
  </si>
  <si>
    <t>-1686021158</t>
  </si>
  <si>
    <t>99</t>
  </si>
  <si>
    <t>06L</t>
  </si>
  <si>
    <t>Dodávka a montáž dveří  vnitřních dvoukřídlých 900*1970,+500*1970 přesná specifikace vybavení dveří a materiálu dle PD protipožární</t>
  </si>
  <si>
    <t>2139005623</t>
  </si>
  <si>
    <t>100</t>
  </si>
  <si>
    <t>07L</t>
  </si>
  <si>
    <t>Dodávka a montáž dveří vnějších dvoukřídlých 900*2100,+500*2100 + 1400*900, přesná specifikace vybavení dveří a materiálu dle PD</t>
  </si>
  <si>
    <t>973613776</t>
  </si>
  <si>
    <t>101</t>
  </si>
  <si>
    <t>O1</t>
  </si>
  <si>
    <t>Dodávka a montáž zábradlí rampy a schodiště- přesná specifikace dle PD</t>
  </si>
  <si>
    <t>sou</t>
  </si>
  <si>
    <t>1421340301</t>
  </si>
  <si>
    <t>102</t>
  </si>
  <si>
    <t>O2</t>
  </si>
  <si>
    <t>Dodávka , montáž a zprovoznění výtahu- přesná specifikace dle PD</t>
  </si>
  <si>
    <t>-456171732</t>
  </si>
  <si>
    <t>103</t>
  </si>
  <si>
    <t>O3</t>
  </si>
  <si>
    <t>Dodávka a montáž hasících přístrojů přesná specifikace dle PD PBŘ</t>
  </si>
  <si>
    <t>1050929003</t>
  </si>
  <si>
    <t>104</t>
  </si>
  <si>
    <t>O4</t>
  </si>
  <si>
    <t>Dodávka a montáž autonomních hlásičů- přesná specifikace dle PD PBŘ</t>
  </si>
  <si>
    <t>-1838527624</t>
  </si>
  <si>
    <t>02 -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</si>
  <si>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</si>
  <si>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</si>
  <si>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</si>
  <si>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</si>
  <si>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</si>
  <si>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</si>
  <si>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721174042</t>
  </si>
  <si>
    <t>Potrubí kanalizační z PP připojovací DN 40</t>
  </si>
  <si>
    <t>-1725364896</t>
  </si>
  <si>
    <t>721174043</t>
  </si>
  <si>
    <t>Potrubí kanalizační z PP připojovací DN 50</t>
  </si>
  <si>
    <t>-1834051649</t>
  </si>
  <si>
    <t>721174045</t>
  </si>
  <si>
    <t>Potrubí kanalizační z PP připojovací DN 110</t>
  </si>
  <si>
    <t>181861449</t>
  </si>
  <si>
    <t>721194105</t>
  </si>
  <si>
    <t>Vyvedení a upevnění odpadních výpustek DN 50</t>
  </si>
  <si>
    <t>2097929060</t>
  </si>
  <si>
    <t>721194109</t>
  </si>
  <si>
    <t>Vyvedení a upevnění odpadních výpustek DN 100</t>
  </si>
  <si>
    <t>422531546</t>
  </si>
  <si>
    <t>721290111</t>
  </si>
  <si>
    <t>Zkouška těsnosti potrubí kanalizace vodou do DN 125</t>
  </si>
  <si>
    <t>1540839359</t>
  </si>
  <si>
    <t>998721101</t>
  </si>
  <si>
    <t>Přesun hmot tonážní pro vnitřní kanalizace v objektech v do 6 m</t>
  </si>
  <si>
    <t>-1919430306</t>
  </si>
  <si>
    <t>722</t>
  </si>
  <si>
    <t>Zdravotechnika - vnitřní vodovod</t>
  </si>
  <si>
    <t>722174022</t>
  </si>
  <si>
    <t>Potrubí vodovodní plastové PPR svar polyfuze PN 20 D 20 x 3,4 mm</t>
  </si>
  <si>
    <t>992310221</t>
  </si>
  <si>
    <t>722174023</t>
  </si>
  <si>
    <t>Potrubí vodovodní plastové PPR svar polyfuze PN 20 D 25 x 4,2 mm</t>
  </si>
  <si>
    <t>-660164032</t>
  </si>
  <si>
    <t>722174024</t>
  </si>
  <si>
    <t>Potrubí vodovodní plastové PPR svar polyfuze PN 20 D 32 x5,4 mm</t>
  </si>
  <si>
    <t>1612361612</t>
  </si>
  <si>
    <t>722181222</t>
  </si>
  <si>
    <t>Ochrana vodovodního potrubí přilepenými termoizolačními trubicemi z PE tl do 9 mm DN do 45 mm</t>
  </si>
  <si>
    <t>944725446</t>
  </si>
  <si>
    <t>722182011</t>
  </si>
  <si>
    <t>Podpůrný žlab pro potrubí D 20</t>
  </si>
  <si>
    <t>2035682524</t>
  </si>
  <si>
    <t>722182012</t>
  </si>
  <si>
    <t>Podpůrný žlab pro potrubí D 25</t>
  </si>
  <si>
    <t>436730832</t>
  </si>
  <si>
    <t>722190401</t>
  </si>
  <si>
    <t>Vyvedení a upevnění výpustku do DN 25</t>
  </si>
  <si>
    <t>657935139</t>
  </si>
  <si>
    <t>722220111</t>
  </si>
  <si>
    <t>Nástěnka pro výtokový ventil G 1/2 s jedním závitem</t>
  </si>
  <si>
    <t>1920243661</t>
  </si>
  <si>
    <t>722240122</t>
  </si>
  <si>
    <t>Kohout kulový plastový PPR DN 20</t>
  </si>
  <si>
    <t>-1048586008</t>
  </si>
  <si>
    <t>722240123</t>
  </si>
  <si>
    <t>Kohout kulový plastový PPR DN 25</t>
  </si>
  <si>
    <t>58053182</t>
  </si>
  <si>
    <t>722290226</t>
  </si>
  <si>
    <t>Zkouška těsnosti vodovodního potrubí závitového do DN 50</t>
  </si>
  <si>
    <t>-168306686</t>
  </si>
  <si>
    <t>722290234</t>
  </si>
  <si>
    <t>Proplach a dezinfekce vodovodního potrubí do DN 80</t>
  </si>
  <si>
    <t>171132107</t>
  </si>
  <si>
    <t>998722101</t>
  </si>
  <si>
    <t>Přesun hmot tonážní pro vnitřní vodovod v objektech v do 6 m</t>
  </si>
  <si>
    <t>-1786365756</t>
  </si>
  <si>
    <t>725</t>
  </si>
  <si>
    <t>Zdravotechnika - zařizovací předměty</t>
  </si>
  <si>
    <t>725112022</t>
  </si>
  <si>
    <t>Klozet keramický závěsný na nosné stěny s hlubokým splachováním odpad vodorovný</t>
  </si>
  <si>
    <t>soubor</t>
  </si>
  <si>
    <t>1869329207</t>
  </si>
  <si>
    <t>725112173</t>
  </si>
  <si>
    <t>Kombi klozeti s hlubokým splachováním zvýšený odpad svislý invalida</t>
  </si>
  <si>
    <t>-1221871569</t>
  </si>
  <si>
    <t>725121502</t>
  </si>
  <si>
    <t>Pisoárový záchodek keramický bez splachovací nádrže bez odsávání a s otvorem pro ventil</t>
  </si>
  <si>
    <t>1794060210</t>
  </si>
  <si>
    <t>725211602</t>
  </si>
  <si>
    <t>Umyvadlo keramické bílé šířky 550 mm bez krytu na sifon připevněné na stěnu šrouby</t>
  </si>
  <si>
    <t>590447669</t>
  </si>
  <si>
    <t>725211681</t>
  </si>
  <si>
    <t>Umyvadlo keramické bílé zdravotní šířky 640 mm připevněné na stěnu šrouby</t>
  </si>
  <si>
    <t>-288164417</t>
  </si>
  <si>
    <t>725291111</t>
  </si>
  <si>
    <t>Doplňky zařízení koupelen a záchodů keramické toaletní deska rovná šířka 450 mm mezi pisooáry.</t>
  </si>
  <si>
    <t>-40886133</t>
  </si>
  <si>
    <t>725291706</t>
  </si>
  <si>
    <t>Doplňky zařízení koupelen a záchodů smaltované madlo rovné dl 800 mm</t>
  </si>
  <si>
    <t>-1583266031</t>
  </si>
  <si>
    <t>725291722</t>
  </si>
  <si>
    <t>Doplňky zařízení koupelen a záchodů smaltované madlo krakorcové sklopné dl 834 mm</t>
  </si>
  <si>
    <t>1836934047</t>
  </si>
  <si>
    <t>725311121</t>
  </si>
  <si>
    <t>Dřez jednoduchý nerezový se zápachovou uzávěrkou s odkapávací plochou 560x480 mm a miskou</t>
  </si>
  <si>
    <t>1352343598</t>
  </si>
  <si>
    <t>725331211</t>
  </si>
  <si>
    <t>Výlevka bez výtokových armatur nerezová připevněná na zeď konzolou 450x550x300 mm</t>
  </si>
  <si>
    <t>717747125</t>
  </si>
  <si>
    <t>725811302</t>
  </si>
  <si>
    <t>Ventil tlačný samouzavírací s omezenou dobou výtoku 4 l/min G 1/2</t>
  </si>
  <si>
    <t>660340002</t>
  </si>
  <si>
    <t>725813111</t>
  </si>
  <si>
    <t>Ventil rohový bez připojovací trubičky nebo flexi hadičky G 1/2</t>
  </si>
  <si>
    <t>1179893071</t>
  </si>
  <si>
    <t>725821311</t>
  </si>
  <si>
    <t>Baterie dřezová nástěnná páková s otáčivým kulatým ústím a délkou ramínka 200 mm</t>
  </si>
  <si>
    <t>-1225787088</t>
  </si>
  <si>
    <t>725821329</t>
  </si>
  <si>
    <t>Baterie dřezová stojánková páková s vytahovací sprškou</t>
  </si>
  <si>
    <t>-1965440862</t>
  </si>
  <si>
    <t>725822611</t>
  </si>
  <si>
    <t>Baterie umyvadlová stojánková páková bez výpusti</t>
  </si>
  <si>
    <t>-610746043</t>
  </si>
  <si>
    <t>998725101</t>
  </si>
  <si>
    <t>Přesun hmot tonážní pro zařizovací předměty v objektech v do 6 m</t>
  </si>
  <si>
    <t>1880160665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</si>
  <si>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</si>
  <si>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</si>
  <si>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</si>
  <si>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</si>
  <si>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136913719</t>
  </si>
  <si>
    <t>726131043</t>
  </si>
  <si>
    <t>Instalační předstěna - klozet závěsný v 1120 mm s ovládáním zepředu pro postižené do stěn s kov kcí</t>
  </si>
  <si>
    <t>-613857543</t>
  </si>
  <si>
    <t>03 - Vytápění</t>
  </si>
  <si>
    <t>733 - Rozvod potrubí</t>
  </si>
  <si>
    <t>734 - Armatury</t>
  </si>
  <si>
    <t>735 - Otopná tělesa</t>
  </si>
  <si>
    <t>90 - Hodinové zúčtovací sazby (HZS)</t>
  </si>
  <si>
    <t>733</t>
  </si>
  <si>
    <t>Rozvod potrubí</t>
  </si>
  <si>
    <t>733163102R00</t>
  </si>
  <si>
    <t>Potrubí z měděných trubek vytápění D 15 x 1,0 mm</t>
  </si>
  <si>
    <t>733163103R00</t>
  </si>
  <si>
    <t>Potrubí z měděných trubek vytápění D 18 x 1,0 mm</t>
  </si>
  <si>
    <t>733163104R00</t>
  </si>
  <si>
    <t>Potrubí z měděných trubek vytápění D 22 x 1,0 mm</t>
  </si>
  <si>
    <t>733163105R00</t>
  </si>
  <si>
    <t>Potrubí z měděných trubek vytápění D 28 x 1,5 mm</t>
  </si>
  <si>
    <t>733163106R00</t>
  </si>
  <si>
    <t>Potrubí z měděných trubek vytápění D 35 x 1,5 mm</t>
  </si>
  <si>
    <t>998733101R00</t>
  </si>
  <si>
    <t>Přesun hmot pro rozvody potrubí, výšky do 6 m</t>
  </si>
  <si>
    <t>733110803R00</t>
  </si>
  <si>
    <t>Demontáž potrubí ocelového závitového do DN 15</t>
  </si>
  <si>
    <t>733890801R00</t>
  </si>
  <si>
    <t>Přemístění vybouraných hmot - potrubí, H do 6 m</t>
  </si>
  <si>
    <t>734</t>
  </si>
  <si>
    <t>Armatury</t>
  </si>
  <si>
    <t>734223122RT1</t>
  </si>
  <si>
    <t>Ventil termostatický, přímý, DN 15</t>
  </si>
  <si>
    <t>734263132R00</t>
  </si>
  <si>
    <t>Šroubení radiátorové regulační, přímé, DN 15</t>
  </si>
  <si>
    <t>734295321R00</t>
  </si>
  <si>
    <t>Kohout kul.vypouštěcí,komplet, DN 15</t>
  </si>
  <si>
    <t>734221672R00</t>
  </si>
  <si>
    <t>Hlavice ovládání ventilů termostatická</t>
  </si>
  <si>
    <t>734419133R00</t>
  </si>
  <si>
    <t>Montáž kompaktního měřiče tepla závitového 1"</t>
  </si>
  <si>
    <t>388220722</t>
  </si>
  <si>
    <t>Měřič tepla ultrazvukový Qn 1,5, DN25</t>
  </si>
  <si>
    <t>734493111R00</t>
  </si>
  <si>
    <t>Jímka se závitem do G 1 (pro teplotní čidlo)</t>
  </si>
  <si>
    <t>734295214R00</t>
  </si>
  <si>
    <t>Filtr, vnitřní-vnitřní z. DN 32</t>
  </si>
  <si>
    <t>734235124R00</t>
  </si>
  <si>
    <t>Kohout kulový,2xvnitřní záv. DN 32</t>
  </si>
  <si>
    <t>734223814R00</t>
  </si>
  <si>
    <t>Ventil vyvažovací vnitř.z.  DN 32</t>
  </si>
  <si>
    <t>998734101R00</t>
  </si>
  <si>
    <t>Přesun hmot pro armatury, výšky do 6 m</t>
  </si>
  <si>
    <t>735</t>
  </si>
  <si>
    <t>Otopná tělesa</t>
  </si>
  <si>
    <t>735156661R00</t>
  </si>
  <si>
    <t>Otopné těleso panelové Klasik 22, v. 600 mm, dl. 500 mm</t>
  </si>
  <si>
    <t>735156662R00</t>
  </si>
  <si>
    <t>Otopné těleso panelové Klasik 22, v. 600 mm, dl. 600 mm</t>
  </si>
  <si>
    <t>735156663R00</t>
  </si>
  <si>
    <t>Otopné těleso panelové Klasik 22, v. 600 mm, dl. 700 mm</t>
  </si>
  <si>
    <t>735156665R00</t>
  </si>
  <si>
    <t>Otopné těleso panelové Klasik 22, v. 600 mm, dl. 900 mm</t>
  </si>
  <si>
    <t>735156666R00</t>
  </si>
  <si>
    <t>Otopné těleso panelové Klasik 22, v. 600 mm, dl. 1000 mm</t>
  </si>
  <si>
    <t>735156668R00</t>
  </si>
  <si>
    <t>Otopné těleso panelové Klasik 22, v. 600 mm, dl. 1400 mm</t>
  </si>
  <si>
    <t>735156671R00</t>
  </si>
  <si>
    <t>Otopné těleso panelové Klasik 22, v. 600 mm, dl. 2000 mm</t>
  </si>
  <si>
    <t>735000912R00</t>
  </si>
  <si>
    <t>Vyregulování ventilů s termost.ovládáním</t>
  </si>
  <si>
    <t>735153300R00</t>
  </si>
  <si>
    <t>Příplatek za odvzdušňovací ventil</t>
  </si>
  <si>
    <t>998735101R00</t>
  </si>
  <si>
    <t>Přesun hmot pro otopná tělesa, výšky do 6 m</t>
  </si>
  <si>
    <t>735111810R00</t>
  </si>
  <si>
    <t>Demontáž těles otopných litinových článkových</t>
  </si>
  <si>
    <t>735291800R00</t>
  </si>
  <si>
    <t>Demontáž konzol otopných těles do odpadu</t>
  </si>
  <si>
    <t>735890801R00</t>
  </si>
  <si>
    <t>Přemístění demont. hmot - otop. těles, H do 6 m</t>
  </si>
  <si>
    <t>Hodinové zúčtovací sazby (HZS)</t>
  </si>
  <si>
    <t>904      R02</t>
  </si>
  <si>
    <t>Hzs-zkousky v ramci montaz.praci - Topné zkoušky dle ČSN 06 0310</t>
  </si>
  <si>
    <t>h</t>
  </si>
  <si>
    <t>900      R02</t>
  </si>
  <si>
    <t>HZS - vypouštění stávající otopné soustavy</t>
  </si>
  <si>
    <t>04 - VZT</t>
  </si>
  <si>
    <t>728 - Vzduchotechnika</t>
  </si>
  <si>
    <t>728</t>
  </si>
  <si>
    <t>Vzduchotechnika</t>
  </si>
  <si>
    <t>728616212R00</t>
  </si>
  <si>
    <t>Mtž ventilátoru diagon. nízkotl. potrub.do d 200mm</t>
  </si>
  <si>
    <t>SP200100030IM</t>
  </si>
  <si>
    <t>Dvouotáčkový diagon. vent. pro kruhová potrubí D125mm, 350,3/h (0Pa)</t>
  </si>
  <si>
    <t>SP200102020IM</t>
  </si>
  <si>
    <t>Tříotáčkový diagon.vent. pro kruhová potrubí D160, 500m3/h (0Pa)</t>
  </si>
  <si>
    <t>728614611R00</t>
  </si>
  <si>
    <t>Montáž ventilátoru axiálního nízkotlakového nástěnného do d 100 mm</t>
  </si>
  <si>
    <t>SP120102020IM</t>
  </si>
  <si>
    <t>Malý axiální ventilátor 95 m3/h (0Pa)</t>
  </si>
  <si>
    <t>728413522R00</t>
  </si>
  <si>
    <t>Montáž talířového ventilu kruhového do d 200 mm</t>
  </si>
  <si>
    <t>UCK500200342IM</t>
  </si>
  <si>
    <t>Talířový ventil nerezový, odvodní, D125</t>
  </si>
  <si>
    <t>728314121R00</t>
  </si>
  <si>
    <t>Montáž protidešť. žaluzie kruhové do d 300 mm</t>
  </si>
  <si>
    <t>SP475100040IM</t>
  </si>
  <si>
    <t>Samotížná plastová žaluziová klapka D125</t>
  </si>
  <si>
    <t>SP475100050IM</t>
  </si>
  <si>
    <t>Samotížná plastová žaluziová klapka D160</t>
  </si>
  <si>
    <t>SP475100020IM</t>
  </si>
  <si>
    <t>Samotížná plastová žaluziová klapka D100</t>
  </si>
  <si>
    <t>728415112R00</t>
  </si>
  <si>
    <t>Montáž mřížky větrací nebo ventilační do 0,10 m2</t>
  </si>
  <si>
    <t>RF550100010IM</t>
  </si>
  <si>
    <t>Dveřní mřížka 450x85mm</t>
  </si>
  <si>
    <t>728112111R00</t>
  </si>
  <si>
    <t>Montáž potrubí plechového kruhového do d 100 mm</t>
  </si>
  <si>
    <t>42981181</t>
  </si>
  <si>
    <t>Spiro roura hladká d 100, délka 1 m</t>
  </si>
  <si>
    <t>728112112R00</t>
  </si>
  <si>
    <t>Montáž potrubí plechového kruhového do d 200 mm</t>
  </si>
  <si>
    <t>42981162</t>
  </si>
  <si>
    <t>Potrubí SPIRO  125, vč. tvarovek</t>
  </si>
  <si>
    <t>42981164</t>
  </si>
  <si>
    <t>Potrubí SPIRO  160, vč. tvarovek</t>
  </si>
  <si>
    <t>998725103R00</t>
  </si>
  <si>
    <t>Přesun hmot pro vzduchotechniku, výšky do 24 m</t>
  </si>
  <si>
    <t>904      R01</t>
  </si>
  <si>
    <t>Komplexní vyzkoušení a zaregulování VZT zařízení</t>
  </si>
  <si>
    <t>904      R01.1</t>
  </si>
  <si>
    <t>Vypracování protokolu o zaregulování VZT zařízení</t>
  </si>
  <si>
    <t>905      R01</t>
  </si>
  <si>
    <t>Projekt skutečného provedení</t>
  </si>
  <si>
    <t>05 - Elektro</t>
  </si>
  <si>
    <t>D1 - Elektroinstalace</t>
  </si>
  <si>
    <t xml:space="preserve">    D2 - Rozváděče R.2NP</t>
  </si>
  <si>
    <t xml:space="preserve">    D3 - Spínače, ovládače, zásuvky</t>
  </si>
  <si>
    <t xml:space="preserve">    D4 - Sada pro nouzovou signalizaci, Reflex SI</t>
  </si>
  <si>
    <t xml:space="preserve">    D5 - Úložný materiál</t>
  </si>
  <si>
    <t xml:space="preserve">    D6 - Svítidla</t>
  </si>
  <si>
    <t xml:space="preserve">    D7 - KABEL SILOVÝ,IZOLACE PVC</t>
  </si>
  <si>
    <t xml:space="preserve">    D8 - VYSEKANI KAPES VE ZDIVU</t>
  </si>
  <si>
    <t xml:space="preserve">    D9 - CIHELNEM PRO KRABICE</t>
  </si>
  <si>
    <t xml:space="preserve">    D10 - VYSEKANI RYH VE ZDIVU</t>
  </si>
  <si>
    <t xml:space="preserve">    D11 - CIHELNEM - HLOUBKA 50mm</t>
  </si>
  <si>
    <t xml:space="preserve">    D12 - HRUBA VYPLN RYH MALTOU</t>
  </si>
  <si>
    <t xml:space="preserve">    D13 - OMITKA RYH VE STENACH MALTOU</t>
  </si>
  <si>
    <t xml:space="preserve">    D14 - Zkoušky a prohlídky elektrických rozvodů a zařízení celková prohlídka a vyhotovení revizní zprávy pr</t>
  </si>
  <si>
    <t>D1</t>
  </si>
  <si>
    <t>Elektroinstalace</t>
  </si>
  <si>
    <t>D2</t>
  </si>
  <si>
    <t>Rozváděče R.2NP</t>
  </si>
  <si>
    <t>Pol1</t>
  </si>
  <si>
    <t>Viz Příloha č. 1 - specifikace rozváděče</t>
  </si>
  <si>
    <t>kpl</t>
  </si>
  <si>
    <t>D3</t>
  </si>
  <si>
    <t>Spínače, ovládače, zásuvky</t>
  </si>
  <si>
    <t>Pol2</t>
  </si>
  <si>
    <t>3558-A01340 Přístroj spínače jednopólového; řazení 1, 1So</t>
  </si>
  <si>
    <t>Pol3</t>
  </si>
  <si>
    <t>3558-A05340 Přístroj přepínače sériového; řazení 5</t>
  </si>
  <si>
    <t>Pol4</t>
  </si>
  <si>
    <t>5519A-A02357 B Zásuvka jednonásobná (bezšroubové svorky), s ochranným kolíkem, s clonkami; řazení 2P+PE; d. Tango; b. bílá (do hořl. podkladů B až E)</t>
  </si>
  <si>
    <t>Pol5</t>
  </si>
  <si>
    <t>5598A-A2349R2 Zásuvka jednonásobná, s ochranným kolíkem, s ochranou před přepětím; řazení 2P+PE; d. Tango; b. vřesová červená</t>
  </si>
  <si>
    <t>Pol6</t>
  </si>
  <si>
    <t>3901A-B10 B Rámeček pro elektroinstalační přístroje, jednonásobný; d. Tango; b. bílá (do hořl. podkladů B až E - při použití bezšroubových přístrojů)</t>
  </si>
  <si>
    <t>Pol7</t>
  </si>
  <si>
    <t>3901A-B20 B Rámeček pro elektroinstalační přístroje, dvojnásobný vodorovný; d. Tango; b. bílá (do hořl. podkladů B až E - při použití bezšroubových přístrojů)</t>
  </si>
  <si>
    <t>Pol8</t>
  </si>
  <si>
    <t>3901A-B20 R2 Rámeček pro elektroinstalační přístroje, dvojnásobný vodorovný; d. Tango; b. vřesová červená (do hořl. podkladů B až E - při použití bezšroubových přístrojů)</t>
  </si>
  <si>
    <t>Pol9</t>
  </si>
  <si>
    <t>3901A-B30 B Rámeček pro elektroinstalační přístroje, trojnásobný vodorovný; d. Tango; b. bílá (do hořl. podkladů B až E - při použití bezšroubových přístrojů)</t>
  </si>
  <si>
    <t>Pol10</t>
  </si>
  <si>
    <t>3901A-B40 B Rámeček pro elektroinstalační přístroje, čtyřnásobný vodorovný; d. Tango; b. bílá (do hořl. podkladů B až E - při použití bezšroubových přístrojů)</t>
  </si>
  <si>
    <t>Pol11</t>
  </si>
  <si>
    <t>3558A-A651 B Kryt spínače kolébkového; d. Tango; b. bílá (do hořl. podkladů B až E - při použití bezšroubových přístrojů)</t>
  </si>
  <si>
    <t>Pol12</t>
  </si>
  <si>
    <t>3558A-A652 B Kryt spínače kolébkového, dělený; d. Tango; b. bílá (do hořl. podkladů B až E - při použití bezšroubových přístrojů)</t>
  </si>
  <si>
    <t>D4</t>
  </si>
  <si>
    <t>Sada pro nouzovou signalizaci, Reflex SI</t>
  </si>
  <si>
    <t>Pol13</t>
  </si>
  <si>
    <t>3280B-C10001 B Sada pro nouzovou signalizaci; d. Reflex SI; b. alpská bílá</t>
  </si>
  <si>
    <t>D5</t>
  </si>
  <si>
    <t>Úložný materiál</t>
  </si>
  <si>
    <t>Pol14</t>
  </si>
  <si>
    <t>KP 68_KA KRABICE PŘÍSTROJOVÁ</t>
  </si>
  <si>
    <t>Pol15</t>
  </si>
  <si>
    <t>KP 64/2_KA KRABICE PŘÍSTROJOVÁ - POD OMÍTKU</t>
  </si>
  <si>
    <t>Pol16</t>
  </si>
  <si>
    <t>KP 64/3_KA KRABICE PŘÍSTROJOVÁ - POD OMÍTKU</t>
  </si>
  <si>
    <t>Pol17</t>
  </si>
  <si>
    <t>KP 64/4_KA KRABICE PŘÍSTROJOVÁ - POD OMÍTKU</t>
  </si>
  <si>
    <t>D6</t>
  </si>
  <si>
    <t>Svítidla</t>
  </si>
  <si>
    <t>Pol18</t>
  </si>
  <si>
    <t>FIT3000C4KN600/ND MODUS FIT3000, LED panel, prizma, vestavný obdélník C, modul 600, LED 840, driver 600mA</t>
  </si>
  <si>
    <t>Ks</t>
  </si>
  <si>
    <t>Pol19</t>
  </si>
  <si>
    <t>BRS4KO375V2/ND Svítidlo BRS, 6x12 LED 840,  kryt opál PMMA, IP40, prům. 375mm, 700mA</t>
  </si>
  <si>
    <t>Pol20</t>
  </si>
  <si>
    <t>OZN/ECL/1W/C/3/SE/X/CL ECONOMIC LED SA, 3 hod, IP65, univ. piktogram</t>
  </si>
  <si>
    <t>Pol21</t>
  </si>
  <si>
    <t>MODUS Rámeček pro přisazenou montáž UQ - obdélník C, modul 600, bílý</t>
  </si>
  <si>
    <t>D7</t>
  </si>
  <si>
    <t>KABEL SILOVÝ,IZOLACE PVC</t>
  </si>
  <si>
    <t>Pol22</t>
  </si>
  <si>
    <t>CYKY-O 2x1.5 , pevně</t>
  </si>
  <si>
    <t>Pol23</t>
  </si>
  <si>
    <t>CYKY-O 3x1.5 , pevně</t>
  </si>
  <si>
    <t>Pol24</t>
  </si>
  <si>
    <t>CYKY-J 3x1.5 , pevně</t>
  </si>
  <si>
    <t>Pol25</t>
  </si>
  <si>
    <t>CYKY-J 3x2.5 , pevně</t>
  </si>
  <si>
    <t>Pol26</t>
  </si>
  <si>
    <t>CYKY-J 5x2.5 , pevně</t>
  </si>
  <si>
    <t>Pol27</t>
  </si>
  <si>
    <t>Pomocný montážní materiál</t>
  </si>
  <si>
    <t>D8</t>
  </si>
  <si>
    <t>VYSEKANI KAPES VE ZDIVU</t>
  </si>
  <si>
    <t>D9</t>
  </si>
  <si>
    <t>CIHELNEM PRO KRABICE</t>
  </si>
  <si>
    <t>Pol28</t>
  </si>
  <si>
    <t>100x100x50 mm</t>
  </si>
  <si>
    <t>D10</t>
  </si>
  <si>
    <t>VYSEKANI RYH VE ZDIVU</t>
  </si>
  <si>
    <t>D11</t>
  </si>
  <si>
    <t>CIHELNEM - HLOUBKA 50mm</t>
  </si>
  <si>
    <t>Pol29</t>
  </si>
  <si>
    <t>Sire 70 mm</t>
  </si>
  <si>
    <t>D12</t>
  </si>
  <si>
    <t>HRUBA VYPLN RYH MALTOU</t>
  </si>
  <si>
    <t>Pol30</t>
  </si>
  <si>
    <t>Jakekoliv sire</t>
  </si>
  <si>
    <t>D13</t>
  </si>
  <si>
    <t>OMITKA RYH VE STENACH MALTOU</t>
  </si>
  <si>
    <t>Pol31</t>
  </si>
  <si>
    <t>Sire do 150 mm</t>
  </si>
  <si>
    <t>D14</t>
  </si>
  <si>
    <t>Zkoušky a prohlídky elektrických rozvodů a zařízení celková prohlídka a vyhotovení revizní zprávy pr</t>
  </si>
  <si>
    <t>Pol32</t>
  </si>
  <si>
    <t>do 100 tis.Kč</t>
  </si>
  <si>
    <t>Pol33</t>
  </si>
  <si>
    <t>VRN- doprava mataeriálu, zařízení staveniště</t>
  </si>
  <si>
    <t>-298317762</t>
  </si>
  <si>
    <t>06 -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</si>
  <si>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</si>
  <si>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</si>
  <si>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</si>
  <si>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</si>
  <si>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</si>
  <si>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</si>
  <si>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VRN3</t>
  </si>
  <si>
    <t>Zařízení staveniště</t>
  </si>
  <si>
    <t>030001000</t>
  </si>
  <si>
    <t>1024</t>
  </si>
  <si>
    <t>-890169062</t>
  </si>
  <si>
    <t>VRN4</t>
  </si>
  <si>
    <t>Inženýrská činnost</t>
  </si>
  <si>
    <t>040001000</t>
  </si>
  <si>
    <t>-1004787935</t>
  </si>
  <si>
    <t>VRN6</t>
  </si>
  <si>
    <t>Územní vlivy</t>
  </si>
  <si>
    <t>060001000</t>
  </si>
  <si>
    <t>1319516784</t>
  </si>
  <si>
    <t>VRN7</t>
  </si>
  <si>
    <t>Provozní vlivy</t>
  </si>
  <si>
    <t>070001000</t>
  </si>
  <si>
    <t>-1844534412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</si>
</sst>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JKPO202312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Změna užívání 2.n.p.na klub seniorů- Kostnická 4088 Chomutov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Chomutov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7. 8. 2023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JKPO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Krajovský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Stavební část'!P132</f>
        <v>0</v>
      </c>
      <c r="AV95" s="128">
        <f>'01 - Stavební část'!J33</f>
        <v>0</v>
      </c>
      <c r="AW95" s="128">
        <f>'01 - Stavební část'!J34</f>
        <v>0</v>
      </c>
      <c r="AX95" s="128">
        <f>'01 - Stavební část'!J35</f>
        <v>0</v>
      </c>
      <c r="AY95" s="128">
        <f>'01 - Stavební část'!J36</f>
        <v>0</v>
      </c>
      <c r="AZ95" s="128">
        <f>'01 - Stavební část'!F33</f>
        <v>0</v>
      </c>
      <c r="BA95" s="128">
        <f>'01 - Stavební část'!F34</f>
        <v>0</v>
      </c>
      <c r="BB95" s="128">
        <f>'01 - Stavební část'!F35</f>
        <v>0</v>
      </c>
      <c r="BC95" s="128">
        <f>'01 - Stavební část'!F36</f>
        <v>0</v>
      </c>
      <c r="BD95" s="130">
        <f>'01 - Stavební část'!F37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ZTI'!J30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'02 - ZTI'!P121</f>
        <v>0</v>
      </c>
      <c r="AV96" s="128">
        <f>'02 - ZTI'!J33</f>
        <v>0</v>
      </c>
      <c r="AW96" s="128">
        <f>'02 - ZTI'!J34</f>
        <v>0</v>
      </c>
      <c r="AX96" s="128">
        <f>'02 - ZTI'!J35</f>
        <v>0</v>
      </c>
      <c r="AY96" s="128">
        <f>'02 - ZTI'!J36</f>
        <v>0</v>
      </c>
      <c r="AZ96" s="128">
        <f>'02 - ZTI'!F33</f>
        <v>0</v>
      </c>
      <c r="BA96" s="128">
        <f>'02 - ZTI'!F34</f>
        <v>0</v>
      </c>
      <c r="BB96" s="128">
        <f>'02 - ZTI'!F35</f>
        <v>0</v>
      </c>
      <c r="BC96" s="128">
        <f>'02 - ZTI'!F36</f>
        <v>0</v>
      </c>
      <c r="BD96" s="130">
        <f>'02 - ZTI'!F37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Vytápění'!J30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'03 - Vytápění'!P120</f>
        <v>0</v>
      </c>
      <c r="AV97" s="128">
        <f>'03 - Vytápění'!J33</f>
        <v>0</v>
      </c>
      <c r="AW97" s="128">
        <f>'03 - Vytápění'!J34</f>
        <v>0</v>
      </c>
      <c r="AX97" s="128">
        <f>'03 - Vytápění'!J35</f>
        <v>0</v>
      </c>
      <c r="AY97" s="128">
        <f>'03 - Vytápění'!J36</f>
        <v>0</v>
      </c>
      <c r="AZ97" s="128">
        <f>'03 - Vytápění'!F33</f>
        <v>0</v>
      </c>
      <c r="BA97" s="128">
        <f>'03 - Vytápění'!F34</f>
        <v>0</v>
      </c>
      <c r="BB97" s="128">
        <f>'03 - Vytápění'!F35</f>
        <v>0</v>
      </c>
      <c r="BC97" s="128">
        <f>'03 - Vytápění'!F36</f>
        <v>0</v>
      </c>
      <c r="BD97" s="130">
        <f>'03 - Vytápění'!F37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119" t="s">
        <v>80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VZT'!J30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27">
        <v>0</v>
      </c>
      <c r="AT98" s="128">
        <f>ROUND(SUM(AV98:AW98),2)</f>
        <v>0</v>
      </c>
      <c r="AU98" s="129">
        <f>'04 - VZT'!P118</f>
        <v>0</v>
      </c>
      <c r="AV98" s="128">
        <f>'04 - VZT'!J33</f>
        <v>0</v>
      </c>
      <c r="AW98" s="128">
        <f>'04 - VZT'!J34</f>
        <v>0</v>
      </c>
      <c r="AX98" s="128">
        <f>'04 - VZT'!J35</f>
        <v>0</v>
      </c>
      <c r="AY98" s="128">
        <f>'04 - VZT'!J36</f>
        <v>0</v>
      </c>
      <c r="AZ98" s="128">
        <f>'04 - VZT'!F33</f>
        <v>0</v>
      </c>
      <c r="BA98" s="128">
        <f>'04 - VZT'!F34</f>
        <v>0</v>
      </c>
      <c r="BB98" s="128">
        <f>'04 - VZT'!F35</f>
        <v>0</v>
      </c>
      <c r="BC98" s="128">
        <f>'04 - VZT'!F36</f>
        <v>0</v>
      </c>
      <c r="BD98" s="130">
        <f>'04 - VZT'!F37</f>
        <v>0</v>
      </c>
      <c r="BE98" s="7"/>
      <c r="BT98" s="131" t="s">
        <v>84</v>
      </c>
      <c r="BV98" s="131" t="s">
        <v>78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91" s="7" customFormat="1" ht="16.5" customHeight="1">
      <c r="A99" s="119" t="s">
        <v>80</v>
      </c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'05 - Elektro'!J30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83</v>
      </c>
      <c r="AR99" s="126"/>
      <c r="AS99" s="127">
        <v>0</v>
      </c>
      <c r="AT99" s="128">
        <f>ROUND(SUM(AV99:AW99),2)</f>
        <v>0</v>
      </c>
      <c r="AU99" s="129">
        <f>'05 - Elektro'!P130</f>
        <v>0</v>
      </c>
      <c r="AV99" s="128">
        <f>'05 - Elektro'!J33</f>
        <v>0</v>
      </c>
      <c r="AW99" s="128">
        <f>'05 - Elektro'!J34</f>
        <v>0</v>
      </c>
      <c r="AX99" s="128">
        <f>'05 - Elektro'!J35</f>
        <v>0</v>
      </c>
      <c r="AY99" s="128">
        <f>'05 - Elektro'!J36</f>
        <v>0</v>
      </c>
      <c r="AZ99" s="128">
        <f>'05 - Elektro'!F33</f>
        <v>0</v>
      </c>
      <c r="BA99" s="128">
        <f>'05 - Elektro'!F34</f>
        <v>0</v>
      </c>
      <c r="BB99" s="128">
        <f>'05 - Elektro'!F35</f>
        <v>0</v>
      </c>
      <c r="BC99" s="128">
        <f>'05 - Elektro'!F36</f>
        <v>0</v>
      </c>
      <c r="BD99" s="130">
        <f>'05 - Elektro'!F37</f>
        <v>0</v>
      </c>
      <c r="BE99" s="7"/>
      <c r="BT99" s="131" t="s">
        <v>84</v>
      </c>
      <c r="BV99" s="131" t="s">
        <v>78</v>
      </c>
      <c r="BW99" s="131" t="s">
        <v>98</v>
      </c>
      <c r="BX99" s="131" t="s">
        <v>5</v>
      </c>
      <c r="CL99" s="131" t="s">
        <v>1</v>
      </c>
      <c r="CM99" s="131" t="s">
        <v>86</v>
      </c>
    </row>
    <row r="100" spans="1:91" s="7" customFormat="1" ht="16.5" customHeight="1">
      <c r="A100" s="119" t="s">
        <v>80</v>
      </c>
      <c r="B100" s="120"/>
      <c r="C100" s="121"/>
      <c r="D100" s="122" t="s">
        <v>99</v>
      </c>
      <c r="E100" s="122"/>
      <c r="F100" s="122"/>
      <c r="G100" s="122"/>
      <c r="H100" s="122"/>
      <c r="I100" s="123"/>
      <c r="J100" s="122" t="s">
        <v>100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'06 - VRN'!J30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83</v>
      </c>
      <c r="AR100" s="126"/>
      <c r="AS100" s="132">
        <v>0</v>
      </c>
      <c r="AT100" s="133">
        <f>ROUND(SUM(AV100:AW100),2)</f>
        <v>0</v>
      </c>
      <c r="AU100" s="134">
        <f>'06 - VRN'!P121</f>
        <v>0</v>
      </c>
      <c r="AV100" s="133">
        <f>'06 - VRN'!J33</f>
        <v>0</v>
      </c>
      <c r="AW100" s="133">
        <f>'06 - VRN'!J34</f>
        <v>0</v>
      </c>
      <c r="AX100" s="133">
        <f>'06 - VRN'!J35</f>
        <v>0</v>
      </c>
      <c r="AY100" s="133">
        <f>'06 - VRN'!J36</f>
        <v>0</v>
      </c>
      <c r="AZ100" s="133">
        <f>'06 - VRN'!F33</f>
        <v>0</v>
      </c>
      <c r="BA100" s="133">
        <f>'06 - VRN'!F34</f>
        <v>0</v>
      </c>
      <c r="BB100" s="133">
        <f>'06 - VRN'!F35</f>
        <v>0</v>
      </c>
      <c r="BC100" s="133">
        <f>'06 - VRN'!F36</f>
        <v>0</v>
      </c>
      <c r="BD100" s="135">
        <f>'06 - VRN'!F37</f>
        <v>0</v>
      </c>
      <c r="BE100" s="7"/>
      <c r="BT100" s="131" t="s">
        <v>84</v>
      </c>
      <c r="BV100" s="131" t="s">
        <v>78</v>
      </c>
      <c r="BW100" s="131" t="s">
        <v>101</v>
      </c>
      <c r="BX100" s="131" t="s">
        <v>5</v>
      </c>
      <c r="CL100" s="131" t="s">
        <v>1</v>
      </c>
      <c r="CM100" s="131" t="s">
        <v>86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část'!C2" display="/"/>
    <hyperlink ref="A96" location="'02 - ZTI'!C2" display="/"/>
    <hyperlink ref="A97" location="'03 - Vytápění'!C2" display="/"/>
    <hyperlink ref="A98" location="'04 - VZT'!C2" display="/"/>
    <hyperlink ref="A99" location="'05 - Elektro'!C2" display="/"/>
    <hyperlink ref="A100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Změna užívání 2.n.p.na klub seniorů- Kostnická 4088 Chomutov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7. 8. 2023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ROUND((SUM(BE132:BE529)),2)</f>
        <v>0</v>
      </c>
      <c r="G33" s="38"/>
      <c r="H33" s="38"/>
      <c r="I33" s="162">
        <v>0.21</v>
      </c>
      <c r="J33" s="161">
        <f>ROUND(((SUM(BE132:BE529))*I33),2)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ROUND((SUM(BF132:BF529)),2)</f>
        <v>0</v>
      </c>
      <c r="G34" s="38"/>
      <c r="H34" s="38"/>
      <c r="I34" s="162">
        <v>0.15</v>
      </c>
      <c r="J34" s="161">
        <f>ROUND(((SUM(BF132:BF529))*I34),2)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ROUND((SUM(BG132:BG529)),2)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ROUND((SUM(BH132:BH529)),2)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ROUND((SUM(BI132:BI529)),2)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Změna užívání 2.n.p.na klub seniorů- Kostnická 4088 Chomutov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Stavební část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147" t="s">
        <v>22</v>
      </c>
      <c r="J89" s="79" t="str">
        <f>IF(J12="","",J12)</f>
        <v>7. 8. 2023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JKPO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110</v>
      </c>
      <c r="E97" s="196"/>
      <c r="F97" s="196"/>
      <c r="G97" s="196"/>
      <c r="H97" s="196"/>
      <c r="I97" s="197"/>
      <c r="J97" s="198">
        <f>J133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111</v>
      </c>
      <c r="E98" s="203"/>
      <c r="F98" s="203"/>
      <c r="G98" s="203"/>
      <c r="H98" s="203"/>
      <c r="I98" s="204"/>
      <c r="J98" s="205">
        <f>J134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112</v>
      </c>
      <c r="E99" s="203"/>
      <c r="F99" s="203"/>
      <c r="G99" s="203"/>
      <c r="H99" s="203"/>
      <c r="I99" s="204"/>
      <c r="J99" s="205">
        <f>J150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113</v>
      </c>
      <c r="E100" s="203"/>
      <c r="F100" s="203"/>
      <c r="G100" s="203"/>
      <c r="H100" s="203"/>
      <c r="I100" s="204"/>
      <c r="J100" s="205">
        <f>J176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114</v>
      </c>
      <c r="E101" s="203"/>
      <c r="F101" s="203"/>
      <c r="G101" s="203"/>
      <c r="H101" s="203"/>
      <c r="I101" s="204"/>
      <c r="J101" s="205">
        <f>J207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115</v>
      </c>
      <c r="E102" s="203"/>
      <c r="F102" s="203"/>
      <c r="G102" s="203"/>
      <c r="H102" s="203"/>
      <c r="I102" s="204"/>
      <c r="J102" s="205">
        <f>J269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116</v>
      </c>
      <c r="E103" s="203"/>
      <c r="F103" s="203"/>
      <c r="G103" s="203"/>
      <c r="H103" s="203"/>
      <c r="I103" s="204"/>
      <c r="J103" s="205">
        <f>J297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117</v>
      </c>
      <c r="E104" s="203"/>
      <c r="F104" s="203"/>
      <c r="G104" s="203"/>
      <c r="H104" s="203"/>
      <c r="I104" s="204"/>
      <c r="J104" s="205">
        <f>J303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3"/>
      <c r="C105" s="194"/>
      <c r="D105" s="195" t="s">
        <v>118</v>
      </c>
      <c r="E105" s="196"/>
      <c r="F105" s="196"/>
      <c r="G105" s="196"/>
      <c r="H105" s="196"/>
      <c r="I105" s="197"/>
      <c r="J105" s="198">
        <f>J305</f>
        <v>0</v>
      </c>
      <c r="K105" s="194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0"/>
      <c r="C106" s="201"/>
      <c r="D106" s="202" t="s">
        <v>119</v>
      </c>
      <c r="E106" s="203"/>
      <c r="F106" s="203"/>
      <c r="G106" s="203"/>
      <c r="H106" s="203"/>
      <c r="I106" s="204"/>
      <c r="J106" s="205">
        <f>J306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120</v>
      </c>
      <c r="E107" s="203"/>
      <c r="F107" s="203"/>
      <c r="G107" s="203"/>
      <c r="H107" s="203"/>
      <c r="I107" s="204"/>
      <c r="J107" s="205">
        <f>J314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121</v>
      </c>
      <c r="E108" s="203"/>
      <c r="F108" s="203"/>
      <c r="G108" s="203"/>
      <c r="H108" s="203"/>
      <c r="I108" s="204"/>
      <c r="J108" s="205">
        <f>J329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122</v>
      </c>
      <c r="E109" s="203"/>
      <c r="F109" s="203"/>
      <c r="G109" s="203"/>
      <c r="H109" s="203"/>
      <c r="I109" s="204"/>
      <c r="J109" s="205">
        <f>J384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123</v>
      </c>
      <c r="E110" s="203"/>
      <c r="F110" s="203"/>
      <c r="G110" s="203"/>
      <c r="H110" s="203"/>
      <c r="I110" s="204"/>
      <c r="J110" s="205">
        <f>J415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124</v>
      </c>
      <c r="E111" s="203"/>
      <c r="F111" s="203"/>
      <c r="G111" s="203"/>
      <c r="H111" s="203"/>
      <c r="I111" s="204"/>
      <c r="J111" s="205">
        <f>J441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3"/>
      <c r="C112" s="194"/>
      <c r="D112" s="195" t="s">
        <v>125</v>
      </c>
      <c r="E112" s="196"/>
      <c r="F112" s="196"/>
      <c r="G112" s="196"/>
      <c r="H112" s="196"/>
      <c r="I112" s="197"/>
      <c r="J112" s="198">
        <f>J518</f>
        <v>0</v>
      </c>
      <c r="K112" s="194"/>
      <c r="L112" s="19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183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186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126</v>
      </c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87" t="str">
        <f>E7</f>
        <v>Změna užívání 2.n.p.na klub seniorů- Kostnická 4088 Chomutov</v>
      </c>
      <c r="F122" s="32"/>
      <c r="G122" s="32"/>
      <c r="H122" s="32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103</v>
      </c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01 - Stavební část</v>
      </c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Chomutov</v>
      </c>
      <c r="G126" s="40"/>
      <c r="H126" s="40"/>
      <c r="I126" s="147" t="s">
        <v>22</v>
      </c>
      <c r="J126" s="79" t="str">
        <f>IF(J12="","",J12)</f>
        <v>7. 8. 2023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E15</f>
        <v xml:space="preserve"> </v>
      </c>
      <c r="G128" s="40"/>
      <c r="H128" s="40"/>
      <c r="I128" s="147" t="s">
        <v>30</v>
      </c>
      <c r="J128" s="36" t="str">
        <f>E21</f>
        <v>JKPO s.r.o.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147" t="s">
        <v>33</v>
      </c>
      <c r="J129" s="36" t="str">
        <f>E24</f>
        <v>Krajovský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7"/>
      <c r="B131" s="208"/>
      <c r="C131" s="209" t="s">
        <v>127</v>
      </c>
      <c r="D131" s="210" t="s">
        <v>61</v>
      </c>
      <c r="E131" s="210" t="s">
        <v>57</v>
      </c>
      <c r="F131" s="210" t="s">
        <v>58</v>
      </c>
      <c r="G131" s="210" t="s">
        <v>128</v>
      </c>
      <c r="H131" s="210" t="s">
        <v>129</v>
      </c>
      <c r="I131" s="211" t="s">
        <v>130</v>
      </c>
      <c r="J131" s="212" t="s">
        <v>107</v>
      </c>
      <c r="K131" s="213" t="s">
        <v>131</v>
      </c>
      <c r="L131" s="214"/>
      <c r="M131" s="100" t="s">
        <v>1</v>
      </c>
      <c r="N131" s="101" t="s">
        <v>40</v>
      </c>
      <c r="O131" s="101" t="s">
        <v>132</v>
      </c>
      <c r="P131" s="101" t="s">
        <v>133</v>
      </c>
      <c r="Q131" s="101" t="s">
        <v>134</v>
      </c>
      <c r="R131" s="101" t="s">
        <v>135</v>
      </c>
      <c r="S131" s="101" t="s">
        <v>136</v>
      </c>
      <c r="T131" s="102" t="s">
        <v>137</v>
      </c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</row>
    <row r="132" spans="1:63" s="2" customFormat="1" ht="22.8" customHeight="1">
      <c r="A132" s="38"/>
      <c r="B132" s="39"/>
      <c r="C132" s="107" t="s">
        <v>138</v>
      </c>
      <c r="D132" s="40"/>
      <c r="E132" s="40"/>
      <c r="F132" s="40"/>
      <c r="G132" s="40"/>
      <c r="H132" s="40"/>
      <c r="I132" s="144"/>
      <c r="J132" s="215">
        <f>BK132</f>
        <v>0</v>
      </c>
      <c r="K132" s="40"/>
      <c r="L132" s="44"/>
      <c r="M132" s="103"/>
      <c r="N132" s="216"/>
      <c r="O132" s="104"/>
      <c r="P132" s="217">
        <f>P133+P305+P518</f>
        <v>0</v>
      </c>
      <c r="Q132" s="104"/>
      <c r="R132" s="217">
        <f>R133+R305+R518</f>
        <v>90.77858419999998</v>
      </c>
      <c r="S132" s="104"/>
      <c r="T132" s="218">
        <f>T133+T305+T518</f>
        <v>45.93321608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109</v>
      </c>
      <c r="BK132" s="219">
        <f>BK133+BK305+BK518</f>
        <v>0</v>
      </c>
    </row>
    <row r="133" spans="1:63" s="12" customFormat="1" ht="25.9" customHeight="1">
      <c r="A133" s="12"/>
      <c r="B133" s="220"/>
      <c r="C133" s="221"/>
      <c r="D133" s="222" t="s">
        <v>75</v>
      </c>
      <c r="E133" s="223" t="s">
        <v>139</v>
      </c>
      <c r="F133" s="223" t="s">
        <v>140</v>
      </c>
      <c r="G133" s="221"/>
      <c r="H133" s="221"/>
      <c r="I133" s="224"/>
      <c r="J133" s="225">
        <f>BK133</f>
        <v>0</v>
      </c>
      <c r="K133" s="221"/>
      <c r="L133" s="226"/>
      <c r="M133" s="227"/>
      <c r="N133" s="228"/>
      <c r="O133" s="228"/>
      <c r="P133" s="229">
        <f>P134+P150+P176+P207+P269+P297+P303</f>
        <v>0</v>
      </c>
      <c r="Q133" s="228"/>
      <c r="R133" s="229">
        <f>R134+R150+R176+R207+R269+R297+R303</f>
        <v>75.95448733999999</v>
      </c>
      <c r="S133" s="228"/>
      <c r="T133" s="230">
        <f>T134+T150+T176+T207+T269+T297+T303</f>
        <v>44.837288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84</v>
      </c>
      <c r="AT133" s="232" t="s">
        <v>75</v>
      </c>
      <c r="AU133" s="232" t="s">
        <v>76</v>
      </c>
      <c r="AY133" s="231" t="s">
        <v>141</v>
      </c>
      <c r="BK133" s="233">
        <f>BK134+BK150+BK176+BK207+BK269+BK297+BK303</f>
        <v>0</v>
      </c>
    </row>
    <row r="134" spans="1:63" s="12" customFormat="1" ht="22.8" customHeight="1">
      <c r="A134" s="12"/>
      <c r="B134" s="220"/>
      <c r="C134" s="221"/>
      <c r="D134" s="222" t="s">
        <v>75</v>
      </c>
      <c r="E134" s="234" t="s">
        <v>84</v>
      </c>
      <c r="F134" s="234" t="s">
        <v>142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SUM(P135:P149)</f>
        <v>0</v>
      </c>
      <c r="Q134" s="228"/>
      <c r="R134" s="229">
        <f>SUM(R135:R149)</f>
        <v>0</v>
      </c>
      <c r="S134" s="228"/>
      <c r="T134" s="230">
        <f>SUM(T135:T149)</f>
        <v>1.3110000000000002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84</v>
      </c>
      <c r="AT134" s="232" t="s">
        <v>75</v>
      </c>
      <c r="AU134" s="232" t="s">
        <v>84</v>
      </c>
      <c r="AY134" s="231" t="s">
        <v>141</v>
      </c>
      <c r="BK134" s="233">
        <f>SUM(BK135:BK149)</f>
        <v>0</v>
      </c>
    </row>
    <row r="135" spans="1:65" s="2" customFormat="1" ht="16.5" customHeight="1">
      <c r="A135" s="38"/>
      <c r="B135" s="39"/>
      <c r="C135" s="236" t="s">
        <v>84</v>
      </c>
      <c r="D135" s="236" t="s">
        <v>143</v>
      </c>
      <c r="E135" s="237" t="s">
        <v>144</v>
      </c>
      <c r="F135" s="238" t="s">
        <v>145</v>
      </c>
      <c r="G135" s="239" t="s">
        <v>146</v>
      </c>
      <c r="H135" s="240">
        <v>5.7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0.23</v>
      </c>
      <c r="T135" s="247">
        <f>S135*H135</f>
        <v>1.3110000000000002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147</v>
      </c>
      <c r="AT135" s="248" t="s">
        <v>143</v>
      </c>
      <c r="AU135" s="248" t="s">
        <v>86</v>
      </c>
      <c r="AY135" s="17" t="s">
        <v>141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147</v>
      </c>
      <c r="BM135" s="248" t="s">
        <v>148</v>
      </c>
    </row>
    <row r="136" spans="1:51" s="13" customFormat="1" ht="12">
      <c r="A136" s="13"/>
      <c r="B136" s="250"/>
      <c r="C136" s="251"/>
      <c r="D136" s="252" t="s">
        <v>149</v>
      </c>
      <c r="E136" s="253" t="s">
        <v>1</v>
      </c>
      <c r="F136" s="254" t="s">
        <v>150</v>
      </c>
      <c r="G136" s="251"/>
      <c r="H136" s="255">
        <v>5.7</v>
      </c>
      <c r="I136" s="256"/>
      <c r="J136" s="251"/>
      <c r="K136" s="251"/>
      <c r="L136" s="257"/>
      <c r="M136" s="258"/>
      <c r="N136" s="259"/>
      <c r="O136" s="259"/>
      <c r="P136" s="259"/>
      <c r="Q136" s="259"/>
      <c r="R136" s="259"/>
      <c r="S136" s="259"/>
      <c r="T136" s="26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1" t="s">
        <v>149</v>
      </c>
      <c r="AU136" s="261" t="s">
        <v>86</v>
      </c>
      <c r="AV136" s="13" t="s">
        <v>86</v>
      </c>
      <c r="AW136" s="13" t="s">
        <v>32</v>
      </c>
      <c r="AX136" s="13" t="s">
        <v>76</v>
      </c>
      <c r="AY136" s="261" t="s">
        <v>141</v>
      </c>
    </row>
    <row r="137" spans="1:51" s="14" customFormat="1" ht="12">
      <c r="A137" s="14"/>
      <c r="B137" s="262"/>
      <c r="C137" s="263"/>
      <c r="D137" s="252" t="s">
        <v>149</v>
      </c>
      <c r="E137" s="264" t="s">
        <v>1</v>
      </c>
      <c r="F137" s="265" t="s">
        <v>151</v>
      </c>
      <c r="G137" s="263"/>
      <c r="H137" s="266">
        <v>5.7</v>
      </c>
      <c r="I137" s="267"/>
      <c r="J137" s="263"/>
      <c r="K137" s="263"/>
      <c r="L137" s="268"/>
      <c r="M137" s="269"/>
      <c r="N137" s="270"/>
      <c r="O137" s="270"/>
      <c r="P137" s="270"/>
      <c r="Q137" s="270"/>
      <c r="R137" s="270"/>
      <c r="S137" s="270"/>
      <c r="T137" s="27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2" t="s">
        <v>149</v>
      </c>
      <c r="AU137" s="272" t="s">
        <v>86</v>
      </c>
      <c r="AV137" s="14" t="s">
        <v>147</v>
      </c>
      <c r="AW137" s="14" t="s">
        <v>32</v>
      </c>
      <c r="AX137" s="14" t="s">
        <v>84</v>
      </c>
      <c r="AY137" s="272" t="s">
        <v>141</v>
      </c>
    </row>
    <row r="138" spans="1:65" s="2" customFormat="1" ht="16.5" customHeight="1">
      <c r="A138" s="38"/>
      <c r="B138" s="39"/>
      <c r="C138" s="236" t="s">
        <v>86</v>
      </c>
      <c r="D138" s="236" t="s">
        <v>143</v>
      </c>
      <c r="E138" s="237" t="s">
        <v>152</v>
      </c>
      <c r="F138" s="238" t="s">
        <v>153</v>
      </c>
      <c r="G138" s="239" t="s">
        <v>154</v>
      </c>
      <c r="H138" s="240">
        <v>4.16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147</v>
      </c>
      <c r="AT138" s="248" t="s">
        <v>143</v>
      </c>
      <c r="AU138" s="248" t="s">
        <v>86</v>
      </c>
      <c r="AY138" s="17" t="s">
        <v>141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147</v>
      </c>
      <c r="BM138" s="248" t="s">
        <v>155</v>
      </c>
    </row>
    <row r="139" spans="1:51" s="13" customFormat="1" ht="12">
      <c r="A139" s="13"/>
      <c r="B139" s="250"/>
      <c r="C139" s="251"/>
      <c r="D139" s="252" t="s">
        <v>149</v>
      </c>
      <c r="E139" s="253" t="s">
        <v>1</v>
      </c>
      <c r="F139" s="254" t="s">
        <v>156</v>
      </c>
      <c r="G139" s="251"/>
      <c r="H139" s="255">
        <v>4.16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149</v>
      </c>
      <c r="AU139" s="261" t="s">
        <v>86</v>
      </c>
      <c r="AV139" s="13" t="s">
        <v>86</v>
      </c>
      <c r="AW139" s="13" t="s">
        <v>32</v>
      </c>
      <c r="AX139" s="13" t="s">
        <v>76</v>
      </c>
      <c r="AY139" s="261" t="s">
        <v>141</v>
      </c>
    </row>
    <row r="140" spans="1:51" s="14" customFormat="1" ht="12">
      <c r="A140" s="14"/>
      <c r="B140" s="262"/>
      <c r="C140" s="263"/>
      <c r="D140" s="252" t="s">
        <v>149</v>
      </c>
      <c r="E140" s="264" t="s">
        <v>1</v>
      </c>
      <c r="F140" s="265" t="s">
        <v>151</v>
      </c>
      <c r="G140" s="263"/>
      <c r="H140" s="266">
        <v>4.16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2" t="s">
        <v>149</v>
      </c>
      <c r="AU140" s="272" t="s">
        <v>86</v>
      </c>
      <c r="AV140" s="14" t="s">
        <v>147</v>
      </c>
      <c r="AW140" s="14" t="s">
        <v>32</v>
      </c>
      <c r="AX140" s="14" t="s">
        <v>84</v>
      </c>
      <c r="AY140" s="272" t="s">
        <v>141</v>
      </c>
    </row>
    <row r="141" spans="1:65" s="2" customFormat="1" ht="33" customHeight="1">
      <c r="A141" s="38"/>
      <c r="B141" s="39"/>
      <c r="C141" s="236" t="s">
        <v>157</v>
      </c>
      <c r="D141" s="236" t="s">
        <v>143</v>
      </c>
      <c r="E141" s="237" t="s">
        <v>158</v>
      </c>
      <c r="F141" s="238" t="s">
        <v>159</v>
      </c>
      <c r="G141" s="239" t="s">
        <v>160</v>
      </c>
      <c r="H141" s="240">
        <v>1.04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147</v>
      </c>
      <c r="AT141" s="248" t="s">
        <v>143</v>
      </c>
      <c r="AU141" s="248" t="s">
        <v>86</v>
      </c>
      <c r="AY141" s="17" t="s">
        <v>141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147</v>
      </c>
      <c r="BM141" s="248" t="s">
        <v>161</v>
      </c>
    </row>
    <row r="142" spans="1:65" s="2" customFormat="1" ht="21.75" customHeight="1">
      <c r="A142" s="38"/>
      <c r="B142" s="39"/>
      <c r="C142" s="236" t="s">
        <v>147</v>
      </c>
      <c r="D142" s="236" t="s">
        <v>143</v>
      </c>
      <c r="E142" s="237" t="s">
        <v>162</v>
      </c>
      <c r="F142" s="238" t="s">
        <v>163</v>
      </c>
      <c r="G142" s="239" t="s">
        <v>160</v>
      </c>
      <c r="H142" s="240">
        <v>1.04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41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147</v>
      </c>
      <c r="AT142" s="248" t="s">
        <v>143</v>
      </c>
      <c r="AU142" s="248" t="s">
        <v>86</v>
      </c>
      <c r="AY142" s="17" t="s">
        <v>141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147</v>
      </c>
      <c r="BM142" s="248" t="s">
        <v>164</v>
      </c>
    </row>
    <row r="143" spans="1:65" s="2" customFormat="1" ht="21.75" customHeight="1">
      <c r="A143" s="38"/>
      <c r="B143" s="39"/>
      <c r="C143" s="236" t="s">
        <v>165</v>
      </c>
      <c r="D143" s="236" t="s">
        <v>143</v>
      </c>
      <c r="E143" s="237" t="s">
        <v>166</v>
      </c>
      <c r="F143" s="238" t="s">
        <v>167</v>
      </c>
      <c r="G143" s="239" t="s">
        <v>160</v>
      </c>
      <c r="H143" s="240">
        <v>1.04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41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147</v>
      </c>
      <c r="AT143" s="248" t="s">
        <v>143</v>
      </c>
      <c r="AU143" s="248" t="s">
        <v>86</v>
      </c>
      <c r="AY143" s="17" t="s">
        <v>141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84</v>
      </c>
      <c r="BK143" s="249">
        <f>ROUND(I143*H143,2)</f>
        <v>0</v>
      </c>
      <c r="BL143" s="17" t="s">
        <v>147</v>
      </c>
      <c r="BM143" s="248" t="s">
        <v>168</v>
      </c>
    </row>
    <row r="144" spans="1:65" s="2" customFormat="1" ht="21.75" customHeight="1">
      <c r="A144" s="38"/>
      <c r="B144" s="39"/>
      <c r="C144" s="236" t="s">
        <v>169</v>
      </c>
      <c r="D144" s="236" t="s">
        <v>143</v>
      </c>
      <c r="E144" s="237" t="s">
        <v>170</v>
      </c>
      <c r="F144" s="238" t="s">
        <v>171</v>
      </c>
      <c r="G144" s="239" t="s">
        <v>172</v>
      </c>
      <c r="H144" s="240">
        <v>1.664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41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147</v>
      </c>
      <c r="AT144" s="248" t="s">
        <v>143</v>
      </c>
      <c r="AU144" s="248" t="s">
        <v>86</v>
      </c>
      <c r="AY144" s="17" t="s">
        <v>141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84</v>
      </c>
      <c r="BK144" s="249">
        <f>ROUND(I144*H144,2)</f>
        <v>0</v>
      </c>
      <c r="BL144" s="17" t="s">
        <v>147</v>
      </c>
      <c r="BM144" s="248" t="s">
        <v>173</v>
      </c>
    </row>
    <row r="145" spans="1:51" s="13" customFormat="1" ht="12">
      <c r="A145" s="13"/>
      <c r="B145" s="250"/>
      <c r="C145" s="251"/>
      <c r="D145" s="252" t="s">
        <v>149</v>
      </c>
      <c r="E145" s="253" t="s">
        <v>1</v>
      </c>
      <c r="F145" s="254" t="s">
        <v>174</v>
      </c>
      <c r="G145" s="251"/>
      <c r="H145" s="255">
        <v>1.664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149</v>
      </c>
      <c r="AU145" s="261" t="s">
        <v>86</v>
      </c>
      <c r="AV145" s="13" t="s">
        <v>86</v>
      </c>
      <c r="AW145" s="13" t="s">
        <v>32</v>
      </c>
      <c r="AX145" s="13" t="s">
        <v>76</v>
      </c>
      <c r="AY145" s="261" t="s">
        <v>141</v>
      </c>
    </row>
    <row r="146" spans="1:51" s="14" customFormat="1" ht="12">
      <c r="A146" s="14"/>
      <c r="B146" s="262"/>
      <c r="C146" s="263"/>
      <c r="D146" s="252" t="s">
        <v>149</v>
      </c>
      <c r="E146" s="264" t="s">
        <v>1</v>
      </c>
      <c r="F146" s="265" t="s">
        <v>151</v>
      </c>
      <c r="G146" s="263"/>
      <c r="H146" s="266">
        <v>1.664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2" t="s">
        <v>149</v>
      </c>
      <c r="AU146" s="272" t="s">
        <v>86</v>
      </c>
      <c r="AV146" s="14" t="s">
        <v>147</v>
      </c>
      <c r="AW146" s="14" t="s">
        <v>32</v>
      </c>
      <c r="AX146" s="14" t="s">
        <v>84</v>
      </c>
      <c r="AY146" s="272" t="s">
        <v>141</v>
      </c>
    </row>
    <row r="147" spans="1:65" s="2" customFormat="1" ht="16.5" customHeight="1">
      <c r="A147" s="38"/>
      <c r="B147" s="39"/>
      <c r="C147" s="236" t="s">
        <v>175</v>
      </c>
      <c r="D147" s="236" t="s">
        <v>143</v>
      </c>
      <c r="E147" s="237" t="s">
        <v>176</v>
      </c>
      <c r="F147" s="238" t="s">
        <v>177</v>
      </c>
      <c r="G147" s="239" t="s">
        <v>160</v>
      </c>
      <c r="H147" s="240">
        <v>1.04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41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147</v>
      </c>
      <c r="AT147" s="248" t="s">
        <v>143</v>
      </c>
      <c r="AU147" s="248" t="s">
        <v>86</v>
      </c>
      <c r="AY147" s="17" t="s">
        <v>141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84</v>
      </c>
      <c r="BK147" s="249">
        <f>ROUND(I147*H147,2)</f>
        <v>0</v>
      </c>
      <c r="BL147" s="17" t="s">
        <v>147</v>
      </c>
      <c r="BM147" s="248" t="s">
        <v>178</v>
      </c>
    </row>
    <row r="148" spans="1:51" s="13" customFormat="1" ht="12">
      <c r="A148" s="13"/>
      <c r="B148" s="250"/>
      <c r="C148" s="251"/>
      <c r="D148" s="252" t="s">
        <v>149</v>
      </c>
      <c r="E148" s="253" t="s">
        <v>1</v>
      </c>
      <c r="F148" s="254" t="s">
        <v>179</v>
      </c>
      <c r="G148" s="251"/>
      <c r="H148" s="255">
        <v>1.04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149</v>
      </c>
      <c r="AU148" s="261" t="s">
        <v>86</v>
      </c>
      <c r="AV148" s="13" t="s">
        <v>86</v>
      </c>
      <c r="AW148" s="13" t="s">
        <v>32</v>
      </c>
      <c r="AX148" s="13" t="s">
        <v>76</v>
      </c>
      <c r="AY148" s="261" t="s">
        <v>141</v>
      </c>
    </row>
    <row r="149" spans="1:51" s="14" customFormat="1" ht="12">
      <c r="A149" s="14"/>
      <c r="B149" s="262"/>
      <c r="C149" s="263"/>
      <c r="D149" s="252" t="s">
        <v>149</v>
      </c>
      <c r="E149" s="264" t="s">
        <v>1</v>
      </c>
      <c r="F149" s="265" t="s">
        <v>151</v>
      </c>
      <c r="G149" s="263"/>
      <c r="H149" s="266">
        <v>1.04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2" t="s">
        <v>149</v>
      </c>
      <c r="AU149" s="272" t="s">
        <v>86</v>
      </c>
      <c r="AV149" s="14" t="s">
        <v>147</v>
      </c>
      <c r="AW149" s="14" t="s">
        <v>32</v>
      </c>
      <c r="AX149" s="14" t="s">
        <v>84</v>
      </c>
      <c r="AY149" s="272" t="s">
        <v>141</v>
      </c>
    </row>
    <row r="150" spans="1:63" s="12" customFormat="1" ht="22.8" customHeight="1">
      <c r="A150" s="12"/>
      <c r="B150" s="220"/>
      <c r="C150" s="221"/>
      <c r="D150" s="222" t="s">
        <v>75</v>
      </c>
      <c r="E150" s="234" t="s">
        <v>86</v>
      </c>
      <c r="F150" s="234" t="s">
        <v>180</v>
      </c>
      <c r="G150" s="221"/>
      <c r="H150" s="221"/>
      <c r="I150" s="224"/>
      <c r="J150" s="235">
        <f>BK150</f>
        <v>0</v>
      </c>
      <c r="K150" s="221"/>
      <c r="L150" s="226"/>
      <c r="M150" s="227"/>
      <c r="N150" s="228"/>
      <c r="O150" s="228"/>
      <c r="P150" s="229">
        <f>SUM(P151:P175)</f>
        <v>0</v>
      </c>
      <c r="Q150" s="228"/>
      <c r="R150" s="229">
        <f>SUM(R151:R175)</f>
        <v>57.54485286</v>
      </c>
      <c r="S150" s="228"/>
      <c r="T150" s="230">
        <f>SUM(T151:T175)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1" t="s">
        <v>84</v>
      </c>
      <c r="AT150" s="232" t="s">
        <v>75</v>
      </c>
      <c r="AU150" s="232" t="s">
        <v>84</v>
      </c>
      <c r="AY150" s="231" t="s">
        <v>141</v>
      </c>
      <c r="BK150" s="233">
        <f>SUM(BK151:BK175)</f>
        <v>0</v>
      </c>
    </row>
    <row r="151" spans="1:65" s="2" customFormat="1" ht="21.75" customHeight="1">
      <c r="A151" s="38"/>
      <c r="B151" s="39"/>
      <c r="C151" s="236" t="s">
        <v>181</v>
      </c>
      <c r="D151" s="236" t="s">
        <v>143</v>
      </c>
      <c r="E151" s="237" t="s">
        <v>182</v>
      </c>
      <c r="F151" s="238" t="s">
        <v>183</v>
      </c>
      <c r="G151" s="239" t="s">
        <v>160</v>
      </c>
      <c r="H151" s="240">
        <v>1.125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2.16</v>
      </c>
      <c r="R151" s="246">
        <f>Q151*H151</f>
        <v>2.43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147</v>
      </c>
      <c r="AT151" s="248" t="s">
        <v>143</v>
      </c>
      <c r="AU151" s="248" t="s">
        <v>86</v>
      </c>
      <c r="AY151" s="17" t="s">
        <v>141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147</v>
      </c>
      <c r="BM151" s="248" t="s">
        <v>184</v>
      </c>
    </row>
    <row r="152" spans="1:51" s="13" customFormat="1" ht="12">
      <c r="A152" s="13"/>
      <c r="B152" s="250"/>
      <c r="C152" s="251"/>
      <c r="D152" s="252" t="s">
        <v>149</v>
      </c>
      <c r="E152" s="253" t="s">
        <v>1</v>
      </c>
      <c r="F152" s="254" t="s">
        <v>185</v>
      </c>
      <c r="G152" s="251"/>
      <c r="H152" s="255">
        <v>1.125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149</v>
      </c>
      <c r="AU152" s="261" t="s">
        <v>86</v>
      </c>
      <c r="AV152" s="13" t="s">
        <v>86</v>
      </c>
      <c r="AW152" s="13" t="s">
        <v>32</v>
      </c>
      <c r="AX152" s="13" t="s">
        <v>76</v>
      </c>
      <c r="AY152" s="261" t="s">
        <v>141</v>
      </c>
    </row>
    <row r="153" spans="1:51" s="14" customFormat="1" ht="12">
      <c r="A153" s="14"/>
      <c r="B153" s="262"/>
      <c r="C153" s="263"/>
      <c r="D153" s="252" t="s">
        <v>149</v>
      </c>
      <c r="E153" s="264" t="s">
        <v>1</v>
      </c>
      <c r="F153" s="265" t="s">
        <v>151</v>
      </c>
      <c r="G153" s="263"/>
      <c r="H153" s="266">
        <v>1.125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2" t="s">
        <v>149</v>
      </c>
      <c r="AU153" s="272" t="s">
        <v>86</v>
      </c>
      <c r="AV153" s="14" t="s">
        <v>147</v>
      </c>
      <c r="AW153" s="14" t="s">
        <v>32</v>
      </c>
      <c r="AX153" s="14" t="s">
        <v>84</v>
      </c>
      <c r="AY153" s="272" t="s">
        <v>141</v>
      </c>
    </row>
    <row r="154" spans="1:65" s="2" customFormat="1" ht="16.5" customHeight="1">
      <c r="A154" s="38"/>
      <c r="B154" s="39"/>
      <c r="C154" s="236" t="s">
        <v>186</v>
      </c>
      <c r="D154" s="236" t="s">
        <v>143</v>
      </c>
      <c r="E154" s="237" t="s">
        <v>187</v>
      </c>
      <c r="F154" s="238" t="s">
        <v>188</v>
      </c>
      <c r="G154" s="239" t="s">
        <v>172</v>
      </c>
      <c r="H154" s="240">
        <v>0.3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1.06277</v>
      </c>
      <c r="R154" s="246">
        <f>Q154*H154</f>
        <v>0.318831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147</v>
      </c>
      <c r="AT154" s="248" t="s">
        <v>143</v>
      </c>
      <c r="AU154" s="248" t="s">
        <v>86</v>
      </c>
      <c r="AY154" s="17" t="s">
        <v>141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147</v>
      </c>
      <c r="BM154" s="248" t="s">
        <v>189</v>
      </c>
    </row>
    <row r="155" spans="1:51" s="15" customFormat="1" ht="12">
      <c r="A155" s="15"/>
      <c r="B155" s="273"/>
      <c r="C155" s="274"/>
      <c r="D155" s="252" t="s">
        <v>149</v>
      </c>
      <c r="E155" s="275" t="s">
        <v>1</v>
      </c>
      <c r="F155" s="276" t="s">
        <v>190</v>
      </c>
      <c r="G155" s="274"/>
      <c r="H155" s="275" t="s">
        <v>1</v>
      </c>
      <c r="I155" s="277"/>
      <c r="J155" s="274"/>
      <c r="K155" s="274"/>
      <c r="L155" s="278"/>
      <c r="M155" s="279"/>
      <c r="N155" s="280"/>
      <c r="O155" s="280"/>
      <c r="P155" s="280"/>
      <c r="Q155" s="280"/>
      <c r="R155" s="280"/>
      <c r="S155" s="280"/>
      <c r="T155" s="28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2" t="s">
        <v>149</v>
      </c>
      <c r="AU155" s="282" t="s">
        <v>86</v>
      </c>
      <c r="AV155" s="15" t="s">
        <v>84</v>
      </c>
      <c r="AW155" s="15" t="s">
        <v>32</v>
      </c>
      <c r="AX155" s="15" t="s">
        <v>76</v>
      </c>
      <c r="AY155" s="282" t="s">
        <v>141</v>
      </c>
    </row>
    <row r="156" spans="1:51" s="13" customFormat="1" ht="12">
      <c r="A156" s="13"/>
      <c r="B156" s="250"/>
      <c r="C156" s="251"/>
      <c r="D156" s="252" t="s">
        <v>149</v>
      </c>
      <c r="E156" s="253" t="s">
        <v>1</v>
      </c>
      <c r="F156" s="254" t="s">
        <v>191</v>
      </c>
      <c r="G156" s="251"/>
      <c r="H156" s="255">
        <v>0.2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149</v>
      </c>
      <c r="AU156" s="261" t="s">
        <v>86</v>
      </c>
      <c r="AV156" s="13" t="s">
        <v>86</v>
      </c>
      <c r="AW156" s="13" t="s">
        <v>32</v>
      </c>
      <c r="AX156" s="13" t="s">
        <v>76</v>
      </c>
      <c r="AY156" s="261" t="s">
        <v>141</v>
      </c>
    </row>
    <row r="157" spans="1:51" s="15" customFormat="1" ht="12">
      <c r="A157" s="15"/>
      <c r="B157" s="273"/>
      <c r="C157" s="274"/>
      <c r="D157" s="252" t="s">
        <v>149</v>
      </c>
      <c r="E157" s="275" t="s">
        <v>1</v>
      </c>
      <c r="F157" s="276" t="s">
        <v>192</v>
      </c>
      <c r="G157" s="274"/>
      <c r="H157" s="275" t="s">
        <v>1</v>
      </c>
      <c r="I157" s="277"/>
      <c r="J157" s="274"/>
      <c r="K157" s="274"/>
      <c r="L157" s="278"/>
      <c r="M157" s="279"/>
      <c r="N157" s="280"/>
      <c r="O157" s="280"/>
      <c r="P157" s="280"/>
      <c r="Q157" s="280"/>
      <c r="R157" s="280"/>
      <c r="S157" s="280"/>
      <c r="T157" s="28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2" t="s">
        <v>149</v>
      </c>
      <c r="AU157" s="282" t="s">
        <v>86</v>
      </c>
      <c r="AV157" s="15" t="s">
        <v>84</v>
      </c>
      <c r="AW157" s="15" t="s">
        <v>32</v>
      </c>
      <c r="AX157" s="15" t="s">
        <v>76</v>
      </c>
      <c r="AY157" s="282" t="s">
        <v>141</v>
      </c>
    </row>
    <row r="158" spans="1:51" s="13" customFormat="1" ht="12">
      <c r="A158" s="13"/>
      <c r="B158" s="250"/>
      <c r="C158" s="251"/>
      <c r="D158" s="252" t="s">
        <v>149</v>
      </c>
      <c r="E158" s="253" t="s">
        <v>1</v>
      </c>
      <c r="F158" s="254" t="s">
        <v>193</v>
      </c>
      <c r="G158" s="251"/>
      <c r="H158" s="255">
        <v>0.1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149</v>
      </c>
      <c r="AU158" s="261" t="s">
        <v>86</v>
      </c>
      <c r="AV158" s="13" t="s">
        <v>86</v>
      </c>
      <c r="AW158" s="13" t="s">
        <v>32</v>
      </c>
      <c r="AX158" s="13" t="s">
        <v>76</v>
      </c>
      <c r="AY158" s="261" t="s">
        <v>141</v>
      </c>
    </row>
    <row r="159" spans="1:51" s="14" customFormat="1" ht="12">
      <c r="A159" s="14"/>
      <c r="B159" s="262"/>
      <c r="C159" s="263"/>
      <c r="D159" s="252" t="s">
        <v>149</v>
      </c>
      <c r="E159" s="264" t="s">
        <v>1</v>
      </c>
      <c r="F159" s="265" t="s">
        <v>151</v>
      </c>
      <c r="G159" s="263"/>
      <c r="H159" s="266">
        <v>0.30000000000000004</v>
      </c>
      <c r="I159" s="267"/>
      <c r="J159" s="263"/>
      <c r="K159" s="263"/>
      <c r="L159" s="268"/>
      <c r="M159" s="269"/>
      <c r="N159" s="270"/>
      <c r="O159" s="270"/>
      <c r="P159" s="270"/>
      <c r="Q159" s="270"/>
      <c r="R159" s="270"/>
      <c r="S159" s="270"/>
      <c r="T159" s="27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2" t="s">
        <v>149</v>
      </c>
      <c r="AU159" s="272" t="s">
        <v>86</v>
      </c>
      <c r="AV159" s="14" t="s">
        <v>147</v>
      </c>
      <c r="AW159" s="14" t="s">
        <v>32</v>
      </c>
      <c r="AX159" s="14" t="s">
        <v>84</v>
      </c>
      <c r="AY159" s="272" t="s">
        <v>141</v>
      </c>
    </row>
    <row r="160" spans="1:65" s="2" customFormat="1" ht="21.75" customHeight="1">
      <c r="A160" s="38"/>
      <c r="B160" s="39"/>
      <c r="C160" s="236" t="s">
        <v>194</v>
      </c>
      <c r="D160" s="236" t="s">
        <v>143</v>
      </c>
      <c r="E160" s="237" t="s">
        <v>195</v>
      </c>
      <c r="F160" s="238" t="s">
        <v>196</v>
      </c>
      <c r="G160" s="239" t="s">
        <v>160</v>
      </c>
      <c r="H160" s="240">
        <v>3.104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41</v>
      </c>
      <c r="O160" s="91"/>
      <c r="P160" s="246">
        <f>O160*H160</f>
        <v>0</v>
      </c>
      <c r="Q160" s="246">
        <v>2.45329</v>
      </c>
      <c r="R160" s="246">
        <f>Q160*H160</f>
        <v>7.61501216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147</v>
      </c>
      <c r="AT160" s="248" t="s">
        <v>143</v>
      </c>
      <c r="AU160" s="248" t="s">
        <v>86</v>
      </c>
      <c r="AY160" s="17" t="s">
        <v>141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84</v>
      </c>
      <c r="BK160" s="249">
        <f>ROUND(I160*H160,2)</f>
        <v>0</v>
      </c>
      <c r="BL160" s="17" t="s">
        <v>147</v>
      </c>
      <c r="BM160" s="248" t="s">
        <v>197</v>
      </c>
    </row>
    <row r="161" spans="1:51" s="15" customFormat="1" ht="12">
      <c r="A161" s="15"/>
      <c r="B161" s="273"/>
      <c r="C161" s="274"/>
      <c r="D161" s="252" t="s">
        <v>149</v>
      </c>
      <c r="E161" s="275" t="s">
        <v>1</v>
      </c>
      <c r="F161" s="276" t="s">
        <v>198</v>
      </c>
      <c r="G161" s="274"/>
      <c r="H161" s="275" t="s">
        <v>1</v>
      </c>
      <c r="I161" s="277"/>
      <c r="J161" s="274"/>
      <c r="K161" s="274"/>
      <c r="L161" s="278"/>
      <c r="M161" s="279"/>
      <c r="N161" s="280"/>
      <c r="O161" s="280"/>
      <c r="P161" s="280"/>
      <c r="Q161" s="280"/>
      <c r="R161" s="280"/>
      <c r="S161" s="280"/>
      <c r="T161" s="28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2" t="s">
        <v>149</v>
      </c>
      <c r="AU161" s="282" t="s">
        <v>86</v>
      </c>
      <c r="AV161" s="15" t="s">
        <v>84</v>
      </c>
      <c r="AW161" s="15" t="s">
        <v>32</v>
      </c>
      <c r="AX161" s="15" t="s">
        <v>76</v>
      </c>
      <c r="AY161" s="282" t="s">
        <v>141</v>
      </c>
    </row>
    <row r="162" spans="1:51" s="13" customFormat="1" ht="12">
      <c r="A162" s="13"/>
      <c r="B162" s="250"/>
      <c r="C162" s="251"/>
      <c r="D162" s="252" t="s">
        <v>149</v>
      </c>
      <c r="E162" s="253" t="s">
        <v>1</v>
      </c>
      <c r="F162" s="254" t="s">
        <v>199</v>
      </c>
      <c r="G162" s="251"/>
      <c r="H162" s="255">
        <v>2.25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149</v>
      </c>
      <c r="AU162" s="261" t="s">
        <v>86</v>
      </c>
      <c r="AV162" s="13" t="s">
        <v>86</v>
      </c>
      <c r="AW162" s="13" t="s">
        <v>32</v>
      </c>
      <c r="AX162" s="13" t="s">
        <v>76</v>
      </c>
      <c r="AY162" s="261" t="s">
        <v>141</v>
      </c>
    </row>
    <row r="163" spans="1:51" s="15" customFormat="1" ht="12">
      <c r="A163" s="15"/>
      <c r="B163" s="273"/>
      <c r="C163" s="274"/>
      <c r="D163" s="252" t="s">
        <v>149</v>
      </c>
      <c r="E163" s="275" t="s">
        <v>1</v>
      </c>
      <c r="F163" s="276" t="s">
        <v>200</v>
      </c>
      <c r="G163" s="274"/>
      <c r="H163" s="275" t="s">
        <v>1</v>
      </c>
      <c r="I163" s="277"/>
      <c r="J163" s="274"/>
      <c r="K163" s="274"/>
      <c r="L163" s="278"/>
      <c r="M163" s="279"/>
      <c r="N163" s="280"/>
      <c r="O163" s="280"/>
      <c r="P163" s="280"/>
      <c r="Q163" s="280"/>
      <c r="R163" s="280"/>
      <c r="S163" s="280"/>
      <c r="T163" s="28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2" t="s">
        <v>149</v>
      </c>
      <c r="AU163" s="282" t="s">
        <v>86</v>
      </c>
      <c r="AV163" s="15" t="s">
        <v>84</v>
      </c>
      <c r="AW163" s="15" t="s">
        <v>32</v>
      </c>
      <c r="AX163" s="15" t="s">
        <v>76</v>
      </c>
      <c r="AY163" s="282" t="s">
        <v>141</v>
      </c>
    </row>
    <row r="164" spans="1:51" s="13" customFormat="1" ht="12">
      <c r="A164" s="13"/>
      <c r="B164" s="250"/>
      <c r="C164" s="251"/>
      <c r="D164" s="252" t="s">
        <v>149</v>
      </c>
      <c r="E164" s="253" t="s">
        <v>1</v>
      </c>
      <c r="F164" s="254" t="s">
        <v>201</v>
      </c>
      <c r="G164" s="251"/>
      <c r="H164" s="255">
        <v>0.854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149</v>
      </c>
      <c r="AU164" s="261" t="s">
        <v>86</v>
      </c>
      <c r="AV164" s="13" t="s">
        <v>86</v>
      </c>
      <c r="AW164" s="13" t="s">
        <v>32</v>
      </c>
      <c r="AX164" s="13" t="s">
        <v>76</v>
      </c>
      <c r="AY164" s="261" t="s">
        <v>141</v>
      </c>
    </row>
    <row r="165" spans="1:51" s="14" customFormat="1" ht="12">
      <c r="A165" s="14"/>
      <c r="B165" s="262"/>
      <c r="C165" s="263"/>
      <c r="D165" s="252" t="s">
        <v>149</v>
      </c>
      <c r="E165" s="264" t="s">
        <v>1</v>
      </c>
      <c r="F165" s="265" t="s">
        <v>151</v>
      </c>
      <c r="G165" s="263"/>
      <c r="H165" s="266">
        <v>3.104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2" t="s">
        <v>149</v>
      </c>
      <c r="AU165" s="272" t="s">
        <v>86</v>
      </c>
      <c r="AV165" s="14" t="s">
        <v>147</v>
      </c>
      <c r="AW165" s="14" t="s">
        <v>32</v>
      </c>
      <c r="AX165" s="14" t="s">
        <v>84</v>
      </c>
      <c r="AY165" s="272" t="s">
        <v>141</v>
      </c>
    </row>
    <row r="166" spans="1:65" s="2" customFormat="1" ht="21.75" customHeight="1">
      <c r="A166" s="38"/>
      <c r="B166" s="39"/>
      <c r="C166" s="236" t="s">
        <v>202</v>
      </c>
      <c r="D166" s="236" t="s">
        <v>143</v>
      </c>
      <c r="E166" s="237" t="s">
        <v>203</v>
      </c>
      <c r="F166" s="238" t="s">
        <v>204</v>
      </c>
      <c r="G166" s="239" t="s">
        <v>154</v>
      </c>
      <c r="H166" s="240">
        <v>65.945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41</v>
      </c>
      <c r="O166" s="91"/>
      <c r="P166" s="246">
        <f>O166*H166</f>
        <v>0</v>
      </c>
      <c r="Q166" s="246">
        <v>0.71546</v>
      </c>
      <c r="R166" s="246">
        <f>Q166*H166</f>
        <v>47.1810097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147</v>
      </c>
      <c r="AT166" s="248" t="s">
        <v>143</v>
      </c>
      <c r="AU166" s="248" t="s">
        <v>86</v>
      </c>
      <c r="AY166" s="17" t="s">
        <v>141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84</v>
      </c>
      <c r="BK166" s="249">
        <f>ROUND(I166*H166,2)</f>
        <v>0</v>
      </c>
      <c r="BL166" s="17" t="s">
        <v>147</v>
      </c>
      <c r="BM166" s="248" t="s">
        <v>205</v>
      </c>
    </row>
    <row r="167" spans="1:51" s="15" customFormat="1" ht="12">
      <c r="A167" s="15"/>
      <c r="B167" s="273"/>
      <c r="C167" s="274"/>
      <c r="D167" s="252" t="s">
        <v>149</v>
      </c>
      <c r="E167" s="275" t="s">
        <v>1</v>
      </c>
      <c r="F167" s="276" t="s">
        <v>206</v>
      </c>
      <c r="G167" s="274"/>
      <c r="H167" s="275" t="s">
        <v>1</v>
      </c>
      <c r="I167" s="277"/>
      <c r="J167" s="274"/>
      <c r="K167" s="274"/>
      <c r="L167" s="278"/>
      <c r="M167" s="279"/>
      <c r="N167" s="280"/>
      <c r="O167" s="280"/>
      <c r="P167" s="280"/>
      <c r="Q167" s="280"/>
      <c r="R167" s="280"/>
      <c r="S167" s="280"/>
      <c r="T167" s="28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2" t="s">
        <v>149</v>
      </c>
      <c r="AU167" s="282" t="s">
        <v>86</v>
      </c>
      <c r="AV167" s="15" t="s">
        <v>84</v>
      </c>
      <c r="AW167" s="15" t="s">
        <v>32</v>
      </c>
      <c r="AX167" s="15" t="s">
        <v>76</v>
      </c>
      <c r="AY167" s="282" t="s">
        <v>141</v>
      </c>
    </row>
    <row r="168" spans="1:51" s="13" customFormat="1" ht="12">
      <c r="A168" s="13"/>
      <c r="B168" s="250"/>
      <c r="C168" s="251"/>
      <c r="D168" s="252" t="s">
        <v>149</v>
      </c>
      <c r="E168" s="253" t="s">
        <v>1</v>
      </c>
      <c r="F168" s="254" t="s">
        <v>207</v>
      </c>
      <c r="G168" s="251"/>
      <c r="H168" s="255">
        <v>56.304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149</v>
      </c>
      <c r="AU168" s="261" t="s">
        <v>86</v>
      </c>
      <c r="AV168" s="13" t="s">
        <v>86</v>
      </c>
      <c r="AW168" s="13" t="s">
        <v>32</v>
      </c>
      <c r="AX168" s="13" t="s">
        <v>76</v>
      </c>
      <c r="AY168" s="261" t="s">
        <v>141</v>
      </c>
    </row>
    <row r="169" spans="1:51" s="13" customFormat="1" ht="12">
      <c r="A169" s="13"/>
      <c r="B169" s="250"/>
      <c r="C169" s="251"/>
      <c r="D169" s="252" t="s">
        <v>149</v>
      </c>
      <c r="E169" s="253" t="s">
        <v>1</v>
      </c>
      <c r="F169" s="254" t="s">
        <v>208</v>
      </c>
      <c r="G169" s="251"/>
      <c r="H169" s="255">
        <v>-4.429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149</v>
      </c>
      <c r="AU169" s="261" t="s">
        <v>86</v>
      </c>
      <c r="AV169" s="13" t="s">
        <v>86</v>
      </c>
      <c r="AW169" s="13" t="s">
        <v>32</v>
      </c>
      <c r="AX169" s="13" t="s">
        <v>76</v>
      </c>
      <c r="AY169" s="261" t="s">
        <v>141</v>
      </c>
    </row>
    <row r="170" spans="1:51" s="15" customFormat="1" ht="12">
      <c r="A170" s="15"/>
      <c r="B170" s="273"/>
      <c r="C170" s="274"/>
      <c r="D170" s="252" t="s">
        <v>149</v>
      </c>
      <c r="E170" s="275" t="s">
        <v>1</v>
      </c>
      <c r="F170" s="276" t="s">
        <v>209</v>
      </c>
      <c r="G170" s="274"/>
      <c r="H170" s="275" t="s">
        <v>1</v>
      </c>
      <c r="I170" s="277"/>
      <c r="J170" s="274"/>
      <c r="K170" s="274"/>
      <c r="L170" s="278"/>
      <c r="M170" s="279"/>
      <c r="N170" s="280"/>
      <c r="O170" s="280"/>
      <c r="P170" s="280"/>
      <c r="Q170" s="280"/>
      <c r="R170" s="280"/>
      <c r="S170" s="280"/>
      <c r="T170" s="28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2" t="s">
        <v>149</v>
      </c>
      <c r="AU170" s="282" t="s">
        <v>86</v>
      </c>
      <c r="AV170" s="15" t="s">
        <v>84</v>
      </c>
      <c r="AW170" s="15" t="s">
        <v>32</v>
      </c>
      <c r="AX170" s="15" t="s">
        <v>76</v>
      </c>
      <c r="AY170" s="282" t="s">
        <v>141</v>
      </c>
    </row>
    <row r="171" spans="1:51" s="13" customFormat="1" ht="12">
      <c r="A171" s="13"/>
      <c r="B171" s="250"/>
      <c r="C171" s="251"/>
      <c r="D171" s="252" t="s">
        <v>149</v>
      </c>
      <c r="E171" s="253" t="s">
        <v>1</v>
      </c>
      <c r="F171" s="254" t="s">
        <v>210</v>
      </c>
      <c r="G171" s="251"/>
      <c r="H171" s="255">
        <v>2.94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149</v>
      </c>
      <c r="AU171" s="261" t="s">
        <v>86</v>
      </c>
      <c r="AV171" s="13" t="s">
        <v>86</v>
      </c>
      <c r="AW171" s="13" t="s">
        <v>32</v>
      </c>
      <c r="AX171" s="13" t="s">
        <v>76</v>
      </c>
      <c r="AY171" s="261" t="s">
        <v>141</v>
      </c>
    </row>
    <row r="172" spans="1:51" s="13" customFormat="1" ht="12">
      <c r="A172" s="13"/>
      <c r="B172" s="250"/>
      <c r="C172" s="251"/>
      <c r="D172" s="252" t="s">
        <v>149</v>
      </c>
      <c r="E172" s="253" t="s">
        <v>1</v>
      </c>
      <c r="F172" s="254" t="s">
        <v>211</v>
      </c>
      <c r="G172" s="251"/>
      <c r="H172" s="255">
        <v>4.5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149</v>
      </c>
      <c r="AU172" s="261" t="s">
        <v>86</v>
      </c>
      <c r="AV172" s="13" t="s">
        <v>86</v>
      </c>
      <c r="AW172" s="13" t="s">
        <v>32</v>
      </c>
      <c r="AX172" s="13" t="s">
        <v>76</v>
      </c>
      <c r="AY172" s="261" t="s">
        <v>141</v>
      </c>
    </row>
    <row r="173" spans="1:51" s="15" customFormat="1" ht="12">
      <c r="A173" s="15"/>
      <c r="B173" s="273"/>
      <c r="C173" s="274"/>
      <c r="D173" s="252" t="s">
        <v>149</v>
      </c>
      <c r="E173" s="275" t="s">
        <v>1</v>
      </c>
      <c r="F173" s="276" t="s">
        <v>212</v>
      </c>
      <c r="G173" s="274"/>
      <c r="H173" s="275" t="s">
        <v>1</v>
      </c>
      <c r="I173" s="277"/>
      <c r="J173" s="274"/>
      <c r="K173" s="274"/>
      <c r="L173" s="278"/>
      <c r="M173" s="279"/>
      <c r="N173" s="280"/>
      <c r="O173" s="280"/>
      <c r="P173" s="280"/>
      <c r="Q173" s="280"/>
      <c r="R173" s="280"/>
      <c r="S173" s="280"/>
      <c r="T173" s="28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2" t="s">
        <v>149</v>
      </c>
      <c r="AU173" s="282" t="s">
        <v>86</v>
      </c>
      <c r="AV173" s="15" t="s">
        <v>84</v>
      </c>
      <c r="AW173" s="15" t="s">
        <v>32</v>
      </c>
      <c r="AX173" s="15" t="s">
        <v>76</v>
      </c>
      <c r="AY173" s="282" t="s">
        <v>141</v>
      </c>
    </row>
    <row r="174" spans="1:51" s="13" customFormat="1" ht="12">
      <c r="A174" s="13"/>
      <c r="B174" s="250"/>
      <c r="C174" s="251"/>
      <c r="D174" s="252" t="s">
        <v>149</v>
      </c>
      <c r="E174" s="253" t="s">
        <v>1</v>
      </c>
      <c r="F174" s="254" t="s">
        <v>213</v>
      </c>
      <c r="G174" s="251"/>
      <c r="H174" s="255">
        <v>6.63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149</v>
      </c>
      <c r="AU174" s="261" t="s">
        <v>86</v>
      </c>
      <c r="AV174" s="13" t="s">
        <v>86</v>
      </c>
      <c r="AW174" s="13" t="s">
        <v>32</v>
      </c>
      <c r="AX174" s="13" t="s">
        <v>76</v>
      </c>
      <c r="AY174" s="261" t="s">
        <v>141</v>
      </c>
    </row>
    <row r="175" spans="1:51" s="14" customFormat="1" ht="12">
      <c r="A175" s="14"/>
      <c r="B175" s="262"/>
      <c r="C175" s="263"/>
      <c r="D175" s="252" t="s">
        <v>149</v>
      </c>
      <c r="E175" s="264" t="s">
        <v>1</v>
      </c>
      <c r="F175" s="265" t="s">
        <v>151</v>
      </c>
      <c r="G175" s="263"/>
      <c r="H175" s="266">
        <v>65.945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2" t="s">
        <v>149</v>
      </c>
      <c r="AU175" s="272" t="s">
        <v>86</v>
      </c>
      <c r="AV175" s="14" t="s">
        <v>147</v>
      </c>
      <c r="AW175" s="14" t="s">
        <v>32</v>
      </c>
      <c r="AX175" s="14" t="s">
        <v>84</v>
      </c>
      <c r="AY175" s="272" t="s">
        <v>141</v>
      </c>
    </row>
    <row r="176" spans="1:63" s="12" customFormat="1" ht="22.8" customHeight="1">
      <c r="A176" s="12"/>
      <c r="B176" s="220"/>
      <c r="C176" s="221"/>
      <c r="D176" s="222" t="s">
        <v>75</v>
      </c>
      <c r="E176" s="234" t="s">
        <v>157</v>
      </c>
      <c r="F176" s="234" t="s">
        <v>214</v>
      </c>
      <c r="G176" s="221"/>
      <c r="H176" s="221"/>
      <c r="I176" s="224"/>
      <c r="J176" s="235">
        <f>BK176</f>
        <v>0</v>
      </c>
      <c r="K176" s="221"/>
      <c r="L176" s="226"/>
      <c r="M176" s="227"/>
      <c r="N176" s="228"/>
      <c r="O176" s="228"/>
      <c r="P176" s="229">
        <f>SUM(P177:P206)</f>
        <v>0</v>
      </c>
      <c r="Q176" s="228"/>
      <c r="R176" s="229">
        <f>SUM(R177:R206)</f>
        <v>13.155476620000002</v>
      </c>
      <c r="S176" s="228"/>
      <c r="T176" s="230">
        <f>SUM(T177:T206)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1" t="s">
        <v>84</v>
      </c>
      <c r="AT176" s="232" t="s">
        <v>75</v>
      </c>
      <c r="AU176" s="232" t="s">
        <v>84</v>
      </c>
      <c r="AY176" s="231" t="s">
        <v>141</v>
      </c>
      <c r="BK176" s="233">
        <f>SUM(BK177:BK206)</f>
        <v>0</v>
      </c>
    </row>
    <row r="177" spans="1:65" s="2" customFormat="1" ht="33" customHeight="1">
      <c r="A177" s="38"/>
      <c r="B177" s="39"/>
      <c r="C177" s="236" t="s">
        <v>215</v>
      </c>
      <c r="D177" s="236" t="s">
        <v>143</v>
      </c>
      <c r="E177" s="237" t="s">
        <v>216</v>
      </c>
      <c r="F177" s="238" t="s">
        <v>217</v>
      </c>
      <c r="G177" s="239" t="s">
        <v>154</v>
      </c>
      <c r="H177" s="240">
        <v>9.026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41</v>
      </c>
      <c r="O177" s="91"/>
      <c r="P177" s="246">
        <f>O177*H177</f>
        <v>0</v>
      </c>
      <c r="Q177" s="246">
        <v>0.14854</v>
      </c>
      <c r="R177" s="246">
        <f>Q177*H177</f>
        <v>1.34072204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147</v>
      </c>
      <c r="AT177" s="248" t="s">
        <v>143</v>
      </c>
      <c r="AU177" s="248" t="s">
        <v>86</v>
      </c>
      <c r="AY177" s="17" t="s">
        <v>141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84</v>
      </c>
      <c r="BK177" s="249">
        <f>ROUND(I177*H177,2)</f>
        <v>0</v>
      </c>
      <c r="BL177" s="17" t="s">
        <v>147</v>
      </c>
      <c r="BM177" s="248" t="s">
        <v>218</v>
      </c>
    </row>
    <row r="178" spans="1:51" s="13" customFormat="1" ht="12">
      <c r="A178" s="13"/>
      <c r="B178" s="250"/>
      <c r="C178" s="251"/>
      <c r="D178" s="252" t="s">
        <v>149</v>
      </c>
      <c r="E178" s="253" t="s">
        <v>1</v>
      </c>
      <c r="F178" s="254" t="s">
        <v>219</v>
      </c>
      <c r="G178" s="251"/>
      <c r="H178" s="255">
        <v>13.856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149</v>
      </c>
      <c r="AU178" s="261" t="s">
        <v>86</v>
      </c>
      <c r="AV178" s="13" t="s">
        <v>86</v>
      </c>
      <c r="AW178" s="13" t="s">
        <v>32</v>
      </c>
      <c r="AX178" s="13" t="s">
        <v>76</v>
      </c>
      <c r="AY178" s="261" t="s">
        <v>141</v>
      </c>
    </row>
    <row r="179" spans="1:51" s="13" customFormat="1" ht="12">
      <c r="A179" s="13"/>
      <c r="B179" s="250"/>
      <c r="C179" s="251"/>
      <c r="D179" s="252" t="s">
        <v>149</v>
      </c>
      <c r="E179" s="253" t="s">
        <v>1</v>
      </c>
      <c r="F179" s="254" t="s">
        <v>220</v>
      </c>
      <c r="G179" s="251"/>
      <c r="H179" s="255">
        <v>-4.83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149</v>
      </c>
      <c r="AU179" s="261" t="s">
        <v>86</v>
      </c>
      <c r="AV179" s="13" t="s">
        <v>86</v>
      </c>
      <c r="AW179" s="13" t="s">
        <v>32</v>
      </c>
      <c r="AX179" s="13" t="s">
        <v>76</v>
      </c>
      <c r="AY179" s="261" t="s">
        <v>141</v>
      </c>
    </row>
    <row r="180" spans="1:51" s="14" customFormat="1" ht="12">
      <c r="A180" s="14"/>
      <c r="B180" s="262"/>
      <c r="C180" s="263"/>
      <c r="D180" s="252" t="s">
        <v>149</v>
      </c>
      <c r="E180" s="264" t="s">
        <v>1</v>
      </c>
      <c r="F180" s="265" t="s">
        <v>151</v>
      </c>
      <c r="G180" s="263"/>
      <c r="H180" s="266">
        <v>9.026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2" t="s">
        <v>149</v>
      </c>
      <c r="AU180" s="272" t="s">
        <v>86</v>
      </c>
      <c r="AV180" s="14" t="s">
        <v>147</v>
      </c>
      <c r="AW180" s="14" t="s">
        <v>32</v>
      </c>
      <c r="AX180" s="14" t="s">
        <v>84</v>
      </c>
      <c r="AY180" s="272" t="s">
        <v>141</v>
      </c>
    </row>
    <row r="181" spans="1:65" s="2" customFormat="1" ht="21.75" customHeight="1">
      <c r="A181" s="38"/>
      <c r="B181" s="39"/>
      <c r="C181" s="236" t="s">
        <v>221</v>
      </c>
      <c r="D181" s="236" t="s">
        <v>143</v>
      </c>
      <c r="E181" s="237" t="s">
        <v>222</v>
      </c>
      <c r="F181" s="238" t="s">
        <v>223</v>
      </c>
      <c r="G181" s="239" t="s">
        <v>154</v>
      </c>
      <c r="H181" s="240">
        <v>4.85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41</v>
      </c>
      <c r="O181" s="91"/>
      <c r="P181" s="246">
        <f>O181*H181</f>
        <v>0</v>
      </c>
      <c r="Q181" s="246">
        <v>0.17351</v>
      </c>
      <c r="R181" s="246">
        <f>Q181*H181</f>
        <v>0.8415235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147</v>
      </c>
      <c r="AT181" s="248" t="s">
        <v>143</v>
      </c>
      <c r="AU181" s="248" t="s">
        <v>86</v>
      </c>
      <c r="AY181" s="17" t="s">
        <v>141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84</v>
      </c>
      <c r="BK181" s="249">
        <f>ROUND(I181*H181,2)</f>
        <v>0</v>
      </c>
      <c r="BL181" s="17" t="s">
        <v>147</v>
      </c>
      <c r="BM181" s="248" t="s">
        <v>224</v>
      </c>
    </row>
    <row r="182" spans="1:51" s="15" customFormat="1" ht="12">
      <c r="A182" s="15"/>
      <c r="B182" s="273"/>
      <c r="C182" s="274"/>
      <c r="D182" s="252" t="s">
        <v>149</v>
      </c>
      <c r="E182" s="275" t="s">
        <v>1</v>
      </c>
      <c r="F182" s="276" t="s">
        <v>225</v>
      </c>
      <c r="G182" s="274"/>
      <c r="H182" s="275" t="s">
        <v>1</v>
      </c>
      <c r="I182" s="277"/>
      <c r="J182" s="274"/>
      <c r="K182" s="274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149</v>
      </c>
      <c r="AU182" s="282" t="s">
        <v>86</v>
      </c>
      <c r="AV182" s="15" t="s">
        <v>84</v>
      </c>
      <c r="AW182" s="15" t="s">
        <v>32</v>
      </c>
      <c r="AX182" s="15" t="s">
        <v>76</v>
      </c>
      <c r="AY182" s="282" t="s">
        <v>141</v>
      </c>
    </row>
    <row r="183" spans="1:51" s="13" customFormat="1" ht="12">
      <c r="A183" s="13"/>
      <c r="B183" s="250"/>
      <c r="C183" s="251"/>
      <c r="D183" s="252" t="s">
        <v>149</v>
      </c>
      <c r="E183" s="253" t="s">
        <v>1</v>
      </c>
      <c r="F183" s="254" t="s">
        <v>226</v>
      </c>
      <c r="G183" s="251"/>
      <c r="H183" s="255">
        <v>4.85</v>
      </c>
      <c r="I183" s="256"/>
      <c r="J183" s="251"/>
      <c r="K183" s="251"/>
      <c r="L183" s="257"/>
      <c r="M183" s="258"/>
      <c r="N183" s="259"/>
      <c r="O183" s="259"/>
      <c r="P183" s="259"/>
      <c r="Q183" s="259"/>
      <c r="R183" s="259"/>
      <c r="S183" s="259"/>
      <c r="T183" s="26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1" t="s">
        <v>149</v>
      </c>
      <c r="AU183" s="261" t="s">
        <v>86</v>
      </c>
      <c r="AV183" s="13" t="s">
        <v>86</v>
      </c>
      <c r="AW183" s="13" t="s">
        <v>32</v>
      </c>
      <c r="AX183" s="13" t="s">
        <v>76</v>
      </c>
      <c r="AY183" s="261" t="s">
        <v>141</v>
      </c>
    </row>
    <row r="184" spans="1:51" s="14" customFormat="1" ht="12">
      <c r="A184" s="14"/>
      <c r="B184" s="262"/>
      <c r="C184" s="263"/>
      <c r="D184" s="252" t="s">
        <v>149</v>
      </c>
      <c r="E184" s="264" t="s">
        <v>1</v>
      </c>
      <c r="F184" s="265" t="s">
        <v>151</v>
      </c>
      <c r="G184" s="263"/>
      <c r="H184" s="266">
        <v>4.85</v>
      </c>
      <c r="I184" s="267"/>
      <c r="J184" s="263"/>
      <c r="K184" s="263"/>
      <c r="L184" s="268"/>
      <c r="M184" s="269"/>
      <c r="N184" s="270"/>
      <c r="O184" s="270"/>
      <c r="P184" s="270"/>
      <c r="Q184" s="270"/>
      <c r="R184" s="270"/>
      <c r="S184" s="270"/>
      <c r="T184" s="27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2" t="s">
        <v>149</v>
      </c>
      <c r="AU184" s="272" t="s">
        <v>86</v>
      </c>
      <c r="AV184" s="14" t="s">
        <v>147</v>
      </c>
      <c r="AW184" s="14" t="s">
        <v>32</v>
      </c>
      <c r="AX184" s="14" t="s">
        <v>84</v>
      </c>
      <c r="AY184" s="272" t="s">
        <v>141</v>
      </c>
    </row>
    <row r="185" spans="1:65" s="2" customFormat="1" ht="21.75" customHeight="1">
      <c r="A185" s="38"/>
      <c r="B185" s="39"/>
      <c r="C185" s="236" t="s">
        <v>227</v>
      </c>
      <c r="D185" s="236" t="s">
        <v>143</v>
      </c>
      <c r="E185" s="237" t="s">
        <v>228</v>
      </c>
      <c r="F185" s="238" t="s">
        <v>229</v>
      </c>
      <c r="G185" s="239" t="s">
        <v>230</v>
      </c>
      <c r="H185" s="240">
        <v>7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41</v>
      </c>
      <c r="O185" s="91"/>
      <c r="P185" s="246">
        <f>O185*H185</f>
        <v>0</v>
      </c>
      <c r="Q185" s="246">
        <v>0.02628</v>
      </c>
      <c r="R185" s="246">
        <f>Q185*H185</f>
        <v>0.18396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147</v>
      </c>
      <c r="AT185" s="248" t="s">
        <v>143</v>
      </c>
      <c r="AU185" s="248" t="s">
        <v>86</v>
      </c>
      <c r="AY185" s="17" t="s">
        <v>141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84</v>
      </c>
      <c r="BK185" s="249">
        <f>ROUND(I185*H185,2)</f>
        <v>0</v>
      </c>
      <c r="BL185" s="17" t="s">
        <v>147</v>
      </c>
      <c r="BM185" s="248" t="s">
        <v>231</v>
      </c>
    </row>
    <row r="186" spans="1:65" s="2" customFormat="1" ht="21.75" customHeight="1">
      <c r="A186" s="38"/>
      <c r="B186" s="39"/>
      <c r="C186" s="236" t="s">
        <v>8</v>
      </c>
      <c r="D186" s="236" t="s">
        <v>143</v>
      </c>
      <c r="E186" s="237" t="s">
        <v>232</v>
      </c>
      <c r="F186" s="238" t="s">
        <v>233</v>
      </c>
      <c r="G186" s="239" t="s">
        <v>230</v>
      </c>
      <c r="H186" s="240">
        <v>4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41</v>
      </c>
      <c r="O186" s="91"/>
      <c r="P186" s="246">
        <f>O186*H186</f>
        <v>0</v>
      </c>
      <c r="Q186" s="246">
        <v>0.03963</v>
      </c>
      <c r="R186" s="246">
        <f>Q186*H186</f>
        <v>0.15852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147</v>
      </c>
      <c r="AT186" s="248" t="s">
        <v>143</v>
      </c>
      <c r="AU186" s="248" t="s">
        <v>86</v>
      </c>
      <c r="AY186" s="17" t="s">
        <v>141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84</v>
      </c>
      <c r="BK186" s="249">
        <f>ROUND(I186*H186,2)</f>
        <v>0</v>
      </c>
      <c r="BL186" s="17" t="s">
        <v>147</v>
      </c>
      <c r="BM186" s="248" t="s">
        <v>234</v>
      </c>
    </row>
    <row r="187" spans="1:65" s="2" customFormat="1" ht="21.75" customHeight="1">
      <c r="A187" s="38"/>
      <c r="B187" s="39"/>
      <c r="C187" s="236" t="s">
        <v>235</v>
      </c>
      <c r="D187" s="236" t="s">
        <v>143</v>
      </c>
      <c r="E187" s="237" t="s">
        <v>236</v>
      </c>
      <c r="F187" s="238" t="s">
        <v>237</v>
      </c>
      <c r="G187" s="239" t="s">
        <v>230</v>
      </c>
      <c r="H187" s="240">
        <v>1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41</v>
      </c>
      <c r="O187" s="91"/>
      <c r="P187" s="246">
        <f>O187*H187</f>
        <v>0</v>
      </c>
      <c r="Q187" s="246">
        <v>0.07321</v>
      </c>
      <c r="R187" s="246">
        <f>Q187*H187</f>
        <v>0.07321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147</v>
      </c>
      <c r="AT187" s="248" t="s">
        <v>143</v>
      </c>
      <c r="AU187" s="248" t="s">
        <v>86</v>
      </c>
      <c r="AY187" s="17" t="s">
        <v>141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84</v>
      </c>
      <c r="BK187" s="249">
        <f>ROUND(I187*H187,2)</f>
        <v>0</v>
      </c>
      <c r="BL187" s="17" t="s">
        <v>147</v>
      </c>
      <c r="BM187" s="248" t="s">
        <v>238</v>
      </c>
    </row>
    <row r="188" spans="1:65" s="2" customFormat="1" ht="21.75" customHeight="1">
      <c r="A188" s="38"/>
      <c r="B188" s="39"/>
      <c r="C188" s="236" t="s">
        <v>239</v>
      </c>
      <c r="D188" s="236" t="s">
        <v>143</v>
      </c>
      <c r="E188" s="237" t="s">
        <v>240</v>
      </c>
      <c r="F188" s="238" t="s">
        <v>241</v>
      </c>
      <c r="G188" s="239" t="s">
        <v>172</v>
      </c>
      <c r="H188" s="240">
        <v>0.154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41</v>
      </c>
      <c r="O188" s="91"/>
      <c r="P188" s="246">
        <f>O188*H188</f>
        <v>0</v>
      </c>
      <c r="Q188" s="246">
        <v>0.01709</v>
      </c>
      <c r="R188" s="246">
        <f>Q188*H188</f>
        <v>0.00263186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147</v>
      </c>
      <c r="AT188" s="248" t="s">
        <v>143</v>
      </c>
      <c r="AU188" s="248" t="s">
        <v>86</v>
      </c>
      <c r="AY188" s="17" t="s">
        <v>141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84</v>
      </c>
      <c r="BK188" s="249">
        <f>ROUND(I188*H188,2)</f>
        <v>0</v>
      </c>
      <c r="BL188" s="17" t="s">
        <v>147</v>
      </c>
      <c r="BM188" s="248" t="s">
        <v>242</v>
      </c>
    </row>
    <row r="189" spans="1:51" s="13" customFormat="1" ht="12">
      <c r="A189" s="13"/>
      <c r="B189" s="250"/>
      <c r="C189" s="251"/>
      <c r="D189" s="252" t="s">
        <v>149</v>
      </c>
      <c r="E189" s="253" t="s">
        <v>1</v>
      </c>
      <c r="F189" s="254" t="s">
        <v>243</v>
      </c>
      <c r="G189" s="251"/>
      <c r="H189" s="255">
        <v>0.101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149</v>
      </c>
      <c r="AU189" s="261" t="s">
        <v>86</v>
      </c>
      <c r="AV189" s="13" t="s">
        <v>86</v>
      </c>
      <c r="AW189" s="13" t="s">
        <v>32</v>
      </c>
      <c r="AX189" s="13" t="s">
        <v>76</v>
      </c>
      <c r="AY189" s="261" t="s">
        <v>141</v>
      </c>
    </row>
    <row r="190" spans="1:51" s="13" customFormat="1" ht="12">
      <c r="A190" s="13"/>
      <c r="B190" s="250"/>
      <c r="C190" s="251"/>
      <c r="D190" s="252" t="s">
        <v>149</v>
      </c>
      <c r="E190" s="253" t="s">
        <v>1</v>
      </c>
      <c r="F190" s="254" t="s">
        <v>244</v>
      </c>
      <c r="G190" s="251"/>
      <c r="H190" s="255">
        <v>0.053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149</v>
      </c>
      <c r="AU190" s="261" t="s">
        <v>86</v>
      </c>
      <c r="AV190" s="13" t="s">
        <v>86</v>
      </c>
      <c r="AW190" s="13" t="s">
        <v>32</v>
      </c>
      <c r="AX190" s="13" t="s">
        <v>76</v>
      </c>
      <c r="AY190" s="261" t="s">
        <v>141</v>
      </c>
    </row>
    <row r="191" spans="1:51" s="14" customFormat="1" ht="12">
      <c r="A191" s="14"/>
      <c r="B191" s="262"/>
      <c r="C191" s="263"/>
      <c r="D191" s="252" t="s">
        <v>149</v>
      </c>
      <c r="E191" s="264" t="s">
        <v>1</v>
      </c>
      <c r="F191" s="265" t="s">
        <v>151</v>
      </c>
      <c r="G191" s="263"/>
      <c r="H191" s="266">
        <v>0.154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2" t="s">
        <v>149</v>
      </c>
      <c r="AU191" s="272" t="s">
        <v>86</v>
      </c>
      <c r="AV191" s="14" t="s">
        <v>147</v>
      </c>
      <c r="AW191" s="14" t="s">
        <v>32</v>
      </c>
      <c r="AX191" s="14" t="s">
        <v>84</v>
      </c>
      <c r="AY191" s="272" t="s">
        <v>141</v>
      </c>
    </row>
    <row r="192" spans="1:65" s="2" customFormat="1" ht="16.5" customHeight="1">
      <c r="A192" s="38"/>
      <c r="B192" s="39"/>
      <c r="C192" s="283" t="s">
        <v>245</v>
      </c>
      <c r="D192" s="283" t="s">
        <v>246</v>
      </c>
      <c r="E192" s="284" t="s">
        <v>247</v>
      </c>
      <c r="F192" s="285" t="s">
        <v>248</v>
      </c>
      <c r="G192" s="286" t="s">
        <v>172</v>
      </c>
      <c r="H192" s="287">
        <v>0.101</v>
      </c>
      <c r="I192" s="288"/>
      <c r="J192" s="289">
        <f>ROUND(I192*H192,2)</f>
        <v>0</v>
      </c>
      <c r="K192" s="290"/>
      <c r="L192" s="291"/>
      <c r="M192" s="292" t="s">
        <v>1</v>
      </c>
      <c r="N192" s="293" t="s">
        <v>41</v>
      </c>
      <c r="O192" s="91"/>
      <c r="P192" s="246">
        <f>O192*H192</f>
        <v>0</v>
      </c>
      <c r="Q192" s="246">
        <v>1</v>
      </c>
      <c r="R192" s="246">
        <f>Q192*H192</f>
        <v>0.101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181</v>
      </c>
      <c r="AT192" s="248" t="s">
        <v>246</v>
      </c>
      <c r="AU192" s="248" t="s">
        <v>86</v>
      </c>
      <c r="AY192" s="17" t="s">
        <v>141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84</v>
      </c>
      <c r="BK192" s="249">
        <f>ROUND(I192*H192,2)</f>
        <v>0</v>
      </c>
      <c r="BL192" s="17" t="s">
        <v>147</v>
      </c>
      <c r="BM192" s="248" t="s">
        <v>249</v>
      </c>
    </row>
    <row r="193" spans="1:65" s="2" customFormat="1" ht="16.5" customHeight="1">
      <c r="A193" s="38"/>
      <c r="B193" s="39"/>
      <c r="C193" s="283" t="s">
        <v>250</v>
      </c>
      <c r="D193" s="283" t="s">
        <v>246</v>
      </c>
      <c r="E193" s="284" t="s">
        <v>251</v>
      </c>
      <c r="F193" s="285" t="s">
        <v>252</v>
      </c>
      <c r="G193" s="286" t="s">
        <v>172</v>
      </c>
      <c r="H193" s="287">
        <v>0.054</v>
      </c>
      <c r="I193" s="288"/>
      <c r="J193" s="289">
        <f>ROUND(I193*H193,2)</f>
        <v>0</v>
      </c>
      <c r="K193" s="290"/>
      <c r="L193" s="291"/>
      <c r="M193" s="292" t="s">
        <v>1</v>
      </c>
      <c r="N193" s="293" t="s">
        <v>41</v>
      </c>
      <c r="O193" s="91"/>
      <c r="P193" s="246">
        <f>O193*H193</f>
        <v>0</v>
      </c>
      <c r="Q193" s="246">
        <v>1</v>
      </c>
      <c r="R193" s="246">
        <f>Q193*H193</f>
        <v>0.054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181</v>
      </c>
      <c r="AT193" s="248" t="s">
        <v>246</v>
      </c>
      <c r="AU193" s="248" t="s">
        <v>86</v>
      </c>
      <c r="AY193" s="17" t="s">
        <v>141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84</v>
      </c>
      <c r="BK193" s="249">
        <f>ROUND(I193*H193,2)</f>
        <v>0</v>
      </c>
      <c r="BL193" s="17" t="s">
        <v>147</v>
      </c>
      <c r="BM193" s="248" t="s">
        <v>253</v>
      </c>
    </row>
    <row r="194" spans="1:65" s="2" customFormat="1" ht="21.75" customHeight="1">
      <c r="A194" s="38"/>
      <c r="B194" s="39"/>
      <c r="C194" s="236" t="s">
        <v>254</v>
      </c>
      <c r="D194" s="236" t="s">
        <v>143</v>
      </c>
      <c r="E194" s="237" t="s">
        <v>255</v>
      </c>
      <c r="F194" s="238" t="s">
        <v>256</v>
      </c>
      <c r="G194" s="239" t="s">
        <v>154</v>
      </c>
      <c r="H194" s="240">
        <v>10.688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41</v>
      </c>
      <c r="O194" s="91"/>
      <c r="P194" s="246">
        <f>O194*H194</f>
        <v>0</v>
      </c>
      <c r="Q194" s="246">
        <v>0.05015</v>
      </c>
      <c r="R194" s="246">
        <f>Q194*H194</f>
        <v>0.5360032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147</v>
      </c>
      <c r="AT194" s="248" t="s">
        <v>143</v>
      </c>
      <c r="AU194" s="248" t="s">
        <v>86</v>
      </c>
      <c r="AY194" s="17" t="s">
        <v>141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84</v>
      </c>
      <c r="BK194" s="249">
        <f>ROUND(I194*H194,2)</f>
        <v>0</v>
      </c>
      <c r="BL194" s="17" t="s">
        <v>147</v>
      </c>
      <c r="BM194" s="248" t="s">
        <v>257</v>
      </c>
    </row>
    <row r="195" spans="1:51" s="13" customFormat="1" ht="12">
      <c r="A195" s="13"/>
      <c r="B195" s="250"/>
      <c r="C195" s="251"/>
      <c r="D195" s="252" t="s">
        <v>149</v>
      </c>
      <c r="E195" s="253" t="s">
        <v>1</v>
      </c>
      <c r="F195" s="254" t="s">
        <v>258</v>
      </c>
      <c r="G195" s="251"/>
      <c r="H195" s="255">
        <v>10.688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1" t="s">
        <v>149</v>
      </c>
      <c r="AU195" s="261" t="s">
        <v>86</v>
      </c>
      <c r="AV195" s="13" t="s">
        <v>86</v>
      </c>
      <c r="AW195" s="13" t="s">
        <v>32</v>
      </c>
      <c r="AX195" s="13" t="s">
        <v>76</v>
      </c>
      <c r="AY195" s="261" t="s">
        <v>141</v>
      </c>
    </row>
    <row r="196" spans="1:51" s="14" customFormat="1" ht="12">
      <c r="A196" s="14"/>
      <c r="B196" s="262"/>
      <c r="C196" s="263"/>
      <c r="D196" s="252" t="s">
        <v>149</v>
      </c>
      <c r="E196" s="264" t="s">
        <v>1</v>
      </c>
      <c r="F196" s="265" t="s">
        <v>151</v>
      </c>
      <c r="G196" s="263"/>
      <c r="H196" s="266">
        <v>10.688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2" t="s">
        <v>149</v>
      </c>
      <c r="AU196" s="272" t="s">
        <v>86</v>
      </c>
      <c r="AV196" s="14" t="s">
        <v>147</v>
      </c>
      <c r="AW196" s="14" t="s">
        <v>32</v>
      </c>
      <c r="AX196" s="14" t="s">
        <v>84</v>
      </c>
      <c r="AY196" s="272" t="s">
        <v>141</v>
      </c>
    </row>
    <row r="197" spans="1:65" s="2" customFormat="1" ht="21.75" customHeight="1">
      <c r="A197" s="38"/>
      <c r="B197" s="39"/>
      <c r="C197" s="236" t="s">
        <v>7</v>
      </c>
      <c r="D197" s="236" t="s">
        <v>143</v>
      </c>
      <c r="E197" s="237" t="s">
        <v>259</v>
      </c>
      <c r="F197" s="238" t="s">
        <v>260</v>
      </c>
      <c r="G197" s="239" t="s">
        <v>154</v>
      </c>
      <c r="H197" s="240">
        <v>89.498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41</v>
      </c>
      <c r="O197" s="91"/>
      <c r="P197" s="246">
        <f>O197*H197</f>
        <v>0</v>
      </c>
      <c r="Q197" s="246">
        <v>0.05897</v>
      </c>
      <c r="R197" s="246">
        <f>Q197*H197</f>
        <v>5.27769706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147</v>
      </c>
      <c r="AT197" s="248" t="s">
        <v>143</v>
      </c>
      <c r="AU197" s="248" t="s">
        <v>86</v>
      </c>
      <c r="AY197" s="17" t="s">
        <v>141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84</v>
      </c>
      <c r="BK197" s="249">
        <f>ROUND(I197*H197,2)</f>
        <v>0</v>
      </c>
      <c r="BL197" s="17" t="s">
        <v>147</v>
      </c>
      <c r="BM197" s="248" t="s">
        <v>261</v>
      </c>
    </row>
    <row r="198" spans="1:51" s="15" customFormat="1" ht="12">
      <c r="A198" s="15"/>
      <c r="B198" s="273"/>
      <c r="C198" s="274"/>
      <c r="D198" s="252" t="s">
        <v>149</v>
      </c>
      <c r="E198" s="275" t="s">
        <v>1</v>
      </c>
      <c r="F198" s="276" t="s">
        <v>225</v>
      </c>
      <c r="G198" s="274"/>
      <c r="H198" s="275" t="s">
        <v>1</v>
      </c>
      <c r="I198" s="277"/>
      <c r="J198" s="274"/>
      <c r="K198" s="274"/>
      <c r="L198" s="278"/>
      <c r="M198" s="279"/>
      <c r="N198" s="280"/>
      <c r="O198" s="280"/>
      <c r="P198" s="280"/>
      <c r="Q198" s="280"/>
      <c r="R198" s="280"/>
      <c r="S198" s="280"/>
      <c r="T198" s="28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2" t="s">
        <v>149</v>
      </c>
      <c r="AU198" s="282" t="s">
        <v>86</v>
      </c>
      <c r="AV198" s="15" t="s">
        <v>84</v>
      </c>
      <c r="AW198" s="15" t="s">
        <v>32</v>
      </c>
      <c r="AX198" s="15" t="s">
        <v>76</v>
      </c>
      <c r="AY198" s="282" t="s">
        <v>141</v>
      </c>
    </row>
    <row r="199" spans="1:51" s="13" customFormat="1" ht="12">
      <c r="A199" s="13"/>
      <c r="B199" s="250"/>
      <c r="C199" s="251"/>
      <c r="D199" s="252" t="s">
        <v>149</v>
      </c>
      <c r="E199" s="253" t="s">
        <v>1</v>
      </c>
      <c r="F199" s="254" t="s">
        <v>262</v>
      </c>
      <c r="G199" s="251"/>
      <c r="H199" s="255">
        <v>77.92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149</v>
      </c>
      <c r="AU199" s="261" t="s">
        <v>86</v>
      </c>
      <c r="AV199" s="13" t="s">
        <v>86</v>
      </c>
      <c r="AW199" s="13" t="s">
        <v>32</v>
      </c>
      <c r="AX199" s="13" t="s">
        <v>76</v>
      </c>
      <c r="AY199" s="261" t="s">
        <v>141</v>
      </c>
    </row>
    <row r="200" spans="1:51" s="15" customFormat="1" ht="12">
      <c r="A200" s="15"/>
      <c r="B200" s="273"/>
      <c r="C200" s="274"/>
      <c r="D200" s="252" t="s">
        <v>149</v>
      </c>
      <c r="E200" s="275" t="s">
        <v>1</v>
      </c>
      <c r="F200" s="276" t="s">
        <v>263</v>
      </c>
      <c r="G200" s="274"/>
      <c r="H200" s="275" t="s">
        <v>1</v>
      </c>
      <c r="I200" s="277"/>
      <c r="J200" s="274"/>
      <c r="K200" s="274"/>
      <c r="L200" s="278"/>
      <c r="M200" s="279"/>
      <c r="N200" s="280"/>
      <c r="O200" s="280"/>
      <c r="P200" s="280"/>
      <c r="Q200" s="280"/>
      <c r="R200" s="280"/>
      <c r="S200" s="280"/>
      <c r="T200" s="28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2" t="s">
        <v>149</v>
      </c>
      <c r="AU200" s="282" t="s">
        <v>86</v>
      </c>
      <c r="AV200" s="15" t="s">
        <v>84</v>
      </c>
      <c r="AW200" s="15" t="s">
        <v>32</v>
      </c>
      <c r="AX200" s="15" t="s">
        <v>76</v>
      </c>
      <c r="AY200" s="282" t="s">
        <v>141</v>
      </c>
    </row>
    <row r="201" spans="1:51" s="13" customFormat="1" ht="12">
      <c r="A201" s="13"/>
      <c r="B201" s="250"/>
      <c r="C201" s="251"/>
      <c r="D201" s="252" t="s">
        <v>149</v>
      </c>
      <c r="E201" s="253" t="s">
        <v>1</v>
      </c>
      <c r="F201" s="254" t="s">
        <v>264</v>
      </c>
      <c r="G201" s="251"/>
      <c r="H201" s="255">
        <v>11.578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149</v>
      </c>
      <c r="AU201" s="261" t="s">
        <v>86</v>
      </c>
      <c r="AV201" s="13" t="s">
        <v>86</v>
      </c>
      <c r="AW201" s="13" t="s">
        <v>32</v>
      </c>
      <c r="AX201" s="13" t="s">
        <v>76</v>
      </c>
      <c r="AY201" s="261" t="s">
        <v>141</v>
      </c>
    </row>
    <row r="202" spans="1:51" s="14" customFormat="1" ht="12">
      <c r="A202" s="14"/>
      <c r="B202" s="262"/>
      <c r="C202" s="263"/>
      <c r="D202" s="252" t="s">
        <v>149</v>
      </c>
      <c r="E202" s="264" t="s">
        <v>1</v>
      </c>
      <c r="F202" s="265" t="s">
        <v>151</v>
      </c>
      <c r="G202" s="263"/>
      <c r="H202" s="266">
        <v>89.498</v>
      </c>
      <c r="I202" s="267"/>
      <c r="J202" s="263"/>
      <c r="K202" s="263"/>
      <c r="L202" s="268"/>
      <c r="M202" s="269"/>
      <c r="N202" s="270"/>
      <c r="O202" s="270"/>
      <c r="P202" s="270"/>
      <c r="Q202" s="270"/>
      <c r="R202" s="270"/>
      <c r="S202" s="270"/>
      <c r="T202" s="27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2" t="s">
        <v>149</v>
      </c>
      <c r="AU202" s="272" t="s">
        <v>86</v>
      </c>
      <c r="AV202" s="14" t="s">
        <v>147</v>
      </c>
      <c r="AW202" s="14" t="s">
        <v>32</v>
      </c>
      <c r="AX202" s="14" t="s">
        <v>84</v>
      </c>
      <c r="AY202" s="272" t="s">
        <v>141</v>
      </c>
    </row>
    <row r="203" spans="1:65" s="2" customFormat="1" ht="21.75" customHeight="1">
      <c r="A203" s="38"/>
      <c r="B203" s="39"/>
      <c r="C203" s="236" t="s">
        <v>265</v>
      </c>
      <c r="D203" s="236" t="s">
        <v>143</v>
      </c>
      <c r="E203" s="237" t="s">
        <v>266</v>
      </c>
      <c r="F203" s="238" t="s">
        <v>267</v>
      </c>
      <c r="G203" s="239" t="s">
        <v>154</v>
      </c>
      <c r="H203" s="240">
        <v>60.576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41</v>
      </c>
      <c r="O203" s="91"/>
      <c r="P203" s="246">
        <f>O203*H203</f>
        <v>0</v>
      </c>
      <c r="Q203" s="246">
        <v>0.07571</v>
      </c>
      <c r="R203" s="246">
        <f>Q203*H203</f>
        <v>4.5862089600000004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147</v>
      </c>
      <c r="AT203" s="248" t="s">
        <v>143</v>
      </c>
      <c r="AU203" s="248" t="s">
        <v>86</v>
      </c>
      <c r="AY203" s="17" t="s">
        <v>141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84</v>
      </c>
      <c r="BK203" s="249">
        <f>ROUND(I203*H203,2)</f>
        <v>0</v>
      </c>
      <c r="BL203" s="17" t="s">
        <v>147</v>
      </c>
      <c r="BM203" s="248" t="s">
        <v>268</v>
      </c>
    </row>
    <row r="204" spans="1:51" s="15" customFormat="1" ht="12">
      <c r="A204" s="15"/>
      <c r="B204" s="273"/>
      <c r="C204" s="274"/>
      <c r="D204" s="252" t="s">
        <v>149</v>
      </c>
      <c r="E204" s="275" t="s">
        <v>1</v>
      </c>
      <c r="F204" s="276" t="s">
        <v>225</v>
      </c>
      <c r="G204" s="274"/>
      <c r="H204" s="275" t="s">
        <v>1</v>
      </c>
      <c r="I204" s="277"/>
      <c r="J204" s="274"/>
      <c r="K204" s="274"/>
      <c r="L204" s="278"/>
      <c r="M204" s="279"/>
      <c r="N204" s="280"/>
      <c r="O204" s="280"/>
      <c r="P204" s="280"/>
      <c r="Q204" s="280"/>
      <c r="R204" s="280"/>
      <c r="S204" s="280"/>
      <c r="T204" s="28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2" t="s">
        <v>149</v>
      </c>
      <c r="AU204" s="282" t="s">
        <v>86</v>
      </c>
      <c r="AV204" s="15" t="s">
        <v>84</v>
      </c>
      <c r="AW204" s="15" t="s">
        <v>32</v>
      </c>
      <c r="AX204" s="15" t="s">
        <v>76</v>
      </c>
      <c r="AY204" s="282" t="s">
        <v>141</v>
      </c>
    </row>
    <row r="205" spans="1:51" s="13" customFormat="1" ht="12">
      <c r="A205" s="13"/>
      <c r="B205" s="250"/>
      <c r="C205" s="251"/>
      <c r="D205" s="252" t="s">
        <v>149</v>
      </c>
      <c r="E205" s="253" t="s">
        <v>1</v>
      </c>
      <c r="F205" s="254" t="s">
        <v>269</v>
      </c>
      <c r="G205" s="251"/>
      <c r="H205" s="255">
        <v>60.576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149</v>
      </c>
      <c r="AU205" s="261" t="s">
        <v>86</v>
      </c>
      <c r="AV205" s="13" t="s">
        <v>86</v>
      </c>
      <c r="AW205" s="13" t="s">
        <v>32</v>
      </c>
      <c r="AX205" s="13" t="s">
        <v>76</v>
      </c>
      <c r="AY205" s="261" t="s">
        <v>141</v>
      </c>
    </row>
    <row r="206" spans="1:51" s="14" customFormat="1" ht="12">
      <c r="A206" s="14"/>
      <c r="B206" s="262"/>
      <c r="C206" s="263"/>
      <c r="D206" s="252" t="s">
        <v>149</v>
      </c>
      <c r="E206" s="264" t="s">
        <v>1</v>
      </c>
      <c r="F206" s="265" t="s">
        <v>151</v>
      </c>
      <c r="G206" s="263"/>
      <c r="H206" s="266">
        <v>60.576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2" t="s">
        <v>149</v>
      </c>
      <c r="AU206" s="272" t="s">
        <v>86</v>
      </c>
      <c r="AV206" s="14" t="s">
        <v>147</v>
      </c>
      <c r="AW206" s="14" t="s">
        <v>32</v>
      </c>
      <c r="AX206" s="14" t="s">
        <v>84</v>
      </c>
      <c r="AY206" s="272" t="s">
        <v>141</v>
      </c>
    </row>
    <row r="207" spans="1:63" s="12" customFormat="1" ht="22.8" customHeight="1">
      <c r="A207" s="12"/>
      <c r="B207" s="220"/>
      <c r="C207" s="221"/>
      <c r="D207" s="222" t="s">
        <v>75</v>
      </c>
      <c r="E207" s="234" t="s">
        <v>169</v>
      </c>
      <c r="F207" s="234" t="s">
        <v>270</v>
      </c>
      <c r="G207" s="221"/>
      <c r="H207" s="221"/>
      <c r="I207" s="224"/>
      <c r="J207" s="235">
        <f>BK207</f>
        <v>0</v>
      </c>
      <c r="K207" s="221"/>
      <c r="L207" s="226"/>
      <c r="M207" s="227"/>
      <c r="N207" s="228"/>
      <c r="O207" s="228"/>
      <c r="P207" s="229">
        <f>SUM(P208:P268)</f>
        <v>0</v>
      </c>
      <c r="Q207" s="228"/>
      <c r="R207" s="229">
        <f>SUM(R208:R268)</f>
        <v>5.254157859999999</v>
      </c>
      <c r="S207" s="228"/>
      <c r="T207" s="230">
        <f>SUM(T208:T268)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1" t="s">
        <v>84</v>
      </c>
      <c r="AT207" s="232" t="s">
        <v>75</v>
      </c>
      <c r="AU207" s="232" t="s">
        <v>84</v>
      </c>
      <c r="AY207" s="231" t="s">
        <v>141</v>
      </c>
      <c r="BK207" s="233">
        <f>SUM(BK208:BK268)</f>
        <v>0</v>
      </c>
    </row>
    <row r="208" spans="1:65" s="2" customFormat="1" ht="21.75" customHeight="1">
      <c r="A208" s="38"/>
      <c r="B208" s="39"/>
      <c r="C208" s="236" t="s">
        <v>271</v>
      </c>
      <c r="D208" s="236" t="s">
        <v>143</v>
      </c>
      <c r="E208" s="237" t="s">
        <v>272</v>
      </c>
      <c r="F208" s="238" t="s">
        <v>273</v>
      </c>
      <c r="G208" s="239" t="s">
        <v>154</v>
      </c>
      <c r="H208" s="240">
        <v>387.275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41</v>
      </c>
      <c r="O208" s="91"/>
      <c r="P208" s="246">
        <f>O208*H208</f>
        <v>0</v>
      </c>
      <c r="Q208" s="246">
        <v>0.00438</v>
      </c>
      <c r="R208" s="246">
        <f>Q208*H208</f>
        <v>1.6962645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147</v>
      </c>
      <c r="AT208" s="248" t="s">
        <v>143</v>
      </c>
      <c r="AU208" s="248" t="s">
        <v>86</v>
      </c>
      <c r="AY208" s="17" t="s">
        <v>141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84</v>
      </c>
      <c r="BK208" s="249">
        <f>ROUND(I208*H208,2)</f>
        <v>0</v>
      </c>
      <c r="BL208" s="17" t="s">
        <v>147</v>
      </c>
      <c r="BM208" s="248" t="s">
        <v>274</v>
      </c>
    </row>
    <row r="209" spans="1:51" s="15" customFormat="1" ht="12">
      <c r="A209" s="15"/>
      <c r="B209" s="273"/>
      <c r="C209" s="274"/>
      <c r="D209" s="252" t="s">
        <v>149</v>
      </c>
      <c r="E209" s="275" t="s">
        <v>1</v>
      </c>
      <c r="F209" s="276" t="s">
        <v>225</v>
      </c>
      <c r="G209" s="274"/>
      <c r="H209" s="275" t="s">
        <v>1</v>
      </c>
      <c r="I209" s="277"/>
      <c r="J209" s="274"/>
      <c r="K209" s="274"/>
      <c r="L209" s="278"/>
      <c r="M209" s="279"/>
      <c r="N209" s="280"/>
      <c r="O209" s="280"/>
      <c r="P209" s="280"/>
      <c r="Q209" s="280"/>
      <c r="R209" s="280"/>
      <c r="S209" s="280"/>
      <c r="T209" s="28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2" t="s">
        <v>149</v>
      </c>
      <c r="AU209" s="282" t="s">
        <v>86</v>
      </c>
      <c r="AV209" s="15" t="s">
        <v>84</v>
      </c>
      <c r="AW209" s="15" t="s">
        <v>32</v>
      </c>
      <c r="AX209" s="15" t="s">
        <v>76</v>
      </c>
      <c r="AY209" s="282" t="s">
        <v>141</v>
      </c>
    </row>
    <row r="210" spans="1:51" s="13" customFormat="1" ht="12">
      <c r="A210" s="13"/>
      <c r="B210" s="250"/>
      <c r="C210" s="251"/>
      <c r="D210" s="252" t="s">
        <v>149</v>
      </c>
      <c r="E210" s="253" t="s">
        <v>1</v>
      </c>
      <c r="F210" s="254" t="s">
        <v>275</v>
      </c>
      <c r="G210" s="251"/>
      <c r="H210" s="255">
        <v>21.376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149</v>
      </c>
      <c r="AU210" s="261" t="s">
        <v>86</v>
      </c>
      <c r="AV210" s="13" t="s">
        <v>86</v>
      </c>
      <c r="AW210" s="13" t="s">
        <v>32</v>
      </c>
      <c r="AX210" s="13" t="s">
        <v>76</v>
      </c>
      <c r="AY210" s="261" t="s">
        <v>141</v>
      </c>
    </row>
    <row r="211" spans="1:51" s="13" customFormat="1" ht="12">
      <c r="A211" s="13"/>
      <c r="B211" s="250"/>
      <c r="C211" s="251"/>
      <c r="D211" s="252" t="s">
        <v>149</v>
      </c>
      <c r="E211" s="253" t="s">
        <v>1</v>
      </c>
      <c r="F211" s="254" t="s">
        <v>276</v>
      </c>
      <c r="G211" s="251"/>
      <c r="H211" s="255">
        <v>155.84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149</v>
      </c>
      <c r="AU211" s="261" t="s">
        <v>86</v>
      </c>
      <c r="AV211" s="13" t="s">
        <v>86</v>
      </c>
      <c r="AW211" s="13" t="s">
        <v>32</v>
      </c>
      <c r="AX211" s="13" t="s">
        <v>76</v>
      </c>
      <c r="AY211" s="261" t="s">
        <v>141</v>
      </c>
    </row>
    <row r="212" spans="1:51" s="13" customFormat="1" ht="12">
      <c r="A212" s="13"/>
      <c r="B212" s="250"/>
      <c r="C212" s="251"/>
      <c r="D212" s="252" t="s">
        <v>149</v>
      </c>
      <c r="E212" s="253" t="s">
        <v>1</v>
      </c>
      <c r="F212" s="254" t="s">
        <v>277</v>
      </c>
      <c r="G212" s="251"/>
      <c r="H212" s="255">
        <v>121.152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149</v>
      </c>
      <c r="AU212" s="261" t="s">
        <v>86</v>
      </c>
      <c r="AV212" s="13" t="s">
        <v>86</v>
      </c>
      <c r="AW212" s="13" t="s">
        <v>32</v>
      </c>
      <c r="AX212" s="13" t="s">
        <v>76</v>
      </c>
      <c r="AY212" s="261" t="s">
        <v>141</v>
      </c>
    </row>
    <row r="213" spans="1:51" s="13" customFormat="1" ht="12">
      <c r="A213" s="13"/>
      <c r="B213" s="250"/>
      <c r="C213" s="251"/>
      <c r="D213" s="252" t="s">
        <v>149</v>
      </c>
      <c r="E213" s="253" t="s">
        <v>1</v>
      </c>
      <c r="F213" s="254" t="s">
        <v>226</v>
      </c>
      <c r="G213" s="251"/>
      <c r="H213" s="255">
        <v>4.85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149</v>
      </c>
      <c r="AU213" s="261" t="s">
        <v>86</v>
      </c>
      <c r="AV213" s="13" t="s">
        <v>86</v>
      </c>
      <c r="AW213" s="13" t="s">
        <v>32</v>
      </c>
      <c r="AX213" s="13" t="s">
        <v>76</v>
      </c>
      <c r="AY213" s="261" t="s">
        <v>141</v>
      </c>
    </row>
    <row r="214" spans="1:51" s="15" customFormat="1" ht="12">
      <c r="A214" s="15"/>
      <c r="B214" s="273"/>
      <c r="C214" s="274"/>
      <c r="D214" s="252" t="s">
        <v>149</v>
      </c>
      <c r="E214" s="275" t="s">
        <v>1</v>
      </c>
      <c r="F214" s="276" t="s">
        <v>263</v>
      </c>
      <c r="G214" s="274"/>
      <c r="H214" s="275" t="s">
        <v>1</v>
      </c>
      <c r="I214" s="277"/>
      <c r="J214" s="274"/>
      <c r="K214" s="274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149</v>
      </c>
      <c r="AU214" s="282" t="s">
        <v>86</v>
      </c>
      <c r="AV214" s="15" t="s">
        <v>84</v>
      </c>
      <c r="AW214" s="15" t="s">
        <v>32</v>
      </c>
      <c r="AX214" s="15" t="s">
        <v>76</v>
      </c>
      <c r="AY214" s="282" t="s">
        <v>141</v>
      </c>
    </row>
    <row r="215" spans="1:51" s="13" customFormat="1" ht="12">
      <c r="A215" s="13"/>
      <c r="B215" s="250"/>
      <c r="C215" s="251"/>
      <c r="D215" s="252" t="s">
        <v>149</v>
      </c>
      <c r="E215" s="253" t="s">
        <v>1</v>
      </c>
      <c r="F215" s="254" t="s">
        <v>219</v>
      </c>
      <c r="G215" s="251"/>
      <c r="H215" s="255">
        <v>13.856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1" t="s">
        <v>149</v>
      </c>
      <c r="AU215" s="261" t="s">
        <v>86</v>
      </c>
      <c r="AV215" s="13" t="s">
        <v>86</v>
      </c>
      <c r="AW215" s="13" t="s">
        <v>32</v>
      </c>
      <c r="AX215" s="13" t="s">
        <v>76</v>
      </c>
      <c r="AY215" s="261" t="s">
        <v>141</v>
      </c>
    </row>
    <row r="216" spans="1:51" s="13" customFormat="1" ht="12">
      <c r="A216" s="13"/>
      <c r="B216" s="250"/>
      <c r="C216" s="251"/>
      <c r="D216" s="252" t="s">
        <v>149</v>
      </c>
      <c r="E216" s="253" t="s">
        <v>1</v>
      </c>
      <c r="F216" s="254" t="s">
        <v>220</v>
      </c>
      <c r="G216" s="251"/>
      <c r="H216" s="255">
        <v>-4.83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149</v>
      </c>
      <c r="AU216" s="261" t="s">
        <v>86</v>
      </c>
      <c r="AV216" s="13" t="s">
        <v>86</v>
      </c>
      <c r="AW216" s="13" t="s">
        <v>32</v>
      </c>
      <c r="AX216" s="13" t="s">
        <v>76</v>
      </c>
      <c r="AY216" s="261" t="s">
        <v>141</v>
      </c>
    </row>
    <row r="217" spans="1:51" s="13" customFormat="1" ht="12">
      <c r="A217" s="13"/>
      <c r="B217" s="250"/>
      <c r="C217" s="251"/>
      <c r="D217" s="252" t="s">
        <v>149</v>
      </c>
      <c r="E217" s="253" t="s">
        <v>1</v>
      </c>
      <c r="F217" s="254" t="s">
        <v>278</v>
      </c>
      <c r="G217" s="251"/>
      <c r="H217" s="255">
        <v>23.156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149</v>
      </c>
      <c r="AU217" s="261" t="s">
        <v>86</v>
      </c>
      <c r="AV217" s="13" t="s">
        <v>86</v>
      </c>
      <c r="AW217" s="13" t="s">
        <v>32</v>
      </c>
      <c r="AX217" s="13" t="s">
        <v>76</v>
      </c>
      <c r="AY217" s="261" t="s">
        <v>141</v>
      </c>
    </row>
    <row r="218" spans="1:51" s="15" customFormat="1" ht="12">
      <c r="A218" s="15"/>
      <c r="B218" s="273"/>
      <c r="C218" s="274"/>
      <c r="D218" s="252" t="s">
        <v>149</v>
      </c>
      <c r="E218" s="275" t="s">
        <v>1</v>
      </c>
      <c r="F218" s="276" t="s">
        <v>206</v>
      </c>
      <c r="G218" s="274"/>
      <c r="H218" s="275" t="s">
        <v>1</v>
      </c>
      <c r="I218" s="277"/>
      <c r="J218" s="274"/>
      <c r="K218" s="274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149</v>
      </c>
      <c r="AU218" s="282" t="s">
        <v>86</v>
      </c>
      <c r="AV218" s="15" t="s">
        <v>84</v>
      </c>
      <c r="AW218" s="15" t="s">
        <v>32</v>
      </c>
      <c r="AX218" s="15" t="s">
        <v>76</v>
      </c>
      <c r="AY218" s="282" t="s">
        <v>141</v>
      </c>
    </row>
    <row r="219" spans="1:51" s="13" customFormat="1" ht="12">
      <c r="A219" s="13"/>
      <c r="B219" s="250"/>
      <c r="C219" s="251"/>
      <c r="D219" s="252" t="s">
        <v>149</v>
      </c>
      <c r="E219" s="253" t="s">
        <v>1</v>
      </c>
      <c r="F219" s="254" t="s">
        <v>207</v>
      </c>
      <c r="G219" s="251"/>
      <c r="H219" s="255">
        <v>56.304</v>
      </c>
      <c r="I219" s="256"/>
      <c r="J219" s="251"/>
      <c r="K219" s="251"/>
      <c r="L219" s="257"/>
      <c r="M219" s="258"/>
      <c r="N219" s="259"/>
      <c r="O219" s="259"/>
      <c r="P219" s="259"/>
      <c r="Q219" s="259"/>
      <c r="R219" s="259"/>
      <c r="S219" s="259"/>
      <c r="T219" s="26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1" t="s">
        <v>149</v>
      </c>
      <c r="AU219" s="261" t="s">
        <v>86</v>
      </c>
      <c r="AV219" s="13" t="s">
        <v>86</v>
      </c>
      <c r="AW219" s="13" t="s">
        <v>32</v>
      </c>
      <c r="AX219" s="13" t="s">
        <v>76</v>
      </c>
      <c r="AY219" s="261" t="s">
        <v>141</v>
      </c>
    </row>
    <row r="220" spans="1:51" s="13" customFormat="1" ht="12">
      <c r="A220" s="13"/>
      <c r="B220" s="250"/>
      <c r="C220" s="251"/>
      <c r="D220" s="252" t="s">
        <v>149</v>
      </c>
      <c r="E220" s="253" t="s">
        <v>1</v>
      </c>
      <c r="F220" s="254" t="s">
        <v>208</v>
      </c>
      <c r="G220" s="251"/>
      <c r="H220" s="255">
        <v>-4.429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149</v>
      </c>
      <c r="AU220" s="261" t="s">
        <v>86</v>
      </c>
      <c r="AV220" s="13" t="s">
        <v>86</v>
      </c>
      <c r="AW220" s="13" t="s">
        <v>32</v>
      </c>
      <c r="AX220" s="13" t="s">
        <v>76</v>
      </c>
      <c r="AY220" s="261" t="s">
        <v>141</v>
      </c>
    </row>
    <row r="221" spans="1:51" s="14" customFormat="1" ht="12">
      <c r="A221" s="14"/>
      <c r="B221" s="262"/>
      <c r="C221" s="263"/>
      <c r="D221" s="252" t="s">
        <v>149</v>
      </c>
      <c r="E221" s="264" t="s">
        <v>1</v>
      </c>
      <c r="F221" s="265" t="s">
        <v>151</v>
      </c>
      <c r="G221" s="263"/>
      <c r="H221" s="266">
        <v>387.2750000000001</v>
      </c>
      <c r="I221" s="267"/>
      <c r="J221" s="263"/>
      <c r="K221" s="263"/>
      <c r="L221" s="268"/>
      <c r="M221" s="269"/>
      <c r="N221" s="270"/>
      <c r="O221" s="270"/>
      <c r="P221" s="270"/>
      <c r="Q221" s="270"/>
      <c r="R221" s="270"/>
      <c r="S221" s="270"/>
      <c r="T221" s="27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2" t="s">
        <v>149</v>
      </c>
      <c r="AU221" s="272" t="s">
        <v>86</v>
      </c>
      <c r="AV221" s="14" t="s">
        <v>147</v>
      </c>
      <c r="AW221" s="14" t="s">
        <v>32</v>
      </c>
      <c r="AX221" s="14" t="s">
        <v>84</v>
      </c>
      <c r="AY221" s="272" t="s">
        <v>141</v>
      </c>
    </row>
    <row r="222" spans="1:65" s="2" customFormat="1" ht="21.75" customHeight="1">
      <c r="A222" s="38"/>
      <c r="B222" s="39"/>
      <c r="C222" s="236" t="s">
        <v>279</v>
      </c>
      <c r="D222" s="236" t="s">
        <v>143</v>
      </c>
      <c r="E222" s="237" t="s">
        <v>280</v>
      </c>
      <c r="F222" s="238" t="s">
        <v>281</v>
      </c>
      <c r="G222" s="239" t="s">
        <v>154</v>
      </c>
      <c r="H222" s="240">
        <v>247.425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41</v>
      </c>
      <c r="O222" s="91"/>
      <c r="P222" s="246">
        <f>O222*H222</f>
        <v>0</v>
      </c>
      <c r="Q222" s="246">
        <v>0.003</v>
      </c>
      <c r="R222" s="246">
        <f>Q222*H222</f>
        <v>0.742275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147</v>
      </c>
      <c r="AT222" s="248" t="s">
        <v>143</v>
      </c>
      <c r="AU222" s="248" t="s">
        <v>86</v>
      </c>
      <c r="AY222" s="17" t="s">
        <v>141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84</v>
      </c>
      <c r="BK222" s="249">
        <f>ROUND(I222*H222,2)</f>
        <v>0</v>
      </c>
      <c r="BL222" s="17" t="s">
        <v>147</v>
      </c>
      <c r="BM222" s="248" t="s">
        <v>282</v>
      </c>
    </row>
    <row r="223" spans="1:51" s="15" customFormat="1" ht="12">
      <c r="A223" s="15"/>
      <c r="B223" s="273"/>
      <c r="C223" s="274"/>
      <c r="D223" s="252" t="s">
        <v>149</v>
      </c>
      <c r="E223" s="275" t="s">
        <v>1</v>
      </c>
      <c r="F223" s="276" t="s">
        <v>225</v>
      </c>
      <c r="G223" s="274"/>
      <c r="H223" s="275" t="s">
        <v>1</v>
      </c>
      <c r="I223" s="277"/>
      <c r="J223" s="274"/>
      <c r="K223" s="274"/>
      <c r="L223" s="278"/>
      <c r="M223" s="279"/>
      <c r="N223" s="280"/>
      <c r="O223" s="280"/>
      <c r="P223" s="280"/>
      <c r="Q223" s="280"/>
      <c r="R223" s="280"/>
      <c r="S223" s="280"/>
      <c r="T223" s="28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82" t="s">
        <v>149</v>
      </c>
      <c r="AU223" s="282" t="s">
        <v>86</v>
      </c>
      <c r="AV223" s="15" t="s">
        <v>84</v>
      </c>
      <c r="AW223" s="15" t="s">
        <v>32</v>
      </c>
      <c r="AX223" s="15" t="s">
        <v>76</v>
      </c>
      <c r="AY223" s="282" t="s">
        <v>141</v>
      </c>
    </row>
    <row r="224" spans="1:51" s="13" customFormat="1" ht="12">
      <c r="A224" s="13"/>
      <c r="B224" s="250"/>
      <c r="C224" s="251"/>
      <c r="D224" s="252" t="s">
        <v>149</v>
      </c>
      <c r="E224" s="253" t="s">
        <v>1</v>
      </c>
      <c r="F224" s="254" t="s">
        <v>275</v>
      </c>
      <c r="G224" s="251"/>
      <c r="H224" s="255">
        <v>21.376</v>
      </c>
      <c r="I224" s="256"/>
      <c r="J224" s="251"/>
      <c r="K224" s="251"/>
      <c r="L224" s="257"/>
      <c r="M224" s="258"/>
      <c r="N224" s="259"/>
      <c r="O224" s="259"/>
      <c r="P224" s="259"/>
      <c r="Q224" s="259"/>
      <c r="R224" s="259"/>
      <c r="S224" s="259"/>
      <c r="T224" s="26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1" t="s">
        <v>149</v>
      </c>
      <c r="AU224" s="261" t="s">
        <v>86</v>
      </c>
      <c r="AV224" s="13" t="s">
        <v>86</v>
      </c>
      <c r="AW224" s="13" t="s">
        <v>32</v>
      </c>
      <c r="AX224" s="13" t="s">
        <v>76</v>
      </c>
      <c r="AY224" s="261" t="s">
        <v>141</v>
      </c>
    </row>
    <row r="225" spans="1:51" s="13" customFormat="1" ht="12">
      <c r="A225" s="13"/>
      <c r="B225" s="250"/>
      <c r="C225" s="251"/>
      <c r="D225" s="252" t="s">
        <v>149</v>
      </c>
      <c r="E225" s="253" t="s">
        <v>1</v>
      </c>
      <c r="F225" s="254" t="s">
        <v>276</v>
      </c>
      <c r="G225" s="251"/>
      <c r="H225" s="255">
        <v>155.84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149</v>
      </c>
      <c r="AU225" s="261" t="s">
        <v>86</v>
      </c>
      <c r="AV225" s="13" t="s">
        <v>86</v>
      </c>
      <c r="AW225" s="13" t="s">
        <v>32</v>
      </c>
      <c r="AX225" s="13" t="s">
        <v>76</v>
      </c>
      <c r="AY225" s="261" t="s">
        <v>141</v>
      </c>
    </row>
    <row r="226" spans="1:51" s="13" customFormat="1" ht="12">
      <c r="A226" s="13"/>
      <c r="B226" s="250"/>
      <c r="C226" s="251"/>
      <c r="D226" s="252" t="s">
        <v>149</v>
      </c>
      <c r="E226" s="253" t="s">
        <v>1</v>
      </c>
      <c r="F226" s="254" t="s">
        <v>277</v>
      </c>
      <c r="G226" s="251"/>
      <c r="H226" s="255">
        <v>121.152</v>
      </c>
      <c r="I226" s="256"/>
      <c r="J226" s="251"/>
      <c r="K226" s="251"/>
      <c r="L226" s="257"/>
      <c r="M226" s="258"/>
      <c r="N226" s="259"/>
      <c r="O226" s="259"/>
      <c r="P226" s="259"/>
      <c r="Q226" s="259"/>
      <c r="R226" s="259"/>
      <c r="S226" s="259"/>
      <c r="T226" s="26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1" t="s">
        <v>149</v>
      </c>
      <c r="AU226" s="261" t="s">
        <v>86</v>
      </c>
      <c r="AV226" s="13" t="s">
        <v>86</v>
      </c>
      <c r="AW226" s="13" t="s">
        <v>32</v>
      </c>
      <c r="AX226" s="13" t="s">
        <v>76</v>
      </c>
      <c r="AY226" s="261" t="s">
        <v>141</v>
      </c>
    </row>
    <row r="227" spans="1:51" s="15" customFormat="1" ht="12">
      <c r="A227" s="15"/>
      <c r="B227" s="273"/>
      <c r="C227" s="274"/>
      <c r="D227" s="252" t="s">
        <v>149</v>
      </c>
      <c r="E227" s="275" t="s">
        <v>1</v>
      </c>
      <c r="F227" s="276" t="s">
        <v>283</v>
      </c>
      <c r="G227" s="274"/>
      <c r="H227" s="275" t="s">
        <v>1</v>
      </c>
      <c r="I227" s="277"/>
      <c r="J227" s="274"/>
      <c r="K227" s="274"/>
      <c r="L227" s="278"/>
      <c r="M227" s="279"/>
      <c r="N227" s="280"/>
      <c r="O227" s="280"/>
      <c r="P227" s="280"/>
      <c r="Q227" s="280"/>
      <c r="R227" s="280"/>
      <c r="S227" s="280"/>
      <c r="T227" s="28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82" t="s">
        <v>149</v>
      </c>
      <c r="AU227" s="282" t="s">
        <v>86</v>
      </c>
      <c r="AV227" s="15" t="s">
        <v>84</v>
      </c>
      <c r="AW227" s="15" t="s">
        <v>32</v>
      </c>
      <c r="AX227" s="15" t="s">
        <v>76</v>
      </c>
      <c r="AY227" s="282" t="s">
        <v>141</v>
      </c>
    </row>
    <row r="228" spans="1:51" s="13" customFormat="1" ht="12">
      <c r="A228" s="13"/>
      <c r="B228" s="250"/>
      <c r="C228" s="251"/>
      <c r="D228" s="252" t="s">
        <v>149</v>
      </c>
      <c r="E228" s="253" t="s">
        <v>1</v>
      </c>
      <c r="F228" s="254" t="s">
        <v>284</v>
      </c>
      <c r="G228" s="251"/>
      <c r="H228" s="255">
        <v>-135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149</v>
      </c>
      <c r="AU228" s="261" t="s">
        <v>86</v>
      </c>
      <c r="AV228" s="13" t="s">
        <v>86</v>
      </c>
      <c r="AW228" s="13" t="s">
        <v>32</v>
      </c>
      <c r="AX228" s="13" t="s">
        <v>76</v>
      </c>
      <c r="AY228" s="261" t="s">
        <v>141</v>
      </c>
    </row>
    <row r="229" spans="1:51" s="15" customFormat="1" ht="12">
      <c r="A229" s="15"/>
      <c r="B229" s="273"/>
      <c r="C229" s="274"/>
      <c r="D229" s="252" t="s">
        <v>149</v>
      </c>
      <c r="E229" s="275" t="s">
        <v>1</v>
      </c>
      <c r="F229" s="276" t="s">
        <v>263</v>
      </c>
      <c r="G229" s="274"/>
      <c r="H229" s="275" t="s">
        <v>1</v>
      </c>
      <c r="I229" s="277"/>
      <c r="J229" s="274"/>
      <c r="K229" s="274"/>
      <c r="L229" s="278"/>
      <c r="M229" s="279"/>
      <c r="N229" s="280"/>
      <c r="O229" s="280"/>
      <c r="P229" s="280"/>
      <c r="Q229" s="280"/>
      <c r="R229" s="280"/>
      <c r="S229" s="280"/>
      <c r="T229" s="28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2" t="s">
        <v>149</v>
      </c>
      <c r="AU229" s="282" t="s">
        <v>86</v>
      </c>
      <c r="AV229" s="15" t="s">
        <v>84</v>
      </c>
      <c r="AW229" s="15" t="s">
        <v>32</v>
      </c>
      <c r="AX229" s="15" t="s">
        <v>76</v>
      </c>
      <c r="AY229" s="282" t="s">
        <v>141</v>
      </c>
    </row>
    <row r="230" spans="1:51" s="13" customFormat="1" ht="12">
      <c r="A230" s="13"/>
      <c r="B230" s="250"/>
      <c r="C230" s="251"/>
      <c r="D230" s="252" t="s">
        <v>149</v>
      </c>
      <c r="E230" s="253" t="s">
        <v>1</v>
      </c>
      <c r="F230" s="254" t="s">
        <v>219</v>
      </c>
      <c r="G230" s="251"/>
      <c r="H230" s="255">
        <v>13.856</v>
      </c>
      <c r="I230" s="256"/>
      <c r="J230" s="251"/>
      <c r="K230" s="251"/>
      <c r="L230" s="257"/>
      <c r="M230" s="258"/>
      <c r="N230" s="259"/>
      <c r="O230" s="259"/>
      <c r="P230" s="259"/>
      <c r="Q230" s="259"/>
      <c r="R230" s="259"/>
      <c r="S230" s="259"/>
      <c r="T230" s="26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1" t="s">
        <v>149</v>
      </c>
      <c r="AU230" s="261" t="s">
        <v>86</v>
      </c>
      <c r="AV230" s="13" t="s">
        <v>86</v>
      </c>
      <c r="AW230" s="13" t="s">
        <v>32</v>
      </c>
      <c r="AX230" s="13" t="s">
        <v>76</v>
      </c>
      <c r="AY230" s="261" t="s">
        <v>141</v>
      </c>
    </row>
    <row r="231" spans="1:51" s="13" customFormat="1" ht="12">
      <c r="A231" s="13"/>
      <c r="B231" s="250"/>
      <c r="C231" s="251"/>
      <c r="D231" s="252" t="s">
        <v>149</v>
      </c>
      <c r="E231" s="253" t="s">
        <v>1</v>
      </c>
      <c r="F231" s="254" t="s">
        <v>220</v>
      </c>
      <c r="G231" s="251"/>
      <c r="H231" s="255">
        <v>-4.83</v>
      </c>
      <c r="I231" s="256"/>
      <c r="J231" s="251"/>
      <c r="K231" s="251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149</v>
      </c>
      <c r="AU231" s="261" t="s">
        <v>86</v>
      </c>
      <c r="AV231" s="13" t="s">
        <v>86</v>
      </c>
      <c r="AW231" s="13" t="s">
        <v>32</v>
      </c>
      <c r="AX231" s="13" t="s">
        <v>76</v>
      </c>
      <c r="AY231" s="261" t="s">
        <v>141</v>
      </c>
    </row>
    <row r="232" spans="1:51" s="13" customFormat="1" ht="12">
      <c r="A232" s="13"/>
      <c r="B232" s="250"/>
      <c r="C232" s="251"/>
      <c r="D232" s="252" t="s">
        <v>149</v>
      </c>
      <c r="E232" s="253" t="s">
        <v>1</v>
      </c>
      <c r="F232" s="254" t="s">
        <v>278</v>
      </c>
      <c r="G232" s="251"/>
      <c r="H232" s="255">
        <v>23.156</v>
      </c>
      <c r="I232" s="256"/>
      <c r="J232" s="251"/>
      <c r="K232" s="251"/>
      <c r="L232" s="257"/>
      <c r="M232" s="258"/>
      <c r="N232" s="259"/>
      <c r="O232" s="259"/>
      <c r="P232" s="259"/>
      <c r="Q232" s="259"/>
      <c r="R232" s="259"/>
      <c r="S232" s="259"/>
      <c r="T232" s="26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1" t="s">
        <v>149</v>
      </c>
      <c r="AU232" s="261" t="s">
        <v>86</v>
      </c>
      <c r="AV232" s="13" t="s">
        <v>86</v>
      </c>
      <c r="AW232" s="13" t="s">
        <v>32</v>
      </c>
      <c r="AX232" s="13" t="s">
        <v>76</v>
      </c>
      <c r="AY232" s="261" t="s">
        <v>141</v>
      </c>
    </row>
    <row r="233" spans="1:51" s="15" customFormat="1" ht="12">
      <c r="A233" s="15"/>
      <c r="B233" s="273"/>
      <c r="C233" s="274"/>
      <c r="D233" s="252" t="s">
        <v>149</v>
      </c>
      <c r="E233" s="275" t="s">
        <v>1</v>
      </c>
      <c r="F233" s="276" t="s">
        <v>206</v>
      </c>
      <c r="G233" s="274"/>
      <c r="H233" s="275" t="s">
        <v>1</v>
      </c>
      <c r="I233" s="277"/>
      <c r="J233" s="274"/>
      <c r="K233" s="274"/>
      <c r="L233" s="278"/>
      <c r="M233" s="279"/>
      <c r="N233" s="280"/>
      <c r="O233" s="280"/>
      <c r="P233" s="280"/>
      <c r="Q233" s="280"/>
      <c r="R233" s="280"/>
      <c r="S233" s="280"/>
      <c r="T233" s="28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2" t="s">
        <v>149</v>
      </c>
      <c r="AU233" s="282" t="s">
        <v>86</v>
      </c>
      <c r="AV233" s="15" t="s">
        <v>84</v>
      </c>
      <c r="AW233" s="15" t="s">
        <v>32</v>
      </c>
      <c r="AX233" s="15" t="s">
        <v>76</v>
      </c>
      <c r="AY233" s="282" t="s">
        <v>141</v>
      </c>
    </row>
    <row r="234" spans="1:51" s="13" customFormat="1" ht="12">
      <c r="A234" s="13"/>
      <c r="B234" s="250"/>
      <c r="C234" s="251"/>
      <c r="D234" s="252" t="s">
        <v>149</v>
      </c>
      <c r="E234" s="253" t="s">
        <v>1</v>
      </c>
      <c r="F234" s="254" t="s">
        <v>207</v>
      </c>
      <c r="G234" s="251"/>
      <c r="H234" s="255">
        <v>56.304</v>
      </c>
      <c r="I234" s="256"/>
      <c r="J234" s="251"/>
      <c r="K234" s="251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149</v>
      </c>
      <c r="AU234" s="261" t="s">
        <v>86</v>
      </c>
      <c r="AV234" s="13" t="s">
        <v>86</v>
      </c>
      <c r="AW234" s="13" t="s">
        <v>32</v>
      </c>
      <c r="AX234" s="13" t="s">
        <v>76</v>
      </c>
      <c r="AY234" s="261" t="s">
        <v>141</v>
      </c>
    </row>
    <row r="235" spans="1:51" s="13" customFormat="1" ht="12">
      <c r="A235" s="13"/>
      <c r="B235" s="250"/>
      <c r="C235" s="251"/>
      <c r="D235" s="252" t="s">
        <v>149</v>
      </c>
      <c r="E235" s="253" t="s">
        <v>1</v>
      </c>
      <c r="F235" s="254" t="s">
        <v>208</v>
      </c>
      <c r="G235" s="251"/>
      <c r="H235" s="255">
        <v>-4.429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149</v>
      </c>
      <c r="AU235" s="261" t="s">
        <v>86</v>
      </c>
      <c r="AV235" s="13" t="s">
        <v>86</v>
      </c>
      <c r="AW235" s="13" t="s">
        <v>32</v>
      </c>
      <c r="AX235" s="13" t="s">
        <v>76</v>
      </c>
      <c r="AY235" s="261" t="s">
        <v>141</v>
      </c>
    </row>
    <row r="236" spans="1:51" s="14" customFormat="1" ht="12">
      <c r="A236" s="14"/>
      <c r="B236" s="262"/>
      <c r="C236" s="263"/>
      <c r="D236" s="252" t="s">
        <v>149</v>
      </c>
      <c r="E236" s="264" t="s">
        <v>1</v>
      </c>
      <c r="F236" s="265" t="s">
        <v>151</v>
      </c>
      <c r="G236" s="263"/>
      <c r="H236" s="266">
        <v>247.42499999999998</v>
      </c>
      <c r="I236" s="267"/>
      <c r="J236" s="263"/>
      <c r="K236" s="263"/>
      <c r="L236" s="268"/>
      <c r="M236" s="269"/>
      <c r="N236" s="270"/>
      <c r="O236" s="270"/>
      <c r="P236" s="270"/>
      <c r="Q236" s="270"/>
      <c r="R236" s="270"/>
      <c r="S236" s="270"/>
      <c r="T236" s="27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2" t="s">
        <v>149</v>
      </c>
      <c r="AU236" s="272" t="s">
        <v>86</v>
      </c>
      <c r="AV236" s="14" t="s">
        <v>147</v>
      </c>
      <c r="AW236" s="14" t="s">
        <v>32</v>
      </c>
      <c r="AX236" s="14" t="s">
        <v>84</v>
      </c>
      <c r="AY236" s="272" t="s">
        <v>141</v>
      </c>
    </row>
    <row r="237" spans="1:65" s="2" customFormat="1" ht="21.75" customHeight="1">
      <c r="A237" s="38"/>
      <c r="B237" s="39"/>
      <c r="C237" s="236" t="s">
        <v>285</v>
      </c>
      <c r="D237" s="236" t="s">
        <v>143</v>
      </c>
      <c r="E237" s="237" t="s">
        <v>286</v>
      </c>
      <c r="F237" s="238" t="s">
        <v>287</v>
      </c>
      <c r="G237" s="239" t="s">
        <v>154</v>
      </c>
      <c r="H237" s="240">
        <v>13.876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41</v>
      </c>
      <c r="O237" s="91"/>
      <c r="P237" s="246">
        <f>O237*H237</f>
        <v>0</v>
      </c>
      <c r="Q237" s="246">
        <v>0.00438</v>
      </c>
      <c r="R237" s="246">
        <f>Q237*H237</f>
        <v>0.06077688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147</v>
      </c>
      <c r="AT237" s="248" t="s">
        <v>143</v>
      </c>
      <c r="AU237" s="248" t="s">
        <v>86</v>
      </c>
      <c r="AY237" s="17" t="s">
        <v>141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84</v>
      </c>
      <c r="BK237" s="249">
        <f>ROUND(I237*H237,2)</f>
        <v>0</v>
      </c>
      <c r="BL237" s="17" t="s">
        <v>147</v>
      </c>
      <c r="BM237" s="248" t="s">
        <v>288</v>
      </c>
    </row>
    <row r="238" spans="1:51" s="13" customFormat="1" ht="12">
      <c r="A238" s="13"/>
      <c r="B238" s="250"/>
      <c r="C238" s="251"/>
      <c r="D238" s="252" t="s">
        <v>149</v>
      </c>
      <c r="E238" s="253" t="s">
        <v>1</v>
      </c>
      <c r="F238" s="254" t="s">
        <v>219</v>
      </c>
      <c r="G238" s="251"/>
      <c r="H238" s="255">
        <v>13.856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149</v>
      </c>
      <c r="AU238" s="261" t="s">
        <v>86</v>
      </c>
      <c r="AV238" s="13" t="s">
        <v>86</v>
      </c>
      <c r="AW238" s="13" t="s">
        <v>32</v>
      </c>
      <c r="AX238" s="13" t="s">
        <v>76</v>
      </c>
      <c r="AY238" s="261" t="s">
        <v>141</v>
      </c>
    </row>
    <row r="239" spans="1:51" s="13" customFormat="1" ht="12">
      <c r="A239" s="13"/>
      <c r="B239" s="250"/>
      <c r="C239" s="251"/>
      <c r="D239" s="252" t="s">
        <v>149</v>
      </c>
      <c r="E239" s="253" t="s">
        <v>1</v>
      </c>
      <c r="F239" s="254" t="s">
        <v>220</v>
      </c>
      <c r="G239" s="251"/>
      <c r="H239" s="255">
        <v>-4.83</v>
      </c>
      <c r="I239" s="256"/>
      <c r="J239" s="251"/>
      <c r="K239" s="251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149</v>
      </c>
      <c r="AU239" s="261" t="s">
        <v>86</v>
      </c>
      <c r="AV239" s="13" t="s">
        <v>86</v>
      </c>
      <c r="AW239" s="13" t="s">
        <v>32</v>
      </c>
      <c r="AX239" s="13" t="s">
        <v>76</v>
      </c>
      <c r="AY239" s="261" t="s">
        <v>141</v>
      </c>
    </row>
    <row r="240" spans="1:51" s="13" customFormat="1" ht="12">
      <c r="A240" s="13"/>
      <c r="B240" s="250"/>
      <c r="C240" s="251"/>
      <c r="D240" s="252" t="s">
        <v>149</v>
      </c>
      <c r="E240" s="253" t="s">
        <v>1</v>
      </c>
      <c r="F240" s="254" t="s">
        <v>226</v>
      </c>
      <c r="G240" s="251"/>
      <c r="H240" s="255">
        <v>4.85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149</v>
      </c>
      <c r="AU240" s="261" t="s">
        <v>86</v>
      </c>
      <c r="AV240" s="13" t="s">
        <v>86</v>
      </c>
      <c r="AW240" s="13" t="s">
        <v>32</v>
      </c>
      <c r="AX240" s="13" t="s">
        <v>76</v>
      </c>
      <c r="AY240" s="261" t="s">
        <v>141</v>
      </c>
    </row>
    <row r="241" spans="1:51" s="14" customFormat="1" ht="12">
      <c r="A241" s="14"/>
      <c r="B241" s="262"/>
      <c r="C241" s="263"/>
      <c r="D241" s="252" t="s">
        <v>149</v>
      </c>
      <c r="E241" s="264" t="s">
        <v>1</v>
      </c>
      <c r="F241" s="265" t="s">
        <v>151</v>
      </c>
      <c r="G241" s="263"/>
      <c r="H241" s="266">
        <v>13.876</v>
      </c>
      <c r="I241" s="267"/>
      <c r="J241" s="263"/>
      <c r="K241" s="263"/>
      <c r="L241" s="268"/>
      <c r="M241" s="269"/>
      <c r="N241" s="270"/>
      <c r="O241" s="270"/>
      <c r="P241" s="270"/>
      <c r="Q241" s="270"/>
      <c r="R241" s="270"/>
      <c r="S241" s="270"/>
      <c r="T241" s="27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2" t="s">
        <v>149</v>
      </c>
      <c r="AU241" s="272" t="s">
        <v>86</v>
      </c>
      <c r="AV241" s="14" t="s">
        <v>147</v>
      </c>
      <c r="AW241" s="14" t="s">
        <v>32</v>
      </c>
      <c r="AX241" s="14" t="s">
        <v>84</v>
      </c>
      <c r="AY241" s="272" t="s">
        <v>141</v>
      </c>
    </row>
    <row r="242" spans="1:65" s="2" customFormat="1" ht="21.75" customHeight="1">
      <c r="A242" s="38"/>
      <c r="B242" s="39"/>
      <c r="C242" s="236" t="s">
        <v>289</v>
      </c>
      <c r="D242" s="236" t="s">
        <v>143</v>
      </c>
      <c r="E242" s="237" t="s">
        <v>290</v>
      </c>
      <c r="F242" s="238" t="s">
        <v>291</v>
      </c>
      <c r="G242" s="239" t="s">
        <v>154</v>
      </c>
      <c r="H242" s="240">
        <v>13.876</v>
      </c>
      <c r="I242" s="241"/>
      <c r="J242" s="242">
        <f>ROUND(I242*H242,2)</f>
        <v>0</v>
      </c>
      <c r="K242" s="243"/>
      <c r="L242" s="44"/>
      <c r="M242" s="244" t="s">
        <v>1</v>
      </c>
      <c r="N242" s="245" t="s">
        <v>41</v>
      </c>
      <c r="O242" s="91"/>
      <c r="P242" s="246">
        <f>O242*H242</f>
        <v>0</v>
      </c>
      <c r="Q242" s="246">
        <v>0.00273</v>
      </c>
      <c r="R242" s="246">
        <f>Q242*H242</f>
        <v>0.037881479999999995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147</v>
      </c>
      <c r="AT242" s="248" t="s">
        <v>143</v>
      </c>
      <c r="AU242" s="248" t="s">
        <v>86</v>
      </c>
      <c r="AY242" s="17" t="s">
        <v>141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84</v>
      </c>
      <c r="BK242" s="249">
        <f>ROUND(I242*H242,2)</f>
        <v>0</v>
      </c>
      <c r="BL242" s="17" t="s">
        <v>147</v>
      </c>
      <c r="BM242" s="248" t="s">
        <v>292</v>
      </c>
    </row>
    <row r="243" spans="1:51" s="13" customFormat="1" ht="12">
      <c r="A243" s="13"/>
      <c r="B243" s="250"/>
      <c r="C243" s="251"/>
      <c r="D243" s="252" t="s">
        <v>149</v>
      </c>
      <c r="E243" s="253" t="s">
        <v>1</v>
      </c>
      <c r="F243" s="254" t="s">
        <v>219</v>
      </c>
      <c r="G243" s="251"/>
      <c r="H243" s="255">
        <v>13.856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149</v>
      </c>
      <c r="AU243" s="261" t="s">
        <v>86</v>
      </c>
      <c r="AV243" s="13" t="s">
        <v>86</v>
      </c>
      <c r="AW243" s="13" t="s">
        <v>32</v>
      </c>
      <c r="AX243" s="13" t="s">
        <v>76</v>
      </c>
      <c r="AY243" s="261" t="s">
        <v>141</v>
      </c>
    </row>
    <row r="244" spans="1:51" s="13" customFormat="1" ht="12">
      <c r="A244" s="13"/>
      <c r="B244" s="250"/>
      <c r="C244" s="251"/>
      <c r="D244" s="252" t="s">
        <v>149</v>
      </c>
      <c r="E244" s="253" t="s">
        <v>1</v>
      </c>
      <c r="F244" s="254" t="s">
        <v>220</v>
      </c>
      <c r="G244" s="251"/>
      <c r="H244" s="255">
        <v>-4.83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149</v>
      </c>
      <c r="AU244" s="261" t="s">
        <v>86</v>
      </c>
      <c r="AV244" s="13" t="s">
        <v>86</v>
      </c>
      <c r="AW244" s="13" t="s">
        <v>32</v>
      </c>
      <c r="AX244" s="13" t="s">
        <v>76</v>
      </c>
      <c r="AY244" s="261" t="s">
        <v>141</v>
      </c>
    </row>
    <row r="245" spans="1:51" s="13" customFormat="1" ht="12">
      <c r="A245" s="13"/>
      <c r="B245" s="250"/>
      <c r="C245" s="251"/>
      <c r="D245" s="252" t="s">
        <v>149</v>
      </c>
      <c r="E245" s="253" t="s">
        <v>1</v>
      </c>
      <c r="F245" s="254" t="s">
        <v>226</v>
      </c>
      <c r="G245" s="251"/>
      <c r="H245" s="255">
        <v>4.85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1" t="s">
        <v>149</v>
      </c>
      <c r="AU245" s="261" t="s">
        <v>86</v>
      </c>
      <c r="AV245" s="13" t="s">
        <v>86</v>
      </c>
      <c r="AW245" s="13" t="s">
        <v>32</v>
      </c>
      <c r="AX245" s="13" t="s">
        <v>76</v>
      </c>
      <c r="AY245" s="261" t="s">
        <v>141</v>
      </c>
    </row>
    <row r="246" spans="1:51" s="14" customFormat="1" ht="12">
      <c r="A246" s="14"/>
      <c r="B246" s="262"/>
      <c r="C246" s="263"/>
      <c r="D246" s="252" t="s">
        <v>149</v>
      </c>
      <c r="E246" s="264" t="s">
        <v>1</v>
      </c>
      <c r="F246" s="265" t="s">
        <v>151</v>
      </c>
      <c r="G246" s="263"/>
      <c r="H246" s="266">
        <v>13.876</v>
      </c>
      <c r="I246" s="267"/>
      <c r="J246" s="263"/>
      <c r="K246" s="263"/>
      <c r="L246" s="268"/>
      <c r="M246" s="269"/>
      <c r="N246" s="270"/>
      <c r="O246" s="270"/>
      <c r="P246" s="270"/>
      <c r="Q246" s="270"/>
      <c r="R246" s="270"/>
      <c r="S246" s="270"/>
      <c r="T246" s="27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2" t="s">
        <v>149</v>
      </c>
      <c r="AU246" s="272" t="s">
        <v>86</v>
      </c>
      <c r="AV246" s="14" t="s">
        <v>147</v>
      </c>
      <c r="AW246" s="14" t="s">
        <v>32</v>
      </c>
      <c r="AX246" s="14" t="s">
        <v>84</v>
      </c>
      <c r="AY246" s="272" t="s">
        <v>141</v>
      </c>
    </row>
    <row r="247" spans="1:65" s="2" customFormat="1" ht="21.75" customHeight="1">
      <c r="A247" s="38"/>
      <c r="B247" s="39"/>
      <c r="C247" s="236" t="s">
        <v>293</v>
      </c>
      <c r="D247" s="236" t="s">
        <v>143</v>
      </c>
      <c r="E247" s="237" t="s">
        <v>294</v>
      </c>
      <c r="F247" s="238" t="s">
        <v>295</v>
      </c>
      <c r="G247" s="239" t="s">
        <v>230</v>
      </c>
      <c r="H247" s="240">
        <v>11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41</v>
      </c>
      <c r="O247" s="91"/>
      <c r="P247" s="246">
        <f>O247*H247</f>
        <v>0</v>
      </c>
      <c r="Q247" s="246">
        <v>0.00048</v>
      </c>
      <c r="R247" s="246">
        <f>Q247*H247</f>
        <v>0.00528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147</v>
      </c>
      <c r="AT247" s="248" t="s">
        <v>143</v>
      </c>
      <c r="AU247" s="248" t="s">
        <v>86</v>
      </c>
      <c r="AY247" s="17" t="s">
        <v>141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84</v>
      </c>
      <c r="BK247" s="249">
        <f>ROUND(I247*H247,2)</f>
        <v>0</v>
      </c>
      <c r="BL247" s="17" t="s">
        <v>147</v>
      </c>
      <c r="BM247" s="248" t="s">
        <v>296</v>
      </c>
    </row>
    <row r="248" spans="1:51" s="15" customFormat="1" ht="12">
      <c r="A248" s="15"/>
      <c r="B248" s="273"/>
      <c r="C248" s="274"/>
      <c r="D248" s="252" t="s">
        <v>149</v>
      </c>
      <c r="E248" s="275" t="s">
        <v>1</v>
      </c>
      <c r="F248" s="276" t="s">
        <v>297</v>
      </c>
      <c r="G248" s="274"/>
      <c r="H248" s="275" t="s">
        <v>1</v>
      </c>
      <c r="I248" s="277"/>
      <c r="J248" s="274"/>
      <c r="K248" s="274"/>
      <c r="L248" s="278"/>
      <c r="M248" s="279"/>
      <c r="N248" s="280"/>
      <c r="O248" s="280"/>
      <c r="P248" s="280"/>
      <c r="Q248" s="280"/>
      <c r="R248" s="280"/>
      <c r="S248" s="280"/>
      <c r="T248" s="28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82" t="s">
        <v>149</v>
      </c>
      <c r="AU248" s="282" t="s">
        <v>86</v>
      </c>
      <c r="AV248" s="15" t="s">
        <v>84</v>
      </c>
      <c r="AW248" s="15" t="s">
        <v>32</v>
      </c>
      <c r="AX248" s="15" t="s">
        <v>76</v>
      </c>
      <c r="AY248" s="282" t="s">
        <v>141</v>
      </c>
    </row>
    <row r="249" spans="1:51" s="13" customFormat="1" ht="12">
      <c r="A249" s="13"/>
      <c r="B249" s="250"/>
      <c r="C249" s="251"/>
      <c r="D249" s="252" t="s">
        <v>149</v>
      </c>
      <c r="E249" s="253" t="s">
        <v>1</v>
      </c>
      <c r="F249" s="254" t="s">
        <v>165</v>
      </c>
      <c r="G249" s="251"/>
      <c r="H249" s="255">
        <v>5</v>
      </c>
      <c r="I249" s="256"/>
      <c r="J249" s="251"/>
      <c r="K249" s="251"/>
      <c r="L249" s="257"/>
      <c r="M249" s="258"/>
      <c r="N249" s="259"/>
      <c r="O249" s="259"/>
      <c r="P249" s="259"/>
      <c r="Q249" s="259"/>
      <c r="R249" s="259"/>
      <c r="S249" s="259"/>
      <c r="T249" s="26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1" t="s">
        <v>149</v>
      </c>
      <c r="AU249" s="261" t="s">
        <v>86</v>
      </c>
      <c r="AV249" s="13" t="s">
        <v>86</v>
      </c>
      <c r="AW249" s="13" t="s">
        <v>32</v>
      </c>
      <c r="AX249" s="13" t="s">
        <v>76</v>
      </c>
      <c r="AY249" s="261" t="s">
        <v>141</v>
      </c>
    </row>
    <row r="250" spans="1:51" s="15" customFormat="1" ht="12">
      <c r="A250" s="15"/>
      <c r="B250" s="273"/>
      <c r="C250" s="274"/>
      <c r="D250" s="252" t="s">
        <v>149</v>
      </c>
      <c r="E250" s="275" t="s">
        <v>1</v>
      </c>
      <c r="F250" s="276" t="s">
        <v>298</v>
      </c>
      <c r="G250" s="274"/>
      <c r="H250" s="275" t="s">
        <v>1</v>
      </c>
      <c r="I250" s="277"/>
      <c r="J250" s="274"/>
      <c r="K250" s="274"/>
      <c r="L250" s="278"/>
      <c r="M250" s="279"/>
      <c r="N250" s="280"/>
      <c r="O250" s="280"/>
      <c r="P250" s="280"/>
      <c r="Q250" s="280"/>
      <c r="R250" s="280"/>
      <c r="S250" s="280"/>
      <c r="T250" s="28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2" t="s">
        <v>149</v>
      </c>
      <c r="AU250" s="282" t="s">
        <v>86</v>
      </c>
      <c r="AV250" s="15" t="s">
        <v>84</v>
      </c>
      <c r="AW250" s="15" t="s">
        <v>32</v>
      </c>
      <c r="AX250" s="15" t="s">
        <v>76</v>
      </c>
      <c r="AY250" s="282" t="s">
        <v>141</v>
      </c>
    </row>
    <row r="251" spans="1:51" s="13" customFormat="1" ht="12">
      <c r="A251" s="13"/>
      <c r="B251" s="250"/>
      <c r="C251" s="251"/>
      <c r="D251" s="252" t="s">
        <v>149</v>
      </c>
      <c r="E251" s="253" t="s">
        <v>1</v>
      </c>
      <c r="F251" s="254" t="s">
        <v>147</v>
      </c>
      <c r="G251" s="251"/>
      <c r="H251" s="255">
        <v>4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149</v>
      </c>
      <c r="AU251" s="261" t="s">
        <v>86</v>
      </c>
      <c r="AV251" s="13" t="s">
        <v>86</v>
      </c>
      <c r="AW251" s="13" t="s">
        <v>32</v>
      </c>
      <c r="AX251" s="13" t="s">
        <v>76</v>
      </c>
      <c r="AY251" s="261" t="s">
        <v>141</v>
      </c>
    </row>
    <row r="252" spans="1:51" s="15" customFormat="1" ht="12">
      <c r="A252" s="15"/>
      <c r="B252" s="273"/>
      <c r="C252" s="274"/>
      <c r="D252" s="252" t="s">
        <v>149</v>
      </c>
      <c r="E252" s="275" t="s">
        <v>1</v>
      </c>
      <c r="F252" s="276" t="s">
        <v>299</v>
      </c>
      <c r="G252" s="274"/>
      <c r="H252" s="275" t="s">
        <v>1</v>
      </c>
      <c r="I252" s="277"/>
      <c r="J252" s="274"/>
      <c r="K252" s="274"/>
      <c r="L252" s="278"/>
      <c r="M252" s="279"/>
      <c r="N252" s="280"/>
      <c r="O252" s="280"/>
      <c r="P252" s="280"/>
      <c r="Q252" s="280"/>
      <c r="R252" s="280"/>
      <c r="S252" s="280"/>
      <c r="T252" s="28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2" t="s">
        <v>149</v>
      </c>
      <c r="AU252" s="282" t="s">
        <v>86</v>
      </c>
      <c r="AV252" s="15" t="s">
        <v>84</v>
      </c>
      <c r="AW252" s="15" t="s">
        <v>32</v>
      </c>
      <c r="AX252" s="15" t="s">
        <v>76</v>
      </c>
      <c r="AY252" s="282" t="s">
        <v>141</v>
      </c>
    </row>
    <row r="253" spans="1:51" s="13" customFormat="1" ht="12">
      <c r="A253" s="13"/>
      <c r="B253" s="250"/>
      <c r="C253" s="251"/>
      <c r="D253" s="252" t="s">
        <v>149</v>
      </c>
      <c r="E253" s="253" t="s">
        <v>1</v>
      </c>
      <c r="F253" s="254" t="s">
        <v>86</v>
      </c>
      <c r="G253" s="251"/>
      <c r="H253" s="255">
        <v>2</v>
      </c>
      <c r="I253" s="256"/>
      <c r="J253" s="251"/>
      <c r="K253" s="251"/>
      <c r="L253" s="257"/>
      <c r="M253" s="258"/>
      <c r="N253" s="259"/>
      <c r="O253" s="259"/>
      <c r="P253" s="259"/>
      <c r="Q253" s="259"/>
      <c r="R253" s="259"/>
      <c r="S253" s="259"/>
      <c r="T253" s="26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1" t="s">
        <v>149</v>
      </c>
      <c r="AU253" s="261" t="s">
        <v>86</v>
      </c>
      <c r="AV253" s="13" t="s">
        <v>86</v>
      </c>
      <c r="AW253" s="13" t="s">
        <v>32</v>
      </c>
      <c r="AX253" s="13" t="s">
        <v>76</v>
      </c>
      <c r="AY253" s="261" t="s">
        <v>141</v>
      </c>
    </row>
    <row r="254" spans="1:51" s="14" customFormat="1" ht="12">
      <c r="A254" s="14"/>
      <c r="B254" s="262"/>
      <c r="C254" s="263"/>
      <c r="D254" s="252" t="s">
        <v>149</v>
      </c>
      <c r="E254" s="264" t="s">
        <v>1</v>
      </c>
      <c r="F254" s="265" t="s">
        <v>151</v>
      </c>
      <c r="G254" s="263"/>
      <c r="H254" s="266">
        <v>11</v>
      </c>
      <c r="I254" s="267"/>
      <c r="J254" s="263"/>
      <c r="K254" s="263"/>
      <c r="L254" s="268"/>
      <c r="M254" s="269"/>
      <c r="N254" s="270"/>
      <c r="O254" s="270"/>
      <c r="P254" s="270"/>
      <c r="Q254" s="270"/>
      <c r="R254" s="270"/>
      <c r="S254" s="270"/>
      <c r="T254" s="27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2" t="s">
        <v>149</v>
      </c>
      <c r="AU254" s="272" t="s">
        <v>86</v>
      </c>
      <c r="AV254" s="14" t="s">
        <v>147</v>
      </c>
      <c r="AW254" s="14" t="s">
        <v>32</v>
      </c>
      <c r="AX254" s="14" t="s">
        <v>84</v>
      </c>
      <c r="AY254" s="272" t="s">
        <v>141</v>
      </c>
    </row>
    <row r="255" spans="1:65" s="2" customFormat="1" ht="21.75" customHeight="1">
      <c r="A255" s="38"/>
      <c r="B255" s="39"/>
      <c r="C255" s="283" t="s">
        <v>300</v>
      </c>
      <c r="D255" s="283" t="s">
        <v>246</v>
      </c>
      <c r="E255" s="284" t="s">
        <v>301</v>
      </c>
      <c r="F255" s="285" t="s">
        <v>302</v>
      </c>
      <c r="G255" s="286" t="s">
        <v>230</v>
      </c>
      <c r="H255" s="287">
        <v>5</v>
      </c>
      <c r="I255" s="288"/>
      <c r="J255" s="289">
        <f>ROUND(I255*H255,2)</f>
        <v>0</v>
      </c>
      <c r="K255" s="290"/>
      <c r="L255" s="291"/>
      <c r="M255" s="292" t="s">
        <v>1</v>
      </c>
      <c r="N255" s="293" t="s">
        <v>41</v>
      </c>
      <c r="O255" s="91"/>
      <c r="P255" s="246">
        <f>O255*H255</f>
        <v>0</v>
      </c>
      <c r="Q255" s="246">
        <v>0.01936</v>
      </c>
      <c r="R255" s="246">
        <f>Q255*H255</f>
        <v>0.0968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181</v>
      </c>
      <c r="AT255" s="248" t="s">
        <v>246</v>
      </c>
      <c r="AU255" s="248" t="s">
        <v>86</v>
      </c>
      <c r="AY255" s="17" t="s">
        <v>141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84</v>
      </c>
      <c r="BK255" s="249">
        <f>ROUND(I255*H255,2)</f>
        <v>0</v>
      </c>
      <c r="BL255" s="17" t="s">
        <v>147</v>
      </c>
      <c r="BM255" s="248" t="s">
        <v>303</v>
      </c>
    </row>
    <row r="256" spans="1:65" s="2" customFormat="1" ht="21.75" customHeight="1">
      <c r="A256" s="38"/>
      <c r="B256" s="39"/>
      <c r="C256" s="283" t="s">
        <v>304</v>
      </c>
      <c r="D256" s="283" t="s">
        <v>246</v>
      </c>
      <c r="E256" s="284" t="s">
        <v>305</v>
      </c>
      <c r="F256" s="285" t="s">
        <v>306</v>
      </c>
      <c r="G256" s="286" t="s">
        <v>230</v>
      </c>
      <c r="H256" s="287">
        <v>6</v>
      </c>
      <c r="I256" s="288"/>
      <c r="J256" s="289">
        <f>ROUND(I256*H256,2)</f>
        <v>0</v>
      </c>
      <c r="K256" s="290"/>
      <c r="L256" s="291"/>
      <c r="M256" s="292" t="s">
        <v>1</v>
      </c>
      <c r="N256" s="293" t="s">
        <v>41</v>
      </c>
      <c r="O256" s="91"/>
      <c r="P256" s="246">
        <f>O256*H256</f>
        <v>0</v>
      </c>
      <c r="Q256" s="246">
        <v>0.01992</v>
      </c>
      <c r="R256" s="246">
        <f>Q256*H256</f>
        <v>0.11952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181</v>
      </c>
      <c r="AT256" s="248" t="s">
        <v>246</v>
      </c>
      <c r="AU256" s="248" t="s">
        <v>86</v>
      </c>
      <c r="AY256" s="17" t="s">
        <v>141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84</v>
      </c>
      <c r="BK256" s="249">
        <f>ROUND(I256*H256,2)</f>
        <v>0</v>
      </c>
      <c r="BL256" s="17" t="s">
        <v>147</v>
      </c>
      <c r="BM256" s="248" t="s">
        <v>307</v>
      </c>
    </row>
    <row r="257" spans="1:65" s="2" customFormat="1" ht="21.75" customHeight="1">
      <c r="A257" s="38"/>
      <c r="B257" s="39"/>
      <c r="C257" s="236" t="s">
        <v>308</v>
      </c>
      <c r="D257" s="236" t="s">
        <v>143</v>
      </c>
      <c r="E257" s="237" t="s">
        <v>309</v>
      </c>
      <c r="F257" s="238" t="s">
        <v>310</v>
      </c>
      <c r="G257" s="239" t="s">
        <v>230</v>
      </c>
      <c r="H257" s="240">
        <v>3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41</v>
      </c>
      <c r="O257" s="91"/>
      <c r="P257" s="246">
        <f>O257*H257</f>
        <v>0</v>
      </c>
      <c r="Q257" s="246">
        <v>0.4417</v>
      </c>
      <c r="R257" s="246">
        <f>Q257*H257</f>
        <v>1.3251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147</v>
      </c>
      <c r="AT257" s="248" t="s">
        <v>143</v>
      </c>
      <c r="AU257" s="248" t="s">
        <v>86</v>
      </c>
      <c r="AY257" s="17" t="s">
        <v>141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84</v>
      </c>
      <c r="BK257" s="249">
        <f>ROUND(I257*H257,2)</f>
        <v>0</v>
      </c>
      <c r="BL257" s="17" t="s">
        <v>147</v>
      </c>
      <c r="BM257" s="248" t="s">
        <v>311</v>
      </c>
    </row>
    <row r="258" spans="1:51" s="15" customFormat="1" ht="12">
      <c r="A258" s="15"/>
      <c r="B258" s="273"/>
      <c r="C258" s="274"/>
      <c r="D258" s="252" t="s">
        <v>149</v>
      </c>
      <c r="E258" s="275" t="s">
        <v>1</v>
      </c>
      <c r="F258" s="276" t="s">
        <v>312</v>
      </c>
      <c r="G258" s="274"/>
      <c r="H258" s="275" t="s">
        <v>1</v>
      </c>
      <c r="I258" s="277"/>
      <c r="J258" s="274"/>
      <c r="K258" s="274"/>
      <c r="L258" s="278"/>
      <c r="M258" s="279"/>
      <c r="N258" s="280"/>
      <c r="O258" s="280"/>
      <c r="P258" s="280"/>
      <c r="Q258" s="280"/>
      <c r="R258" s="280"/>
      <c r="S258" s="280"/>
      <c r="T258" s="281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2" t="s">
        <v>149</v>
      </c>
      <c r="AU258" s="282" t="s">
        <v>86</v>
      </c>
      <c r="AV258" s="15" t="s">
        <v>84</v>
      </c>
      <c r="AW258" s="15" t="s">
        <v>32</v>
      </c>
      <c r="AX258" s="15" t="s">
        <v>76</v>
      </c>
      <c r="AY258" s="282" t="s">
        <v>141</v>
      </c>
    </row>
    <row r="259" spans="1:51" s="13" customFormat="1" ht="12">
      <c r="A259" s="13"/>
      <c r="B259" s="250"/>
      <c r="C259" s="251"/>
      <c r="D259" s="252" t="s">
        <v>149</v>
      </c>
      <c r="E259" s="253" t="s">
        <v>1</v>
      </c>
      <c r="F259" s="254" t="s">
        <v>84</v>
      </c>
      <c r="G259" s="251"/>
      <c r="H259" s="255">
        <v>1</v>
      </c>
      <c r="I259" s="256"/>
      <c r="J259" s="251"/>
      <c r="K259" s="251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149</v>
      </c>
      <c r="AU259" s="261" t="s">
        <v>86</v>
      </c>
      <c r="AV259" s="13" t="s">
        <v>86</v>
      </c>
      <c r="AW259" s="13" t="s">
        <v>32</v>
      </c>
      <c r="AX259" s="13" t="s">
        <v>76</v>
      </c>
      <c r="AY259" s="261" t="s">
        <v>141</v>
      </c>
    </row>
    <row r="260" spans="1:51" s="15" customFormat="1" ht="12">
      <c r="A260" s="15"/>
      <c r="B260" s="273"/>
      <c r="C260" s="274"/>
      <c r="D260" s="252" t="s">
        <v>149</v>
      </c>
      <c r="E260" s="275" t="s">
        <v>1</v>
      </c>
      <c r="F260" s="276" t="s">
        <v>313</v>
      </c>
      <c r="G260" s="274"/>
      <c r="H260" s="275" t="s">
        <v>1</v>
      </c>
      <c r="I260" s="277"/>
      <c r="J260" s="274"/>
      <c r="K260" s="274"/>
      <c r="L260" s="278"/>
      <c r="M260" s="279"/>
      <c r="N260" s="280"/>
      <c r="O260" s="280"/>
      <c r="P260" s="280"/>
      <c r="Q260" s="280"/>
      <c r="R260" s="280"/>
      <c r="S260" s="280"/>
      <c r="T260" s="28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2" t="s">
        <v>149</v>
      </c>
      <c r="AU260" s="282" t="s">
        <v>86</v>
      </c>
      <c r="AV260" s="15" t="s">
        <v>84</v>
      </c>
      <c r="AW260" s="15" t="s">
        <v>32</v>
      </c>
      <c r="AX260" s="15" t="s">
        <v>76</v>
      </c>
      <c r="AY260" s="282" t="s">
        <v>141</v>
      </c>
    </row>
    <row r="261" spans="1:51" s="13" customFormat="1" ht="12">
      <c r="A261" s="13"/>
      <c r="B261" s="250"/>
      <c r="C261" s="251"/>
      <c r="D261" s="252" t="s">
        <v>149</v>
      </c>
      <c r="E261" s="253" t="s">
        <v>1</v>
      </c>
      <c r="F261" s="254" t="s">
        <v>86</v>
      </c>
      <c r="G261" s="251"/>
      <c r="H261" s="255">
        <v>2</v>
      </c>
      <c r="I261" s="256"/>
      <c r="J261" s="251"/>
      <c r="K261" s="251"/>
      <c r="L261" s="257"/>
      <c r="M261" s="258"/>
      <c r="N261" s="259"/>
      <c r="O261" s="259"/>
      <c r="P261" s="259"/>
      <c r="Q261" s="259"/>
      <c r="R261" s="259"/>
      <c r="S261" s="259"/>
      <c r="T261" s="26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1" t="s">
        <v>149</v>
      </c>
      <c r="AU261" s="261" t="s">
        <v>86</v>
      </c>
      <c r="AV261" s="13" t="s">
        <v>86</v>
      </c>
      <c r="AW261" s="13" t="s">
        <v>32</v>
      </c>
      <c r="AX261" s="13" t="s">
        <v>76</v>
      </c>
      <c r="AY261" s="261" t="s">
        <v>141</v>
      </c>
    </row>
    <row r="262" spans="1:51" s="14" customFormat="1" ht="12">
      <c r="A262" s="14"/>
      <c r="B262" s="262"/>
      <c r="C262" s="263"/>
      <c r="D262" s="252" t="s">
        <v>149</v>
      </c>
      <c r="E262" s="264" t="s">
        <v>1</v>
      </c>
      <c r="F262" s="265" t="s">
        <v>151</v>
      </c>
      <c r="G262" s="263"/>
      <c r="H262" s="266">
        <v>3</v>
      </c>
      <c r="I262" s="267"/>
      <c r="J262" s="263"/>
      <c r="K262" s="263"/>
      <c r="L262" s="268"/>
      <c r="M262" s="269"/>
      <c r="N262" s="270"/>
      <c r="O262" s="270"/>
      <c r="P262" s="270"/>
      <c r="Q262" s="270"/>
      <c r="R262" s="270"/>
      <c r="S262" s="270"/>
      <c r="T262" s="27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2" t="s">
        <v>149</v>
      </c>
      <c r="AU262" s="272" t="s">
        <v>86</v>
      </c>
      <c r="AV262" s="14" t="s">
        <v>147</v>
      </c>
      <c r="AW262" s="14" t="s">
        <v>32</v>
      </c>
      <c r="AX262" s="14" t="s">
        <v>84</v>
      </c>
      <c r="AY262" s="272" t="s">
        <v>141</v>
      </c>
    </row>
    <row r="263" spans="1:65" s="2" customFormat="1" ht="21.75" customHeight="1">
      <c r="A263" s="38"/>
      <c r="B263" s="39"/>
      <c r="C263" s="283" t="s">
        <v>314</v>
      </c>
      <c r="D263" s="283" t="s">
        <v>246</v>
      </c>
      <c r="E263" s="284" t="s">
        <v>315</v>
      </c>
      <c r="F263" s="285" t="s">
        <v>316</v>
      </c>
      <c r="G263" s="286" t="s">
        <v>230</v>
      </c>
      <c r="H263" s="287">
        <v>1</v>
      </c>
      <c r="I263" s="288"/>
      <c r="J263" s="289">
        <f>ROUND(I263*H263,2)</f>
        <v>0</v>
      </c>
      <c r="K263" s="290"/>
      <c r="L263" s="291"/>
      <c r="M263" s="292" t="s">
        <v>1</v>
      </c>
      <c r="N263" s="293" t="s">
        <v>41</v>
      </c>
      <c r="O263" s="91"/>
      <c r="P263" s="246">
        <f>O263*H263</f>
        <v>0</v>
      </c>
      <c r="Q263" s="246">
        <v>0.0136</v>
      </c>
      <c r="R263" s="246">
        <f>Q263*H263</f>
        <v>0.0136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181</v>
      </c>
      <c r="AT263" s="248" t="s">
        <v>246</v>
      </c>
      <c r="AU263" s="248" t="s">
        <v>86</v>
      </c>
      <c r="AY263" s="17" t="s">
        <v>141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84</v>
      </c>
      <c r="BK263" s="249">
        <f>ROUND(I263*H263,2)</f>
        <v>0</v>
      </c>
      <c r="BL263" s="17" t="s">
        <v>147</v>
      </c>
      <c r="BM263" s="248" t="s">
        <v>317</v>
      </c>
    </row>
    <row r="264" spans="1:65" s="2" customFormat="1" ht="21.75" customHeight="1">
      <c r="A264" s="38"/>
      <c r="B264" s="39"/>
      <c r="C264" s="283" t="s">
        <v>318</v>
      </c>
      <c r="D264" s="283" t="s">
        <v>246</v>
      </c>
      <c r="E264" s="284" t="s">
        <v>319</v>
      </c>
      <c r="F264" s="285" t="s">
        <v>320</v>
      </c>
      <c r="G264" s="286" t="s">
        <v>230</v>
      </c>
      <c r="H264" s="287">
        <v>2</v>
      </c>
      <c r="I264" s="288"/>
      <c r="J264" s="289">
        <f>ROUND(I264*H264,2)</f>
        <v>0</v>
      </c>
      <c r="K264" s="290"/>
      <c r="L264" s="291"/>
      <c r="M264" s="292" t="s">
        <v>1</v>
      </c>
      <c r="N264" s="293" t="s">
        <v>41</v>
      </c>
      <c r="O264" s="91"/>
      <c r="P264" s="246">
        <f>O264*H264</f>
        <v>0</v>
      </c>
      <c r="Q264" s="246">
        <v>0.01389</v>
      </c>
      <c r="R264" s="246">
        <f>Q264*H264</f>
        <v>0.02778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181</v>
      </c>
      <c r="AT264" s="248" t="s">
        <v>246</v>
      </c>
      <c r="AU264" s="248" t="s">
        <v>86</v>
      </c>
      <c r="AY264" s="17" t="s">
        <v>141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84</v>
      </c>
      <c r="BK264" s="249">
        <f>ROUND(I264*H264,2)</f>
        <v>0</v>
      </c>
      <c r="BL264" s="17" t="s">
        <v>147</v>
      </c>
      <c r="BM264" s="248" t="s">
        <v>321</v>
      </c>
    </row>
    <row r="265" spans="1:65" s="2" customFormat="1" ht="21.75" customHeight="1">
      <c r="A265" s="38"/>
      <c r="B265" s="39"/>
      <c r="C265" s="236" t="s">
        <v>322</v>
      </c>
      <c r="D265" s="236" t="s">
        <v>143</v>
      </c>
      <c r="E265" s="237" t="s">
        <v>323</v>
      </c>
      <c r="F265" s="238" t="s">
        <v>324</v>
      </c>
      <c r="G265" s="239" t="s">
        <v>230</v>
      </c>
      <c r="H265" s="240">
        <v>2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41</v>
      </c>
      <c r="O265" s="91"/>
      <c r="P265" s="246">
        <f>O265*H265</f>
        <v>0</v>
      </c>
      <c r="Q265" s="246">
        <v>0.54769</v>
      </c>
      <c r="R265" s="246">
        <f>Q265*H265</f>
        <v>1.09538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147</v>
      </c>
      <c r="AT265" s="248" t="s">
        <v>143</v>
      </c>
      <c r="AU265" s="248" t="s">
        <v>86</v>
      </c>
      <c r="AY265" s="17" t="s">
        <v>141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84</v>
      </c>
      <c r="BK265" s="249">
        <f>ROUND(I265*H265,2)</f>
        <v>0</v>
      </c>
      <c r="BL265" s="17" t="s">
        <v>147</v>
      </c>
      <c r="BM265" s="248" t="s">
        <v>325</v>
      </c>
    </row>
    <row r="266" spans="1:51" s="13" customFormat="1" ht="12">
      <c r="A266" s="13"/>
      <c r="B266" s="250"/>
      <c r="C266" s="251"/>
      <c r="D266" s="252" t="s">
        <v>149</v>
      </c>
      <c r="E266" s="253" t="s">
        <v>1</v>
      </c>
      <c r="F266" s="254" t="s">
        <v>86</v>
      </c>
      <c r="G266" s="251"/>
      <c r="H266" s="255">
        <v>2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149</v>
      </c>
      <c r="AU266" s="261" t="s">
        <v>86</v>
      </c>
      <c r="AV266" s="13" t="s">
        <v>86</v>
      </c>
      <c r="AW266" s="13" t="s">
        <v>32</v>
      </c>
      <c r="AX266" s="13" t="s">
        <v>76</v>
      </c>
      <c r="AY266" s="261" t="s">
        <v>141</v>
      </c>
    </row>
    <row r="267" spans="1:51" s="14" customFormat="1" ht="12">
      <c r="A267" s="14"/>
      <c r="B267" s="262"/>
      <c r="C267" s="263"/>
      <c r="D267" s="252" t="s">
        <v>149</v>
      </c>
      <c r="E267" s="264" t="s">
        <v>1</v>
      </c>
      <c r="F267" s="265" t="s">
        <v>151</v>
      </c>
      <c r="G267" s="263"/>
      <c r="H267" s="266">
        <v>2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2" t="s">
        <v>149</v>
      </c>
      <c r="AU267" s="272" t="s">
        <v>86</v>
      </c>
      <c r="AV267" s="14" t="s">
        <v>147</v>
      </c>
      <c r="AW267" s="14" t="s">
        <v>32</v>
      </c>
      <c r="AX267" s="14" t="s">
        <v>84</v>
      </c>
      <c r="AY267" s="272" t="s">
        <v>141</v>
      </c>
    </row>
    <row r="268" spans="1:65" s="2" customFormat="1" ht="21.75" customHeight="1">
      <c r="A268" s="38"/>
      <c r="B268" s="39"/>
      <c r="C268" s="283" t="s">
        <v>326</v>
      </c>
      <c r="D268" s="283" t="s">
        <v>246</v>
      </c>
      <c r="E268" s="284" t="s">
        <v>327</v>
      </c>
      <c r="F268" s="285" t="s">
        <v>328</v>
      </c>
      <c r="G268" s="286" t="s">
        <v>230</v>
      </c>
      <c r="H268" s="287">
        <v>2</v>
      </c>
      <c r="I268" s="288"/>
      <c r="J268" s="289">
        <f>ROUND(I268*H268,2)</f>
        <v>0</v>
      </c>
      <c r="K268" s="290"/>
      <c r="L268" s="291"/>
      <c r="M268" s="292" t="s">
        <v>1</v>
      </c>
      <c r="N268" s="293" t="s">
        <v>41</v>
      </c>
      <c r="O268" s="91"/>
      <c r="P268" s="246">
        <f>O268*H268</f>
        <v>0</v>
      </c>
      <c r="Q268" s="246">
        <v>0.01675</v>
      </c>
      <c r="R268" s="246">
        <f>Q268*H268</f>
        <v>0.0335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181</v>
      </c>
      <c r="AT268" s="248" t="s">
        <v>246</v>
      </c>
      <c r="AU268" s="248" t="s">
        <v>86</v>
      </c>
      <c r="AY268" s="17" t="s">
        <v>141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84</v>
      </c>
      <c r="BK268" s="249">
        <f>ROUND(I268*H268,2)</f>
        <v>0</v>
      </c>
      <c r="BL268" s="17" t="s">
        <v>147</v>
      </c>
      <c r="BM268" s="248" t="s">
        <v>329</v>
      </c>
    </row>
    <row r="269" spans="1:63" s="12" customFormat="1" ht="22.8" customHeight="1">
      <c r="A269" s="12"/>
      <c r="B269" s="220"/>
      <c r="C269" s="221"/>
      <c r="D269" s="222" t="s">
        <v>75</v>
      </c>
      <c r="E269" s="234" t="s">
        <v>186</v>
      </c>
      <c r="F269" s="234" t="s">
        <v>330</v>
      </c>
      <c r="G269" s="221"/>
      <c r="H269" s="221"/>
      <c r="I269" s="224"/>
      <c r="J269" s="235">
        <f>BK269</f>
        <v>0</v>
      </c>
      <c r="K269" s="221"/>
      <c r="L269" s="226"/>
      <c r="M269" s="227"/>
      <c r="N269" s="228"/>
      <c r="O269" s="228"/>
      <c r="P269" s="229">
        <f>SUM(P270:P296)</f>
        <v>0</v>
      </c>
      <c r="Q269" s="228"/>
      <c r="R269" s="229">
        <f>SUM(R270:R296)</f>
        <v>0</v>
      </c>
      <c r="S269" s="228"/>
      <c r="T269" s="230">
        <f>SUM(T270:T296)</f>
        <v>43.526288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1" t="s">
        <v>84</v>
      </c>
      <c r="AT269" s="232" t="s">
        <v>75</v>
      </c>
      <c r="AU269" s="232" t="s">
        <v>84</v>
      </c>
      <c r="AY269" s="231" t="s">
        <v>141</v>
      </c>
      <c r="BK269" s="233">
        <f>SUM(BK270:BK296)</f>
        <v>0</v>
      </c>
    </row>
    <row r="270" spans="1:65" s="2" customFormat="1" ht="16.5" customHeight="1">
      <c r="A270" s="38"/>
      <c r="B270" s="39"/>
      <c r="C270" s="236" t="s">
        <v>331</v>
      </c>
      <c r="D270" s="236" t="s">
        <v>143</v>
      </c>
      <c r="E270" s="237" t="s">
        <v>332</v>
      </c>
      <c r="F270" s="238" t="s">
        <v>333</v>
      </c>
      <c r="G270" s="239" t="s">
        <v>160</v>
      </c>
      <c r="H270" s="240">
        <v>5.75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41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2.4</v>
      </c>
      <c r="T270" s="247">
        <f>S270*H270</f>
        <v>13.799999999999999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147</v>
      </c>
      <c r="AT270" s="248" t="s">
        <v>143</v>
      </c>
      <c r="AU270" s="248" t="s">
        <v>86</v>
      </c>
      <c r="AY270" s="17" t="s">
        <v>141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84</v>
      </c>
      <c r="BK270" s="249">
        <f>ROUND(I270*H270,2)</f>
        <v>0</v>
      </c>
      <c r="BL270" s="17" t="s">
        <v>147</v>
      </c>
      <c r="BM270" s="248" t="s">
        <v>334</v>
      </c>
    </row>
    <row r="271" spans="1:51" s="15" customFormat="1" ht="12">
      <c r="A271" s="15"/>
      <c r="B271" s="273"/>
      <c r="C271" s="274"/>
      <c r="D271" s="252" t="s">
        <v>149</v>
      </c>
      <c r="E271" s="275" t="s">
        <v>1</v>
      </c>
      <c r="F271" s="276" t="s">
        <v>335</v>
      </c>
      <c r="G271" s="274"/>
      <c r="H271" s="275" t="s">
        <v>1</v>
      </c>
      <c r="I271" s="277"/>
      <c r="J271" s="274"/>
      <c r="K271" s="274"/>
      <c r="L271" s="278"/>
      <c r="M271" s="279"/>
      <c r="N271" s="280"/>
      <c r="O271" s="280"/>
      <c r="P271" s="280"/>
      <c r="Q271" s="280"/>
      <c r="R271" s="280"/>
      <c r="S271" s="280"/>
      <c r="T271" s="28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82" t="s">
        <v>149</v>
      </c>
      <c r="AU271" s="282" t="s">
        <v>86</v>
      </c>
      <c r="AV271" s="15" t="s">
        <v>84</v>
      </c>
      <c r="AW271" s="15" t="s">
        <v>32</v>
      </c>
      <c r="AX271" s="15" t="s">
        <v>76</v>
      </c>
      <c r="AY271" s="282" t="s">
        <v>141</v>
      </c>
    </row>
    <row r="272" spans="1:51" s="13" customFormat="1" ht="12">
      <c r="A272" s="13"/>
      <c r="B272" s="250"/>
      <c r="C272" s="251"/>
      <c r="D272" s="252" t="s">
        <v>149</v>
      </c>
      <c r="E272" s="253" t="s">
        <v>1</v>
      </c>
      <c r="F272" s="254" t="s">
        <v>336</v>
      </c>
      <c r="G272" s="251"/>
      <c r="H272" s="255">
        <v>1.681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149</v>
      </c>
      <c r="AU272" s="261" t="s">
        <v>86</v>
      </c>
      <c r="AV272" s="13" t="s">
        <v>86</v>
      </c>
      <c r="AW272" s="13" t="s">
        <v>32</v>
      </c>
      <c r="AX272" s="13" t="s">
        <v>76</v>
      </c>
      <c r="AY272" s="261" t="s">
        <v>141</v>
      </c>
    </row>
    <row r="273" spans="1:51" s="13" customFormat="1" ht="12">
      <c r="A273" s="13"/>
      <c r="B273" s="250"/>
      <c r="C273" s="251"/>
      <c r="D273" s="252" t="s">
        <v>149</v>
      </c>
      <c r="E273" s="253" t="s">
        <v>1</v>
      </c>
      <c r="F273" s="254" t="s">
        <v>337</v>
      </c>
      <c r="G273" s="251"/>
      <c r="H273" s="255">
        <v>1.08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1" t="s">
        <v>149</v>
      </c>
      <c r="AU273" s="261" t="s">
        <v>86</v>
      </c>
      <c r="AV273" s="13" t="s">
        <v>86</v>
      </c>
      <c r="AW273" s="13" t="s">
        <v>32</v>
      </c>
      <c r="AX273" s="13" t="s">
        <v>76</v>
      </c>
      <c r="AY273" s="261" t="s">
        <v>141</v>
      </c>
    </row>
    <row r="274" spans="1:51" s="15" customFormat="1" ht="12">
      <c r="A274" s="15"/>
      <c r="B274" s="273"/>
      <c r="C274" s="274"/>
      <c r="D274" s="252" t="s">
        <v>149</v>
      </c>
      <c r="E274" s="275" t="s">
        <v>1</v>
      </c>
      <c r="F274" s="276" t="s">
        <v>338</v>
      </c>
      <c r="G274" s="274"/>
      <c r="H274" s="275" t="s">
        <v>1</v>
      </c>
      <c r="I274" s="277"/>
      <c r="J274" s="274"/>
      <c r="K274" s="274"/>
      <c r="L274" s="278"/>
      <c r="M274" s="279"/>
      <c r="N274" s="280"/>
      <c r="O274" s="280"/>
      <c r="P274" s="280"/>
      <c r="Q274" s="280"/>
      <c r="R274" s="280"/>
      <c r="S274" s="280"/>
      <c r="T274" s="281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82" t="s">
        <v>149</v>
      </c>
      <c r="AU274" s="282" t="s">
        <v>86</v>
      </c>
      <c r="AV274" s="15" t="s">
        <v>84</v>
      </c>
      <c r="AW274" s="15" t="s">
        <v>32</v>
      </c>
      <c r="AX274" s="15" t="s">
        <v>76</v>
      </c>
      <c r="AY274" s="282" t="s">
        <v>141</v>
      </c>
    </row>
    <row r="275" spans="1:51" s="13" customFormat="1" ht="12">
      <c r="A275" s="13"/>
      <c r="B275" s="250"/>
      <c r="C275" s="251"/>
      <c r="D275" s="252" t="s">
        <v>149</v>
      </c>
      <c r="E275" s="253" t="s">
        <v>1</v>
      </c>
      <c r="F275" s="254" t="s">
        <v>339</v>
      </c>
      <c r="G275" s="251"/>
      <c r="H275" s="255">
        <v>2.989</v>
      </c>
      <c r="I275" s="256"/>
      <c r="J275" s="251"/>
      <c r="K275" s="251"/>
      <c r="L275" s="257"/>
      <c r="M275" s="258"/>
      <c r="N275" s="259"/>
      <c r="O275" s="259"/>
      <c r="P275" s="259"/>
      <c r="Q275" s="259"/>
      <c r="R275" s="259"/>
      <c r="S275" s="259"/>
      <c r="T275" s="26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1" t="s">
        <v>149</v>
      </c>
      <c r="AU275" s="261" t="s">
        <v>86</v>
      </c>
      <c r="AV275" s="13" t="s">
        <v>86</v>
      </c>
      <c r="AW275" s="13" t="s">
        <v>32</v>
      </c>
      <c r="AX275" s="13" t="s">
        <v>76</v>
      </c>
      <c r="AY275" s="261" t="s">
        <v>141</v>
      </c>
    </row>
    <row r="276" spans="1:51" s="14" customFormat="1" ht="12">
      <c r="A276" s="14"/>
      <c r="B276" s="262"/>
      <c r="C276" s="263"/>
      <c r="D276" s="252" t="s">
        <v>149</v>
      </c>
      <c r="E276" s="264" t="s">
        <v>1</v>
      </c>
      <c r="F276" s="265" t="s">
        <v>151</v>
      </c>
      <c r="G276" s="263"/>
      <c r="H276" s="266">
        <v>5.75</v>
      </c>
      <c r="I276" s="267"/>
      <c r="J276" s="263"/>
      <c r="K276" s="263"/>
      <c r="L276" s="268"/>
      <c r="M276" s="269"/>
      <c r="N276" s="270"/>
      <c r="O276" s="270"/>
      <c r="P276" s="270"/>
      <c r="Q276" s="270"/>
      <c r="R276" s="270"/>
      <c r="S276" s="270"/>
      <c r="T276" s="27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2" t="s">
        <v>149</v>
      </c>
      <c r="AU276" s="272" t="s">
        <v>86</v>
      </c>
      <c r="AV276" s="14" t="s">
        <v>147</v>
      </c>
      <c r="AW276" s="14" t="s">
        <v>32</v>
      </c>
      <c r="AX276" s="14" t="s">
        <v>84</v>
      </c>
      <c r="AY276" s="272" t="s">
        <v>141</v>
      </c>
    </row>
    <row r="277" spans="1:65" s="2" customFormat="1" ht="16.5" customHeight="1">
      <c r="A277" s="38"/>
      <c r="B277" s="39"/>
      <c r="C277" s="236" t="s">
        <v>340</v>
      </c>
      <c r="D277" s="236" t="s">
        <v>143</v>
      </c>
      <c r="E277" s="237" t="s">
        <v>341</v>
      </c>
      <c r="F277" s="238" t="s">
        <v>342</v>
      </c>
      <c r="G277" s="239" t="s">
        <v>154</v>
      </c>
      <c r="H277" s="240">
        <v>183.168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41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0.131</v>
      </c>
      <c r="T277" s="247">
        <f>S277*H277</f>
        <v>23.995008000000002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147</v>
      </c>
      <c r="AT277" s="248" t="s">
        <v>143</v>
      </c>
      <c r="AU277" s="248" t="s">
        <v>86</v>
      </c>
      <c r="AY277" s="17" t="s">
        <v>141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84</v>
      </c>
      <c r="BK277" s="249">
        <f>ROUND(I277*H277,2)</f>
        <v>0</v>
      </c>
      <c r="BL277" s="17" t="s">
        <v>147</v>
      </c>
      <c r="BM277" s="248" t="s">
        <v>343</v>
      </c>
    </row>
    <row r="278" spans="1:51" s="13" customFormat="1" ht="12">
      <c r="A278" s="13"/>
      <c r="B278" s="250"/>
      <c r="C278" s="251"/>
      <c r="D278" s="252" t="s">
        <v>149</v>
      </c>
      <c r="E278" s="253" t="s">
        <v>1</v>
      </c>
      <c r="F278" s="254" t="s">
        <v>344</v>
      </c>
      <c r="G278" s="251"/>
      <c r="H278" s="255">
        <v>183.168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1" t="s">
        <v>149</v>
      </c>
      <c r="AU278" s="261" t="s">
        <v>86</v>
      </c>
      <c r="AV278" s="13" t="s">
        <v>86</v>
      </c>
      <c r="AW278" s="13" t="s">
        <v>32</v>
      </c>
      <c r="AX278" s="13" t="s">
        <v>76</v>
      </c>
      <c r="AY278" s="261" t="s">
        <v>141</v>
      </c>
    </row>
    <row r="279" spans="1:51" s="14" customFormat="1" ht="12">
      <c r="A279" s="14"/>
      <c r="B279" s="262"/>
      <c r="C279" s="263"/>
      <c r="D279" s="252" t="s">
        <v>149</v>
      </c>
      <c r="E279" s="264" t="s">
        <v>1</v>
      </c>
      <c r="F279" s="265" t="s">
        <v>151</v>
      </c>
      <c r="G279" s="263"/>
      <c r="H279" s="266">
        <v>183.168</v>
      </c>
      <c r="I279" s="267"/>
      <c r="J279" s="263"/>
      <c r="K279" s="263"/>
      <c r="L279" s="268"/>
      <c r="M279" s="269"/>
      <c r="N279" s="270"/>
      <c r="O279" s="270"/>
      <c r="P279" s="270"/>
      <c r="Q279" s="270"/>
      <c r="R279" s="270"/>
      <c r="S279" s="270"/>
      <c r="T279" s="27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2" t="s">
        <v>149</v>
      </c>
      <c r="AU279" s="272" t="s">
        <v>86</v>
      </c>
      <c r="AV279" s="14" t="s">
        <v>147</v>
      </c>
      <c r="AW279" s="14" t="s">
        <v>32</v>
      </c>
      <c r="AX279" s="14" t="s">
        <v>84</v>
      </c>
      <c r="AY279" s="272" t="s">
        <v>141</v>
      </c>
    </row>
    <row r="280" spans="1:65" s="2" customFormat="1" ht="16.5" customHeight="1">
      <c r="A280" s="38"/>
      <c r="B280" s="39"/>
      <c r="C280" s="236" t="s">
        <v>345</v>
      </c>
      <c r="D280" s="236" t="s">
        <v>143</v>
      </c>
      <c r="E280" s="237" t="s">
        <v>346</v>
      </c>
      <c r="F280" s="238" t="s">
        <v>347</v>
      </c>
      <c r="G280" s="239" t="s">
        <v>154</v>
      </c>
      <c r="H280" s="240">
        <v>14.656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41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0.261</v>
      </c>
      <c r="T280" s="247">
        <f>S280*H280</f>
        <v>3.825216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147</v>
      </c>
      <c r="AT280" s="248" t="s">
        <v>143</v>
      </c>
      <c r="AU280" s="248" t="s">
        <v>86</v>
      </c>
      <c r="AY280" s="17" t="s">
        <v>141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84</v>
      </c>
      <c r="BK280" s="249">
        <f>ROUND(I280*H280,2)</f>
        <v>0</v>
      </c>
      <c r="BL280" s="17" t="s">
        <v>147</v>
      </c>
      <c r="BM280" s="248" t="s">
        <v>348</v>
      </c>
    </row>
    <row r="281" spans="1:51" s="13" customFormat="1" ht="12">
      <c r="A281" s="13"/>
      <c r="B281" s="250"/>
      <c r="C281" s="251"/>
      <c r="D281" s="252" t="s">
        <v>149</v>
      </c>
      <c r="E281" s="253" t="s">
        <v>1</v>
      </c>
      <c r="F281" s="254" t="s">
        <v>349</v>
      </c>
      <c r="G281" s="251"/>
      <c r="H281" s="255">
        <v>14.656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149</v>
      </c>
      <c r="AU281" s="261" t="s">
        <v>86</v>
      </c>
      <c r="AV281" s="13" t="s">
        <v>86</v>
      </c>
      <c r="AW281" s="13" t="s">
        <v>32</v>
      </c>
      <c r="AX281" s="13" t="s">
        <v>76</v>
      </c>
      <c r="AY281" s="261" t="s">
        <v>141</v>
      </c>
    </row>
    <row r="282" spans="1:51" s="14" customFormat="1" ht="12">
      <c r="A282" s="14"/>
      <c r="B282" s="262"/>
      <c r="C282" s="263"/>
      <c r="D282" s="252" t="s">
        <v>149</v>
      </c>
      <c r="E282" s="264" t="s">
        <v>1</v>
      </c>
      <c r="F282" s="265" t="s">
        <v>151</v>
      </c>
      <c r="G282" s="263"/>
      <c r="H282" s="266">
        <v>14.656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2" t="s">
        <v>149</v>
      </c>
      <c r="AU282" s="272" t="s">
        <v>86</v>
      </c>
      <c r="AV282" s="14" t="s">
        <v>147</v>
      </c>
      <c r="AW282" s="14" t="s">
        <v>32</v>
      </c>
      <c r="AX282" s="14" t="s">
        <v>84</v>
      </c>
      <c r="AY282" s="272" t="s">
        <v>141</v>
      </c>
    </row>
    <row r="283" spans="1:65" s="2" customFormat="1" ht="16.5" customHeight="1">
      <c r="A283" s="38"/>
      <c r="B283" s="39"/>
      <c r="C283" s="236" t="s">
        <v>350</v>
      </c>
      <c r="D283" s="236" t="s">
        <v>143</v>
      </c>
      <c r="E283" s="237" t="s">
        <v>351</v>
      </c>
      <c r="F283" s="238" t="s">
        <v>352</v>
      </c>
      <c r="G283" s="239" t="s">
        <v>154</v>
      </c>
      <c r="H283" s="240">
        <v>11.264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41</v>
      </c>
      <c r="O283" s="91"/>
      <c r="P283" s="246">
        <f>O283*H283</f>
        <v>0</v>
      </c>
      <c r="Q283" s="246">
        <v>0</v>
      </c>
      <c r="R283" s="246">
        <f>Q283*H283</f>
        <v>0</v>
      </c>
      <c r="S283" s="246">
        <v>0.082</v>
      </c>
      <c r="T283" s="247">
        <f>S283*H283</f>
        <v>0.923648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147</v>
      </c>
      <c r="AT283" s="248" t="s">
        <v>143</v>
      </c>
      <c r="AU283" s="248" t="s">
        <v>86</v>
      </c>
      <c r="AY283" s="17" t="s">
        <v>141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84</v>
      </c>
      <c r="BK283" s="249">
        <f>ROUND(I283*H283,2)</f>
        <v>0</v>
      </c>
      <c r="BL283" s="17" t="s">
        <v>147</v>
      </c>
      <c r="BM283" s="248" t="s">
        <v>353</v>
      </c>
    </row>
    <row r="284" spans="1:51" s="13" customFormat="1" ht="12">
      <c r="A284" s="13"/>
      <c r="B284" s="250"/>
      <c r="C284" s="251"/>
      <c r="D284" s="252" t="s">
        <v>149</v>
      </c>
      <c r="E284" s="253" t="s">
        <v>1</v>
      </c>
      <c r="F284" s="254" t="s">
        <v>354</v>
      </c>
      <c r="G284" s="251"/>
      <c r="H284" s="255">
        <v>7.328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1" t="s">
        <v>149</v>
      </c>
      <c r="AU284" s="261" t="s">
        <v>86</v>
      </c>
      <c r="AV284" s="13" t="s">
        <v>86</v>
      </c>
      <c r="AW284" s="13" t="s">
        <v>32</v>
      </c>
      <c r="AX284" s="13" t="s">
        <v>76</v>
      </c>
      <c r="AY284" s="261" t="s">
        <v>141</v>
      </c>
    </row>
    <row r="285" spans="1:51" s="13" customFormat="1" ht="12">
      <c r="A285" s="13"/>
      <c r="B285" s="250"/>
      <c r="C285" s="251"/>
      <c r="D285" s="252" t="s">
        <v>149</v>
      </c>
      <c r="E285" s="253" t="s">
        <v>1</v>
      </c>
      <c r="F285" s="254" t="s">
        <v>355</v>
      </c>
      <c r="G285" s="251"/>
      <c r="H285" s="255">
        <v>3.936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1" t="s">
        <v>149</v>
      </c>
      <c r="AU285" s="261" t="s">
        <v>86</v>
      </c>
      <c r="AV285" s="13" t="s">
        <v>86</v>
      </c>
      <c r="AW285" s="13" t="s">
        <v>32</v>
      </c>
      <c r="AX285" s="13" t="s">
        <v>76</v>
      </c>
      <c r="AY285" s="261" t="s">
        <v>141</v>
      </c>
    </row>
    <row r="286" spans="1:51" s="14" customFormat="1" ht="12">
      <c r="A286" s="14"/>
      <c r="B286" s="262"/>
      <c r="C286" s="263"/>
      <c r="D286" s="252" t="s">
        <v>149</v>
      </c>
      <c r="E286" s="264" t="s">
        <v>1</v>
      </c>
      <c r="F286" s="265" t="s">
        <v>151</v>
      </c>
      <c r="G286" s="263"/>
      <c r="H286" s="266">
        <v>11.264</v>
      </c>
      <c r="I286" s="267"/>
      <c r="J286" s="263"/>
      <c r="K286" s="263"/>
      <c r="L286" s="268"/>
      <c r="M286" s="269"/>
      <c r="N286" s="270"/>
      <c r="O286" s="270"/>
      <c r="P286" s="270"/>
      <c r="Q286" s="270"/>
      <c r="R286" s="270"/>
      <c r="S286" s="270"/>
      <c r="T286" s="27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2" t="s">
        <v>149</v>
      </c>
      <c r="AU286" s="272" t="s">
        <v>86</v>
      </c>
      <c r="AV286" s="14" t="s">
        <v>147</v>
      </c>
      <c r="AW286" s="14" t="s">
        <v>32</v>
      </c>
      <c r="AX286" s="14" t="s">
        <v>84</v>
      </c>
      <c r="AY286" s="272" t="s">
        <v>141</v>
      </c>
    </row>
    <row r="287" spans="1:65" s="2" customFormat="1" ht="21.75" customHeight="1">
      <c r="A287" s="38"/>
      <c r="B287" s="39"/>
      <c r="C287" s="236" t="s">
        <v>356</v>
      </c>
      <c r="D287" s="236" t="s">
        <v>143</v>
      </c>
      <c r="E287" s="237" t="s">
        <v>357</v>
      </c>
      <c r="F287" s="238" t="s">
        <v>358</v>
      </c>
      <c r="G287" s="239" t="s">
        <v>154</v>
      </c>
      <c r="H287" s="240">
        <v>0.644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41</v>
      </c>
      <c r="O287" s="91"/>
      <c r="P287" s="246">
        <f>O287*H287</f>
        <v>0</v>
      </c>
      <c r="Q287" s="246">
        <v>0</v>
      </c>
      <c r="R287" s="246">
        <f>Q287*H287</f>
        <v>0</v>
      </c>
      <c r="S287" s="246">
        <v>0.048</v>
      </c>
      <c r="T287" s="247">
        <f>S287*H287</f>
        <v>0.030912000000000002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147</v>
      </c>
      <c r="AT287" s="248" t="s">
        <v>143</v>
      </c>
      <c r="AU287" s="248" t="s">
        <v>86</v>
      </c>
      <c r="AY287" s="17" t="s">
        <v>141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84</v>
      </c>
      <c r="BK287" s="249">
        <f>ROUND(I287*H287,2)</f>
        <v>0</v>
      </c>
      <c r="BL287" s="17" t="s">
        <v>147</v>
      </c>
      <c r="BM287" s="248" t="s">
        <v>359</v>
      </c>
    </row>
    <row r="288" spans="1:51" s="13" customFormat="1" ht="12">
      <c r="A288" s="13"/>
      <c r="B288" s="250"/>
      <c r="C288" s="251"/>
      <c r="D288" s="252" t="s">
        <v>149</v>
      </c>
      <c r="E288" s="253" t="s">
        <v>1</v>
      </c>
      <c r="F288" s="254" t="s">
        <v>360</v>
      </c>
      <c r="G288" s="251"/>
      <c r="H288" s="255">
        <v>0.644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1" t="s">
        <v>149</v>
      </c>
      <c r="AU288" s="261" t="s">
        <v>86</v>
      </c>
      <c r="AV288" s="13" t="s">
        <v>86</v>
      </c>
      <c r="AW288" s="13" t="s">
        <v>32</v>
      </c>
      <c r="AX288" s="13" t="s">
        <v>76</v>
      </c>
      <c r="AY288" s="261" t="s">
        <v>141</v>
      </c>
    </row>
    <row r="289" spans="1:51" s="14" customFormat="1" ht="12">
      <c r="A289" s="14"/>
      <c r="B289" s="262"/>
      <c r="C289" s="263"/>
      <c r="D289" s="252" t="s">
        <v>149</v>
      </c>
      <c r="E289" s="264" t="s">
        <v>1</v>
      </c>
      <c r="F289" s="265" t="s">
        <v>151</v>
      </c>
      <c r="G289" s="263"/>
      <c r="H289" s="266">
        <v>0.644</v>
      </c>
      <c r="I289" s="267"/>
      <c r="J289" s="263"/>
      <c r="K289" s="263"/>
      <c r="L289" s="268"/>
      <c r="M289" s="269"/>
      <c r="N289" s="270"/>
      <c r="O289" s="270"/>
      <c r="P289" s="270"/>
      <c r="Q289" s="270"/>
      <c r="R289" s="270"/>
      <c r="S289" s="270"/>
      <c r="T289" s="27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2" t="s">
        <v>149</v>
      </c>
      <c r="AU289" s="272" t="s">
        <v>86</v>
      </c>
      <c r="AV289" s="14" t="s">
        <v>147</v>
      </c>
      <c r="AW289" s="14" t="s">
        <v>32</v>
      </c>
      <c r="AX289" s="14" t="s">
        <v>84</v>
      </c>
      <c r="AY289" s="272" t="s">
        <v>141</v>
      </c>
    </row>
    <row r="290" spans="1:65" s="2" customFormat="1" ht="16.5" customHeight="1">
      <c r="A290" s="38"/>
      <c r="B290" s="39"/>
      <c r="C290" s="236" t="s">
        <v>361</v>
      </c>
      <c r="D290" s="236" t="s">
        <v>143</v>
      </c>
      <c r="E290" s="237" t="s">
        <v>362</v>
      </c>
      <c r="F290" s="238" t="s">
        <v>363</v>
      </c>
      <c r="G290" s="239" t="s">
        <v>154</v>
      </c>
      <c r="H290" s="240">
        <v>8.471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41</v>
      </c>
      <c r="O290" s="91"/>
      <c r="P290" s="246">
        <f>O290*H290</f>
        <v>0</v>
      </c>
      <c r="Q290" s="246">
        <v>0</v>
      </c>
      <c r="R290" s="246">
        <f>Q290*H290</f>
        <v>0</v>
      </c>
      <c r="S290" s="246">
        <v>0.063</v>
      </c>
      <c r="T290" s="247">
        <f>S290*H290</f>
        <v>0.5336730000000001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147</v>
      </c>
      <c r="AT290" s="248" t="s">
        <v>143</v>
      </c>
      <c r="AU290" s="248" t="s">
        <v>86</v>
      </c>
      <c r="AY290" s="17" t="s">
        <v>141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84</v>
      </c>
      <c r="BK290" s="249">
        <f>ROUND(I290*H290,2)</f>
        <v>0</v>
      </c>
      <c r="BL290" s="17" t="s">
        <v>147</v>
      </c>
      <c r="BM290" s="248" t="s">
        <v>364</v>
      </c>
    </row>
    <row r="291" spans="1:51" s="13" customFormat="1" ht="12">
      <c r="A291" s="13"/>
      <c r="B291" s="250"/>
      <c r="C291" s="251"/>
      <c r="D291" s="252" t="s">
        <v>149</v>
      </c>
      <c r="E291" s="253" t="s">
        <v>1</v>
      </c>
      <c r="F291" s="254" t="s">
        <v>365</v>
      </c>
      <c r="G291" s="251"/>
      <c r="H291" s="255">
        <v>6.895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149</v>
      </c>
      <c r="AU291" s="261" t="s">
        <v>86</v>
      </c>
      <c r="AV291" s="13" t="s">
        <v>86</v>
      </c>
      <c r="AW291" s="13" t="s">
        <v>32</v>
      </c>
      <c r="AX291" s="13" t="s">
        <v>76</v>
      </c>
      <c r="AY291" s="261" t="s">
        <v>141</v>
      </c>
    </row>
    <row r="292" spans="1:51" s="13" customFormat="1" ht="12">
      <c r="A292" s="13"/>
      <c r="B292" s="250"/>
      <c r="C292" s="251"/>
      <c r="D292" s="252" t="s">
        <v>149</v>
      </c>
      <c r="E292" s="253" t="s">
        <v>1</v>
      </c>
      <c r="F292" s="254" t="s">
        <v>366</v>
      </c>
      <c r="G292" s="251"/>
      <c r="H292" s="255">
        <v>1.576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149</v>
      </c>
      <c r="AU292" s="261" t="s">
        <v>86</v>
      </c>
      <c r="AV292" s="13" t="s">
        <v>86</v>
      </c>
      <c r="AW292" s="13" t="s">
        <v>32</v>
      </c>
      <c r="AX292" s="13" t="s">
        <v>76</v>
      </c>
      <c r="AY292" s="261" t="s">
        <v>141</v>
      </c>
    </row>
    <row r="293" spans="1:51" s="14" customFormat="1" ht="12">
      <c r="A293" s="14"/>
      <c r="B293" s="262"/>
      <c r="C293" s="263"/>
      <c r="D293" s="252" t="s">
        <v>149</v>
      </c>
      <c r="E293" s="264" t="s">
        <v>1</v>
      </c>
      <c r="F293" s="265" t="s">
        <v>151</v>
      </c>
      <c r="G293" s="263"/>
      <c r="H293" s="266">
        <v>8.471</v>
      </c>
      <c r="I293" s="267"/>
      <c r="J293" s="263"/>
      <c r="K293" s="263"/>
      <c r="L293" s="268"/>
      <c r="M293" s="269"/>
      <c r="N293" s="270"/>
      <c r="O293" s="270"/>
      <c r="P293" s="270"/>
      <c r="Q293" s="270"/>
      <c r="R293" s="270"/>
      <c r="S293" s="270"/>
      <c r="T293" s="27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2" t="s">
        <v>149</v>
      </c>
      <c r="AU293" s="272" t="s">
        <v>86</v>
      </c>
      <c r="AV293" s="14" t="s">
        <v>147</v>
      </c>
      <c r="AW293" s="14" t="s">
        <v>32</v>
      </c>
      <c r="AX293" s="14" t="s">
        <v>84</v>
      </c>
      <c r="AY293" s="272" t="s">
        <v>141</v>
      </c>
    </row>
    <row r="294" spans="1:65" s="2" customFormat="1" ht="21.75" customHeight="1">
      <c r="A294" s="38"/>
      <c r="B294" s="39"/>
      <c r="C294" s="236" t="s">
        <v>367</v>
      </c>
      <c r="D294" s="236" t="s">
        <v>143</v>
      </c>
      <c r="E294" s="237" t="s">
        <v>368</v>
      </c>
      <c r="F294" s="238" t="s">
        <v>369</v>
      </c>
      <c r="G294" s="239" t="s">
        <v>154</v>
      </c>
      <c r="H294" s="240">
        <v>9.717</v>
      </c>
      <c r="I294" s="241"/>
      <c r="J294" s="242">
        <f>ROUND(I294*H294,2)</f>
        <v>0</v>
      </c>
      <c r="K294" s="243"/>
      <c r="L294" s="44"/>
      <c r="M294" s="244" t="s">
        <v>1</v>
      </c>
      <c r="N294" s="245" t="s">
        <v>41</v>
      </c>
      <c r="O294" s="91"/>
      <c r="P294" s="246">
        <f>O294*H294</f>
        <v>0</v>
      </c>
      <c r="Q294" s="246">
        <v>0</v>
      </c>
      <c r="R294" s="246">
        <f>Q294*H294</f>
        <v>0</v>
      </c>
      <c r="S294" s="246">
        <v>0.043</v>
      </c>
      <c r="T294" s="247">
        <f>S294*H294</f>
        <v>0.417831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147</v>
      </c>
      <c r="AT294" s="248" t="s">
        <v>143</v>
      </c>
      <c r="AU294" s="248" t="s">
        <v>86</v>
      </c>
      <c r="AY294" s="17" t="s">
        <v>141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84</v>
      </c>
      <c r="BK294" s="249">
        <f>ROUND(I294*H294,2)</f>
        <v>0</v>
      </c>
      <c r="BL294" s="17" t="s">
        <v>147</v>
      </c>
      <c r="BM294" s="248" t="s">
        <v>370</v>
      </c>
    </row>
    <row r="295" spans="1:51" s="13" customFormat="1" ht="12">
      <c r="A295" s="13"/>
      <c r="B295" s="250"/>
      <c r="C295" s="251"/>
      <c r="D295" s="252" t="s">
        <v>149</v>
      </c>
      <c r="E295" s="253" t="s">
        <v>1</v>
      </c>
      <c r="F295" s="254" t="s">
        <v>371</v>
      </c>
      <c r="G295" s="251"/>
      <c r="H295" s="255">
        <v>9.717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149</v>
      </c>
      <c r="AU295" s="261" t="s">
        <v>86</v>
      </c>
      <c r="AV295" s="13" t="s">
        <v>86</v>
      </c>
      <c r="AW295" s="13" t="s">
        <v>32</v>
      </c>
      <c r="AX295" s="13" t="s">
        <v>76</v>
      </c>
      <c r="AY295" s="261" t="s">
        <v>141</v>
      </c>
    </row>
    <row r="296" spans="1:51" s="14" customFormat="1" ht="12">
      <c r="A296" s="14"/>
      <c r="B296" s="262"/>
      <c r="C296" s="263"/>
      <c r="D296" s="252" t="s">
        <v>149</v>
      </c>
      <c r="E296" s="264" t="s">
        <v>1</v>
      </c>
      <c r="F296" s="265" t="s">
        <v>151</v>
      </c>
      <c r="G296" s="263"/>
      <c r="H296" s="266">
        <v>9.717</v>
      </c>
      <c r="I296" s="267"/>
      <c r="J296" s="263"/>
      <c r="K296" s="263"/>
      <c r="L296" s="268"/>
      <c r="M296" s="269"/>
      <c r="N296" s="270"/>
      <c r="O296" s="270"/>
      <c r="P296" s="270"/>
      <c r="Q296" s="270"/>
      <c r="R296" s="270"/>
      <c r="S296" s="270"/>
      <c r="T296" s="27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2" t="s">
        <v>149</v>
      </c>
      <c r="AU296" s="272" t="s">
        <v>86</v>
      </c>
      <c r="AV296" s="14" t="s">
        <v>147</v>
      </c>
      <c r="AW296" s="14" t="s">
        <v>32</v>
      </c>
      <c r="AX296" s="14" t="s">
        <v>84</v>
      </c>
      <c r="AY296" s="272" t="s">
        <v>141</v>
      </c>
    </row>
    <row r="297" spans="1:63" s="12" customFormat="1" ht="22.8" customHeight="1">
      <c r="A297" s="12"/>
      <c r="B297" s="220"/>
      <c r="C297" s="221"/>
      <c r="D297" s="222" t="s">
        <v>75</v>
      </c>
      <c r="E297" s="234" t="s">
        <v>372</v>
      </c>
      <c r="F297" s="234" t="s">
        <v>373</v>
      </c>
      <c r="G297" s="221"/>
      <c r="H297" s="221"/>
      <c r="I297" s="224"/>
      <c r="J297" s="235">
        <f>BK297</f>
        <v>0</v>
      </c>
      <c r="K297" s="221"/>
      <c r="L297" s="226"/>
      <c r="M297" s="227"/>
      <c r="N297" s="228"/>
      <c r="O297" s="228"/>
      <c r="P297" s="229">
        <f>SUM(P298:P302)</f>
        <v>0</v>
      </c>
      <c r="Q297" s="228"/>
      <c r="R297" s="229">
        <f>SUM(R298:R302)</f>
        <v>0</v>
      </c>
      <c r="S297" s="228"/>
      <c r="T297" s="230">
        <f>SUM(T298:T302)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31" t="s">
        <v>84</v>
      </c>
      <c r="AT297" s="232" t="s">
        <v>75</v>
      </c>
      <c r="AU297" s="232" t="s">
        <v>84</v>
      </c>
      <c r="AY297" s="231" t="s">
        <v>141</v>
      </c>
      <c r="BK297" s="233">
        <f>SUM(BK298:BK302)</f>
        <v>0</v>
      </c>
    </row>
    <row r="298" spans="1:65" s="2" customFormat="1" ht="21.75" customHeight="1">
      <c r="A298" s="38"/>
      <c r="B298" s="39"/>
      <c r="C298" s="236" t="s">
        <v>374</v>
      </c>
      <c r="D298" s="236" t="s">
        <v>143</v>
      </c>
      <c r="E298" s="237" t="s">
        <v>375</v>
      </c>
      <c r="F298" s="238" t="s">
        <v>376</v>
      </c>
      <c r="G298" s="239" t="s">
        <v>172</v>
      </c>
      <c r="H298" s="240">
        <v>45.933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41</v>
      </c>
      <c r="O298" s="91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147</v>
      </c>
      <c r="AT298" s="248" t="s">
        <v>143</v>
      </c>
      <c r="AU298" s="248" t="s">
        <v>86</v>
      </c>
      <c r="AY298" s="17" t="s">
        <v>141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84</v>
      </c>
      <c r="BK298" s="249">
        <f>ROUND(I298*H298,2)</f>
        <v>0</v>
      </c>
      <c r="BL298" s="17" t="s">
        <v>147</v>
      </c>
      <c r="BM298" s="248" t="s">
        <v>377</v>
      </c>
    </row>
    <row r="299" spans="1:65" s="2" customFormat="1" ht="21.75" customHeight="1">
      <c r="A299" s="38"/>
      <c r="B299" s="39"/>
      <c r="C299" s="236" t="s">
        <v>378</v>
      </c>
      <c r="D299" s="236" t="s">
        <v>143</v>
      </c>
      <c r="E299" s="237" t="s">
        <v>379</v>
      </c>
      <c r="F299" s="238" t="s">
        <v>380</v>
      </c>
      <c r="G299" s="239" t="s">
        <v>172</v>
      </c>
      <c r="H299" s="240">
        <v>1377.99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41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147</v>
      </c>
      <c r="AT299" s="248" t="s">
        <v>143</v>
      </c>
      <c r="AU299" s="248" t="s">
        <v>86</v>
      </c>
      <c r="AY299" s="17" t="s">
        <v>141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84</v>
      </c>
      <c r="BK299" s="249">
        <f>ROUND(I299*H299,2)</f>
        <v>0</v>
      </c>
      <c r="BL299" s="17" t="s">
        <v>147</v>
      </c>
      <c r="BM299" s="248" t="s">
        <v>381</v>
      </c>
    </row>
    <row r="300" spans="1:51" s="13" customFormat="1" ht="12">
      <c r="A300" s="13"/>
      <c r="B300" s="250"/>
      <c r="C300" s="251"/>
      <c r="D300" s="252" t="s">
        <v>149</v>
      </c>
      <c r="E300" s="251"/>
      <c r="F300" s="254" t="s">
        <v>382</v>
      </c>
      <c r="G300" s="251"/>
      <c r="H300" s="255">
        <v>1377.99</v>
      </c>
      <c r="I300" s="256"/>
      <c r="J300" s="251"/>
      <c r="K300" s="251"/>
      <c r="L300" s="257"/>
      <c r="M300" s="258"/>
      <c r="N300" s="259"/>
      <c r="O300" s="259"/>
      <c r="P300" s="259"/>
      <c r="Q300" s="259"/>
      <c r="R300" s="259"/>
      <c r="S300" s="259"/>
      <c r="T300" s="26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1" t="s">
        <v>149</v>
      </c>
      <c r="AU300" s="261" t="s">
        <v>86</v>
      </c>
      <c r="AV300" s="13" t="s">
        <v>86</v>
      </c>
      <c r="AW300" s="13" t="s">
        <v>4</v>
      </c>
      <c r="AX300" s="13" t="s">
        <v>84</v>
      </c>
      <c r="AY300" s="261" t="s">
        <v>141</v>
      </c>
    </row>
    <row r="301" spans="1:65" s="2" customFormat="1" ht="21.75" customHeight="1">
      <c r="A301" s="38"/>
      <c r="B301" s="39"/>
      <c r="C301" s="236" t="s">
        <v>383</v>
      </c>
      <c r="D301" s="236" t="s">
        <v>143</v>
      </c>
      <c r="E301" s="237" t="s">
        <v>384</v>
      </c>
      <c r="F301" s="238" t="s">
        <v>385</v>
      </c>
      <c r="G301" s="239" t="s">
        <v>172</v>
      </c>
      <c r="H301" s="240">
        <v>45.933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41</v>
      </c>
      <c r="O301" s="91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147</v>
      </c>
      <c r="AT301" s="248" t="s">
        <v>143</v>
      </c>
      <c r="AU301" s="248" t="s">
        <v>86</v>
      </c>
      <c r="AY301" s="17" t="s">
        <v>141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84</v>
      </c>
      <c r="BK301" s="249">
        <f>ROUND(I301*H301,2)</f>
        <v>0</v>
      </c>
      <c r="BL301" s="17" t="s">
        <v>147</v>
      </c>
      <c r="BM301" s="248" t="s">
        <v>386</v>
      </c>
    </row>
    <row r="302" spans="1:65" s="2" customFormat="1" ht="21.75" customHeight="1">
      <c r="A302" s="38"/>
      <c r="B302" s="39"/>
      <c r="C302" s="236" t="s">
        <v>387</v>
      </c>
      <c r="D302" s="236" t="s">
        <v>143</v>
      </c>
      <c r="E302" s="237" t="s">
        <v>388</v>
      </c>
      <c r="F302" s="238" t="s">
        <v>389</v>
      </c>
      <c r="G302" s="239" t="s">
        <v>172</v>
      </c>
      <c r="H302" s="240">
        <v>6.626</v>
      </c>
      <c r="I302" s="241"/>
      <c r="J302" s="242">
        <f>ROUND(I302*H302,2)</f>
        <v>0</v>
      </c>
      <c r="K302" s="243"/>
      <c r="L302" s="44"/>
      <c r="M302" s="244" t="s">
        <v>1</v>
      </c>
      <c r="N302" s="245" t="s">
        <v>41</v>
      </c>
      <c r="O302" s="91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8" t="s">
        <v>147</v>
      </c>
      <c r="AT302" s="248" t="s">
        <v>143</v>
      </c>
      <c r="AU302" s="248" t="s">
        <v>86</v>
      </c>
      <c r="AY302" s="17" t="s">
        <v>141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7" t="s">
        <v>84</v>
      </c>
      <c r="BK302" s="249">
        <f>ROUND(I302*H302,2)</f>
        <v>0</v>
      </c>
      <c r="BL302" s="17" t="s">
        <v>147</v>
      </c>
      <c r="BM302" s="248" t="s">
        <v>390</v>
      </c>
    </row>
    <row r="303" spans="1:63" s="12" customFormat="1" ht="22.8" customHeight="1">
      <c r="A303" s="12"/>
      <c r="B303" s="220"/>
      <c r="C303" s="221"/>
      <c r="D303" s="222" t="s">
        <v>75</v>
      </c>
      <c r="E303" s="234" t="s">
        <v>391</v>
      </c>
      <c r="F303" s="234" t="s">
        <v>392</v>
      </c>
      <c r="G303" s="221"/>
      <c r="H303" s="221"/>
      <c r="I303" s="224"/>
      <c r="J303" s="235">
        <f>BK303</f>
        <v>0</v>
      </c>
      <c r="K303" s="221"/>
      <c r="L303" s="226"/>
      <c r="M303" s="227"/>
      <c r="N303" s="228"/>
      <c r="O303" s="228"/>
      <c r="P303" s="229">
        <f>P304</f>
        <v>0</v>
      </c>
      <c r="Q303" s="228"/>
      <c r="R303" s="229">
        <f>R304</f>
        <v>0</v>
      </c>
      <c r="S303" s="228"/>
      <c r="T303" s="230">
        <f>T304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1" t="s">
        <v>84</v>
      </c>
      <c r="AT303" s="232" t="s">
        <v>75</v>
      </c>
      <c r="AU303" s="232" t="s">
        <v>84</v>
      </c>
      <c r="AY303" s="231" t="s">
        <v>141</v>
      </c>
      <c r="BK303" s="233">
        <f>BK304</f>
        <v>0</v>
      </c>
    </row>
    <row r="304" spans="1:65" s="2" customFormat="1" ht="16.5" customHeight="1">
      <c r="A304" s="38"/>
      <c r="B304" s="39"/>
      <c r="C304" s="236" t="s">
        <v>393</v>
      </c>
      <c r="D304" s="236" t="s">
        <v>143</v>
      </c>
      <c r="E304" s="237" t="s">
        <v>394</v>
      </c>
      <c r="F304" s="238" t="s">
        <v>395</v>
      </c>
      <c r="G304" s="239" t="s">
        <v>172</v>
      </c>
      <c r="H304" s="240">
        <v>75.954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41</v>
      </c>
      <c r="O304" s="91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147</v>
      </c>
      <c r="AT304" s="248" t="s">
        <v>143</v>
      </c>
      <c r="AU304" s="248" t="s">
        <v>86</v>
      </c>
      <c r="AY304" s="17" t="s">
        <v>141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84</v>
      </c>
      <c r="BK304" s="249">
        <f>ROUND(I304*H304,2)</f>
        <v>0</v>
      </c>
      <c r="BL304" s="17" t="s">
        <v>147</v>
      </c>
      <c r="BM304" s="248" t="s">
        <v>396</v>
      </c>
    </row>
    <row r="305" spans="1:63" s="12" customFormat="1" ht="25.9" customHeight="1">
      <c r="A305" s="12"/>
      <c r="B305" s="220"/>
      <c r="C305" s="221"/>
      <c r="D305" s="222" t="s">
        <v>75</v>
      </c>
      <c r="E305" s="223" t="s">
        <v>397</v>
      </c>
      <c r="F305" s="223" t="s">
        <v>398</v>
      </c>
      <c r="G305" s="221"/>
      <c r="H305" s="221"/>
      <c r="I305" s="224"/>
      <c r="J305" s="225">
        <f>BK305</f>
        <v>0</v>
      </c>
      <c r="K305" s="221"/>
      <c r="L305" s="226"/>
      <c r="M305" s="227"/>
      <c r="N305" s="228"/>
      <c r="O305" s="228"/>
      <c r="P305" s="229">
        <f>P306+P314+P329+P384+P415+P441</f>
        <v>0</v>
      </c>
      <c r="Q305" s="228"/>
      <c r="R305" s="229">
        <f>R306+R314+R329+R384+R415+R441</f>
        <v>14.824096860000001</v>
      </c>
      <c r="S305" s="228"/>
      <c r="T305" s="230">
        <f>T306+T314+T329+T384+T415+T441</f>
        <v>1.09592808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1" t="s">
        <v>86</v>
      </c>
      <c r="AT305" s="232" t="s">
        <v>75</v>
      </c>
      <c r="AU305" s="232" t="s">
        <v>76</v>
      </c>
      <c r="AY305" s="231" t="s">
        <v>141</v>
      </c>
      <c r="BK305" s="233">
        <f>BK306+BK314+BK329+BK384+BK415+BK441</f>
        <v>0</v>
      </c>
    </row>
    <row r="306" spans="1:63" s="12" customFormat="1" ht="22.8" customHeight="1">
      <c r="A306" s="12"/>
      <c r="B306" s="220"/>
      <c r="C306" s="221"/>
      <c r="D306" s="222" t="s">
        <v>75</v>
      </c>
      <c r="E306" s="234" t="s">
        <v>399</v>
      </c>
      <c r="F306" s="234" t="s">
        <v>400</v>
      </c>
      <c r="G306" s="221"/>
      <c r="H306" s="221"/>
      <c r="I306" s="224"/>
      <c r="J306" s="235">
        <f>BK306</f>
        <v>0</v>
      </c>
      <c r="K306" s="221"/>
      <c r="L306" s="226"/>
      <c r="M306" s="227"/>
      <c r="N306" s="228"/>
      <c r="O306" s="228"/>
      <c r="P306" s="229">
        <f>SUM(P307:P313)</f>
        <v>0</v>
      </c>
      <c r="Q306" s="228"/>
      <c r="R306" s="229">
        <f>SUM(R307:R313)</f>
        <v>2.5521765000000003</v>
      </c>
      <c r="S306" s="228"/>
      <c r="T306" s="230">
        <f>SUM(T307:T313)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31" t="s">
        <v>86</v>
      </c>
      <c r="AT306" s="232" t="s">
        <v>75</v>
      </c>
      <c r="AU306" s="232" t="s">
        <v>84</v>
      </c>
      <c r="AY306" s="231" t="s">
        <v>141</v>
      </c>
      <c r="BK306" s="233">
        <f>SUM(BK307:BK313)</f>
        <v>0</v>
      </c>
    </row>
    <row r="307" spans="1:65" s="2" customFormat="1" ht="21.75" customHeight="1">
      <c r="A307" s="38"/>
      <c r="B307" s="39"/>
      <c r="C307" s="236" t="s">
        <v>401</v>
      </c>
      <c r="D307" s="236" t="s">
        <v>143</v>
      </c>
      <c r="E307" s="237" t="s">
        <v>402</v>
      </c>
      <c r="F307" s="238" t="s">
        <v>403</v>
      </c>
      <c r="G307" s="239" t="s">
        <v>154</v>
      </c>
      <c r="H307" s="240">
        <v>174.21</v>
      </c>
      <c r="I307" s="241"/>
      <c r="J307" s="242">
        <f>ROUND(I307*H307,2)</f>
        <v>0</v>
      </c>
      <c r="K307" s="243"/>
      <c r="L307" s="44"/>
      <c r="M307" s="244" t="s">
        <v>1</v>
      </c>
      <c r="N307" s="245" t="s">
        <v>41</v>
      </c>
      <c r="O307" s="91"/>
      <c r="P307" s="246">
        <f>O307*H307</f>
        <v>0</v>
      </c>
      <c r="Q307" s="246">
        <v>0.01385</v>
      </c>
      <c r="R307" s="246">
        <f>Q307*H307</f>
        <v>2.4128085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235</v>
      </c>
      <c r="AT307" s="248" t="s">
        <v>143</v>
      </c>
      <c r="AU307" s="248" t="s">
        <v>86</v>
      </c>
      <c r="AY307" s="17" t="s">
        <v>141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84</v>
      </c>
      <c r="BK307" s="249">
        <f>ROUND(I307*H307,2)</f>
        <v>0</v>
      </c>
      <c r="BL307" s="17" t="s">
        <v>235</v>
      </c>
      <c r="BM307" s="248" t="s">
        <v>404</v>
      </c>
    </row>
    <row r="308" spans="1:51" s="15" customFormat="1" ht="12">
      <c r="A308" s="15"/>
      <c r="B308" s="273"/>
      <c r="C308" s="274"/>
      <c r="D308" s="252" t="s">
        <v>149</v>
      </c>
      <c r="E308" s="275" t="s">
        <v>1</v>
      </c>
      <c r="F308" s="276" t="s">
        <v>225</v>
      </c>
      <c r="G308" s="274"/>
      <c r="H308" s="275" t="s">
        <v>1</v>
      </c>
      <c r="I308" s="277"/>
      <c r="J308" s="274"/>
      <c r="K308" s="274"/>
      <c r="L308" s="278"/>
      <c r="M308" s="279"/>
      <c r="N308" s="280"/>
      <c r="O308" s="280"/>
      <c r="P308" s="280"/>
      <c r="Q308" s="280"/>
      <c r="R308" s="280"/>
      <c r="S308" s="280"/>
      <c r="T308" s="281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82" t="s">
        <v>149</v>
      </c>
      <c r="AU308" s="282" t="s">
        <v>86</v>
      </c>
      <c r="AV308" s="15" t="s">
        <v>84</v>
      </c>
      <c r="AW308" s="15" t="s">
        <v>32</v>
      </c>
      <c r="AX308" s="15" t="s">
        <v>76</v>
      </c>
      <c r="AY308" s="282" t="s">
        <v>141</v>
      </c>
    </row>
    <row r="309" spans="1:51" s="13" customFormat="1" ht="12">
      <c r="A309" s="13"/>
      <c r="B309" s="250"/>
      <c r="C309" s="251"/>
      <c r="D309" s="252" t="s">
        <v>149</v>
      </c>
      <c r="E309" s="253" t="s">
        <v>1</v>
      </c>
      <c r="F309" s="254" t="s">
        <v>405</v>
      </c>
      <c r="G309" s="251"/>
      <c r="H309" s="255">
        <v>174.21</v>
      </c>
      <c r="I309" s="256"/>
      <c r="J309" s="251"/>
      <c r="K309" s="251"/>
      <c r="L309" s="257"/>
      <c r="M309" s="258"/>
      <c r="N309" s="259"/>
      <c r="O309" s="259"/>
      <c r="P309" s="259"/>
      <c r="Q309" s="259"/>
      <c r="R309" s="259"/>
      <c r="S309" s="259"/>
      <c r="T309" s="26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1" t="s">
        <v>149</v>
      </c>
      <c r="AU309" s="261" t="s">
        <v>86</v>
      </c>
      <c r="AV309" s="13" t="s">
        <v>86</v>
      </c>
      <c r="AW309" s="13" t="s">
        <v>32</v>
      </c>
      <c r="AX309" s="13" t="s">
        <v>76</v>
      </c>
      <c r="AY309" s="261" t="s">
        <v>141</v>
      </c>
    </row>
    <row r="310" spans="1:51" s="14" customFormat="1" ht="12">
      <c r="A310" s="14"/>
      <c r="B310" s="262"/>
      <c r="C310" s="263"/>
      <c r="D310" s="252" t="s">
        <v>149</v>
      </c>
      <c r="E310" s="264" t="s">
        <v>1</v>
      </c>
      <c r="F310" s="265" t="s">
        <v>151</v>
      </c>
      <c r="G310" s="263"/>
      <c r="H310" s="266">
        <v>174.21</v>
      </c>
      <c r="I310" s="267"/>
      <c r="J310" s="263"/>
      <c r="K310" s="263"/>
      <c r="L310" s="268"/>
      <c r="M310" s="269"/>
      <c r="N310" s="270"/>
      <c r="O310" s="270"/>
      <c r="P310" s="270"/>
      <c r="Q310" s="270"/>
      <c r="R310" s="270"/>
      <c r="S310" s="270"/>
      <c r="T310" s="27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2" t="s">
        <v>149</v>
      </c>
      <c r="AU310" s="272" t="s">
        <v>86</v>
      </c>
      <c r="AV310" s="14" t="s">
        <v>147</v>
      </c>
      <c r="AW310" s="14" t="s">
        <v>32</v>
      </c>
      <c r="AX310" s="14" t="s">
        <v>84</v>
      </c>
      <c r="AY310" s="272" t="s">
        <v>141</v>
      </c>
    </row>
    <row r="311" spans="1:65" s="2" customFormat="1" ht="16.5" customHeight="1">
      <c r="A311" s="38"/>
      <c r="B311" s="39"/>
      <c r="C311" s="236" t="s">
        <v>406</v>
      </c>
      <c r="D311" s="236" t="s">
        <v>143</v>
      </c>
      <c r="E311" s="237" t="s">
        <v>407</v>
      </c>
      <c r="F311" s="238" t="s">
        <v>408</v>
      </c>
      <c r="G311" s="239" t="s">
        <v>154</v>
      </c>
      <c r="H311" s="240">
        <v>174.21</v>
      </c>
      <c r="I311" s="241"/>
      <c r="J311" s="242">
        <f>ROUND(I311*H311,2)</f>
        <v>0</v>
      </c>
      <c r="K311" s="243"/>
      <c r="L311" s="44"/>
      <c r="M311" s="244" t="s">
        <v>1</v>
      </c>
      <c r="N311" s="245" t="s">
        <v>41</v>
      </c>
      <c r="O311" s="91"/>
      <c r="P311" s="246">
        <f>O311*H311</f>
        <v>0</v>
      </c>
      <c r="Q311" s="246">
        <v>0.0001</v>
      </c>
      <c r="R311" s="246">
        <f>Q311*H311</f>
        <v>0.017421000000000002</v>
      </c>
      <c r="S311" s="246">
        <v>0</v>
      </c>
      <c r="T311" s="247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8" t="s">
        <v>235</v>
      </c>
      <c r="AT311" s="248" t="s">
        <v>143</v>
      </c>
      <c r="AU311" s="248" t="s">
        <v>86</v>
      </c>
      <c r="AY311" s="17" t="s">
        <v>141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17" t="s">
        <v>84</v>
      </c>
      <c r="BK311" s="249">
        <f>ROUND(I311*H311,2)</f>
        <v>0</v>
      </c>
      <c r="BL311" s="17" t="s">
        <v>235</v>
      </c>
      <c r="BM311" s="248" t="s">
        <v>409</v>
      </c>
    </row>
    <row r="312" spans="1:65" s="2" customFormat="1" ht="16.5" customHeight="1">
      <c r="A312" s="38"/>
      <c r="B312" s="39"/>
      <c r="C312" s="236" t="s">
        <v>410</v>
      </c>
      <c r="D312" s="236" t="s">
        <v>143</v>
      </c>
      <c r="E312" s="237" t="s">
        <v>411</v>
      </c>
      <c r="F312" s="238" t="s">
        <v>412</v>
      </c>
      <c r="G312" s="239" t="s">
        <v>154</v>
      </c>
      <c r="H312" s="240">
        <v>174.21</v>
      </c>
      <c r="I312" s="241"/>
      <c r="J312" s="242">
        <f>ROUND(I312*H312,2)</f>
        <v>0</v>
      </c>
      <c r="K312" s="243"/>
      <c r="L312" s="44"/>
      <c r="M312" s="244" t="s">
        <v>1</v>
      </c>
      <c r="N312" s="245" t="s">
        <v>41</v>
      </c>
      <c r="O312" s="91"/>
      <c r="P312" s="246">
        <f>O312*H312</f>
        <v>0</v>
      </c>
      <c r="Q312" s="246">
        <v>0.0007</v>
      </c>
      <c r="R312" s="246">
        <f>Q312*H312</f>
        <v>0.121947</v>
      </c>
      <c r="S312" s="246">
        <v>0</v>
      </c>
      <c r="T312" s="24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8" t="s">
        <v>235</v>
      </c>
      <c r="AT312" s="248" t="s">
        <v>143</v>
      </c>
      <c r="AU312" s="248" t="s">
        <v>86</v>
      </c>
      <c r="AY312" s="17" t="s">
        <v>141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84</v>
      </c>
      <c r="BK312" s="249">
        <f>ROUND(I312*H312,2)</f>
        <v>0</v>
      </c>
      <c r="BL312" s="17" t="s">
        <v>235</v>
      </c>
      <c r="BM312" s="248" t="s">
        <v>413</v>
      </c>
    </row>
    <row r="313" spans="1:65" s="2" customFormat="1" ht="21.75" customHeight="1">
      <c r="A313" s="38"/>
      <c r="B313" s="39"/>
      <c r="C313" s="236" t="s">
        <v>414</v>
      </c>
      <c r="D313" s="236" t="s">
        <v>143</v>
      </c>
      <c r="E313" s="237" t="s">
        <v>415</v>
      </c>
      <c r="F313" s="238" t="s">
        <v>416</v>
      </c>
      <c r="G313" s="239" t="s">
        <v>172</v>
      </c>
      <c r="H313" s="240">
        <v>2.552</v>
      </c>
      <c r="I313" s="241"/>
      <c r="J313" s="242">
        <f>ROUND(I313*H313,2)</f>
        <v>0</v>
      </c>
      <c r="K313" s="243"/>
      <c r="L313" s="44"/>
      <c r="M313" s="244" t="s">
        <v>1</v>
      </c>
      <c r="N313" s="245" t="s">
        <v>41</v>
      </c>
      <c r="O313" s="91"/>
      <c r="P313" s="246">
        <f>O313*H313</f>
        <v>0</v>
      </c>
      <c r="Q313" s="246">
        <v>0</v>
      </c>
      <c r="R313" s="246">
        <f>Q313*H313</f>
        <v>0</v>
      </c>
      <c r="S313" s="246">
        <v>0</v>
      </c>
      <c r="T313" s="24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8" t="s">
        <v>235</v>
      </c>
      <c r="AT313" s="248" t="s">
        <v>143</v>
      </c>
      <c r="AU313" s="248" t="s">
        <v>86</v>
      </c>
      <c r="AY313" s="17" t="s">
        <v>141</v>
      </c>
      <c r="BE313" s="249">
        <f>IF(N313="základní",J313,0)</f>
        <v>0</v>
      </c>
      <c r="BF313" s="249">
        <f>IF(N313="snížená",J313,0)</f>
        <v>0</v>
      </c>
      <c r="BG313" s="249">
        <f>IF(N313="zákl. přenesená",J313,0)</f>
        <v>0</v>
      </c>
      <c r="BH313" s="249">
        <f>IF(N313="sníž. přenesená",J313,0)</f>
        <v>0</v>
      </c>
      <c r="BI313" s="249">
        <f>IF(N313="nulová",J313,0)</f>
        <v>0</v>
      </c>
      <c r="BJ313" s="17" t="s">
        <v>84</v>
      </c>
      <c r="BK313" s="249">
        <f>ROUND(I313*H313,2)</f>
        <v>0</v>
      </c>
      <c r="BL313" s="17" t="s">
        <v>235</v>
      </c>
      <c r="BM313" s="248" t="s">
        <v>417</v>
      </c>
    </row>
    <row r="314" spans="1:63" s="12" customFormat="1" ht="22.8" customHeight="1">
      <c r="A314" s="12"/>
      <c r="B314" s="220"/>
      <c r="C314" s="221"/>
      <c r="D314" s="222" t="s">
        <v>75</v>
      </c>
      <c r="E314" s="234" t="s">
        <v>418</v>
      </c>
      <c r="F314" s="234" t="s">
        <v>419</v>
      </c>
      <c r="G314" s="221"/>
      <c r="H314" s="221"/>
      <c r="I314" s="224"/>
      <c r="J314" s="235">
        <f>BK314</f>
        <v>0</v>
      </c>
      <c r="K314" s="221"/>
      <c r="L314" s="226"/>
      <c r="M314" s="227"/>
      <c r="N314" s="228"/>
      <c r="O314" s="228"/>
      <c r="P314" s="229">
        <f>SUM(P315:P328)</f>
        <v>0</v>
      </c>
      <c r="Q314" s="228"/>
      <c r="R314" s="229">
        <f>SUM(R315:R328)</f>
        <v>0.3559088</v>
      </c>
      <c r="S314" s="228"/>
      <c r="T314" s="230">
        <f>SUM(T315:T328)</f>
        <v>0.105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1" t="s">
        <v>86</v>
      </c>
      <c r="AT314" s="232" t="s">
        <v>75</v>
      </c>
      <c r="AU314" s="232" t="s">
        <v>84</v>
      </c>
      <c r="AY314" s="231" t="s">
        <v>141</v>
      </c>
      <c r="BK314" s="233">
        <f>SUM(BK315:BK328)</f>
        <v>0</v>
      </c>
    </row>
    <row r="315" spans="1:65" s="2" customFormat="1" ht="21.75" customHeight="1">
      <c r="A315" s="38"/>
      <c r="B315" s="39"/>
      <c r="C315" s="236" t="s">
        <v>420</v>
      </c>
      <c r="D315" s="236" t="s">
        <v>143</v>
      </c>
      <c r="E315" s="237" t="s">
        <v>421</v>
      </c>
      <c r="F315" s="238" t="s">
        <v>422</v>
      </c>
      <c r="G315" s="239" t="s">
        <v>230</v>
      </c>
      <c r="H315" s="240">
        <v>21</v>
      </c>
      <c r="I315" s="241"/>
      <c r="J315" s="242">
        <f>ROUND(I315*H315,2)</f>
        <v>0</v>
      </c>
      <c r="K315" s="243"/>
      <c r="L315" s="44"/>
      <c r="M315" s="244" t="s">
        <v>1</v>
      </c>
      <c r="N315" s="245" t="s">
        <v>41</v>
      </c>
      <c r="O315" s="91"/>
      <c r="P315" s="246">
        <f>O315*H315</f>
        <v>0</v>
      </c>
      <c r="Q315" s="246">
        <v>0</v>
      </c>
      <c r="R315" s="246">
        <f>Q315*H315</f>
        <v>0</v>
      </c>
      <c r="S315" s="246">
        <v>0.005</v>
      </c>
      <c r="T315" s="247">
        <f>S315*H315</f>
        <v>0.105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8" t="s">
        <v>235</v>
      </c>
      <c r="AT315" s="248" t="s">
        <v>143</v>
      </c>
      <c r="AU315" s="248" t="s">
        <v>86</v>
      </c>
      <c r="AY315" s="17" t="s">
        <v>141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84</v>
      </c>
      <c r="BK315" s="249">
        <f>ROUND(I315*H315,2)</f>
        <v>0</v>
      </c>
      <c r="BL315" s="17" t="s">
        <v>235</v>
      </c>
      <c r="BM315" s="248" t="s">
        <v>423</v>
      </c>
    </row>
    <row r="316" spans="1:51" s="13" customFormat="1" ht="12">
      <c r="A316" s="13"/>
      <c r="B316" s="250"/>
      <c r="C316" s="251"/>
      <c r="D316" s="252" t="s">
        <v>149</v>
      </c>
      <c r="E316" s="253" t="s">
        <v>1</v>
      </c>
      <c r="F316" s="254" t="s">
        <v>7</v>
      </c>
      <c r="G316" s="251"/>
      <c r="H316" s="255">
        <v>21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149</v>
      </c>
      <c r="AU316" s="261" t="s">
        <v>86</v>
      </c>
      <c r="AV316" s="13" t="s">
        <v>86</v>
      </c>
      <c r="AW316" s="13" t="s">
        <v>32</v>
      </c>
      <c r="AX316" s="13" t="s">
        <v>76</v>
      </c>
      <c r="AY316" s="261" t="s">
        <v>141</v>
      </c>
    </row>
    <row r="317" spans="1:51" s="14" customFormat="1" ht="12">
      <c r="A317" s="14"/>
      <c r="B317" s="262"/>
      <c r="C317" s="263"/>
      <c r="D317" s="252" t="s">
        <v>149</v>
      </c>
      <c r="E317" s="264" t="s">
        <v>1</v>
      </c>
      <c r="F317" s="265" t="s">
        <v>151</v>
      </c>
      <c r="G317" s="263"/>
      <c r="H317" s="266">
        <v>21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2" t="s">
        <v>149</v>
      </c>
      <c r="AU317" s="272" t="s">
        <v>86</v>
      </c>
      <c r="AV317" s="14" t="s">
        <v>147</v>
      </c>
      <c r="AW317" s="14" t="s">
        <v>32</v>
      </c>
      <c r="AX317" s="14" t="s">
        <v>84</v>
      </c>
      <c r="AY317" s="272" t="s">
        <v>141</v>
      </c>
    </row>
    <row r="318" spans="1:65" s="2" customFormat="1" ht="21.75" customHeight="1">
      <c r="A318" s="38"/>
      <c r="B318" s="39"/>
      <c r="C318" s="236" t="s">
        <v>424</v>
      </c>
      <c r="D318" s="236" t="s">
        <v>143</v>
      </c>
      <c r="E318" s="237" t="s">
        <v>425</v>
      </c>
      <c r="F318" s="238" t="s">
        <v>426</v>
      </c>
      <c r="G318" s="239" t="s">
        <v>154</v>
      </c>
      <c r="H318" s="240">
        <v>3.22</v>
      </c>
      <c r="I318" s="241"/>
      <c r="J318" s="242">
        <f>ROUND(I318*H318,2)</f>
        <v>0</v>
      </c>
      <c r="K318" s="243"/>
      <c r="L318" s="44"/>
      <c r="M318" s="244" t="s">
        <v>1</v>
      </c>
      <c r="N318" s="245" t="s">
        <v>41</v>
      </c>
      <c r="O318" s="91"/>
      <c r="P318" s="246">
        <f>O318*H318</f>
        <v>0</v>
      </c>
      <c r="Q318" s="246">
        <v>0.00026</v>
      </c>
      <c r="R318" s="246">
        <f>Q318*H318</f>
        <v>0.0008372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235</v>
      </c>
      <c r="AT318" s="248" t="s">
        <v>143</v>
      </c>
      <c r="AU318" s="248" t="s">
        <v>86</v>
      </c>
      <c r="AY318" s="17" t="s">
        <v>141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84</v>
      </c>
      <c r="BK318" s="249">
        <f>ROUND(I318*H318,2)</f>
        <v>0</v>
      </c>
      <c r="BL318" s="17" t="s">
        <v>235</v>
      </c>
      <c r="BM318" s="248" t="s">
        <v>427</v>
      </c>
    </row>
    <row r="319" spans="1:51" s="13" customFormat="1" ht="12">
      <c r="A319" s="13"/>
      <c r="B319" s="250"/>
      <c r="C319" s="251"/>
      <c r="D319" s="252" t="s">
        <v>149</v>
      </c>
      <c r="E319" s="253" t="s">
        <v>1</v>
      </c>
      <c r="F319" s="254" t="s">
        <v>428</v>
      </c>
      <c r="G319" s="251"/>
      <c r="H319" s="255">
        <v>3.22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149</v>
      </c>
      <c r="AU319" s="261" t="s">
        <v>86</v>
      </c>
      <c r="AV319" s="13" t="s">
        <v>86</v>
      </c>
      <c r="AW319" s="13" t="s">
        <v>32</v>
      </c>
      <c r="AX319" s="13" t="s">
        <v>76</v>
      </c>
      <c r="AY319" s="261" t="s">
        <v>141</v>
      </c>
    </row>
    <row r="320" spans="1:51" s="14" customFormat="1" ht="12">
      <c r="A320" s="14"/>
      <c r="B320" s="262"/>
      <c r="C320" s="263"/>
      <c r="D320" s="252" t="s">
        <v>149</v>
      </c>
      <c r="E320" s="264" t="s">
        <v>1</v>
      </c>
      <c r="F320" s="265" t="s">
        <v>151</v>
      </c>
      <c r="G320" s="263"/>
      <c r="H320" s="266">
        <v>3.22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2" t="s">
        <v>149</v>
      </c>
      <c r="AU320" s="272" t="s">
        <v>86</v>
      </c>
      <c r="AV320" s="14" t="s">
        <v>147</v>
      </c>
      <c r="AW320" s="14" t="s">
        <v>32</v>
      </c>
      <c r="AX320" s="14" t="s">
        <v>84</v>
      </c>
      <c r="AY320" s="272" t="s">
        <v>141</v>
      </c>
    </row>
    <row r="321" spans="1:65" s="2" customFormat="1" ht="16.5" customHeight="1">
      <c r="A321" s="38"/>
      <c r="B321" s="39"/>
      <c r="C321" s="283" t="s">
        <v>429</v>
      </c>
      <c r="D321" s="283" t="s">
        <v>246</v>
      </c>
      <c r="E321" s="284" t="s">
        <v>430</v>
      </c>
      <c r="F321" s="285" t="s">
        <v>431</v>
      </c>
      <c r="G321" s="286" t="s">
        <v>154</v>
      </c>
      <c r="H321" s="287">
        <v>3.22</v>
      </c>
      <c r="I321" s="288"/>
      <c r="J321" s="289">
        <f>ROUND(I321*H321,2)</f>
        <v>0</v>
      </c>
      <c r="K321" s="290"/>
      <c r="L321" s="291"/>
      <c r="M321" s="292" t="s">
        <v>1</v>
      </c>
      <c r="N321" s="293" t="s">
        <v>41</v>
      </c>
      <c r="O321" s="91"/>
      <c r="P321" s="246">
        <f>O321*H321</f>
        <v>0</v>
      </c>
      <c r="Q321" s="246">
        <v>0.04028</v>
      </c>
      <c r="R321" s="246">
        <f>Q321*H321</f>
        <v>0.12970160000000003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318</v>
      </c>
      <c r="AT321" s="248" t="s">
        <v>246</v>
      </c>
      <c r="AU321" s="248" t="s">
        <v>86</v>
      </c>
      <c r="AY321" s="17" t="s">
        <v>141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84</v>
      </c>
      <c r="BK321" s="249">
        <f>ROUND(I321*H321,2)</f>
        <v>0</v>
      </c>
      <c r="BL321" s="17" t="s">
        <v>235</v>
      </c>
      <c r="BM321" s="248" t="s">
        <v>432</v>
      </c>
    </row>
    <row r="322" spans="1:65" s="2" customFormat="1" ht="21.75" customHeight="1">
      <c r="A322" s="38"/>
      <c r="B322" s="39"/>
      <c r="C322" s="236" t="s">
        <v>433</v>
      </c>
      <c r="D322" s="236" t="s">
        <v>143</v>
      </c>
      <c r="E322" s="237" t="s">
        <v>434</v>
      </c>
      <c r="F322" s="238" t="s">
        <v>435</v>
      </c>
      <c r="G322" s="239" t="s">
        <v>230</v>
      </c>
      <c r="H322" s="240">
        <v>24</v>
      </c>
      <c r="I322" s="241"/>
      <c r="J322" s="242">
        <f>ROUND(I322*H322,2)</f>
        <v>0</v>
      </c>
      <c r="K322" s="243"/>
      <c r="L322" s="44"/>
      <c r="M322" s="244" t="s">
        <v>1</v>
      </c>
      <c r="N322" s="245" t="s">
        <v>41</v>
      </c>
      <c r="O322" s="91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8" t="s">
        <v>235</v>
      </c>
      <c r="AT322" s="248" t="s">
        <v>143</v>
      </c>
      <c r="AU322" s="248" t="s">
        <v>86</v>
      </c>
      <c r="AY322" s="17" t="s">
        <v>141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84</v>
      </c>
      <c r="BK322" s="249">
        <f>ROUND(I322*H322,2)</f>
        <v>0</v>
      </c>
      <c r="BL322" s="17" t="s">
        <v>235</v>
      </c>
      <c r="BM322" s="248" t="s">
        <v>436</v>
      </c>
    </row>
    <row r="323" spans="1:65" s="2" customFormat="1" ht="16.5" customHeight="1">
      <c r="A323" s="38"/>
      <c r="B323" s="39"/>
      <c r="C323" s="283" t="s">
        <v>437</v>
      </c>
      <c r="D323" s="283" t="s">
        <v>246</v>
      </c>
      <c r="E323" s="284" t="s">
        <v>438</v>
      </c>
      <c r="F323" s="285" t="s">
        <v>439</v>
      </c>
      <c r="G323" s="286" t="s">
        <v>146</v>
      </c>
      <c r="H323" s="287">
        <v>44.21</v>
      </c>
      <c r="I323" s="288"/>
      <c r="J323" s="289">
        <f>ROUND(I323*H323,2)</f>
        <v>0</v>
      </c>
      <c r="K323" s="290"/>
      <c r="L323" s="291"/>
      <c r="M323" s="292" t="s">
        <v>1</v>
      </c>
      <c r="N323" s="293" t="s">
        <v>41</v>
      </c>
      <c r="O323" s="91"/>
      <c r="P323" s="246">
        <f>O323*H323</f>
        <v>0</v>
      </c>
      <c r="Q323" s="246">
        <v>0.005</v>
      </c>
      <c r="R323" s="246">
        <f>Q323*H323</f>
        <v>0.22105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318</v>
      </c>
      <c r="AT323" s="248" t="s">
        <v>246</v>
      </c>
      <c r="AU323" s="248" t="s">
        <v>86</v>
      </c>
      <c r="AY323" s="17" t="s">
        <v>141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84</v>
      </c>
      <c r="BK323" s="249">
        <f>ROUND(I323*H323,2)</f>
        <v>0</v>
      </c>
      <c r="BL323" s="17" t="s">
        <v>235</v>
      </c>
      <c r="BM323" s="248" t="s">
        <v>440</v>
      </c>
    </row>
    <row r="324" spans="1:51" s="13" customFormat="1" ht="12">
      <c r="A324" s="13"/>
      <c r="B324" s="250"/>
      <c r="C324" s="251"/>
      <c r="D324" s="252" t="s">
        <v>149</v>
      </c>
      <c r="E324" s="253" t="s">
        <v>1</v>
      </c>
      <c r="F324" s="254" t="s">
        <v>441</v>
      </c>
      <c r="G324" s="251"/>
      <c r="H324" s="255">
        <v>40.29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1" t="s">
        <v>149</v>
      </c>
      <c r="AU324" s="261" t="s">
        <v>86</v>
      </c>
      <c r="AV324" s="13" t="s">
        <v>86</v>
      </c>
      <c r="AW324" s="13" t="s">
        <v>32</v>
      </c>
      <c r="AX324" s="13" t="s">
        <v>76</v>
      </c>
      <c r="AY324" s="261" t="s">
        <v>141</v>
      </c>
    </row>
    <row r="325" spans="1:51" s="13" customFormat="1" ht="12">
      <c r="A325" s="13"/>
      <c r="B325" s="250"/>
      <c r="C325" s="251"/>
      <c r="D325" s="252" t="s">
        <v>149</v>
      </c>
      <c r="E325" s="253" t="s">
        <v>1</v>
      </c>
      <c r="F325" s="254" t="s">
        <v>442</v>
      </c>
      <c r="G325" s="251"/>
      <c r="H325" s="255">
        <v>3.92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1" t="s">
        <v>149</v>
      </c>
      <c r="AU325" s="261" t="s">
        <v>86</v>
      </c>
      <c r="AV325" s="13" t="s">
        <v>86</v>
      </c>
      <c r="AW325" s="13" t="s">
        <v>32</v>
      </c>
      <c r="AX325" s="13" t="s">
        <v>76</v>
      </c>
      <c r="AY325" s="261" t="s">
        <v>141</v>
      </c>
    </row>
    <row r="326" spans="1:51" s="14" customFormat="1" ht="12">
      <c r="A326" s="14"/>
      <c r="B326" s="262"/>
      <c r="C326" s="263"/>
      <c r="D326" s="252" t="s">
        <v>149</v>
      </c>
      <c r="E326" s="264" t="s">
        <v>1</v>
      </c>
      <c r="F326" s="265" t="s">
        <v>151</v>
      </c>
      <c r="G326" s="263"/>
      <c r="H326" s="266">
        <v>44.21</v>
      </c>
      <c r="I326" s="267"/>
      <c r="J326" s="263"/>
      <c r="K326" s="263"/>
      <c r="L326" s="268"/>
      <c r="M326" s="269"/>
      <c r="N326" s="270"/>
      <c r="O326" s="270"/>
      <c r="P326" s="270"/>
      <c r="Q326" s="270"/>
      <c r="R326" s="270"/>
      <c r="S326" s="270"/>
      <c r="T326" s="27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2" t="s">
        <v>149</v>
      </c>
      <c r="AU326" s="272" t="s">
        <v>86</v>
      </c>
      <c r="AV326" s="14" t="s">
        <v>147</v>
      </c>
      <c r="AW326" s="14" t="s">
        <v>32</v>
      </c>
      <c r="AX326" s="14" t="s">
        <v>84</v>
      </c>
      <c r="AY326" s="272" t="s">
        <v>141</v>
      </c>
    </row>
    <row r="327" spans="1:65" s="2" customFormat="1" ht="16.5" customHeight="1">
      <c r="A327" s="38"/>
      <c r="B327" s="39"/>
      <c r="C327" s="283" t="s">
        <v>443</v>
      </c>
      <c r="D327" s="283" t="s">
        <v>246</v>
      </c>
      <c r="E327" s="284" t="s">
        <v>444</v>
      </c>
      <c r="F327" s="285" t="s">
        <v>445</v>
      </c>
      <c r="G327" s="286" t="s">
        <v>446</v>
      </c>
      <c r="H327" s="287">
        <v>24</v>
      </c>
      <c r="I327" s="288"/>
      <c r="J327" s="289">
        <f>ROUND(I327*H327,2)</f>
        <v>0</v>
      </c>
      <c r="K327" s="290"/>
      <c r="L327" s="291"/>
      <c r="M327" s="292" t="s">
        <v>1</v>
      </c>
      <c r="N327" s="293" t="s">
        <v>41</v>
      </c>
      <c r="O327" s="91"/>
      <c r="P327" s="246">
        <f>O327*H327</f>
        <v>0</v>
      </c>
      <c r="Q327" s="246">
        <v>6E-05</v>
      </c>
      <c r="R327" s="246">
        <f>Q327*H327</f>
        <v>0.00144</v>
      </c>
      <c r="S327" s="246">
        <v>0</v>
      </c>
      <c r="T327" s="24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8" t="s">
        <v>318</v>
      </c>
      <c r="AT327" s="248" t="s">
        <v>246</v>
      </c>
      <c r="AU327" s="248" t="s">
        <v>86</v>
      </c>
      <c r="AY327" s="17" t="s">
        <v>141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17" t="s">
        <v>84</v>
      </c>
      <c r="BK327" s="249">
        <f>ROUND(I327*H327,2)</f>
        <v>0</v>
      </c>
      <c r="BL327" s="17" t="s">
        <v>235</v>
      </c>
      <c r="BM327" s="248" t="s">
        <v>447</v>
      </c>
    </row>
    <row r="328" spans="1:65" s="2" customFormat="1" ht="21.75" customHeight="1">
      <c r="A328" s="38"/>
      <c r="B328" s="39"/>
      <c r="C328" s="283" t="s">
        <v>448</v>
      </c>
      <c r="D328" s="283" t="s">
        <v>246</v>
      </c>
      <c r="E328" s="284" t="s">
        <v>449</v>
      </c>
      <c r="F328" s="285" t="s">
        <v>450</v>
      </c>
      <c r="G328" s="286" t="s">
        <v>230</v>
      </c>
      <c r="H328" s="287">
        <v>48</v>
      </c>
      <c r="I328" s="288"/>
      <c r="J328" s="289">
        <f>ROUND(I328*H328,2)</f>
        <v>0</v>
      </c>
      <c r="K328" s="290"/>
      <c r="L328" s="291"/>
      <c r="M328" s="292" t="s">
        <v>1</v>
      </c>
      <c r="N328" s="293" t="s">
        <v>41</v>
      </c>
      <c r="O328" s="91"/>
      <c r="P328" s="246">
        <f>O328*H328</f>
        <v>0</v>
      </c>
      <c r="Q328" s="246">
        <v>6E-05</v>
      </c>
      <c r="R328" s="246">
        <f>Q328*H328</f>
        <v>0.00288</v>
      </c>
      <c r="S328" s="246">
        <v>0</v>
      </c>
      <c r="T328" s="24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8" t="s">
        <v>318</v>
      </c>
      <c r="AT328" s="248" t="s">
        <v>246</v>
      </c>
      <c r="AU328" s="248" t="s">
        <v>86</v>
      </c>
      <c r="AY328" s="17" t="s">
        <v>141</v>
      </c>
      <c r="BE328" s="249">
        <f>IF(N328="základní",J328,0)</f>
        <v>0</v>
      </c>
      <c r="BF328" s="249">
        <f>IF(N328="snížená",J328,0)</f>
        <v>0</v>
      </c>
      <c r="BG328" s="249">
        <f>IF(N328="zákl. přenesená",J328,0)</f>
        <v>0</v>
      </c>
      <c r="BH328" s="249">
        <f>IF(N328="sníž. přenesená",J328,0)</f>
        <v>0</v>
      </c>
      <c r="BI328" s="249">
        <f>IF(N328="nulová",J328,0)</f>
        <v>0</v>
      </c>
      <c r="BJ328" s="17" t="s">
        <v>84</v>
      </c>
      <c r="BK328" s="249">
        <f>ROUND(I328*H328,2)</f>
        <v>0</v>
      </c>
      <c r="BL328" s="17" t="s">
        <v>235</v>
      </c>
      <c r="BM328" s="248" t="s">
        <v>451</v>
      </c>
    </row>
    <row r="329" spans="1:63" s="12" customFormat="1" ht="22.8" customHeight="1">
      <c r="A329" s="12"/>
      <c r="B329" s="220"/>
      <c r="C329" s="221"/>
      <c r="D329" s="222" t="s">
        <v>75</v>
      </c>
      <c r="E329" s="234" t="s">
        <v>452</v>
      </c>
      <c r="F329" s="234" t="s">
        <v>453</v>
      </c>
      <c r="G329" s="221"/>
      <c r="H329" s="221"/>
      <c r="I329" s="224"/>
      <c r="J329" s="235">
        <f>BK329</f>
        <v>0</v>
      </c>
      <c r="K329" s="221"/>
      <c r="L329" s="226"/>
      <c r="M329" s="227"/>
      <c r="N329" s="228"/>
      <c r="O329" s="228"/>
      <c r="P329" s="229">
        <f>SUM(P330:P383)</f>
        <v>0</v>
      </c>
      <c r="Q329" s="228"/>
      <c r="R329" s="229">
        <f>SUM(R330:R383)</f>
        <v>6.0503478</v>
      </c>
      <c r="S329" s="228"/>
      <c r="T329" s="230">
        <f>SUM(T330:T383)</f>
        <v>0.29235459999999996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1" t="s">
        <v>86</v>
      </c>
      <c r="AT329" s="232" t="s">
        <v>75</v>
      </c>
      <c r="AU329" s="232" t="s">
        <v>84</v>
      </c>
      <c r="AY329" s="231" t="s">
        <v>141</v>
      </c>
      <c r="BK329" s="233">
        <f>SUM(BK330:BK383)</f>
        <v>0</v>
      </c>
    </row>
    <row r="330" spans="1:65" s="2" customFormat="1" ht="16.5" customHeight="1">
      <c r="A330" s="38"/>
      <c r="B330" s="39"/>
      <c r="C330" s="236" t="s">
        <v>454</v>
      </c>
      <c r="D330" s="236" t="s">
        <v>143</v>
      </c>
      <c r="E330" s="237" t="s">
        <v>455</v>
      </c>
      <c r="F330" s="238" t="s">
        <v>456</v>
      </c>
      <c r="G330" s="239" t="s">
        <v>154</v>
      </c>
      <c r="H330" s="240">
        <v>133.196</v>
      </c>
      <c r="I330" s="241"/>
      <c r="J330" s="242">
        <f>ROUND(I330*H330,2)</f>
        <v>0</v>
      </c>
      <c r="K330" s="243"/>
      <c r="L330" s="44"/>
      <c r="M330" s="244" t="s">
        <v>1</v>
      </c>
      <c r="N330" s="245" t="s">
        <v>41</v>
      </c>
      <c r="O330" s="91"/>
      <c r="P330" s="246">
        <f>O330*H330</f>
        <v>0</v>
      </c>
      <c r="Q330" s="246">
        <v>0.0003</v>
      </c>
      <c r="R330" s="246">
        <f>Q330*H330</f>
        <v>0.039958799999999996</v>
      </c>
      <c r="S330" s="246">
        <v>0</v>
      </c>
      <c r="T330" s="24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8" t="s">
        <v>235</v>
      </c>
      <c r="AT330" s="248" t="s">
        <v>143</v>
      </c>
      <c r="AU330" s="248" t="s">
        <v>86</v>
      </c>
      <c r="AY330" s="17" t="s">
        <v>141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84</v>
      </c>
      <c r="BK330" s="249">
        <f>ROUND(I330*H330,2)</f>
        <v>0</v>
      </c>
      <c r="BL330" s="17" t="s">
        <v>235</v>
      </c>
      <c r="BM330" s="248" t="s">
        <v>457</v>
      </c>
    </row>
    <row r="331" spans="1:51" s="15" customFormat="1" ht="12">
      <c r="A331" s="15"/>
      <c r="B331" s="273"/>
      <c r="C331" s="274"/>
      <c r="D331" s="252" t="s">
        <v>149</v>
      </c>
      <c r="E331" s="275" t="s">
        <v>1</v>
      </c>
      <c r="F331" s="276" t="s">
        <v>225</v>
      </c>
      <c r="G331" s="274"/>
      <c r="H331" s="275" t="s">
        <v>1</v>
      </c>
      <c r="I331" s="277"/>
      <c r="J331" s="274"/>
      <c r="K331" s="274"/>
      <c r="L331" s="278"/>
      <c r="M331" s="279"/>
      <c r="N331" s="280"/>
      <c r="O331" s="280"/>
      <c r="P331" s="280"/>
      <c r="Q331" s="280"/>
      <c r="R331" s="280"/>
      <c r="S331" s="280"/>
      <c r="T331" s="28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82" t="s">
        <v>149</v>
      </c>
      <c r="AU331" s="282" t="s">
        <v>86</v>
      </c>
      <c r="AV331" s="15" t="s">
        <v>84</v>
      </c>
      <c r="AW331" s="15" t="s">
        <v>32</v>
      </c>
      <c r="AX331" s="15" t="s">
        <v>76</v>
      </c>
      <c r="AY331" s="282" t="s">
        <v>141</v>
      </c>
    </row>
    <row r="332" spans="1:51" s="13" customFormat="1" ht="12">
      <c r="A332" s="13"/>
      <c r="B332" s="250"/>
      <c r="C332" s="251"/>
      <c r="D332" s="252" t="s">
        <v>149</v>
      </c>
      <c r="E332" s="253" t="s">
        <v>1</v>
      </c>
      <c r="F332" s="254" t="s">
        <v>458</v>
      </c>
      <c r="G332" s="251"/>
      <c r="H332" s="255">
        <v>75.44</v>
      </c>
      <c r="I332" s="256"/>
      <c r="J332" s="251"/>
      <c r="K332" s="251"/>
      <c r="L332" s="257"/>
      <c r="M332" s="258"/>
      <c r="N332" s="259"/>
      <c r="O332" s="259"/>
      <c r="P332" s="259"/>
      <c r="Q332" s="259"/>
      <c r="R332" s="259"/>
      <c r="S332" s="259"/>
      <c r="T332" s="26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1" t="s">
        <v>149</v>
      </c>
      <c r="AU332" s="261" t="s">
        <v>86</v>
      </c>
      <c r="AV332" s="13" t="s">
        <v>86</v>
      </c>
      <c r="AW332" s="13" t="s">
        <v>32</v>
      </c>
      <c r="AX332" s="13" t="s">
        <v>76</v>
      </c>
      <c r="AY332" s="261" t="s">
        <v>141</v>
      </c>
    </row>
    <row r="333" spans="1:51" s="15" customFormat="1" ht="12">
      <c r="A333" s="15"/>
      <c r="B333" s="273"/>
      <c r="C333" s="274"/>
      <c r="D333" s="252" t="s">
        <v>149</v>
      </c>
      <c r="E333" s="275" t="s">
        <v>1</v>
      </c>
      <c r="F333" s="276" t="s">
        <v>459</v>
      </c>
      <c r="G333" s="274"/>
      <c r="H333" s="275" t="s">
        <v>1</v>
      </c>
      <c r="I333" s="277"/>
      <c r="J333" s="274"/>
      <c r="K333" s="274"/>
      <c r="L333" s="278"/>
      <c r="M333" s="279"/>
      <c r="N333" s="280"/>
      <c r="O333" s="280"/>
      <c r="P333" s="280"/>
      <c r="Q333" s="280"/>
      <c r="R333" s="280"/>
      <c r="S333" s="280"/>
      <c r="T333" s="281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82" t="s">
        <v>149</v>
      </c>
      <c r="AU333" s="282" t="s">
        <v>86</v>
      </c>
      <c r="AV333" s="15" t="s">
        <v>84</v>
      </c>
      <c r="AW333" s="15" t="s">
        <v>32</v>
      </c>
      <c r="AX333" s="15" t="s">
        <v>76</v>
      </c>
      <c r="AY333" s="282" t="s">
        <v>141</v>
      </c>
    </row>
    <row r="334" spans="1:51" s="13" customFormat="1" ht="12">
      <c r="A334" s="13"/>
      <c r="B334" s="250"/>
      <c r="C334" s="251"/>
      <c r="D334" s="252" t="s">
        <v>149</v>
      </c>
      <c r="E334" s="253" t="s">
        <v>1</v>
      </c>
      <c r="F334" s="254" t="s">
        <v>460</v>
      </c>
      <c r="G334" s="251"/>
      <c r="H334" s="255">
        <v>33.06</v>
      </c>
      <c r="I334" s="256"/>
      <c r="J334" s="251"/>
      <c r="K334" s="251"/>
      <c r="L334" s="257"/>
      <c r="M334" s="258"/>
      <c r="N334" s="259"/>
      <c r="O334" s="259"/>
      <c r="P334" s="259"/>
      <c r="Q334" s="259"/>
      <c r="R334" s="259"/>
      <c r="S334" s="259"/>
      <c r="T334" s="26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1" t="s">
        <v>149</v>
      </c>
      <c r="AU334" s="261" t="s">
        <v>86</v>
      </c>
      <c r="AV334" s="13" t="s">
        <v>86</v>
      </c>
      <c r="AW334" s="13" t="s">
        <v>32</v>
      </c>
      <c r="AX334" s="13" t="s">
        <v>76</v>
      </c>
      <c r="AY334" s="261" t="s">
        <v>141</v>
      </c>
    </row>
    <row r="335" spans="1:51" s="15" customFormat="1" ht="12">
      <c r="A335" s="15"/>
      <c r="B335" s="273"/>
      <c r="C335" s="274"/>
      <c r="D335" s="252" t="s">
        <v>149</v>
      </c>
      <c r="E335" s="275" t="s">
        <v>1</v>
      </c>
      <c r="F335" s="276" t="s">
        <v>461</v>
      </c>
      <c r="G335" s="274"/>
      <c r="H335" s="275" t="s">
        <v>1</v>
      </c>
      <c r="I335" s="277"/>
      <c r="J335" s="274"/>
      <c r="K335" s="274"/>
      <c r="L335" s="278"/>
      <c r="M335" s="279"/>
      <c r="N335" s="280"/>
      <c r="O335" s="280"/>
      <c r="P335" s="280"/>
      <c r="Q335" s="280"/>
      <c r="R335" s="280"/>
      <c r="S335" s="280"/>
      <c r="T335" s="281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82" t="s">
        <v>149</v>
      </c>
      <c r="AU335" s="282" t="s">
        <v>86</v>
      </c>
      <c r="AV335" s="15" t="s">
        <v>84</v>
      </c>
      <c r="AW335" s="15" t="s">
        <v>32</v>
      </c>
      <c r="AX335" s="15" t="s">
        <v>76</v>
      </c>
      <c r="AY335" s="282" t="s">
        <v>141</v>
      </c>
    </row>
    <row r="336" spans="1:51" s="13" customFormat="1" ht="12">
      <c r="A336" s="13"/>
      <c r="B336" s="250"/>
      <c r="C336" s="251"/>
      <c r="D336" s="252" t="s">
        <v>149</v>
      </c>
      <c r="E336" s="253" t="s">
        <v>1</v>
      </c>
      <c r="F336" s="254" t="s">
        <v>462</v>
      </c>
      <c r="G336" s="251"/>
      <c r="H336" s="255">
        <v>9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1" t="s">
        <v>149</v>
      </c>
      <c r="AU336" s="261" t="s">
        <v>86</v>
      </c>
      <c r="AV336" s="13" t="s">
        <v>86</v>
      </c>
      <c r="AW336" s="13" t="s">
        <v>32</v>
      </c>
      <c r="AX336" s="13" t="s">
        <v>76</v>
      </c>
      <c r="AY336" s="261" t="s">
        <v>141</v>
      </c>
    </row>
    <row r="337" spans="1:51" s="13" customFormat="1" ht="12">
      <c r="A337" s="13"/>
      <c r="B337" s="250"/>
      <c r="C337" s="251"/>
      <c r="D337" s="252" t="s">
        <v>149</v>
      </c>
      <c r="E337" s="253" t="s">
        <v>1</v>
      </c>
      <c r="F337" s="254" t="s">
        <v>463</v>
      </c>
      <c r="G337" s="251"/>
      <c r="H337" s="255">
        <v>9</v>
      </c>
      <c r="I337" s="256"/>
      <c r="J337" s="251"/>
      <c r="K337" s="251"/>
      <c r="L337" s="257"/>
      <c r="M337" s="258"/>
      <c r="N337" s="259"/>
      <c r="O337" s="259"/>
      <c r="P337" s="259"/>
      <c r="Q337" s="259"/>
      <c r="R337" s="259"/>
      <c r="S337" s="259"/>
      <c r="T337" s="26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1" t="s">
        <v>149</v>
      </c>
      <c r="AU337" s="261" t="s">
        <v>86</v>
      </c>
      <c r="AV337" s="13" t="s">
        <v>86</v>
      </c>
      <c r="AW337" s="13" t="s">
        <v>32</v>
      </c>
      <c r="AX337" s="13" t="s">
        <v>76</v>
      </c>
      <c r="AY337" s="261" t="s">
        <v>141</v>
      </c>
    </row>
    <row r="338" spans="1:51" s="15" customFormat="1" ht="12">
      <c r="A338" s="15"/>
      <c r="B338" s="273"/>
      <c r="C338" s="274"/>
      <c r="D338" s="252" t="s">
        <v>149</v>
      </c>
      <c r="E338" s="275" t="s">
        <v>1</v>
      </c>
      <c r="F338" s="276" t="s">
        <v>464</v>
      </c>
      <c r="G338" s="274"/>
      <c r="H338" s="275" t="s">
        <v>1</v>
      </c>
      <c r="I338" s="277"/>
      <c r="J338" s="274"/>
      <c r="K338" s="274"/>
      <c r="L338" s="278"/>
      <c r="M338" s="279"/>
      <c r="N338" s="280"/>
      <c r="O338" s="280"/>
      <c r="P338" s="280"/>
      <c r="Q338" s="280"/>
      <c r="R338" s="280"/>
      <c r="S338" s="280"/>
      <c r="T338" s="281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82" t="s">
        <v>149</v>
      </c>
      <c r="AU338" s="282" t="s">
        <v>86</v>
      </c>
      <c r="AV338" s="15" t="s">
        <v>84</v>
      </c>
      <c r="AW338" s="15" t="s">
        <v>32</v>
      </c>
      <c r="AX338" s="15" t="s">
        <v>76</v>
      </c>
      <c r="AY338" s="282" t="s">
        <v>141</v>
      </c>
    </row>
    <row r="339" spans="1:51" s="13" customFormat="1" ht="12">
      <c r="A339" s="13"/>
      <c r="B339" s="250"/>
      <c r="C339" s="251"/>
      <c r="D339" s="252" t="s">
        <v>149</v>
      </c>
      <c r="E339" s="253" t="s">
        <v>1</v>
      </c>
      <c r="F339" s="254" t="s">
        <v>465</v>
      </c>
      <c r="G339" s="251"/>
      <c r="H339" s="255">
        <v>2.646</v>
      </c>
      <c r="I339" s="256"/>
      <c r="J339" s="251"/>
      <c r="K339" s="251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149</v>
      </c>
      <c r="AU339" s="261" t="s">
        <v>86</v>
      </c>
      <c r="AV339" s="13" t="s">
        <v>86</v>
      </c>
      <c r="AW339" s="13" t="s">
        <v>32</v>
      </c>
      <c r="AX339" s="13" t="s">
        <v>76</v>
      </c>
      <c r="AY339" s="261" t="s">
        <v>141</v>
      </c>
    </row>
    <row r="340" spans="1:51" s="13" customFormat="1" ht="12">
      <c r="A340" s="13"/>
      <c r="B340" s="250"/>
      <c r="C340" s="251"/>
      <c r="D340" s="252" t="s">
        <v>149</v>
      </c>
      <c r="E340" s="253" t="s">
        <v>1</v>
      </c>
      <c r="F340" s="254" t="s">
        <v>466</v>
      </c>
      <c r="G340" s="251"/>
      <c r="H340" s="255">
        <v>4.05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149</v>
      </c>
      <c r="AU340" s="261" t="s">
        <v>86</v>
      </c>
      <c r="AV340" s="13" t="s">
        <v>86</v>
      </c>
      <c r="AW340" s="13" t="s">
        <v>32</v>
      </c>
      <c r="AX340" s="13" t="s">
        <v>76</v>
      </c>
      <c r="AY340" s="261" t="s">
        <v>141</v>
      </c>
    </row>
    <row r="341" spans="1:51" s="14" customFormat="1" ht="12">
      <c r="A341" s="14"/>
      <c r="B341" s="262"/>
      <c r="C341" s="263"/>
      <c r="D341" s="252" t="s">
        <v>149</v>
      </c>
      <c r="E341" s="264" t="s">
        <v>1</v>
      </c>
      <c r="F341" s="265" t="s">
        <v>151</v>
      </c>
      <c r="G341" s="263"/>
      <c r="H341" s="266">
        <v>133.196</v>
      </c>
      <c r="I341" s="267"/>
      <c r="J341" s="263"/>
      <c r="K341" s="263"/>
      <c r="L341" s="268"/>
      <c r="M341" s="269"/>
      <c r="N341" s="270"/>
      <c r="O341" s="270"/>
      <c r="P341" s="270"/>
      <c r="Q341" s="270"/>
      <c r="R341" s="270"/>
      <c r="S341" s="270"/>
      <c r="T341" s="27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2" t="s">
        <v>149</v>
      </c>
      <c r="AU341" s="272" t="s">
        <v>86</v>
      </c>
      <c r="AV341" s="14" t="s">
        <v>147</v>
      </c>
      <c r="AW341" s="14" t="s">
        <v>32</v>
      </c>
      <c r="AX341" s="14" t="s">
        <v>84</v>
      </c>
      <c r="AY341" s="272" t="s">
        <v>141</v>
      </c>
    </row>
    <row r="342" spans="1:65" s="2" customFormat="1" ht="21.75" customHeight="1">
      <c r="A342" s="38"/>
      <c r="B342" s="39"/>
      <c r="C342" s="236" t="s">
        <v>467</v>
      </c>
      <c r="D342" s="236" t="s">
        <v>143</v>
      </c>
      <c r="E342" s="237" t="s">
        <v>468</v>
      </c>
      <c r="F342" s="238" t="s">
        <v>469</v>
      </c>
      <c r="G342" s="239" t="s">
        <v>154</v>
      </c>
      <c r="H342" s="240">
        <v>133.196</v>
      </c>
      <c r="I342" s="241"/>
      <c r="J342" s="242">
        <f>ROUND(I342*H342,2)</f>
        <v>0</v>
      </c>
      <c r="K342" s="243"/>
      <c r="L342" s="44"/>
      <c r="M342" s="244" t="s">
        <v>1</v>
      </c>
      <c r="N342" s="245" t="s">
        <v>41</v>
      </c>
      <c r="O342" s="91"/>
      <c r="P342" s="246">
        <f>O342*H342</f>
        <v>0</v>
      </c>
      <c r="Q342" s="246">
        <v>0.015</v>
      </c>
      <c r="R342" s="246">
        <f>Q342*H342</f>
        <v>1.9979399999999998</v>
      </c>
      <c r="S342" s="246">
        <v>0</v>
      </c>
      <c r="T342" s="24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8" t="s">
        <v>235</v>
      </c>
      <c r="AT342" s="248" t="s">
        <v>143</v>
      </c>
      <c r="AU342" s="248" t="s">
        <v>86</v>
      </c>
      <c r="AY342" s="17" t="s">
        <v>141</v>
      </c>
      <c r="BE342" s="249">
        <f>IF(N342="základní",J342,0)</f>
        <v>0</v>
      </c>
      <c r="BF342" s="249">
        <f>IF(N342="snížená",J342,0)</f>
        <v>0</v>
      </c>
      <c r="BG342" s="249">
        <f>IF(N342="zákl. přenesená",J342,0)</f>
        <v>0</v>
      </c>
      <c r="BH342" s="249">
        <f>IF(N342="sníž. přenesená",J342,0)</f>
        <v>0</v>
      </c>
      <c r="BI342" s="249">
        <f>IF(N342="nulová",J342,0)</f>
        <v>0</v>
      </c>
      <c r="BJ342" s="17" t="s">
        <v>84</v>
      </c>
      <c r="BK342" s="249">
        <f>ROUND(I342*H342,2)</f>
        <v>0</v>
      </c>
      <c r="BL342" s="17" t="s">
        <v>235</v>
      </c>
      <c r="BM342" s="248" t="s">
        <v>470</v>
      </c>
    </row>
    <row r="343" spans="1:51" s="15" customFormat="1" ht="12">
      <c r="A343" s="15"/>
      <c r="B343" s="273"/>
      <c r="C343" s="274"/>
      <c r="D343" s="252" t="s">
        <v>149</v>
      </c>
      <c r="E343" s="275" t="s">
        <v>1</v>
      </c>
      <c r="F343" s="276" t="s">
        <v>225</v>
      </c>
      <c r="G343" s="274"/>
      <c r="H343" s="275" t="s">
        <v>1</v>
      </c>
      <c r="I343" s="277"/>
      <c r="J343" s="274"/>
      <c r="K343" s="274"/>
      <c r="L343" s="278"/>
      <c r="M343" s="279"/>
      <c r="N343" s="280"/>
      <c r="O343" s="280"/>
      <c r="P343" s="280"/>
      <c r="Q343" s="280"/>
      <c r="R343" s="280"/>
      <c r="S343" s="280"/>
      <c r="T343" s="281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82" t="s">
        <v>149</v>
      </c>
      <c r="AU343" s="282" t="s">
        <v>86</v>
      </c>
      <c r="AV343" s="15" t="s">
        <v>84</v>
      </c>
      <c r="AW343" s="15" t="s">
        <v>32</v>
      </c>
      <c r="AX343" s="15" t="s">
        <v>76</v>
      </c>
      <c r="AY343" s="282" t="s">
        <v>141</v>
      </c>
    </row>
    <row r="344" spans="1:51" s="13" customFormat="1" ht="12">
      <c r="A344" s="13"/>
      <c r="B344" s="250"/>
      <c r="C344" s="251"/>
      <c r="D344" s="252" t="s">
        <v>149</v>
      </c>
      <c r="E344" s="253" t="s">
        <v>1</v>
      </c>
      <c r="F344" s="254" t="s">
        <v>458</v>
      </c>
      <c r="G344" s="251"/>
      <c r="H344" s="255">
        <v>75.44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149</v>
      </c>
      <c r="AU344" s="261" t="s">
        <v>86</v>
      </c>
      <c r="AV344" s="13" t="s">
        <v>86</v>
      </c>
      <c r="AW344" s="13" t="s">
        <v>32</v>
      </c>
      <c r="AX344" s="13" t="s">
        <v>76</v>
      </c>
      <c r="AY344" s="261" t="s">
        <v>141</v>
      </c>
    </row>
    <row r="345" spans="1:51" s="15" customFormat="1" ht="12">
      <c r="A345" s="15"/>
      <c r="B345" s="273"/>
      <c r="C345" s="274"/>
      <c r="D345" s="252" t="s">
        <v>149</v>
      </c>
      <c r="E345" s="275" t="s">
        <v>1</v>
      </c>
      <c r="F345" s="276" t="s">
        <v>459</v>
      </c>
      <c r="G345" s="274"/>
      <c r="H345" s="275" t="s">
        <v>1</v>
      </c>
      <c r="I345" s="277"/>
      <c r="J345" s="274"/>
      <c r="K345" s="274"/>
      <c r="L345" s="278"/>
      <c r="M345" s="279"/>
      <c r="N345" s="280"/>
      <c r="O345" s="280"/>
      <c r="P345" s="280"/>
      <c r="Q345" s="280"/>
      <c r="R345" s="280"/>
      <c r="S345" s="280"/>
      <c r="T345" s="281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2" t="s">
        <v>149</v>
      </c>
      <c r="AU345" s="282" t="s">
        <v>86</v>
      </c>
      <c r="AV345" s="15" t="s">
        <v>84</v>
      </c>
      <c r="AW345" s="15" t="s">
        <v>32</v>
      </c>
      <c r="AX345" s="15" t="s">
        <v>76</v>
      </c>
      <c r="AY345" s="282" t="s">
        <v>141</v>
      </c>
    </row>
    <row r="346" spans="1:51" s="13" customFormat="1" ht="12">
      <c r="A346" s="13"/>
      <c r="B346" s="250"/>
      <c r="C346" s="251"/>
      <c r="D346" s="252" t="s">
        <v>149</v>
      </c>
      <c r="E346" s="253" t="s">
        <v>1</v>
      </c>
      <c r="F346" s="254" t="s">
        <v>460</v>
      </c>
      <c r="G346" s="251"/>
      <c r="H346" s="255">
        <v>33.06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1" t="s">
        <v>149</v>
      </c>
      <c r="AU346" s="261" t="s">
        <v>86</v>
      </c>
      <c r="AV346" s="13" t="s">
        <v>86</v>
      </c>
      <c r="AW346" s="13" t="s">
        <v>32</v>
      </c>
      <c r="AX346" s="13" t="s">
        <v>76</v>
      </c>
      <c r="AY346" s="261" t="s">
        <v>141</v>
      </c>
    </row>
    <row r="347" spans="1:51" s="15" customFormat="1" ht="12">
      <c r="A347" s="15"/>
      <c r="B347" s="273"/>
      <c r="C347" s="274"/>
      <c r="D347" s="252" t="s">
        <v>149</v>
      </c>
      <c r="E347" s="275" t="s">
        <v>1</v>
      </c>
      <c r="F347" s="276" t="s">
        <v>461</v>
      </c>
      <c r="G347" s="274"/>
      <c r="H347" s="275" t="s">
        <v>1</v>
      </c>
      <c r="I347" s="277"/>
      <c r="J347" s="274"/>
      <c r="K347" s="274"/>
      <c r="L347" s="278"/>
      <c r="M347" s="279"/>
      <c r="N347" s="280"/>
      <c r="O347" s="280"/>
      <c r="P347" s="280"/>
      <c r="Q347" s="280"/>
      <c r="R347" s="280"/>
      <c r="S347" s="280"/>
      <c r="T347" s="28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82" t="s">
        <v>149</v>
      </c>
      <c r="AU347" s="282" t="s">
        <v>86</v>
      </c>
      <c r="AV347" s="15" t="s">
        <v>84</v>
      </c>
      <c r="AW347" s="15" t="s">
        <v>32</v>
      </c>
      <c r="AX347" s="15" t="s">
        <v>76</v>
      </c>
      <c r="AY347" s="282" t="s">
        <v>141</v>
      </c>
    </row>
    <row r="348" spans="1:51" s="13" customFormat="1" ht="12">
      <c r="A348" s="13"/>
      <c r="B348" s="250"/>
      <c r="C348" s="251"/>
      <c r="D348" s="252" t="s">
        <v>149</v>
      </c>
      <c r="E348" s="253" t="s">
        <v>1</v>
      </c>
      <c r="F348" s="254" t="s">
        <v>462</v>
      </c>
      <c r="G348" s="251"/>
      <c r="H348" s="255">
        <v>9</v>
      </c>
      <c r="I348" s="256"/>
      <c r="J348" s="251"/>
      <c r="K348" s="251"/>
      <c r="L348" s="257"/>
      <c r="M348" s="258"/>
      <c r="N348" s="259"/>
      <c r="O348" s="259"/>
      <c r="P348" s="259"/>
      <c r="Q348" s="259"/>
      <c r="R348" s="259"/>
      <c r="S348" s="259"/>
      <c r="T348" s="26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1" t="s">
        <v>149</v>
      </c>
      <c r="AU348" s="261" t="s">
        <v>86</v>
      </c>
      <c r="AV348" s="13" t="s">
        <v>86</v>
      </c>
      <c r="AW348" s="13" t="s">
        <v>32</v>
      </c>
      <c r="AX348" s="13" t="s">
        <v>76</v>
      </c>
      <c r="AY348" s="261" t="s">
        <v>141</v>
      </c>
    </row>
    <row r="349" spans="1:51" s="13" customFormat="1" ht="12">
      <c r="A349" s="13"/>
      <c r="B349" s="250"/>
      <c r="C349" s="251"/>
      <c r="D349" s="252" t="s">
        <v>149</v>
      </c>
      <c r="E349" s="253" t="s">
        <v>1</v>
      </c>
      <c r="F349" s="254" t="s">
        <v>463</v>
      </c>
      <c r="G349" s="251"/>
      <c r="H349" s="255">
        <v>9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1" t="s">
        <v>149</v>
      </c>
      <c r="AU349" s="261" t="s">
        <v>86</v>
      </c>
      <c r="AV349" s="13" t="s">
        <v>86</v>
      </c>
      <c r="AW349" s="13" t="s">
        <v>32</v>
      </c>
      <c r="AX349" s="13" t="s">
        <v>76</v>
      </c>
      <c r="AY349" s="261" t="s">
        <v>141</v>
      </c>
    </row>
    <row r="350" spans="1:51" s="15" customFormat="1" ht="12">
      <c r="A350" s="15"/>
      <c r="B350" s="273"/>
      <c r="C350" s="274"/>
      <c r="D350" s="252" t="s">
        <v>149</v>
      </c>
      <c r="E350" s="275" t="s">
        <v>1</v>
      </c>
      <c r="F350" s="276" t="s">
        <v>464</v>
      </c>
      <c r="G350" s="274"/>
      <c r="H350" s="275" t="s">
        <v>1</v>
      </c>
      <c r="I350" s="277"/>
      <c r="J350" s="274"/>
      <c r="K350" s="274"/>
      <c r="L350" s="278"/>
      <c r="M350" s="279"/>
      <c r="N350" s="280"/>
      <c r="O350" s="280"/>
      <c r="P350" s="280"/>
      <c r="Q350" s="280"/>
      <c r="R350" s="280"/>
      <c r="S350" s="280"/>
      <c r="T350" s="28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2" t="s">
        <v>149</v>
      </c>
      <c r="AU350" s="282" t="s">
        <v>86</v>
      </c>
      <c r="AV350" s="15" t="s">
        <v>84</v>
      </c>
      <c r="AW350" s="15" t="s">
        <v>32</v>
      </c>
      <c r="AX350" s="15" t="s">
        <v>76</v>
      </c>
      <c r="AY350" s="282" t="s">
        <v>141</v>
      </c>
    </row>
    <row r="351" spans="1:51" s="13" customFormat="1" ht="12">
      <c r="A351" s="13"/>
      <c r="B351" s="250"/>
      <c r="C351" s="251"/>
      <c r="D351" s="252" t="s">
        <v>149</v>
      </c>
      <c r="E351" s="253" t="s">
        <v>1</v>
      </c>
      <c r="F351" s="254" t="s">
        <v>465</v>
      </c>
      <c r="G351" s="251"/>
      <c r="H351" s="255">
        <v>2.646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149</v>
      </c>
      <c r="AU351" s="261" t="s">
        <v>86</v>
      </c>
      <c r="AV351" s="13" t="s">
        <v>86</v>
      </c>
      <c r="AW351" s="13" t="s">
        <v>32</v>
      </c>
      <c r="AX351" s="13" t="s">
        <v>76</v>
      </c>
      <c r="AY351" s="261" t="s">
        <v>141</v>
      </c>
    </row>
    <row r="352" spans="1:51" s="13" customFormat="1" ht="12">
      <c r="A352" s="13"/>
      <c r="B352" s="250"/>
      <c r="C352" s="251"/>
      <c r="D352" s="252" t="s">
        <v>149</v>
      </c>
      <c r="E352" s="253" t="s">
        <v>1</v>
      </c>
      <c r="F352" s="254" t="s">
        <v>466</v>
      </c>
      <c r="G352" s="251"/>
      <c r="H352" s="255">
        <v>4.05</v>
      </c>
      <c r="I352" s="256"/>
      <c r="J352" s="251"/>
      <c r="K352" s="251"/>
      <c r="L352" s="257"/>
      <c r="M352" s="258"/>
      <c r="N352" s="259"/>
      <c r="O352" s="259"/>
      <c r="P352" s="259"/>
      <c r="Q352" s="259"/>
      <c r="R352" s="259"/>
      <c r="S352" s="259"/>
      <c r="T352" s="26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1" t="s">
        <v>149</v>
      </c>
      <c r="AU352" s="261" t="s">
        <v>86</v>
      </c>
      <c r="AV352" s="13" t="s">
        <v>86</v>
      </c>
      <c r="AW352" s="13" t="s">
        <v>32</v>
      </c>
      <c r="AX352" s="13" t="s">
        <v>76</v>
      </c>
      <c r="AY352" s="261" t="s">
        <v>141</v>
      </c>
    </row>
    <row r="353" spans="1:51" s="14" customFormat="1" ht="12">
      <c r="A353" s="14"/>
      <c r="B353" s="262"/>
      <c r="C353" s="263"/>
      <c r="D353" s="252" t="s">
        <v>149</v>
      </c>
      <c r="E353" s="264" t="s">
        <v>1</v>
      </c>
      <c r="F353" s="265" t="s">
        <v>151</v>
      </c>
      <c r="G353" s="263"/>
      <c r="H353" s="266">
        <v>133.196</v>
      </c>
      <c r="I353" s="267"/>
      <c r="J353" s="263"/>
      <c r="K353" s="263"/>
      <c r="L353" s="268"/>
      <c r="M353" s="269"/>
      <c r="N353" s="270"/>
      <c r="O353" s="270"/>
      <c r="P353" s="270"/>
      <c r="Q353" s="270"/>
      <c r="R353" s="270"/>
      <c r="S353" s="270"/>
      <c r="T353" s="27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2" t="s">
        <v>149</v>
      </c>
      <c r="AU353" s="272" t="s">
        <v>86</v>
      </c>
      <c r="AV353" s="14" t="s">
        <v>147</v>
      </c>
      <c r="AW353" s="14" t="s">
        <v>32</v>
      </c>
      <c r="AX353" s="14" t="s">
        <v>84</v>
      </c>
      <c r="AY353" s="272" t="s">
        <v>141</v>
      </c>
    </row>
    <row r="354" spans="1:65" s="2" customFormat="1" ht="21.75" customHeight="1">
      <c r="A354" s="38"/>
      <c r="B354" s="39"/>
      <c r="C354" s="236" t="s">
        <v>471</v>
      </c>
      <c r="D354" s="236" t="s">
        <v>143</v>
      </c>
      <c r="E354" s="237" t="s">
        <v>472</v>
      </c>
      <c r="F354" s="238" t="s">
        <v>473</v>
      </c>
      <c r="G354" s="239" t="s">
        <v>154</v>
      </c>
      <c r="H354" s="240">
        <v>57.756</v>
      </c>
      <c r="I354" s="241"/>
      <c r="J354" s="242">
        <f>ROUND(I354*H354,2)</f>
        <v>0</v>
      </c>
      <c r="K354" s="243"/>
      <c r="L354" s="44"/>
      <c r="M354" s="244" t="s">
        <v>1</v>
      </c>
      <c r="N354" s="245" t="s">
        <v>41</v>
      </c>
      <c r="O354" s="91"/>
      <c r="P354" s="246">
        <f>O354*H354</f>
        <v>0</v>
      </c>
      <c r="Q354" s="246">
        <v>0.0054</v>
      </c>
      <c r="R354" s="246">
        <f>Q354*H354</f>
        <v>0.3118824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235</v>
      </c>
      <c r="AT354" s="248" t="s">
        <v>143</v>
      </c>
      <c r="AU354" s="248" t="s">
        <v>86</v>
      </c>
      <c r="AY354" s="17" t="s">
        <v>141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7" t="s">
        <v>84</v>
      </c>
      <c r="BK354" s="249">
        <f>ROUND(I354*H354,2)</f>
        <v>0</v>
      </c>
      <c r="BL354" s="17" t="s">
        <v>235</v>
      </c>
      <c r="BM354" s="248" t="s">
        <v>474</v>
      </c>
    </row>
    <row r="355" spans="1:51" s="15" customFormat="1" ht="12">
      <c r="A355" s="15"/>
      <c r="B355" s="273"/>
      <c r="C355" s="274"/>
      <c r="D355" s="252" t="s">
        <v>149</v>
      </c>
      <c r="E355" s="275" t="s">
        <v>1</v>
      </c>
      <c r="F355" s="276" t="s">
        <v>459</v>
      </c>
      <c r="G355" s="274"/>
      <c r="H355" s="275" t="s">
        <v>1</v>
      </c>
      <c r="I355" s="277"/>
      <c r="J355" s="274"/>
      <c r="K355" s="274"/>
      <c r="L355" s="278"/>
      <c r="M355" s="279"/>
      <c r="N355" s="280"/>
      <c r="O355" s="280"/>
      <c r="P355" s="280"/>
      <c r="Q355" s="280"/>
      <c r="R355" s="280"/>
      <c r="S355" s="280"/>
      <c r="T355" s="281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2" t="s">
        <v>149</v>
      </c>
      <c r="AU355" s="282" t="s">
        <v>86</v>
      </c>
      <c r="AV355" s="15" t="s">
        <v>84</v>
      </c>
      <c r="AW355" s="15" t="s">
        <v>32</v>
      </c>
      <c r="AX355" s="15" t="s">
        <v>76</v>
      </c>
      <c r="AY355" s="282" t="s">
        <v>141</v>
      </c>
    </row>
    <row r="356" spans="1:51" s="13" customFormat="1" ht="12">
      <c r="A356" s="13"/>
      <c r="B356" s="250"/>
      <c r="C356" s="251"/>
      <c r="D356" s="252" t="s">
        <v>149</v>
      </c>
      <c r="E356" s="253" t="s">
        <v>1</v>
      </c>
      <c r="F356" s="254" t="s">
        <v>460</v>
      </c>
      <c r="G356" s="251"/>
      <c r="H356" s="255">
        <v>33.06</v>
      </c>
      <c r="I356" s="256"/>
      <c r="J356" s="251"/>
      <c r="K356" s="251"/>
      <c r="L356" s="257"/>
      <c r="M356" s="258"/>
      <c r="N356" s="259"/>
      <c r="O356" s="259"/>
      <c r="P356" s="259"/>
      <c r="Q356" s="259"/>
      <c r="R356" s="259"/>
      <c r="S356" s="259"/>
      <c r="T356" s="26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1" t="s">
        <v>149</v>
      </c>
      <c r="AU356" s="261" t="s">
        <v>86</v>
      </c>
      <c r="AV356" s="13" t="s">
        <v>86</v>
      </c>
      <c r="AW356" s="13" t="s">
        <v>32</v>
      </c>
      <c r="AX356" s="13" t="s">
        <v>76</v>
      </c>
      <c r="AY356" s="261" t="s">
        <v>141</v>
      </c>
    </row>
    <row r="357" spans="1:51" s="15" customFormat="1" ht="12">
      <c r="A357" s="15"/>
      <c r="B357" s="273"/>
      <c r="C357" s="274"/>
      <c r="D357" s="252" t="s">
        <v>149</v>
      </c>
      <c r="E357" s="275" t="s">
        <v>1</v>
      </c>
      <c r="F357" s="276" t="s">
        <v>461</v>
      </c>
      <c r="G357" s="274"/>
      <c r="H357" s="275" t="s">
        <v>1</v>
      </c>
      <c r="I357" s="277"/>
      <c r="J357" s="274"/>
      <c r="K357" s="274"/>
      <c r="L357" s="278"/>
      <c r="M357" s="279"/>
      <c r="N357" s="280"/>
      <c r="O357" s="280"/>
      <c r="P357" s="280"/>
      <c r="Q357" s="280"/>
      <c r="R357" s="280"/>
      <c r="S357" s="280"/>
      <c r="T357" s="281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82" t="s">
        <v>149</v>
      </c>
      <c r="AU357" s="282" t="s">
        <v>86</v>
      </c>
      <c r="AV357" s="15" t="s">
        <v>84</v>
      </c>
      <c r="AW357" s="15" t="s">
        <v>32</v>
      </c>
      <c r="AX357" s="15" t="s">
        <v>76</v>
      </c>
      <c r="AY357" s="282" t="s">
        <v>141</v>
      </c>
    </row>
    <row r="358" spans="1:51" s="13" customFormat="1" ht="12">
      <c r="A358" s="13"/>
      <c r="B358" s="250"/>
      <c r="C358" s="251"/>
      <c r="D358" s="252" t="s">
        <v>149</v>
      </c>
      <c r="E358" s="253" t="s">
        <v>1</v>
      </c>
      <c r="F358" s="254" t="s">
        <v>462</v>
      </c>
      <c r="G358" s="251"/>
      <c r="H358" s="255">
        <v>9</v>
      </c>
      <c r="I358" s="256"/>
      <c r="J358" s="251"/>
      <c r="K358" s="251"/>
      <c r="L358" s="257"/>
      <c r="M358" s="258"/>
      <c r="N358" s="259"/>
      <c r="O358" s="259"/>
      <c r="P358" s="259"/>
      <c r="Q358" s="259"/>
      <c r="R358" s="259"/>
      <c r="S358" s="259"/>
      <c r="T358" s="26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1" t="s">
        <v>149</v>
      </c>
      <c r="AU358" s="261" t="s">
        <v>86</v>
      </c>
      <c r="AV358" s="13" t="s">
        <v>86</v>
      </c>
      <c r="AW358" s="13" t="s">
        <v>32</v>
      </c>
      <c r="AX358" s="13" t="s">
        <v>76</v>
      </c>
      <c r="AY358" s="261" t="s">
        <v>141</v>
      </c>
    </row>
    <row r="359" spans="1:51" s="13" customFormat="1" ht="12">
      <c r="A359" s="13"/>
      <c r="B359" s="250"/>
      <c r="C359" s="251"/>
      <c r="D359" s="252" t="s">
        <v>149</v>
      </c>
      <c r="E359" s="253" t="s">
        <v>1</v>
      </c>
      <c r="F359" s="254" t="s">
        <v>463</v>
      </c>
      <c r="G359" s="251"/>
      <c r="H359" s="255">
        <v>9</v>
      </c>
      <c r="I359" s="256"/>
      <c r="J359" s="251"/>
      <c r="K359" s="251"/>
      <c r="L359" s="257"/>
      <c r="M359" s="258"/>
      <c r="N359" s="259"/>
      <c r="O359" s="259"/>
      <c r="P359" s="259"/>
      <c r="Q359" s="259"/>
      <c r="R359" s="259"/>
      <c r="S359" s="259"/>
      <c r="T359" s="26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1" t="s">
        <v>149</v>
      </c>
      <c r="AU359" s="261" t="s">
        <v>86</v>
      </c>
      <c r="AV359" s="13" t="s">
        <v>86</v>
      </c>
      <c r="AW359" s="13" t="s">
        <v>32</v>
      </c>
      <c r="AX359" s="13" t="s">
        <v>76</v>
      </c>
      <c r="AY359" s="261" t="s">
        <v>141</v>
      </c>
    </row>
    <row r="360" spans="1:51" s="15" customFormat="1" ht="12">
      <c r="A360" s="15"/>
      <c r="B360" s="273"/>
      <c r="C360" s="274"/>
      <c r="D360" s="252" t="s">
        <v>149</v>
      </c>
      <c r="E360" s="275" t="s">
        <v>1</v>
      </c>
      <c r="F360" s="276" t="s">
        <v>464</v>
      </c>
      <c r="G360" s="274"/>
      <c r="H360" s="275" t="s">
        <v>1</v>
      </c>
      <c r="I360" s="277"/>
      <c r="J360" s="274"/>
      <c r="K360" s="274"/>
      <c r="L360" s="278"/>
      <c r="M360" s="279"/>
      <c r="N360" s="280"/>
      <c r="O360" s="280"/>
      <c r="P360" s="280"/>
      <c r="Q360" s="280"/>
      <c r="R360" s="280"/>
      <c r="S360" s="280"/>
      <c r="T360" s="281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82" t="s">
        <v>149</v>
      </c>
      <c r="AU360" s="282" t="s">
        <v>86</v>
      </c>
      <c r="AV360" s="15" t="s">
        <v>84</v>
      </c>
      <c r="AW360" s="15" t="s">
        <v>32</v>
      </c>
      <c r="AX360" s="15" t="s">
        <v>76</v>
      </c>
      <c r="AY360" s="282" t="s">
        <v>141</v>
      </c>
    </row>
    <row r="361" spans="1:51" s="13" customFormat="1" ht="12">
      <c r="A361" s="13"/>
      <c r="B361" s="250"/>
      <c r="C361" s="251"/>
      <c r="D361" s="252" t="s">
        <v>149</v>
      </c>
      <c r="E361" s="253" t="s">
        <v>1</v>
      </c>
      <c r="F361" s="254" t="s">
        <v>465</v>
      </c>
      <c r="G361" s="251"/>
      <c r="H361" s="255">
        <v>2.646</v>
      </c>
      <c r="I361" s="256"/>
      <c r="J361" s="251"/>
      <c r="K361" s="251"/>
      <c r="L361" s="257"/>
      <c r="M361" s="258"/>
      <c r="N361" s="259"/>
      <c r="O361" s="259"/>
      <c r="P361" s="259"/>
      <c r="Q361" s="259"/>
      <c r="R361" s="259"/>
      <c r="S361" s="259"/>
      <c r="T361" s="26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1" t="s">
        <v>149</v>
      </c>
      <c r="AU361" s="261" t="s">
        <v>86</v>
      </c>
      <c r="AV361" s="13" t="s">
        <v>86</v>
      </c>
      <c r="AW361" s="13" t="s">
        <v>32</v>
      </c>
      <c r="AX361" s="13" t="s">
        <v>76</v>
      </c>
      <c r="AY361" s="261" t="s">
        <v>141</v>
      </c>
    </row>
    <row r="362" spans="1:51" s="13" customFormat="1" ht="12">
      <c r="A362" s="13"/>
      <c r="B362" s="250"/>
      <c r="C362" s="251"/>
      <c r="D362" s="252" t="s">
        <v>149</v>
      </c>
      <c r="E362" s="253" t="s">
        <v>1</v>
      </c>
      <c r="F362" s="254" t="s">
        <v>466</v>
      </c>
      <c r="G362" s="251"/>
      <c r="H362" s="255">
        <v>4.05</v>
      </c>
      <c r="I362" s="256"/>
      <c r="J362" s="251"/>
      <c r="K362" s="251"/>
      <c r="L362" s="257"/>
      <c r="M362" s="258"/>
      <c r="N362" s="259"/>
      <c r="O362" s="259"/>
      <c r="P362" s="259"/>
      <c r="Q362" s="259"/>
      <c r="R362" s="259"/>
      <c r="S362" s="259"/>
      <c r="T362" s="26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1" t="s">
        <v>149</v>
      </c>
      <c r="AU362" s="261" t="s">
        <v>86</v>
      </c>
      <c r="AV362" s="13" t="s">
        <v>86</v>
      </c>
      <c r="AW362" s="13" t="s">
        <v>32</v>
      </c>
      <c r="AX362" s="13" t="s">
        <v>76</v>
      </c>
      <c r="AY362" s="261" t="s">
        <v>141</v>
      </c>
    </row>
    <row r="363" spans="1:51" s="14" customFormat="1" ht="12">
      <c r="A363" s="14"/>
      <c r="B363" s="262"/>
      <c r="C363" s="263"/>
      <c r="D363" s="252" t="s">
        <v>149</v>
      </c>
      <c r="E363" s="264" t="s">
        <v>1</v>
      </c>
      <c r="F363" s="265" t="s">
        <v>151</v>
      </c>
      <c r="G363" s="263"/>
      <c r="H363" s="266">
        <v>57.756</v>
      </c>
      <c r="I363" s="267"/>
      <c r="J363" s="263"/>
      <c r="K363" s="263"/>
      <c r="L363" s="268"/>
      <c r="M363" s="269"/>
      <c r="N363" s="270"/>
      <c r="O363" s="270"/>
      <c r="P363" s="270"/>
      <c r="Q363" s="270"/>
      <c r="R363" s="270"/>
      <c r="S363" s="270"/>
      <c r="T363" s="27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2" t="s">
        <v>149</v>
      </c>
      <c r="AU363" s="272" t="s">
        <v>86</v>
      </c>
      <c r="AV363" s="14" t="s">
        <v>147</v>
      </c>
      <c r="AW363" s="14" t="s">
        <v>32</v>
      </c>
      <c r="AX363" s="14" t="s">
        <v>84</v>
      </c>
      <c r="AY363" s="272" t="s">
        <v>141</v>
      </c>
    </row>
    <row r="364" spans="1:65" s="2" customFormat="1" ht="16.5" customHeight="1">
      <c r="A364" s="38"/>
      <c r="B364" s="39"/>
      <c r="C364" s="283" t="s">
        <v>475</v>
      </c>
      <c r="D364" s="283" t="s">
        <v>246</v>
      </c>
      <c r="E364" s="284" t="s">
        <v>476</v>
      </c>
      <c r="F364" s="285" t="s">
        <v>477</v>
      </c>
      <c r="G364" s="286" t="s">
        <v>154</v>
      </c>
      <c r="H364" s="287">
        <v>63.532</v>
      </c>
      <c r="I364" s="288"/>
      <c r="J364" s="289">
        <f>ROUND(I364*H364,2)</f>
        <v>0</v>
      </c>
      <c r="K364" s="290"/>
      <c r="L364" s="291"/>
      <c r="M364" s="292" t="s">
        <v>1</v>
      </c>
      <c r="N364" s="293" t="s">
        <v>41</v>
      </c>
      <c r="O364" s="91"/>
      <c r="P364" s="246">
        <f>O364*H364</f>
        <v>0</v>
      </c>
      <c r="Q364" s="246">
        <v>0.049</v>
      </c>
      <c r="R364" s="246">
        <f>Q364*H364</f>
        <v>3.113068</v>
      </c>
      <c r="S364" s="246">
        <v>0</v>
      </c>
      <c r="T364" s="24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8" t="s">
        <v>318</v>
      </c>
      <c r="AT364" s="248" t="s">
        <v>246</v>
      </c>
      <c r="AU364" s="248" t="s">
        <v>86</v>
      </c>
      <c r="AY364" s="17" t="s">
        <v>141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17" t="s">
        <v>84</v>
      </c>
      <c r="BK364" s="249">
        <f>ROUND(I364*H364,2)</f>
        <v>0</v>
      </c>
      <c r="BL364" s="17" t="s">
        <v>235</v>
      </c>
      <c r="BM364" s="248" t="s">
        <v>478</v>
      </c>
    </row>
    <row r="365" spans="1:51" s="13" customFormat="1" ht="12">
      <c r="A365" s="13"/>
      <c r="B365" s="250"/>
      <c r="C365" s="251"/>
      <c r="D365" s="252" t="s">
        <v>149</v>
      </c>
      <c r="E365" s="251"/>
      <c r="F365" s="254" t="s">
        <v>479</v>
      </c>
      <c r="G365" s="251"/>
      <c r="H365" s="255">
        <v>63.532</v>
      </c>
      <c r="I365" s="256"/>
      <c r="J365" s="251"/>
      <c r="K365" s="251"/>
      <c r="L365" s="257"/>
      <c r="M365" s="258"/>
      <c r="N365" s="259"/>
      <c r="O365" s="259"/>
      <c r="P365" s="259"/>
      <c r="Q365" s="259"/>
      <c r="R365" s="259"/>
      <c r="S365" s="259"/>
      <c r="T365" s="26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1" t="s">
        <v>149</v>
      </c>
      <c r="AU365" s="261" t="s">
        <v>86</v>
      </c>
      <c r="AV365" s="13" t="s">
        <v>86</v>
      </c>
      <c r="AW365" s="13" t="s">
        <v>4</v>
      </c>
      <c r="AX365" s="13" t="s">
        <v>84</v>
      </c>
      <c r="AY365" s="261" t="s">
        <v>141</v>
      </c>
    </row>
    <row r="366" spans="1:65" s="2" customFormat="1" ht="21.75" customHeight="1">
      <c r="A366" s="38"/>
      <c r="B366" s="39"/>
      <c r="C366" s="236" t="s">
        <v>480</v>
      </c>
      <c r="D366" s="236" t="s">
        <v>143</v>
      </c>
      <c r="E366" s="237" t="s">
        <v>481</v>
      </c>
      <c r="F366" s="238" t="s">
        <v>482</v>
      </c>
      <c r="G366" s="239" t="s">
        <v>154</v>
      </c>
      <c r="H366" s="240">
        <v>51.06</v>
      </c>
      <c r="I366" s="241"/>
      <c r="J366" s="242">
        <f>ROUND(I366*H366,2)</f>
        <v>0</v>
      </c>
      <c r="K366" s="243"/>
      <c r="L366" s="44"/>
      <c r="M366" s="244" t="s">
        <v>1</v>
      </c>
      <c r="N366" s="245" t="s">
        <v>41</v>
      </c>
      <c r="O366" s="91"/>
      <c r="P366" s="246">
        <f>O366*H366</f>
        <v>0</v>
      </c>
      <c r="Q366" s="246">
        <v>0</v>
      </c>
      <c r="R366" s="246">
        <f>Q366*H366</f>
        <v>0</v>
      </c>
      <c r="S366" s="246">
        <v>0</v>
      </c>
      <c r="T366" s="24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8" t="s">
        <v>235</v>
      </c>
      <c r="AT366" s="248" t="s">
        <v>143</v>
      </c>
      <c r="AU366" s="248" t="s">
        <v>86</v>
      </c>
      <c r="AY366" s="17" t="s">
        <v>141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84</v>
      </c>
      <c r="BK366" s="249">
        <f>ROUND(I366*H366,2)</f>
        <v>0</v>
      </c>
      <c r="BL366" s="17" t="s">
        <v>235</v>
      </c>
      <c r="BM366" s="248" t="s">
        <v>483</v>
      </c>
    </row>
    <row r="367" spans="1:65" s="2" customFormat="1" ht="16.5" customHeight="1">
      <c r="A367" s="38"/>
      <c r="B367" s="39"/>
      <c r="C367" s="236" t="s">
        <v>484</v>
      </c>
      <c r="D367" s="236" t="s">
        <v>143</v>
      </c>
      <c r="E367" s="237" t="s">
        <v>485</v>
      </c>
      <c r="F367" s="238" t="s">
        <v>486</v>
      </c>
      <c r="G367" s="239" t="s">
        <v>154</v>
      </c>
      <c r="H367" s="240">
        <v>8.282</v>
      </c>
      <c r="I367" s="241"/>
      <c r="J367" s="242">
        <f>ROUND(I367*H367,2)</f>
        <v>0</v>
      </c>
      <c r="K367" s="243"/>
      <c r="L367" s="44"/>
      <c r="M367" s="244" t="s">
        <v>1</v>
      </c>
      <c r="N367" s="245" t="s">
        <v>41</v>
      </c>
      <c r="O367" s="91"/>
      <c r="P367" s="246">
        <f>O367*H367</f>
        <v>0</v>
      </c>
      <c r="Q367" s="246">
        <v>0</v>
      </c>
      <c r="R367" s="246">
        <f>Q367*H367</f>
        <v>0</v>
      </c>
      <c r="S367" s="246">
        <v>0.0353</v>
      </c>
      <c r="T367" s="247">
        <f>S367*H367</f>
        <v>0.29235459999999996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8" t="s">
        <v>235</v>
      </c>
      <c r="AT367" s="248" t="s">
        <v>143</v>
      </c>
      <c r="AU367" s="248" t="s">
        <v>86</v>
      </c>
      <c r="AY367" s="17" t="s">
        <v>141</v>
      </c>
      <c r="BE367" s="249">
        <f>IF(N367="základní",J367,0)</f>
        <v>0</v>
      </c>
      <c r="BF367" s="249">
        <f>IF(N367="snížená",J367,0)</f>
        <v>0</v>
      </c>
      <c r="BG367" s="249">
        <f>IF(N367="zákl. přenesená",J367,0)</f>
        <v>0</v>
      </c>
      <c r="BH367" s="249">
        <f>IF(N367="sníž. přenesená",J367,0)</f>
        <v>0</v>
      </c>
      <c r="BI367" s="249">
        <f>IF(N367="nulová",J367,0)</f>
        <v>0</v>
      </c>
      <c r="BJ367" s="17" t="s">
        <v>84</v>
      </c>
      <c r="BK367" s="249">
        <f>ROUND(I367*H367,2)</f>
        <v>0</v>
      </c>
      <c r="BL367" s="17" t="s">
        <v>235</v>
      </c>
      <c r="BM367" s="248" t="s">
        <v>487</v>
      </c>
    </row>
    <row r="368" spans="1:51" s="13" customFormat="1" ht="12">
      <c r="A368" s="13"/>
      <c r="B368" s="250"/>
      <c r="C368" s="251"/>
      <c r="D368" s="252" t="s">
        <v>149</v>
      </c>
      <c r="E368" s="253" t="s">
        <v>1</v>
      </c>
      <c r="F368" s="254" t="s">
        <v>488</v>
      </c>
      <c r="G368" s="251"/>
      <c r="H368" s="255">
        <v>7.282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149</v>
      </c>
      <c r="AU368" s="261" t="s">
        <v>86</v>
      </c>
      <c r="AV368" s="13" t="s">
        <v>86</v>
      </c>
      <c r="AW368" s="13" t="s">
        <v>32</v>
      </c>
      <c r="AX368" s="13" t="s">
        <v>76</v>
      </c>
      <c r="AY368" s="261" t="s">
        <v>141</v>
      </c>
    </row>
    <row r="369" spans="1:51" s="13" customFormat="1" ht="12">
      <c r="A369" s="13"/>
      <c r="B369" s="250"/>
      <c r="C369" s="251"/>
      <c r="D369" s="252" t="s">
        <v>149</v>
      </c>
      <c r="E369" s="253" t="s">
        <v>1</v>
      </c>
      <c r="F369" s="254" t="s">
        <v>84</v>
      </c>
      <c r="G369" s="251"/>
      <c r="H369" s="255">
        <v>1</v>
      </c>
      <c r="I369" s="256"/>
      <c r="J369" s="251"/>
      <c r="K369" s="251"/>
      <c r="L369" s="257"/>
      <c r="M369" s="258"/>
      <c r="N369" s="259"/>
      <c r="O369" s="259"/>
      <c r="P369" s="259"/>
      <c r="Q369" s="259"/>
      <c r="R369" s="259"/>
      <c r="S369" s="259"/>
      <c r="T369" s="26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1" t="s">
        <v>149</v>
      </c>
      <c r="AU369" s="261" t="s">
        <v>86</v>
      </c>
      <c r="AV369" s="13" t="s">
        <v>86</v>
      </c>
      <c r="AW369" s="13" t="s">
        <v>32</v>
      </c>
      <c r="AX369" s="13" t="s">
        <v>76</v>
      </c>
      <c r="AY369" s="261" t="s">
        <v>141</v>
      </c>
    </row>
    <row r="370" spans="1:51" s="14" customFormat="1" ht="12">
      <c r="A370" s="14"/>
      <c r="B370" s="262"/>
      <c r="C370" s="263"/>
      <c r="D370" s="252" t="s">
        <v>149</v>
      </c>
      <c r="E370" s="264" t="s">
        <v>1</v>
      </c>
      <c r="F370" s="265" t="s">
        <v>151</v>
      </c>
      <c r="G370" s="263"/>
      <c r="H370" s="266">
        <v>8.282</v>
      </c>
      <c r="I370" s="267"/>
      <c r="J370" s="263"/>
      <c r="K370" s="263"/>
      <c r="L370" s="268"/>
      <c r="M370" s="269"/>
      <c r="N370" s="270"/>
      <c r="O370" s="270"/>
      <c r="P370" s="270"/>
      <c r="Q370" s="270"/>
      <c r="R370" s="270"/>
      <c r="S370" s="270"/>
      <c r="T370" s="27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2" t="s">
        <v>149</v>
      </c>
      <c r="AU370" s="272" t="s">
        <v>86</v>
      </c>
      <c r="AV370" s="14" t="s">
        <v>147</v>
      </c>
      <c r="AW370" s="14" t="s">
        <v>32</v>
      </c>
      <c r="AX370" s="14" t="s">
        <v>84</v>
      </c>
      <c r="AY370" s="272" t="s">
        <v>141</v>
      </c>
    </row>
    <row r="371" spans="1:65" s="2" customFormat="1" ht="33" customHeight="1">
      <c r="A371" s="38"/>
      <c r="B371" s="39"/>
      <c r="C371" s="236" t="s">
        <v>489</v>
      </c>
      <c r="D371" s="236" t="s">
        <v>143</v>
      </c>
      <c r="E371" s="237" t="s">
        <v>490</v>
      </c>
      <c r="F371" s="238" t="s">
        <v>491</v>
      </c>
      <c r="G371" s="239" t="s">
        <v>154</v>
      </c>
      <c r="H371" s="240">
        <v>75.44</v>
      </c>
      <c r="I371" s="241"/>
      <c r="J371" s="242">
        <f>ROUND(I371*H371,2)</f>
        <v>0</v>
      </c>
      <c r="K371" s="243"/>
      <c r="L371" s="44"/>
      <c r="M371" s="244" t="s">
        <v>1</v>
      </c>
      <c r="N371" s="245" t="s">
        <v>41</v>
      </c>
      <c r="O371" s="91"/>
      <c r="P371" s="246">
        <f>O371*H371</f>
        <v>0</v>
      </c>
      <c r="Q371" s="246">
        <v>0.00694</v>
      </c>
      <c r="R371" s="246">
        <f>Q371*H371</f>
        <v>0.5235536</v>
      </c>
      <c r="S371" s="246">
        <v>0</v>
      </c>
      <c r="T371" s="247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8" t="s">
        <v>235</v>
      </c>
      <c r="AT371" s="248" t="s">
        <v>143</v>
      </c>
      <c r="AU371" s="248" t="s">
        <v>86</v>
      </c>
      <c r="AY371" s="17" t="s">
        <v>141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17" t="s">
        <v>84</v>
      </c>
      <c r="BK371" s="249">
        <f>ROUND(I371*H371,2)</f>
        <v>0</v>
      </c>
      <c r="BL371" s="17" t="s">
        <v>235</v>
      </c>
      <c r="BM371" s="248" t="s">
        <v>492</v>
      </c>
    </row>
    <row r="372" spans="1:51" s="15" customFormat="1" ht="12">
      <c r="A372" s="15"/>
      <c r="B372" s="273"/>
      <c r="C372" s="274"/>
      <c r="D372" s="252" t="s">
        <v>149</v>
      </c>
      <c r="E372" s="275" t="s">
        <v>1</v>
      </c>
      <c r="F372" s="276" t="s">
        <v>225</v>
      </c>
      <c r="G372" s="274"/>
      <c r="H372" s="275" t="s">
        <v>1</v>
      </c>
      <c r="I372" s="277"/>
      <c r="J372" s="274"/>
      <c r="K372" s="274"/>
      <c r="L372" s="278"/>
      <c r="M372" s="279"/>
      <c r="N372" s="280"/>
      <c r="O372" s="280"/>
      <c r="P372" s="280"/>
      <c r="Q372" s="280"/>
      <c r="R372" s="280"/>
      <c r="S372" s="280"/>
      <c r="T372" s="28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82" t="s">
        <v>149</v>
      </c>
      <c r="AU372" s="282" t="s">
        <v>86</v>
      </c>
      <c r="AV372" s="15" t="s">
        <v>84</v>
      </c>
      <c r="AW372" s="15" t="s">
        <v>32</v>
      </c>
      <c r="AX372" s="15" t="s">
        <v>76</v>
      </c>
      <c r="AY372" s="282" t="s">
        <v>141</v>
      </c>
    </row>
    <row r="373" spans="1:51" s="13" customFormat="1" ht="12">
      <c r="A373" s="13"/>
      <c r="B373" s="250"/>
      <c r="C373" s="251"/>
      <c r="D373" s="252" t="s">
        <v>149</v>
      </c>
      <c r="E373" s="253" t="s">
        <v>1</v>
      </c>
      <c r="F373" s="254" t="s">
        <v>458</v>
      </c>
      <c r="G373" s="251"/>
      <c r="H373" s="255">
        <v>75.44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1" t="s">
        <v>149</v>
      </c>
      <c r="AU373" s="261" t="s">
        <v>86</v>
      </c>
      <c r="AV373" s="13" t="s">
        <v>86</v>
      </c>
      <c r="AW373" s="13" t="s">
        <v>32</v>
      </c>
      <c r="AX373" s="13" t="s">
        <v>76</v>
      </c>
      <c r="AY373" s="261" t="s">
        <v>141</v>
      </c>
    </row>
    <row r="374" spans="1:51" s="14" customFormat="1" ht="12">
      <c r="A374" s="14"/>
      <c r="B374" s="262"/>
      <c r="C374" s="263"/>
      <c r="D374" s="252" t="s">
        <v>149</v>
      </c>
      <c r="E374" s="264" t="s">
        <v>1</v>
      </c>
      <c r="F374" s="265" t="s">
        <v>151</v>
      </c>
      <c r="G374" s="263"/>
      <c r="H374" s="266">
        <v>75.44</v>
      </c>
      <c r="I374" s="267"/>
      <c r="J374" s="263"/>
      <c r="K374" s="263"/>
      <c r="L374" s="268"/>
      <c r="M374" s="269"/>
      <c r="N374" s="270"/>
      <c r="O374" s="270"/>
      <c r="P374" s="270"/>
      <c r="Q374" s="270"/>
      <c r="R374" s="270"/>
      <c r="S374" s="270"/>
      <c r="T374" s="27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2" t="s">
        <v>149</v>
      </c>
      <c r="AU374" s="272" t="s">
        <v>86</v>
      </c>
      <c r="AV374" s="14" t="s">
        <v>147</v>
      </c>
      <c r="AW374" s="14" t="s">
        <v>32</v>
      </c>
      <c r="AX374" s="14" t="s">
        <v>84</v>
      </c>
      <c r="AY374" s="272" t="s">
        <v>141</v>
      </c>
    </row>
    <row r="375" spans="1:65" s="2" customFormat="1" ht="16.5" customHeight="1">
      <c r="A375" s="38"/>
      <c r="B375" s="39"/>
      <c r="C375" s="283" t="s">
        <v>493</v>
      </c>
      <c r="D375" s="283" t="s">
        <v>246</v>
      </c>
      <c r="E375" s="284" t="s">
        <v>494</v>
      </c>
      <c r="F375" s="285" t="s">
        <v>495</v>
      </c>
      <c r="G375" s="286" t="s">
        <v>154</v>
      </c>
      <c r="H375" s="287">
        <v>82.984</v>
      </c>
      <c r="I375" s="288"/>
      <c r="J375" s="289">
        <f>ROUND(I375*H375,2)</f>
        <v>0</v>
      </c>
      <c r="K375" s="290"/>
      <c r="L375" s="291"/>
      <c r="M375" s="292" t="s">
        <v>1</v>
      </c>
      <c r="N375" s="293" t="s">
        <v>41</v>
      </c>
      <c r="O375" s="91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8" t="s">
        <v>318</v>
      </c>
      <c r="AT375" s="248" t="s">
        <v>246</v>
      </c>
      <c r="AU375" s="248" t="s">
        <v>86</v>
      </c>
      <c r="AY375" s="17" t="s">
        <v>141</v>
      </c>
      <c r="BE375" s="249">
        <f>IF(N375="základní",J375,0)</f>
        <v>0</v>
      </c>
      <c r="BF375" s="249">
        <f>IF(N375="snížená",J375,0)</f>
        <v>0</v>
      </c>
      <c r="BG375" s="249">
        <f>IF(N375="zákl. přenesená",J375,0)</f>
        <v>0</v>
      </c>
      <c r="BH375" s="249">
        <f>IF(N375="sníž. přenesená",J375,0)</f>
        <v>0</v>
      </c>
      <c r="BI375" s="249">
        <f>IF(N375="nulová",J375,0)</f>
        <v>0</v>
      </c>
      <c r="BJ375" s="17" t="s">
        <v>84</v>
      </c>
      <c r="BK375" s="249">
        <f>ROUND(I375*H375,2)</f>
        <v>0</v>
      </c>
      <c r="BL375" s="17" t="s">
        <v>235</v>
      </c>
      <c r="BM375" s="248" t="s">
        <v>496</v>
      </c>
    </row>
    <row r="376" spans="1:51" s="13" customFormat="1" ht="12">
      <c r="A376" s="13"/>
      <c r="B376" s="250"/>
      <c r="C376" s="251"/>
      <c r="D376" s="252" t="s">
        <v>149</v>
      </c>
      <c r="E376" s="251"/>
      <c r="F376" s="254" t="s">
        <v>497</v>
      </c>
      <c r="G376" s="251"/>
      <c r="H376" s="255">
        <v>82.984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1" t="s">
        <v>149</v>
      </c>
      <c r="AU376" s="261" t="s">
        <v>86</v>
      </c>
      <c r="AV376" s="13" t="s">
        <v>86</v>
      </c>
      <c r="AW376" s="13" t="s">
        <v>4</v>
      </c>
      <c r="AX376" s="13" t="s">
        <v>84</v>
      </c>
      <c r="AY376" s="261" t="s">
        <v>141</v>
      </c>
    </row>
    <row r="377" spans="1:65" s="2" customFormat="1" ht="21.75" customHeight="1">
      <c r="A377" s="38"/>
      <c r="B377" s="39"/>
      <c r="C377" s="236" t="s">
        <v>498</v>
      </c>
      <c r="D377" s="236" t="s">
        <v>143</v>
      </c>
      <c r="E377" s="237" t="s">
        <v>499</v>
      </c>
      <c r="F377" s="238" t="s">
        <v>500</v>
      </c>
      <c r="G377" s="239" t="s">
        <v>154</v>
      </c>
      <c r="H377" s="240">
        <v>75.44</v>
      </c>
      <c r="I377" s="241"/>
      <c r="J377" s="242">
        <f>ROUND(I377*H377,2)</f>
        <v>0</v>
      </c>
      <c r="K377" s="243"/>
      <c r="L377" s="44"/>
      <c r="M377" s="244" t="s">
        <v>1</v>
      </c>
      <c r="N377" s="245" t="s">
        <v>41</v>
      </c>
      <c r="O377" s="91"/>
      <c r="P377" s="246">
        <f>O377*H377</f>
        <v>0</v>
      </c>
      <c r="Q377" s="246">
        <v>0</v>
      </c>
      <c r="R377" s="246">
        <f>Q377*H377</f>
        <v>0</v>
      </c>
      <c r="S377" s="246">
        <v>0</v>
      </c>
      <c r="T377" s="24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8" t="s">
        <v>235</v>
      </c>
      <c r="AT377" s="248" t="s">
        <v>143</v>
      </c>
      <c r="AU377" s="248" t="s">
        <v>86</v>
      </c>
      <c r="AY377" s="17" t="s">
        <v>141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7" t="s">
        <v>84</v>
      </c>
      <c r="BK377" s="249">
        <f>ROUND(I377*H377,2)</f>
        <v>0</v>
      </c>
      <c r="BL377" s="17" t="s">
        <v>235</v>
      </c>
      <c r="BM377" s="248" t="s">
        <v>501</v>
      </c>
    </row>
    <row r="378" spans="1:65" s="2" customFormat="1" ht="21.75" customHeight="1">
      <c r="A378" s="38"/>
      <c r="B378" s="39"/>
      <c r="C378" s="236" t="s">
        <v>502</v>
      </c>
      <c r="D378" s="236" t="s">
        <v>143</v>
      </c>
      <c r="E378" s="237" t="s">
        <v>503</v>
      </c>
      <c r="F378" s="238" t="s">
        <v>504</v>
      </c>
      <c r="G378" s="239" t="s">
        <v>154</v>
      </c>
      <c r="H378" s="240">
        <v>75.44</v>
      </c>
      <c r="I378" s="241"/>
      <c r="J378" s="242">
        <f>ROUND(I378*H378,2)</f>
        <v>0</v>
      </c>
      <c r="K378" s="243"/>
      <c r="L378" s="44"/>
      <c r="M378" s="244" t="s">
        <v>1</v>
      </c>
      <c r="N378" s="245" t="s">
        <v>41</v>
      </c>
      <c r="O378" s="91"/>
      <c r="P378" s="246">
        <f>O378*H378</f>
        <v>0</v>
      </c>
      <c r="Q378" s="246">
        <v>0</v>
      </c>
      <c r="R378" s="246">
        <f>Q378*H378</f>
        <v>0</v>
      </c>
      <c r="S378" s="246">
        <v>0</v>
      </c>
      <c r="T378" s="24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235</v>
      </c>
      <c r="AT378" s="248" t="s">
        <v>143</v>
      </c>
      <c r="AU378" s="248" t="s">
        <v>86</v>
      </c>
      <c r="AY378" s="17" t="s">
        <v>141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84</v>
      </c>
      <c r="BK378" s="249">
        <f>ROUND(I378*H378,2)</f>
        <v>0</v>
      </c>
      <c r="BL378" s="17" t="s">
        <v>235</v>
      </c>
      <c r="BM378" s="248" t="s">
        <v>505</v>
      </c>
    </row>
    <row r="379" spans="1:65" s="2" customFormat="1" ht="21.75" customHeight="1">
      <c r="A379" s="38"/>
      <c r="B379" s="39"/>
      <c r="C379" s="236" t="s">
        <v>506</v>
      </c>
      <c r="D379" s="236" t="s">
        <v>143</v>
      </c>
      <c r="E379" s="237" t="s">
        <v>507</v>
      </c>
      <c r="F379" s="238" t="s">
        <v>508</v>
      </c>
      <c r="G379" s="239" t="s">
        <v>154</v>
      </c>
      <c r="H379" s="240">
        <v>42.63</v>
      </c>
      <c r="I379" s="241"/>
      <c r="J379" s="242">
        <f>ROUND(I379*H379,2)</f>
        <v>0</v>
      </c>
      <c r="K379" s="243"/>
      <c r="L379" s="44"/>
      <c r="M379" s="244" t="s">
        <v>1</v>
      </c>
      <c r="N379" s="245" t="s">
        <v>41</v>
      </c>
      <c r="O379" s="91"/>
      <c r="P379" s="246">
        <f>O379*H379</f>
        <v>0</v>
      </c>
      <c r="Q379" s="246">
        <v>0.0015</v>
      </c>
      <c r="R379" s="246">
        <f>Q379*H379</f>
        <v>0.063945</v>
      </c>
      <c r="S379" s="246">
        <v>0</v>
      </c>
      <c r="T379" s="24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8" t="s">
        <v>235</v>
      </c>
      <c r="AT379" s="248" t="s">
        <v>143</v>
      </c>
      <c r="AU379" s="248" t="s">
        <v>86</v>
      </c>
      <c r="AY379" s="17" t="s">
        <v>141</v>
      </c>
      <c r="BE379" s="249">
        <f>IF(N379="základní",J379,0)</f>
        <v>0</v>
      </c>
      <c r="BF379" s="249">
        <f>IF(N379="snížená",J379,0)</f>
        <v>0</v>
      </c>
      <c r="BG379" s="249">
        <f>IF(N379="zákl. přenesená",J379,0)</f>
        <v>0</v>
      </c>
      <c r="BH379" s="249">
        <f>IF(N379="sníž. přenesená",J379,0)</f>
        <v>0</v>
      </c>
      <c r="BI379" s="249">
        <f>IF(N379="nulová",J379,0)</f>
        <v>0</v>
      </c>
      <c r="BJ379" s="17" t="s">
        <v>84</v>
      </c>
      <c r="BK379" s="249">
        <f>ROUND(I379*H379,2)</f>
        <v>0</v>
      </c>
      <c r="BL379" s="17" t="s">
        <v>235</v>
      </c>
      <c r="BM379" s="248" t="s">
        <v>509</v>
      </c>
    </row>
    <row r="380" spans="1:51" s="15" customFormat="1" ht="12">
      <c r="A380" s="15"/>
      <c r="B380" s="273"/>
      <c r="C380" s="274"/>
      <c r="D380" s="252" t="s">
        <v>149</v>
      </c>
      <c r="E380" s="275" t="s">
        <v>1</v>
      </c>
      <c r="F380" s="276" t="s">
        <v>225</v>
      </c>
      <c r="G380" s="274"/>
      <c r="H380" s="275" t="s">
        <v>1</v>
      </c>
      <c r="I380" s="277"/>
      <c r="J380" s="274"/>
      <c r="K380" s="274"/>
      <c r="L380" s="278"/>
      <c r="M380" s="279"/>
      <c r="N380" s="280"/>
      <c r="O380" s="280"/>
      <c r="P380" s="280"/>
      <c r="Q380" s="280"/>
      <c r="R380" s="280"/>
      <c r="S380" s="280"/>
      <c r="T380" s="28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82" t="s">
        <v>149</v>
      </c>
      <c r="AU380" s="282" t="s">
        <v>86</v>
      </c>
      <c r="AV380" s="15" t="s">
        <v>84</v>
      </c>
      <c r="AW380" s="15" t="s">
        <v>32</v>
      </c>
      <c r="AX380" s="15" t="s">
        <v>76</v>
      </c>
      <c r="AY380" s="282" t="s">
        <v>141</v>
      </c>
    </row>
    <row r="381" spans="1:51" s="13" customFormat="1" ht="12">
      <c r="A381" s="13"/>
      <c r="B381" s="250"/>
      <c r="C381" s="251"/>
      <c r="D381" s="252" t="s">
        <v>149</v>
      </c>
      <c r="E381" s="253" t="s">
        <v>1</v>
      </c>
      <c r="F381" s="254" t="s">
        <v>510</v>
      </c>
      <c r="G381" s="251"/>
      <c r="H381" s="255">
        <v>42.63</v>
      </c>
      <c r="I381" s="256"/>
      <c r="J381" s="251"/>
      <c r="K381" s="251"/>
      <c r="L381" s="257"/>
      <c r="M381" s="258"/>
      <c r="N381" s="259"/>
      <c r="O381" s="259"/>
      <c r="P381" s="259"/>
      <c r="Q381" s="259"/>
      <c r="R381" s="259"/>
      <c r="S381" s="259"/>
      <c r="T381" s="26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1" t="s">
        <v>149</v>
      </c>
      <c r="AU381" s="261" t="s">
        <v>86</v>
      </c>
      <c r="AV381" s="13" t="s">
        <v>86</v>
      </c>
      <c r="AW381" s="13" t="s">
        <v>32</v>
      </c>
      <c r="AX381" s="13" t="s">
        <v>76</v>
      </c>
      <c r="AY381" s="261" t="s">
        <v>141</v>
      </c>
    </row>
    <row r="382" spans="1:51" s="14" customFormat="1" ht="12">
      <c r="A382" s="14"/>
      <c r="B382" s="262"/>
      <c r="C382" s="263"/>
      <c r="D382" s="252" t="s">
        <v>149</v>
      </c>
      <c r="E382" s="264" t="s">
        <v>1</v>
      </c>
      <c r="F382" s="265" t="s">
        <v>151</v>
      </c>
      <c r="G382" s="263"/>
      <c r="H382" s="266">
        <v>42.63</v>
      </c>
      <c r="I382" s="267"/>
      <c r="J382" s="263"/>
      <c r="K382" s="263"/>
      <c r="L382" s="268"/>
      <c r="M382" s="269"/>
      <c r="N382" s="270"/>
      <c r="O382" s="270"/>
      <c r="P382" s="270"/>
      <c r="Q382" s="270"/>
      <c r="R382" s="270"/>
      <c r="S382" s="270"/>
      <c r="T382" s="27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2" t="s">
        <v>149</v>
      </c>
      <c r="AU382" s="272" t="s">
        <v>86</v>
      </c>
      <c r="AV382" s="14" t="s">
        <v>147</v>
      </c>
      <c r="AW382" s="14" t="s">
        <v>32</v>
      </c>
      <c r="AX382" s="14" t="s">
        <v>84</v>
      </c>
      <c r="AY382" s="272" t="s">
        <v>141</v>
      </c>
    </row>
    <row r="383" spans="1:65" s="2" customFormat="1" ht="21.75" customHeight="1">
      <c r="A383" s="38"/>
      <c r="B383" s="39"/>
      <c r="C383" s="236" t="s">
        <v>511</v>
      </c>
      <c r="D383" s="236" t="s">
        <v>143</v>
      </c>
      <c r="E383" s="237" t="s">
        <v>512</v>
      </c>
      <c r="F383" s="238" t="s">
        <v>513</v>
      </c>
      <c r="G383" s="239" t="s">
        <v>172</v>
      </c>
      <c r="H383" s="240">
        <v>6.05</v>
      </c>
      <c r="I383" s="241"/>
      <c r="J383" s="242">
        <f>ROUND(I383*H383,2)</f>
        <v>0</v>
      </c>
      <c r="K383" s="243"/>
      <c r="L383" s="44"/>
      <c r="M383" s="244" t="s">
        <v>1</v>
      </c>
      <c r="N383" s="245" t="s">
        <v>41</v>
      </c>
      <c r="O383" s="91"/>
      <c r="P383" s="246">
        <f>O383*H383</f>
        <v>0</v>
      </c>
      <c r="Q383" s="246">
        <v>0</v>
      </c>
      <c r="R383" s="246">
        <f>Q383*H383</f>
        <v>0</v>
      </c>
      <c r="S383" s="246">
        <v>0</v>
      </c>
      <c r="T383" s="247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8" t="s">
        <v>235</v>
      </c>
      <c r="AT383" s="248" t="s">
        <v>143</v>
      </c>
      <c r="AU383" s="248" t="s">
        <v>86</v>
      </c>
      <c r="AY383" s="17" t="s">
        <v>141</v>
      </c>
      <c r="BE383" s="249">
        <f>IF(N383="základní",J383,0)</f>
        <v>0</v>
      </c>
      <c r="BF383" s="249">
        <f>IF(N383="snížená",J383,0)</f>
        <v>0</v>
      </c>
      <c r="BG383" s="249">
        <f>IF(N383="zákl. přenesená",J383,0)</f>
        <v>0</v>
      </c>
      <c r="BH383" s="249">
        <f>IF(N383="sníž. přenesená",J383,0)</f>
        <v>0</v>
      </c>
      <c r="BI383" s="249">
        <f>IF(N383="nulová",J383,0)</f>
        <v>0</v>
      </c>
      <c r="BJ383" s="17" t="s">
        <v>84</v>
      </c>
      <c r="BK383" s="249">
        <f>ROUND(I383*H383,2)</f>
        <v>0</v>
      </c>
      <c r="BL383" s="17" t="s">
        <v>235</v>
      </c>
      <c r="BM383" s="248" t="s">
        <v>514</v>
      </c>
    </row>
    <row r="384" spans="1:63" s="12" customFormat="1" ht="22.8" customHeight="1">
      <c r="A384" s="12"/>
      <c r="B384" s="220"/>
      <c r="C384" s="221"/>
      <c r="D384" s="222" t="s">
        <v>75</v>
      </c>
      <c r="E384" s="234" t="s">
        <v>515</v>
      </c>
      <c r="F384" s="234" t="s">
        <v>516</v>
      </c>
      <c r="G384" s="221"/>
      <c r="H384" s="221"/>
      <c r="I384" s="224"/>
      <c r="J384" s="235">
        <f>BK384</f>
        <v>0</v>
      </c>
      <c r="K384" s="221"/>
      <c r="L384" s="226"/>
      <c r="M384" s="227"/>
      <c r="N384" s="228"/>
      <c r="O384" s="228"/>
      <c r="P384" s="229">
        <f>SUM(P385:P414)</f>
        <v>0</v>
      </c>
      <c r="Q384" s="228"/>
      <c r="R384" s="229">
        <f>SUM(R385:R414)</f>
        <v>1.7893446</v>
      </c>
      <c r="S384" s="228"/>
      <c r="T384" s="230">
        <f>SUM(T385:T414)</f>
        <v>0.6384000000000001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31" t="s">
        <v>86</v>
      </c>
      <c r="AT384" s="232" t="s">
        <v>75</v>
      </c>
      <c r="AU384" s="232" t="s">
        <v>84</v>
      </c>
      <c r="AY384" s="231" t="s">
        <v>141</v>
      </c>
      <c r="BK384" s="233">
        <f>SUM(BK385:BK414)</f>
        <v>0</v>
      </c>
    </row>
    <row r="385" spans="1:65" s="2" customFormat="1" ht="21.75" customHeight="1">
      <c r="A385" s="38"/>
      <c r="B385" s="39"/>
      <c r="C385" s="236" t="s">
        <v>517</v>
      </c>
      <c r="D385" s="236" t="s">
        <v>143</v>
      </c>
      <c r="E385" s="237" t="s">
        <v>518</v>
      </c>
      <c r="F385" s="238" t="s">
        <v>519</v>
      </c>
      <c r="G385" s="239" t="s">
        <v>154</v>
      </c>
      <c r="H385" s="240">
        <v>145.7</v>
      </c>
      <c r="I385" s="241"/>
      <c r="J385" s="242">
        <f>ROUND(I385*H385,2)</f>
        <v>0</v>
      </c>
      <c r="K385" s="243"/>
      <c r="L385" s="44"/>
      <c r="M385" s="244" t="s">
        <v>1</v>
      </c>
      <c r="N385" s="245" t="s">
        <v>41</v>
      </c>
      <c r="O385" s="91"/>
      <c r="P385" s="246">
        <f>O385*H385</f>
        <v>0</v>
      </c>
      <c r="Q385" s="246">
        <v>0</v>
      </c>
      <c r="R385" s="246">
        <f>Q385*H385</f>
        <v>0</v>
      </c>
      <c r="S385" s="246">
        <v>0</v>
      </c>
      <c r="T385" s="24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8" t="s">
        <v>235</v>
      </c>
      <c r="AT385" s="248" t="s">
        <v>143</v>
      </c>
      <c r="AU385" s="248" t="s">
        <v>86</v>
      </c>
      <c r="AY385" s="17" t="s">
        <v>141</v>
      </c>
      <c r="BE385" s="249">
        <f>IF(N385="základní",J385,0)</f>
        <v>0</v>
      </c>
      <c r="BF385" s="249">
        <f>IF(N385="snížená",J385,0)</f>
        <v>0</v>
      </c>
      <c r="BG385" s="249">
        <f>IF(N385="zákl. přenesená",J385,0)</f>
        <v>0</v>
      </c>
      <c r="BH385" s="249">
        <f>IF(N385="sníž. přenesená",J385,0)</f>
        <v>0</v>
      </c>
      <c r="BI385" s="249">
        <f>IF(N385="nulová",J385,0)</f>
        <v>0</v>
      </c>
      <c r="BJ385" s="17" t="s">
        <v>84</v>
      </c>
      <c r="BK385" s="249">
        <f>ROUND(I385*H385,2)</f>
        <v>0</v>
      </c>
      <c r="BL385" s="17" t="s">
        <v>235</v>
      </c>
      <c r="BM385" s="248" t="s">
        <v>520</v>
      </c>
    </row>
    <row r="386" spans="1:51" s="15" customFormat="1" ht="12">
      <c r="A386" s="15"/>
      <c r="B386" s="273"/>
      <c r="C386" s="274"/>
      <c r="D386" s="252" t="s">
        <v>149</v>
      </c>
      <c r="E386" s="275" t="s">
        <v>1</v>
      </c>
      <c r="F386" s="276" t="s">
        <v>521</v>
      </c>
      <c r="G386" s="274"/>
      <c r="H386" s="275" t="s">
        <v>1</v>
      </c>
      <c r="I386" s="277"/>
      <c r="J386" s="274"/>
      <c r="K386" s="274"/>
      <c r="L386" s="278"/>
      <c r="M386" s="279"/>
      <c r="N386" s="280"/>
      <c r="O386" s="280"/>
      <c r="P386" s="280"/>
      <c r="Q386" s="280"/>
      <c r="R386" s="280"/>
      <c r="S386" s="280"/>
      <c r="T386" s="281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82" t="s">
        <v>149</v>
      </c>
      <c r="AU386" s="282" t="s">
        <v>86</v>
      </c>
      <c r="AV386" s="15" t="s">
        <v>84</v>
      </c>
      <c r="AW386" s="15" t="s">
        <v>32</v>
      </c>
      <c r="AX386" s="15" t="s">
        <v>76</v>
      </c>
      <c r="AY386" s="282" t="s">
        <v>141</v>
      </c>
    </row>
    <row r="387" spans="1:51" s="13" customFormat="1" ht="12">
      <c r="A387" s="13"/>
      <c r="B387" s="250"/>
      <c r="C387" s="251"/>
      <c r="D387" s="252" t="s">
        <v>149</v>
      </c>
      <c r="E387" s="253" t="s">
        <v>1</v>
      </c>
      <c r="F387" s="254" t="s">
        <v>522</v>
      </c>
      <c r="G387" s="251"/>
      <c r="H387" s="255">
        <v>145.7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149</v>
      </c>
      <c r="AU387" s="261" t="s">
        <v>86</v>
      </c>
      <c r="AV387" s="13" t="s">
        <v>86</v>
      </c>
      <c r="AW387" s="13" t="s">
        <v>32</v>
      </c>
      <c r="AX387" s="13" t="s">
        <v>76</v>
      </c>
      <c r="AY387" s="261" t="s">
        <v>141</v>
      </c>
    </row>
    <row r="388" spans="1:51" s="14" customFormat="1" ht="12">
      <c r="A388" s="14"/>
      <c r="B388" s="262"/>
      <c r="C388" s="263"/>
      <c r="D388" s="252" t="s">
        <v>149</v>
      </c>
      <c r="E388" s="264" t="s">
        <v>1</v>
      </c>
      <c r="F388" s="265" t="s">
        <v>151</v>
      </c>
      <c r="G388" s="263"/>
      <c r="H388" s="266">
        <v>145.7</v>
      </c>
      <c r="I388" s="267"/>
      <c r="J388" s="263"/>
      <c r="K388" s="263"/>
      <c r="L388" s="268"/>
      <c r="M388" s="269"/>
      <c r="N388" s="270"/>
      <c r="O388" s="270"/>
      <c r="P388" s="270"/>
      <c r="Q388" s="270"/>
      <c r="R388" s="270"/>
      <c r="S388" s="270"/>
      <c r="T388" s="27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2" t="s">
        <v>149</v>
      </c>
      <c r="AU388" s="272" t="s">
        <v>86</v>
      </c>
      <c r="AV388" s="14" t="s">
        <v>147</v>
      </c>
      <c r="AW388" s="14" t="s">
        <v>32</v>
      </c>
      <c r="AX388" s="14" t="s">
        <v>84</v>
      </c>
      <c r="AY388" s="272" t="s">
        <v>141</v>
      </c>
    </row>
    <row r="389" spans="1:65" s="2" customFormat="1" ht="16.5" customHeight="1">
      <c r="A389" s="38"/>
      <c r="B389" s="39"/>
      <c r="C389" s="236" t="s">
        <v>523</v>
      </c>
      <c r="D389" s="236" t="s">
        <v>143</v>
      </c>
      <c r="E389" s="237" t="s">
        <v>524</v>
      </c>
      <c r="F389" s="238" t="s">
        <v>525</v>
      </c>
      <c r="G389" s="239" t="s">
        <v>154</v>
      </c>
      <c r="H389" s="240">
        <v>145.7</v>
      </c>
      <c r="I389" s="241"/>
      <c r="J389" s="242">
        <f>ROUND(I389*H389,2)</f>
        <v>0</v>
      </c>
      <c r="K389" s="243"/>
      <c r="L389" s="44"/>
      <c r="M389" s="244" t="s">
        <v>1</v>
      </c>
      <c r="N389" s="245" t="s">
        <v>41</v>
      </c>
      <c r="O389" s="91"/>
      <c r="P389" s="246">
        <f>O389*H389</f>
        <v>0</v>
      </c>
      <c r="Q389" s="246">
        <v>0</v>
      </c>
      <c r="R389" s="246">
        <f>Q389*H389</f>
        <v>0</v>
      </c>
      <c r="S389" s="246">
        <v>0</v>
      </c>
      <c r="T389" s="247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48" t="s">
        <v>235</v>
      </c>
      <c r="AT389" s="248" t="s">
        <v>143</v>
      </c>
      <c r="AU389" s="248" t="s">
        <v>86</v>
      </c>
      <c r="AY389" s="17" t="s">
        <v>141</v>
      </c>
      <c r="BE389" s="249">
        <f>IF(N389="základní",J389,0)</f>
        <v>0</v>
      </c>
      <c r="BF389" s="249">
        <f>IF(N389="snížená",J389,0)</f>
        <v>0</v>
      </c>
      <c r="BG389" s="249">
        <f>IF(N389="zákl. přenesená",J389,0)</f>
        <v>0</v>
      </c>
      <c r="BH389" s="249">
        <f>IF(N389="sníž. přenesená",J389,0)</f>
        <v>0</v>
      </c>
      <c r="BI389" s="249">
        <f>IF(N389="nulová",J389,0)</f>
        <v>0</v>
      </c>
      <c r="BJ389" s="17" t="s">
        <v>84</v>
      </c>
      <c r="BK389" s="249">
        <f>ROUND(I389*H389,2)</f>
        <v>0</v>
      </c>
      <c r="BL389" s="17" t="s">
        <v>235</v>
      </c>
      <c r="BM389" s="248" t="s">
        <v>526</v>
      </c>
    </row>
    <row r="390" spans="1:51" s="15" customFormat="1" ht="12">
      <c r="A390" s="15"/>
      <c r="B390" s="273"/>
      <c r="C390" s="274"/>
      <c r="D390" s="252" t="s">
        <v>149</v>
      </c>
      <c r="E390" s="275" t="s">
        <v>1</v>
      </c>
      <c r="F390" s="276" t="s">
        <v>521</v>
      </c>
      <c r="G390" s="274"/>
      <c r="H390" s="275" t="s">
        <v>1</v>
      </c>
      <c r="I390" s="277"/>
      <c r="J390" s="274"/>
      <c r="K390" s="274"/>
      <c r="L390" s="278"/>
      <c r="M390" s="279"/>
      <c r="N390" s="280"/>
      <c r="O390" s="280"/>
      <c r="P390" s="280"/>
      <c r="Q390" s="280"/>
      <c r="R390" s="280"/>
      <c r="S390" s="280"/>
      <c r="T390" s="281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82" t="s">
        <v>149</v>
      </c>
      <c r="AU390" s="282" t="s">
        <v>86</v>
      </c>
      <c r="AV390" s="15" t="s">
        <v>84</v>
      </c>
      <c r="AW390" s="15" t="s">
        <v>32</v>
      </c>
      <c r="AX390" s="15" t="s">
        <v>76</v>
      </c>
      <c r="AY390" s="282" t="s">
        <v>141</v>
      </c>
    </row>
    <row r="391" spans="1:51" s="13" customFormat="1" ht="12">
      <c r="A391" s="13"/>
      <c r="B391" s="250"/>
      <c r="C391" s="251"/>
      <c r="D391" s="252" t="s">
        <v>149</v>
      </c>
      <c r="E391" s="253" t="s">
        <v>1</v>
      </c>
      <c r="F391" s="254" t="s">
        <v>522</v>
      </c>
      <c r="G391" s="251"/>
      <c r="H391" s="255">
        <v>145.7</v>
      </c>
      <c r="I391" s="256"/>
      <c r="J391" s="251"/>
      <c r="K391" s="251"/>
      <c r="L391" s="257"/>
      <c r="M391" s="258"/>
      <c r="N391" s="259"/>
      <c r="O391" s="259"/>
      <c r="P391" s="259"/>
      <c r="Q391" s="259"/>
      <c r="R391" s="259"/>
      <c r="S391" s="259"/>
      <c r="T391" s="26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1" t="s">
        <v>149</v>
      </c>
      <c r="AU391" s="261" t="s">
        <v>86</v>
      </c>
      <c r="AV391" s="13" t="s">
        <v>86</v>
      </c>
      <c r="AW391" s="13" t="s">
        <v>32</v>
      </c>
      <c r="AX391" s="13" t="s">
        <v>76</v>
      </c>
      <c r="AY391" s="261" t="s">
        <v>141</v>
      </c>
    </row>
    <row r="392" spans="1:51" s="14" customFormat="1" ht="12">
      <c r="A392" s="14"/>
      <c r="B392" s="262"/>
      <c r="C392" s="263"/>
      <c r="D392" s="252" t="s">
        <v>149</v>
      </c>
      <c r="E392" s="264" t="s">
        <v>1</v>
      </c>
      <c r="F392" s="265" t="s">
        <v>151</v>
      </c>
      <c r="G392" s="263"/>
      <c r="H392" s="266">
        <v>145.7</v>
      </c>
      <c r="I392" s="267"/>
      <c r="J392" s="263"/>
      <c r="K392" s="263"/>
      <c r="L392" s="268"/>
      <c r="M392" s="269"/>
      <c r="N392" s="270"/>
      <c r="O392" s="270"/>
      <c r="P392" s="270"/>
      <c r="Q392" s="270"/>
      <c r="R392" s="270"/>
      <c r="S392" s="270"/>
      <c r="T392" s="27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2" t="s">
        <v>149</v>
      </c>
      <c r="AU392" s="272" t="s">
        <v>86</v>
      </c>
      <c r="AV392" s="14" t="s">
        <v>147</v>
      </c>
      <c r="AW392" s="14" t="s">
        <v>32</v>
      </c>
      <c r="AX392" s="14" t="s">
        <v>84</v>
      </c>
      <c r="AY392" s="272" t="s">
        <v>141</v>
      </c>
    </row>
    <row r="393" spans="1:65" s="2" customFormat="1" ht="21.75" customHeight="1">
      <c r="A393" s="38"/>
      <c r="B393" s="39"/>
      <c r="C393" s="236" t="s">
        <v>527</v>
      </c>
      <c r="D393" s="236" t="s">
        <v>143</v>
      </c>
      <c r="E393" s="237" t="s">
        <v>528</v>
      </c>
      <c r="F393" s="238" t="s">
        <v>529</v>
      </c>
      <c r="G393" s="239" t="s">
        <v>154</v>
      </c>
      <c r="H393" s="240">
        <v>145.7</v>
      </c>
      <c r="I393" s="241"/>
      <c r="J393" s="242">
        <f>ROUND(I393*H393,2)</f>
        <v>0</v>
      </c>
      <c r="K393" s="243"/>
      <c r="L393" s="44"/>
      <c r="M393" s="244" t="s">
        <v>1</v>
      </c>
      <c r="N393" s="245" t="s">
        <v>41</v>
      </c>
      <c r="O393" s="91"/>
      <c r="P393" s="246">
        <f>O393*H393</f>
        <v>0</v>
      </c>
      <c r="Q393" s="246">
        <v>3E-05</v>
      </c>
      <c r="R393" s="246">
        <f>Q393*H393</f>
        <v>0.004371</v>
      </c>
      <c r="S393" s="246">
        <v>0</v>
      </c>
      <c r="T393" s="24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8" t="s">
        <v>235</v>
      </c>
      <c r="AT393" s="248" t="s">
        <v>143</v>
      </c>
      <c r="AU393" s="248" t="s">
        <v>86</v>
      </c>
      <c r="AY393" s="17" t="s">
        <v>141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17" t="s">
        <v>84</v>
      </c>
      <c r="BK393" s="249">
        <f>ROUND(I393*H393,2)</f>
        <v>0</v>
      </c>
      <c r="BL393" s="17" t="s">
        <v>235</v>
      </c>
      <c r="BM393" s="248" t="s">
        <v>530</v>
      </c>
    </row>
    <row r="394" spans="1:51" s="15" customFormat="1" ht="12">
      <c r="A394" s="15"/>
      <c r="B394" s="273"/>
      <c r="C394" s="274"/>
      <c r="D394" s="252" t="s">
        <v>149</v>
      </c>
      <c r="E394" s="275" t="s">
        <v>1</v>
      </c>
      <c r="F394" s="276" t="s">
        <v>521</v>
      </c>
      <c r="G394" s="274"/>
      <c r="H394" s="275" t="s">
        <v>1</v>
      </c>
      <c r="I394" s="277"/>
      <c r="J394" s="274"/>
      <c r="K394" s="274"/>
      <c r="L394" s="278"/>
      <c r="M394" s="279"/>
      <c r="N394" s="280"/>
      <c r="O394" s="280"/>
      <c r="P394" s="280"/>
      <c r="Q394" s="280"/>
      <c r="R394" s="280"/>
      <c r="S394" s="280"/>
      <c r="T394" s="281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2" t="s">
        <v>149</v>
      </c>
      <c r="AU394" s="282" t="s">
        <v>86</v>
      </c>
      <c r="AV394" s="15" t="s">
        <v>84</v>
      </c>
      <c r="AW394" s="15" t="s">
        <v>32</v>
      </c>
      <c r="AX394" s="15" t="s">
        <v>76</v>
      </c>
      <c r="AY394" s="282" t="s">
        <v>141</v>
      </c>
    </row>
    <row r="395" spans="1:51" s="13" customFormat="1" ht="12">
      <c r="A395" s="13"/>
      <c r="B395" s="250"/>
      <c r="C395" s="251"/>
      <c r="D395" s="252" t="s">
        <v>149</v>
      </c>
      <c r="E395" s="253" t="s">
        <v>1</v>
      </c>
      <c r="F395" s="254" t="s">
        <v>522</v>
      </c>
      <c r="G395" s="251"/>
      <c r="H395" s="255">
        <v>145.7</v>
      </c>
      <c r="I395" s="256"/>
      <c r="J395" s="251"/>
      <c r="K395" s="251"/>
      <c r="L395" s="257"/>
      <c r="M395" s="258"/>
      <c r="N395" s="259"/>
      <c r="O395" s="259"/>
      <c r="P395" s="259"/>
      <c r="Q395" s="259"/>
      <c r="R395" s="259"/>
      <c r="S395" s="259"/>
      <c r="T395" s="26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1" t="s">
        <v>149</v>
      </c>
      <c r="AU395" s="261" t="s">
        <v>86</v>
      </c>
      <c r="AV395" s="13" t="s">
        <v>86</v>
      </c>
      <c r="AW395" s="13" t="s">
        <v>32</v>
      </c>
      <c r="AX395" s="13" t="s">
        <v>76</v>
      </c>
      <c r="AY395" s="261" t="s">
        <v>141</v>
      </c>
    </row>
    <row r="396" spans="1:51" s="14" customFormat="1" ht="12">
      <c r="A396" s="14"/>
      <c r="B396" s="262"/>
      <c r="C396" s="263"/>
      <c r="D396" s="252" t="s">
        <v>149</v>
      </c>
      <c r="E396" s="264" t="s">
        <v>1</v>
      </c>
      <c r="F396" s="265" t="s">
        <v>151</v>
      </c>
      <c r="G396" s="263"/>
      <c r="H396" s="266">
        <v>145.7</v>
      </c>
      <c r="I396" s="267"/>
      <c r="J396" s="263"/>
      <c r="K396" s="263"/>
      <c r="L396" s="268"/>
      <c r="M396" s="269"/>
      <c r="N396" s="270"/>
      <c r="O396" s="270"/>
      <c r="P396" s="270"/>
      <c r="Q396" s="270"/>
      <c r="R396" s="270"/>
      <c r="S396" s="270"/>
      <c r="T396" s="27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2" t="s">
        <v>149</v>
      </c>
      <c r="AU396" s="272" t="s">
        <v>86</v>
      </c>
      <c r="AV396" s="14" t="s">
        <v>147</v>
      </c>
      <c r="AW396" s="14" t="s">
        <v>32</v>
      </c>
      <c r="AX396" s="14" t="s">
        <v>84</v>
      </c>
      <c r="AY396" s="272" t="s">
        <v>141</v>
      </c>
    </row>
    <row r="397" spans="1:65" s="2" customFormat="1" ht="21.75" customHeight="1">
      <c r="A397" s="38"/>
      <c r="B397" s="39"/>
      <c r="C397" s="236" t="s">
        <v>531</v>
      </c>
      <c r="D397" s="236" t="s">
        <v>143</v>
      </c>
      <c r="E397" s="237" t="s">
        <v>532</v>
      </c>
      <c r="F397" s="238" t="s">
        <v>533</v>
      </c>
      <c r="G397" s="239" t="s">
        <v>154</v>
      </c>
      <c r="H397" s="240">
        <v>145.7</v>
      </c>
      <c r="I397" s="241"/>
      <c r="J397" s="242">
        <f>ROUND(I397*H397,2)</f>
        <v>0</v>
      </c>
      <c r="K397" s="243"/>
      <c r="L397" s="44"/>
      <c r="M397" s="244" t="s">
        <v>1</v>
      </c>
      <c r="N397" s="245" t="s">
        <v>41</v>
      </c>
      <c r="O397" s="91"/>
      <c r="P397" s="246">
        <f>O397*H397</f>
        <v>0</v>
      </c>
      <c r="Q397" s="246">
        <v>0.0075</v>
      </c>
      <c r="R397" s="246">
        <f>Q397*H397</f>
        <v>1.0927499999999999</v>
      </c>
      <c r="S397" s="246">
        <v>0</v>
      </c>
      <c r="T397" s="24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8" t="s">
        <v>235</v>
      </c>
      <c r="AT397" s="248" t="s">
        <v>143</v>
      </c>
      <c r="AU397" s="248" t="s">
        <v>86</v>
      </c>
      <c r="AY397" s="17" t="s">
        <v>141</v>
      </c>
      <c r="BE397" s="249">
        <f>IF(N397="základní",J397,0)</f>
        <v>0</v>
      </c>
      <c r="BF397" s="249">
        <f>IF(N397="snížená",J397,0)</f>
        <v>0</v>
      </c>
      <c r="BG397" s="249">
        <f>IF(N397="zákl. přenesená",J397,0)</f>
        <v>0</v>
      </c>
      <c r="BH397" s="249">
        <f>IF(N397="sníž. přenesená",J397,0)</f>
        <v>0</v>
      </c>
      <c r="BI397" s="249">
        <f>IF(N397="nulová",J397,0)</f>
        <v>0</v>
      </c>
      <c r="BJ397" s="17" t="s">
        <v>84</v>
      </c>
      <c r="BK397" s="249">
        <f>ROUND(I397*H397,2)</f>
        <v>0</v>
      </c>
      <c r="BL397" s="17" t="s">
        <v>235</v>
      </c>
      <c r="BM397" s="248" t="s">
        <v>534</v>
      </c>
    </row>
    <row r="398" spans="1:51" s="15" customFormat="1" ht="12">
      <c r="A398" s="15"/>
      <c r="B398" s="273"/>
      <c r="C398" s="274"/>
      <c r="D398" s="252" t="s">
        <v>149</v>
      </c>
      <c r="E398" s="275" t="s">
        <v>1</v>
      </c>
      <c r="F398" s="276" t="s">
        <v>521</v>
      </c>
      <c r="G398" s="274"/>
      <c r="H398" s="275" t="s">
        <v>1</v>
      </c>
      <c r="I398" s="277"/>
      <c r="J398" s="274"/>
      <c r="K398" s="274"/>
      <c r="L398" s="278"/>
      <c r="M398" s="279"/>
      <c r="N398" s="280"/>
      <c r="O398" s="280"/>
      <c r="P398" s="280"/>
      <c r="Q398" s="280"/>
      <c r="R398" s="280"/>
      <c r="S398" s="280"/>
      <c r="T398" s="28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2" t="s">
        <v>149</v>
      </c>
      <c r="AU398" s="282" t="s">
        <v>86</v>
      </c>
      <c r="AV398" s="15" t="s">
        <v>84</v>
      </c>
      <c r="AW398" s="15" t="s">
        <v>32</v>
      </c>
      <c r="AX398" s="15" t="s">
        <v>76</v>
      </c>
      <c r="AY398" s="282" t="s">
        <v>141</v>
      </c>
    </row>
    <row r="399" spans="1:51" s="13" customFormat="1" ht="12">
      <c r="A399" s="13"/>
      <c r="B399" s="250"/>
      <c r="C399" s="251"/>
      <c r="D399" s="252" t="s">
        <v>149</v>
      </c>
      <c r="E399" s="253" t="s">
        <v>1</v>
      </c>
      <c r="F399" s="254" t="s">
        <v>522</v>
      </c>
      <c r="G399" s="251"/>
      <c r="H399" s="255">
        <v>145.7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149</v>
      </c>
      <c r="AU399" s="261" t="s">
        <v>86</v>
      </c>
      <c r="AV399" s="13" t="s">
        <v>86</v>
      </c>
      <c r="AW399" s="13" t="s">
        <v>32</v>
      </c>
      <c r="AX399" s="13" t="s">
        <v>76</v>
      </c>
      <c r="AY399" s="261" t="s">
        <v>141</v>
      </c>
    </row>
    <row r="400" spans="1:51" s="14" customFormat="1" ht="12">
      <c r="A400" s="14"/>
      <c r="B400" s="262"/>
      <c r="C400" s="263"/>
      <c r="D400" s="252" t="s">
        <v>149</v>
      </c>
      <c r="E400" s="264" t="s">
        <v>1</v>
      </c>
      <c r="F400" s="265" t="s">
        <v>151</v>
      </c>
      <c r="G400" s="263"/>
      <c r="H400" s="266">
        <v>145.7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2" t="s">
        <v>149</v>
      </c>
      <c r="AU400" s="272" t="s">
        <v>86</v>
      </c>
      <c r="AV400" s="14" t="s">
        <v>147</v>
      </c>
      <c r="AW400" s="14" t="s">
        <v>32</v>
      </c>
      <c r="AX400" s="14" t="s">
        <v>84</v>
      </c>
      <c r="AY400" s="272" t="s">
        <v>141</v>
      </c>
    </row>
    <row r="401" spans="1:65" s="2" customFormat="1" ht="21.75" customHeight="1">
      <c r="A401" s="38"/>
      <c r="B401" s="39"/>
      <c r="C401" s="236" t="s">
        <v>535</v>
      </c>
      <c r="D401" s="236" t="s">
        <v>143</v>
      </c>
      <c r="E401" s="237" t="s">
        <v>536</v>
      </c>
      <c r="F401" s="238" t="s">
        <v>537</v>
      </c>
      <c r="G401" s="239" t="s">
        <v>154</v>
      </c>
      <c r="H401" s="240">
        <v>212.8</v>
      </c>
      <c r="I401" s="241"/>
      <c r="J401" s="242">
        <f>ROUND(I401*H401,2)</f>
        <v>0</v>
      </c>
      <c r="K401" s="243"/>
      <c r="L401" s="44"/>
      <c r="M401" s="244" t="s">
        <v>1</v>
      </c>
      <c r="N401" s="245" t="s">
        <v>41</v>
      </c>
      <c r="O401" s="91"/>
      <c r="P401" s="246">
        <f>O401*H401</f>
        <v>0</v>
      </c>
      <c r="Q401" s="246">
        <v>0</v>
      </c>
      <c r="R401" s="246">
        <f>Q401*H401</f>
        <v>0</v>
      </c>
      <c r="S401" s="246">
        <v>0.003</v>
      </c>
      <c r="T401" s="247">
        <f>S401*H401</f>
        <v>0.6384000000000001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8" t="s">
        <v>235</v>
      </c>
      <c r="AT401" s="248" t="s">
        <v>143</v>
      </c>
      <c r="AU401" s="248" t="s">
        <v>86</v>
      </c>
      <c r="AY401" s="17" t="s">
        <v>141</v>
      </c>
      <c r="BE401" s="249">
        <f>IF(N401="základní",J401,0)</f>
        <v>0</v>
      </c>
      <c r="BF401" s="249">
        <f>IF(N401="snížená",J401,0)</f>
        <v>0</v>
      </c>
      <c r="BG401" s="249">
        <f>IF(N401="zákl. přenesená",J401,0)</f>
        <v>0</v>
      </c>
      <c r="BH401" s="249">
        <f>IF(N401="sníž. přenesená",J401,0)</f>
        <v>0</v>
      </c>
      <c r="BI401" s="249">
        <f>IF(N401="nulová",J401,0)</f>
        <v>0</v>
      </c>
      <c r="BJ401" s="17" t="s">
        <v>84</v>
      </c>
      <c r="BK401" s="249">
        <f>ROUND(I401*H401,2)</f>
        <v>0</v>
      </c>
      <c r="BL401" s="17" t="s">
        <v>235</v>
      </c>
      <c r="BM401" s="248" t="s">
        <v>538</v>
      </c>
    </row>
    <row r="402" spans="1:51" s="13" customFormat="1" ht="12">
      <c r="A402" s="13"/>
      <c r="B402" s="250"/>
      <c r="C402" s="251"/>
      <c r="D402" s="252" t="s">
        <v>149</v>
      </c>
      <c r="E402" s="253" t="s">
        <v>1</v>
      </c>
      <c r="F402" s="254" t="s">
        <v>539</v>
      </c>
      <c r="G402" s="251"/>
      <c r="H402" s="255">
        <v>212.8</v>
      </c>
      <c r="I402" s="256"/>
      <c r="J402" s="251"/>
      <c r="K402" s="251"/>
      <c r="L402" s="257"/>
      <c r="M402" s="258"/>
      <c r="N402" s="259"/>
      <c r="O402" s="259"/>
      <c r="P402" s="259"/>
      <c r="Q402" s="259"/>
      <c r="R402" s="259"/>
      <c r="S402" s="259"/>
      <c r="T402" s="26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1" t="s">
        <v>149</v>
      </c>
      <c r="AU402" s="261" t="s">
        <v>86</v>
      </c>
      <c r="AV402" s="13" t="s">
        <v>86</v>
      </c>
      <c r="AW402" s="13" t="s">
        <v>32</v>
      </c>
      <c r="AX402" s="13" t="s">
        <v>76</v>
      </c>
      <c r="AY402" s="261" t="s">
        <v>141</v>
      </c>
    </row>
    <row r="403" spans="1:51" s="14" customFormat="1" ht="12">
      <c r="A403" s="14"/>
      <c r="B403" s="262"/>
      <c r="C403" s="263"/>
      <c r="D403" s="252" t="s">
        <v>149</v>
      </c>
      <c r="E403" s="264" t="s">
        <v>1</v>
      </c>
      <c r="F403" s="265" t="s">
        <v>151</v>
      </c>
      <c r="G403" s="263"/>
      <c r="H403" s="266">
        <v>212.8</v>
      </c>
      <c r="I403" s="267"/>
      <c r="J403" s="263"/>
      <c r="K403" s="263"/>
      <c r="L403" s="268"/>
      <c r="M403" s="269"/>
      <c r="N403" s="270"/>
      <c r="O403" s="270"/>
      <c r="P403" s="270"/>
      <c r="Q403" s="270"/>
      <c r="R403" s="270"/>
      <c r="S403" s="270"/>
      <c r="T403" s="27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2" t="s">
        <v>149</v>
      </c>
      <c r="AU403" s="272" t="s">
        <v>86</v>
      </c>
      <c r="AV403" s="14" t="s">
        <v>147</v>
      </c>
      <c r="AW403" s="14" t="s">
        <v>32</v>
      </c>
      <c r="AX403" s="14" t="s">
        <v>84</v>
      </c>
      <c r="AY403" s="272" t="s">
        <v>141</v>
      </c>
    </row>
    <row r="404" spans="1:65" s="2" customFormat="1" ht="16.5" customHeight="1">
      <c r="A404" s="38"/>
      <c r="B404" s="39"/>
      <c r="C404" s="236" t="s">
        <v>540</v>
      </c>
      <c r="D404" s="236" t="s">
        <v>143</v>
      </c>
      <c r="E404" s="237" t="s">
        <v>541</v>
      </c>
      <c r="F404" s="238" t="s">
        <v>542</v>
      </c>
      <c r="G404" s="239" t="s">
        <v>154</v>
      </c>
      <c r="H404" s="240">
        <v>145.7</v>
      </c>
      <c r="I404" s="241"/>
      <c r="J404" s="242">
        <f>ROUND(I404*H404,2)</f>
        <v>0</v>
      </c>
      <c r="K404" s="243"/>
      <c r="L404" s="44"/>
      <c r="M404" s="244" t="s">
        <v>1</v>
      </c>
      <c r="N404" s="245" t="s">
        <v>41</v>
      </c>
      <c r="O404" s="91"/>
      <c r="P404" s="246">
        <f>O404*H404</f>
        <v>0</v>
      </c>
      <c r="Q404" s="246">
        <v>0.0003</v>
      </c>
      <c r="R404" s="246">
        <f>Q404*H404</f>
        <v>0.04370999999999999</v>
      </c>
      <c r="S404" s="246">
        <v>0</v>
      </c>
      <c r="T404" s="247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8" t="s">
        <v>235</v>
      </c>
      <c r="AT404" s="248" t="s">
        <v>143</v>
      </c>
      <c r="AU404" s="248" t="s">
        <v>86</v>
      </c>
      <c r="AY404" s="17" t="s">
        <v>141</v>
      </c>
      <c r="BE404" s="249">
        <f>IF(N404="základní",J404,0)</f>
        <v>0</v>
      </c>
      <c r="BF404" s="249">
        <f>IF(N404="snížená",J404,0)</f>
        <v>0</v>
      </c>
      <c r="BG404" s="249">
        <f>IF(N404="zákl. přenesená",J404,0)</f>
        <v>0</v>
      </c>
      <c r="BH404" s="249">
        <f>IF(N404="sníž. přenesená",J404,0)</f>
        <v>0</v>
      </c>
      <c r="BI404" s="249">
        <f>IF(N404="nulová",J404,0)</f>
        <v>0</v>
      </c>
      <c r="BJ404" s="17" t="s">
        <v>84</v>
      </c>
      <c r="BK404" s="249">
        <f>ROUND(I404*H404,2)</f>
        <v>0</v>
      </c>
      <c r="BL404" s="17" t="s">
        <v>235</v>
      </c>
      <c r="BM404" s="248" t="s">
        <v>543</v>
      </c>
    </row>
    <row r="405" spans="1:51" s="15" customFormat="1" ht="12">
      <c r="A405" s="15"/>
      <c r="B405" s="273"/>
      <c r="C405" s="274"/>
      <c r="D405" s="252" t="s">
        <v>149</v>
      </c>
      <c r="E405" s="275" t="s">
        <v>1</v>
      </c>
      <c r="F405" s="276" t="s">
        <v>521</v>
      </c>
      <c r="G405" s="274"/>
      <c r="H405" s="275" t="s">
        <v>1</v>
      </c>
      <c r="I405" s="277"/>
      <c r="J405" s="274"/>
      <c r="K405" s="274"/>
      <c r="L405" s="278"/>
      <c r="M405" s="279"/>
      <c r="N405" s="280"/>
      <c r="O405" s="280"/>
      <c r="P405" s="280"/>
      <c r="Q405" s="280"/>
      <c r="R405" s="280"/>
      <c r="S405" s="280"/>
      <c r="T405" s="281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82" t="s">
        <v>149</v>
      </c>
      <c r="AU405" s="282" t="s">
        <v>86</v>
      </c>
      <c r="AV405" s="15" t="s">
        <v>84</v>
      </c>
      <c r="AW405" s="15" t="s">
        <v>32</v>
      </c>
      <c r="AX405" s="15" t="s">
        <v>76</v>
      </c>
      <c r="AY405" s="282" t="s">
        <v>141</v>
      </c>
    </row>
    <row r="406" spans="1:51" s="13" customFormat="1" ht="12">
      <c r="A406" s="13"/>
      <c r="B406" s="250"/>
      <c r="C406" s="251"/>
      <c r="D406" s="252" t="s">
        <v>149</v>
      </c>
      <c r="E406" s="253" t="s">
        <v>1</v>
      </c>
      <c r="F406" s="254" t="s">
        <v>522</v>
      </c>
      <c r="G406" s="251"/>
      <c r="H406" s="255">
        <v>145.7</v>
      </c>
      <c r="I406" s="256"/>
      <c r="J406" s="251"/>
      <c r="K406" s="251"/>
      <c r="L406" s="257"/>
      <c r="M406" s="258"/>
      <c r="N406" s="259"/>
      <c r="O406" s="259"/>
      <c r="P406" s="259"/>
      <c r="Q406" s="259"/>
      <c r="R406" s="259"/>
      <c r="S406" s="259"/>
      <c r="T406" s="26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1" t="s">
        <v>149</v>
      </c>
      <c r="AU406" s="261" t="s">
        <v>86</v>
      </c>
      <c r="AV406" s="13" t="s">
        <v>86</v>
      </c>
      <c r="AW406" s="13" t="s">
        <v>32</v>
      </c>
      <c r="AX406" s="13" t="s">
        <v>76</v>
      </c>
      <c r="AY406" s="261" t="s">
        <v>141</v>
      </c>
    </row>
    <row r="407" spans="1:51" s="14" customFormat="1" ht="12">
      <c r="A407" s="14"/>
      <c r="B407" s="262"/>
      <c r="C407" s="263"/>
      <c r="D407" s="252" t="s">
        <v>149</v>
      </c>
      <c r="E407" s="264" t="s">
        <v>1</v>
      </c>
      <c r="F407" s="265" t="s">
        <v>151</v>
      </c>
      <c r="G407" s="263"/>
      <c r="H407" s="266">
        <v>145.7</v>
      </c>
      <c r="I407" s="267"/>
      <c r="J407" s="263"/>
      <c r="K407" s="263"/>
      <c r="L407" s="268"/>
      <c r="M407" s="269"/>
      <c r="N407" s="270"/>
      <c r="O407" s="270"/>
      <c r="P407" s="270"/>
      <c r="Q407" s="270"/>
      <c r="R407" s="270"/>
      <c r="S407" s="270"/>
      <c r="T407" s="27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2" t="s">
        <v>149</v>
      </c>
      <c r="AU407" s="272" t="s">
        <v>86</v>
      </c>
      <c r="AV407" s="14" t="s">
        <v>147</v>
      </c>
      <c r="AW407" s="14" t="s">
        <v>32</v>
      </c>
      <c r="AX407" s="14" t="s">
        <v>84</v>
      </c>
      <c r="AY407" s="272" t="s">
        <v>141</v>
      </c>
    </row>
    <row r="408" spans="1:65" s="2" customFormat="1" ht="33" customHeight="1">
      <c r="A408" s="38"/>
      <c r="B408" s="39"/>
      <c r="C408" s="283" t="s">
        <v>544</v>
      </c>
      <c r="D408" s="283" t="s">
        <v>246</v>
      </c>
      <c r="E408" s="284" t="s">
        <v>545</v>
      </c>
      <c r="F408" s="285" t="s">
        <v>546</v>
      </c>
      <c r="G408" s="286" t="s">
        <v>154</v>
      </c>
      <c r="H408" s="287">
        <v>160.27</v>
      </c>
      <c r="I408" s="288"/>
      <c r="J408" s="289">
        <f>ROUND(I408*H408,2)</f>
        <v>0</v>
      </c>
      <c r="K408" s="290"/>
      <c r="L408" s="291"/>
      <c r="M408" s="292" t="s">
        <v>1</v>
      </c>
      <c r="N408" s="293" t="s">
        <v>41</v>
      </c>
      <c r="O408" s="91"/>
      <c r="P408" s="246">
        <f>O408*H408</f>
        <v>0</v>
      </c>
      <c r="Q408" s="246">
        <v>0.00368</v>
      </c>
      <c r="R408" s="246">
        <f>Q408*H408</f>
        <v>0.5897936</v>
      </c>
      <c r="S408" s="246">
        <v>0</v>
      </c>
      <c r="T408" s="247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8" t="s">
        <v>318</v>
      </c>
      <c r="AT408" s="248" t="s">
        <v>246</v>
      </c>
      <c r="AU408" s="248" t="s">
        <v>86</v>
      </c>
      <c r="AY408" s="17" t="s">
        <v>141</v>
      </c>
      <c r="BE408" s="249">
        <f>IF(N408="základní",J408,0)</f>
        <v>0</v>
      </c>
      <c r="BF408" s="249">
        <f>IF(N408="snížená",J408,0)</f>
        <v>0</v>
      </c>
      <c r="BG408" s="249">
        <f>IF(N408="zákl. přenesená",J408,0)</f>
        <v>0</v>
      </c>
      <c r="BH408" s="249">
        <f>IF(N408="sníž. přenesená",J408,0)</f>
        <v>0</v>
      </c>
      <c r="BI408" s="249">
        <f>IF(N408="nulová",J408,0)</f>
        <v>0</v>
      </c>
      <c r="BJ408" s="17" t="s">
        <v>84</v>
      </c>
      <c r="BK408" s="249">
        <f>ROUND(I408*H408,2)</f>
        <v>0</v>
      </c>
      <c r="BL408" s="17" t="s">
        <v>235</v>
      </c>
      <c r="BM408" s="248" t="s">
        <v>547</v>
      </c>
    </row>
    <row r="409" spans="1:51" s="13" customFormat="1" ht="12">
      <c r="A409" s="13"/>
      <c r="B409" s="250"/>
      <c r="C409" s="251"/>
      <c r="D409" s="252" t="s">
        <v>149</v>
      </c>
      <c r="E409" s="251"/>
      <c r="F409" s="254" t="s">
        <v>548</v>
      </c>
      <c r="G409" s="251"/>
      <c r="H409" s="255">
        <v>160.27</v>
      </c>
      <c r="I409" s="256"/>
      <c r="J409" s="251"/>
      <c r="K409" s="251"/>
      <c r="L409" s="257"/>
      <c r="M409" s="258"/>
      <c r="N409" s="259"/>
      <c r="O409" s="259"/>
      <c r="P409" s="259"/>
      <c r="Q409" s="259"/>
      <c r="R409" s="259"/>
      <c r="S409" s="259"/>
      <c r="T409" s="26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1" t="s">
        <v>149</v>
      </c>
      <c r="AU409" s="261" t="s">
        <v>86</v>
      </c>
      <c r="AV409" s="13" t="s">
        <v>86</v>
      </c>
      <c r="AW409" s="13" t="s">
        <v>4</v>
      </c>
      <c r="AX409" s="13" t="s">
        <v>84</v>
      </c>
      <c r="AY409" s="261" t="s">
        <v>141</v>
      </c>
    </row>
    <row r="410" spans="1:65" s="2" customFormat="1" ht="16.5" customHeight="1">
      <c r="A410" s="38"/>
      <c r="B410" s="39"/>
      <c r="C410" s="236" t="s">
        <v>549</v>
      </c>
      <c r="D410" s="236" t="s">
        <v>143</v>
      </c>
      <c r="E410" s="237" t="s">
        <v>550</v>
      </c>
      <c r="F410" s="238" t="s">
        <v>551</v>
      </c>
      <c r="G410" s="239" t="s">
        <v>146</v>
      </c>
      <c r="H410" s="240">
        <v>160</v>
      </c>
      <c r="I410" s="241"/>
      <c r="J410" s="242">
        <f>ROUND(I410*H410,2)</f>
        <v>0</v>
      </c>
      <c r="K410" s="243"/>
      <c r="L410" s="44"/>
      <c r="M410" s="244" t="s">
        <v>1</v>
      </c>
      <c r="N410" s="245" t="s">
        <v>41</v>
      </c>
      <c r="O410" s="91"/>
      <c r="P410" s="246">
        <f>O410*H410</f>
        <v>0</v>
      </c>
      <c r="Q410" s="246">
        <v>1E-05</v>
      </c>
      <c r="R410" s="246">
        <f>Q410*H410</f>
        <v>0.0016</v>
      </c>
      <c r="S410" s="246">
        <v>0</v>
      </c>
      <c r="T410" s="247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8" t="s">
        <v>235</v>
      </c>
      <c r="AT410" s="248" t="s">
        <v>143</v>
      </c>
      <c r="AU410" s="248" t="s">
        <v>86</v>
      </c>
      <c r="AY410" s="17" t="s">
        <v>141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17" t="s">
        <v>84</v>
      </c>
      <c r="BK410" s="249">
        <f>ROUND(I410*H410,2)</f>
        <v>0</v>
      </c>
      <c r="BL410" s="17" t="s">
        <v>235</v>
      </c>
      <c r="BM410" s="248" t="s">
        <v>552</v>
      </c>
    </row>
    <row r="411" spans="1:65" s="2" customFormat="1" ht="16.5" customHeight="1">
      <c r="A411" s="38"/>
      <c r="B411" s="39"/>
      <c r="C411" s="283" t="s">
        <v>553</v>
      </c>
      <c r="D411" s="283" t="s">
        <v>246</v>
      </c>
      <c r="E411" s="284" t="s">
        <v>554</v>
      </c>
      <c r="F411" s="285" t="s">
        <v>555</v>
      </c>
      <c r="G411" s="286" t="s">
        <v>146</v>
      </c>
      <c r="H411" s="287">
        <v>163.2</v>
      </c>
      <c r="I411" s="288"/>
      <c r="J411" s="289">
        <f>ROUND(I411*H411,2)</f>
        <v>0</v>
      </c>
      <c r="K411" s="290"/>
      <c r="L411" s="291"/>
      <c r="M411" s="292" t="s">
        <v>1</v>
      </c>
      <c r="N411" s="293" t="s">
        <v>41</v>
      </c>
      <c r="O411" s="91"/>
      <c r="P411" s="246">
        <f>O411*H411</f>
        <v>0</v>
      </c>
      <c r="Q411" s="246">
        <v>0.00035</v>
      </c>
      <c r="R411" s="246">
        <f>Q411*H411</f>
        <v>0.05712</v>
      </c>
      <c r="S411" s="246">
        <v>0</v>
      </c>
      <c r="T411" s="24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8" t="s">
        <v>318</v>
      </c>
      <c r="AT411" s="248" t="s">
        <v>246</v>
      </c>
      <c r="AU411" s="248" t="s">
        <v>86</v>
      </c>
      <c r="AY411" s="17" t="s">
        <v>141</v>
      </c>
      <c r="BE411" s="249">
        <f>IF(N411="základní",J411,0)</f>
        <v>0</v>
      </c>
      <c r="BF411" s="249">
        <f>IF(N411="snížená",J411,0)</f>
        <v>0</v>
      </c>
      <c r="BG411" s="249">
        <f>IF(N411="zákl. přenesená",J411,0)</f>
        <v>0</v>
      </c>
      <c r="BH411" s="249">
        <f>IF(N411="sníž. přenesená",J411,0)</f>
        <v>0</v>
      </c>
      <c r="BI411" s="249">
        <f>IF(N411="nulová",J411,0)</f>
        <v>0</v>
      </c>
      <c r="BJ411" s="17" t="s">
        <v>84</v>
      </c>
      <c r="BK411" s="249">
        <f>ROUND(I411*H411,2)</f>
        <v>0</v>
      </c>
      <c r="BL411" s="17" t="s">
        <v>235</v>
      </c>
      <c r="BM411" s="248" t="s">
        <v>556</v>
      </c>
    </row>
    <row r="412" spans="1:51" s="13" customFormat="1" ht="12">
      <c r="A412" s="13"/>
      <c r="B412" s="250"/>
      <c r="C412" s="251"/>
      <c r="D412" s="252" t="s">
        <v>149</v>
      </c>
      <c r="E412" s="251"/>
      <c r="F412" s="254" t="s">
        <v>557</v>
      </c>
      <c r="G412" s="251"/>
      <c r="H412" s="255">
        <v>163.2</v>
      </c>
      <c r="I412" s="256"/>
      <c r="J412" s="251"/>
      <c r="K412" s="251"/>
      <c r="L412" s="257"/>
      <c r="M412" s="258"/>
      <c r="N412" s="259"/>
      <c r="O412" s="259"/>
      <c r="P412" s="259"/>
      <c r="Q412" s="259"/>
      <c r="R412" s="259"/>
      <c r="S412" s="259"/>
      <c r="T412" s="26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1" t="s">
        <v>149</v>
      </c>
      <c r="AU412" s="261" t="s">
        <v>86</v>
      </c>
      <c r="AV412" s="13" t="s">
        <v>86</v>
      </c>
      <c r="AW412" s="13" t="s">
        <v>4</v>
      </c>
      <c r="AX412" s="13" t="s">
        <v>84</v>
      </c>
      <c r="AY412" s="261" t="s">
        <v>141</v>
      </c>
    </row>
    <row r="413" spans="1:65" s="2" customFormat="1" ht="16.5" customHeight="1">
      <c r="A413" s="38"/>
      <c r="B413" s="39"/>
      <c r="C413" s="236" t="s">
        <v>558</v>
      </c>
      <c r="D413" s="236" t="s">
        <v>143</v>
      </c>
      <c r="E413" s="237" t="s">
        <v>559</v>
      </c>
      <c r="F413" s="238" t="s">
        <v>560</v>
      </c>
      <c r="G413" s="239" t="s">
        <v>154</v>
      </c>
      <c r="H413" s="240">
        <v>212.8</v>
      </c>
      <c r="I413" s="241"/>
      <c r="J413" s="242">
        <f>ROUND(I413*H413,2)</f>
        <v>0</v>
      </c>
      <c r="K413" s="243"/>
      <c r="L413" s="44"/>
      <c r="M413" s="244" t="s">
        <v>1</v>
      </c>
      <c r="N413" s="245" t="s">
        <v>41</v>
      </c>
      <c r="O413" s="91"/>
      <c r="P413" s="246">
        <f>O413*H413</f>
        <v>0</v>
      </c>
      <c r="Q413" s="246">
        <v>0</v>
      </c>
      <c r="R413" s="246">
        <f>Q413*H413</f>
        <v>0</v>
      </c>
      <c r="S413" s="246">
        <v>0</v>
      </c>
      <c r="T413" s="247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8" t="s">
        <v>235</v>
      </c>
      <c r="AT413" s="248" t="s">
        <v>143</v>
      </c>
      <c r="AU413" s="248" t="s">
        <v>86</v>
      </c>
      <c r="AY413" s="17" t="s">
        <v>141</v>
      </c>
      <c r="BE413" s="249">
        <f>IF(N413="základní",J413,0)</f>
        <v>0</v>
      </c>
      <c r="BF413" s="249">
        <f>IF(N413="snížená",J413,0)</f>
        <v>0</v>
      </c>
      <c r="BG413" s="249">
        <f>IF(N413="zákl. přenesená",J413,0)</f>
        <v>0</v>
      </c>
      <c r="BH413" s="249">
        <f>IF(N413="sníž. přenesená",J413,0)</f>
        <v>0</v>
      </c>
      <c r="BI413" s="249">
        <f>IF(N413="nulová",J413,0)</f>
        <v>0</v>
      </c>
      <c r="BJ413" s="17" t="s">
        <v>84</v>
      </c>
      <c r="BK413" s="249">
        <f>ROUND(I413*H413,2)</f>
        <v>0</v>
      </c>
      <c r="BL413" s="17" t="s">
        <v>235</v>
      </c>
      <c r="BM413" s="248" t="s">
        <v>561</v>
      </c>
    </row>
    <row r="414" spans="1:65" s="2" customFormat="1" ht="21.75" customHeight="1">
      <c r="A414" s="38"/>
      <c r="B414" s="39"/>
      <c r="C414" s="236" t="s">
        <v>562</v>
      </c>
      <c r="D414" s="236" t="s">
        <v>143</v>
      </c>
      <c r="E414" s="237" t="s">
        <v>563</v>
      </c>
      <c r="F414" s="238" t="s">
        <v>564</v>
      </c>
      <c r="G414" s="239" t="s">
        <v>172</v>
      </c>
      <c r="H414" s="240">
        <v>1.789</v>
      </c>
      <c r="I414" s="241"/>
      <c r="J414" s="242">
        <f>ROUND(I414*H414,2)</f>
        <v>0</v>
      </c>
      <c r="K414" s="243"/>
      <c r="L414" s="44"/>
      <c r="M414" s="244" t="s">
        <v>1</v>
      </c>
      <c r="N414" s="245" t="s">
        <v>41</v>
      </c>
      <c r="O414" s="91"/>
      <c r="P414" s="246">
        <f>O414*H414</f>
        <v>0</v>
      </c>
      <c r="Q414" s="246">
        <v>0</v>
      </c>
      <c r="R414" s="246">
        <f>Q414*H414</f>
        <v>0</v>
      </c>
      <c r="S414" s="246">
        <v>0</v>
      </c>
      <c r="T414" s="247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48" t="s">
        <v>235</v>
      </c>
      <c r="AT414" s="248" t="s">
        <v>143</v>
      </c>
      <c r="AU414" s="248" t="s">
        <v>86</v>
      </c>
      <c r="AY414" s="17" t="s">
        <v>141</v>
      </c>
      <c r="BE414" s="249">
        <f>IF(N414="základní",J414,0)</f>
        <v>0</v>
      </c>
      <c r="BF414" s="249">
        <f>IF(N414="snížená",J414,0)</f>
        <v>0</v>
      </c>
      <c r="BG414" s="249">
        <f>IF(N414="zákl. přenesená",J414,0)</f>
        <v>0</v>
      </c>
      <c r="BH414" s="249">
        <f>IF(N414="sníž. přenesená",J414,0)</f>
        <v>0</v>
      </c>
      <c r="BI414" s="249">
        <f>IF(N414="nulová",J414,0)</f>
        <v>0</v>
      </c>
      <c r="BJ414" s="17" t="s">
        <v>84</v>
      </c>
      <c r="BK414" s="249">
        <f>ROUND(I414*H414,2)</f>
        <v>0</v>
      </c>
      <c r="BL414" s="17" t="s">
        <v>235</v>
      </c>
      <c r="BM414" s="248" t="s">
        <v>565</v>
      </c>
    </row>
    <row r="415" spans="1:63" s="12" customFormat="1" ht="22.8" customHeight="1">
      <c r="A415" s="12"/>
      <c r="B415" s="220"/>
      <c r="C415" s="221"/>
      <c r="D415" s="222" t="s">
        <v>75</v>
      </c>
      <c r="E415" s="234" t="s">
        <v>566</v>
      </c>
      <c r="F415" s="234" t="s">
        <v>567</v>
      </c>
      <c r="G415" s="221"/>
      <c r="H415" s="221"/>
      <c r="I415" s="224"/>
      <c r="J415" s="235">
        <f>BK415</f>
        <v>0</v>
      </c>
      <c r="K415" s="221"/>
      <c r="L415" s="226"/>
      <c r="M415" s="227"/>
      <c r="N415" s="228"/>
      <c r="O415" s="228"/>
      <c r="P415" s="229">
        <f>SUM(P416:P440)</f>
        <v>0</v>
      </c>
      <c r="Q415" s="228"/>
      <c r="R415" s="229">
        <f>SUM(R416:R440)</f>
        <v>3.0676544</v>
      </c>
      <c r="S415" s="228"/>
      <c r="T415" s="230">
        <f>SUM(T416:T440)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31" t="s">
        <v>86</v>
      </c>
      <c r="AT415" s="232" t="s">
        <v>75</v>
      </c>
      <c r="AU415" s="232" t="s">
        <v>84</v>
      </c>
      <c r="AY415" s="231" t="s">
        <v>141</v>
      </c>
      <c r="BK415" s="233">
        <f>SUM(BK416:BK440)</f>
        <v>0</v>
      </c>
    </row>
    <row r="416" spans="1:65" s="2" customFormat="1" ht="16.5" customHeight="1">
      <c r="A416" s="38"/>
      <c r="B416" s="39"/>
      <c r="C416" s="236" t="s">
        <v>568</v>
      </c>
      <c r="D416" s="236" t="s">
        <v>143</v>
      </c>
      <c r="E416" s="237" t="s">
        <v>569</v>
      </c>
      <c r="F416" s="238" t="s">
        <v>570</v>
      </c>
      <c r="G416" s="239" t="s">
        <v>154</v>
      </c>
      <c r="H416" s="240">
        <v>135.02</v>
      </c>
      <c r="I416" s="241"/>
      <c r="J416" s="242">
        <f>ROUND(I416*H416,2)</f>
        <v>0</v>
      </c>
      <c r="K416" s="243"/>
      <c r="L416" s="44"/>
      <c r="M416" s="244" t="s">
        <v>1</v>
      </c>
      <c r="N416" s="245" t="s">
        <v>41</v>
      </c>
      <c r="O416" s="91"/>
      <c r="P416" s="246">
        <f>O416*H416</f>
        <v>0</v>
      </c>
      <c r="Q416" s="246">
        <v>0.0003</v>
      </c>
      <c r="R416" s="246">
        <f>Q416*H416</f>
        <v>0.040506</v>
      </c>
      <c r="S416" s="246">
        <v>0</v>
      </c>
      <c r="T416" s="24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8" t="s">
        <v>235</v>
      </c>
      <c r="AT416" s="248" t="s">
        <v>143</v>
      </c>
      <c r="AU416" s="248" t="s">
        <v>86</v>
      </c>
      <c r="AY416" s="17" t="s">
        <v>141</v>
      </c>
      <c r="BE416" s="249">
        <f>IF(N416="základní",J416,0)</f>
        <v>0</v>
      </c>
      <c r="BF416" s="249">
        <f>IF(N416="snížená",J416,0)</f>
        <v>0</v>
      </c>
      <c r="BG416" s="249">
        <f>IF(N416="zákl. přenesená",J416,0)</f>
        <v>0</v>
      </c>
      <c r="BH416" s="249">
        <f>IF(N416="sníž. přenesená",J416,0)</f>
        <v>0</v>
      </c>
      <c r="BI416" s="249">
        <f>IF(N416="nulová",J416,0)</f>
        <v>0</v>
      </c>
      <c r="BJ416" s="17" t="s">
        <v>84</v>
      </c>
      <c r="BK416" s="249">
        <f>ROUND(I416*H416,2)</f>
        <v>0</v>
      </c>
      <c r="BL416" s="17" t="s">
        <v>235</v>
      </c>
      <c r="BM416" s="248" t="s">
        <v>571</v>
      </c>
    </row>
    <row r="417" spans="1:51" s="13" customFormat="1" ht="12">
      <c r="A417" s="13"/>
      <c r="B417" s="250"/>
      <c r="C417" s="251"/>
      <c r="D417" s="252" t="s">
        <v>149</v>
      </c>
      <c r="E417" s="253" t="s">
        <v>1</v>
      </c>
      <c r="F417" s="254" t="s">
        <v>572</v>
      </c>
      <c r="G417" s="251"/>
      <c r="H417" s="255">
        <v>90.96</v>
      </c>
      <c r="I417" s="256"/>
      <c r="J417" s="251"/>
      <c r="K417" s="251"/>
      <c r="L417" s="257"/>
      <c r="M417" s="258"/>
      <c r="N417" s="259"/>
      <c r="O417" s="259"/>
      <c r="P417" s="259"/>
      <c r="Q417" s="259"/>
      <c r="R417" s="259"/>
      <c r="S417" s="259"/>
      <c r="T417" s="26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1" t="s">
        <v>149</v>
      </c>
      <c r="AU417" s="261" t="s">
        <v>86</v>
      </c>
      <c r="AV417" s="13" t="s">
        <v>86</v>
      </c>
      <c r="AW417" s="13" t="s">
        <v>32</v>
      </c>
      <c r="AX417" s="13" t="s">
        <v>76</v>
      </c>
      <c r="AY417" s="261" t="s">
        <v>141</v>
      </c>
    </row>
    <row r="418" spans="1:51" s="13" customFormat="1" ht="12">
      <c r="A418" s="13"/>
      <c r="B418" s="250"/>
      <c r="C418" s="251"/>
      <c r="D418" s="252" t="s">
        <v>149</v>
      </c>
      <c r="E418" s="253" t="s">
        <v>1</v>
      </c>
      <c r="F418" s="254" t="s">
        <v>573</v>
      </c>
      <c r="G418" s="251"/>
      <c r="H418" s="255">
        <v>59.06</v>
      </c>
      <c r="I418" s="256"/>
      <c r="J418" s="251"/>
      <c r="K418" s="251"/>
      <c r="L418" s="257"/>
      <c r="M418" s="258"/>
      <c r="N418" s="259"/>
      <c r="O418" s="259"/>
      <c r="P418" s="259"/>
      <c r="Q418" s="259"/>
      <c r="R418" s="259"/>
      <c r="S418" s="259"/>
      <c r="T418" s="26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1" t="s">
        <v>149</v>
      </c>
      <c r="AU418" s="261" t="s">
        <v>86</v>
      </c>
      <c r="AV418" s="13" t="s">
        <v>86</v>
      </c>
      <c r="AW418" s="13" t="s">
        <v>32</v>
      </c>
      <c r="AX418" s="13" t="s">
        <v>76</v>
      </c>
      <c r="AY418" s="261" t="s">
        <v>141</v>
      </c>
    </row>
    <row r="419" spans="1:51" s="13" customFormat="1" ht="12">
      <c r="A419" s="13"/>
      <c r="B419" s="250"/>
      <c r="C419" s="251"/>
      <c r="D419" s="252" t="s">
        <v>149</v>
      </c>
      <c r="E419" s="253" t="s">
        <v>1</v>
      </c>
      <c r="F419" s="254" t="s">
        <v>574</v>
      </c>
      <c r="G419" s="251"/>
      <c r="H419" s="255">
        <v>-15</v>
      </c>
      <c r="I419" s="256"/>
      <c r="J419" s="251"/>
      <c r="K419" s="251"/>
      <c r="L419" s="257"/>
      <c r="M419" s="258"/>
      <c r="N419" s="259"/>
      <c r="O419" s="259"/>
      <c r="P419" s="259"/>
      <c r="Q419" s="259"/>
      <c r="R419" s="259"/>
      <c r="S419" s="259"/>
      <c r="T419" s="26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1" t="s">
        <v>149</v>
      </c>
      <c r="AU419" s="261" t="s">
        <v>86</v>
      </c>
      <c r="AV419" s="13" t="s">
        <v>86</v>
      </c>
      <c r="AW419" s="13" t="s">
        <v>32</v>
      </c>
      <c r="AX419" s="13" t="s">
        <v>76</v>
      </c>
      <c r="AY419" s="261" t="s">
        <v>141</v>
      </c>
    </row>
    <row r="420" spans="1:51" s="14" customFormat="1" ht="12">
      <c r="A420" s="14"/>
      <c r="B420" s="262"/>
      <c r="C420" s="263"/>
      <c r="D420" s="252" t="s">
        <v>149</v>
      </c>
      <c r="E420" s="264" t="s">
        <v>1</v>
      </c>
      <c r="F420" s="265" t="s">
        <v>151</v>
      </c>
      <c r="G420" s="263"/>
      <c r="H420" s="266">
        <v>135.01999999999998</v>
      </c>
      <c r="I420" s="267"/>
      <c r="J420" s="263"/>
      <c r="K420" s="263"/>
      <c r="L420" s="268"/>
      <c r="M420" s="269"/>
      <c r="N420" s="270"/>
      <c r="O420" s="270"/>
      <c r="P420" s="270"/>
      <c r="Q420" s="270"/>
      <c r="R420" s="270"/>
      <c r="S420" s="270"/>
      <c r="T420" s="27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2" t="s">
        <v>149</v>
      </c>
      <c r="AU420" s="272" t="s">
        <v>86</v>
      </c>
      <c r="AV420" s="14" t="s">
        <v>147</v>
      </c>
      <c r="AW420" s="14" t="s">
        <v>32</v>
      </c>
      <c r="AX420" s="14" t="s">
        <v>84</v>
      </c>
      <c r="AY420" s="272" t="s">
        <v>141</v>
      </c>
    </row>
    <row r="421" spans="1:65" s="2" customFormat="1" ht="21.75" customHeight="1">
      <c r="A421" s="38"/>
      <c r="B421" s="39"/>
      <c r="C421" s="236" t="s">
        <v>575</v>
      </c>
      <c r="D421" s="236" t="s">
        <v>143</v>
      </c>
      <c r="E421" s="237" t="s">
        <v>576</v>
      </c>
      <c r="F421" s="238" t="s">
        <v>577</v>
      </c>
      <c r="G421" s="239" t="s">
        <v>154</v>
      </c>
      <c r="H421" s="240">
        <v>135.02</v>
      </c>
      <c r="I421" s="241"/>
      <c r="J421" s="242">
        <f>ROUND(I421*H421,2)</f>
        <v>0</v>
      </c>
      <c r="K421" s="243"/>
      <c r="L421" s="44"/>
      <c r="M421" s="244" t="s">
        <v>1</v>
      </c>
      <c r="N421" s="245" t="s">
        <v>41</v>
      </c>
      <c r="O421" s="91"/>
      <c r="P421" s="246">
        <f>O421*H421</f>
        <v>0</v>
      </c>
      <c r="Q421" s="246">
        <v>0.0015</v>
      </c>
      <c r="R421" s="246">
        <f>Q421*H421</f>
        <v>0.20253000000000002</v>
      </c>
      <c r="S421" s="246">
        <v>0</v>
      </c>
      <c r="T421" s="24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8" t="s">
        <v>235</v>
      </c>
      <c r="AT421" s="248" t="s">
        <v>143</v>
      </c>
      <c r="AU421" s="248" t="s">
        <v>86</v>
      </c>
      <c r="AY421" s="17" t="s">
        <v>141</v>
      </c>
      <c r="BE421" s="249">
        <f>IF(N421="základní",J421,0)</f>
        <v>0</v>
      </c>
      <c r="BF421" s="249">
        <f>IF(N421="snížená",J421,0)</f>
        <v>0</v>
      </c>
      <c r="BG421" s="249">
        <f>IF(N421="zákl. přenesená",J421,0)</f>
        <v>0</v>
      </c>
      <c r="BH421" s="249">
        <f>IF(N421="sníž. přenesená",J421,0)</f>
        <v>0</v>
      </c>
      <c r="BI421" s="249">
        <f>IF(N421="nulová",J421,0)</f>
        <v>0</v>
      </c>
      <c r="BJ421" s="17" t="s">
        <v>84</v>
      </c>
      <c r="BK421" s="249">
        <f>ROUND(I421*H421,2)</f>
        <v>0</v>
      </c>
      <c r="BL421" s="17" t="s">
        <v>235</v>
      </c>
      <c r="BM421" s="248" t="s">
        <v>578</v>
      </c>
    </row>
    <row r="422" spans="1:51" s="13" customFormat="1" ht="12">
      <c r="A422" s="13"/>
      <c r="B422" s="250"/>
      <c r="C422" s="251"/>
      <c r="D422" s="252" t="s">
        <v>149</v>
      </c>
      <c r="E422" s="253" t="s">
        <v>1</v>
      </c>
      <c r="F422" s="254" t="s">
        <v>572</v>
      </c>
      <c r="G422" s="251"/>
      <c r="H422" s="255">
        <v>90.96</v>
      </c>
      <c r="I422" s="256"/>
      <c r="J422" s="251"/>
      <c r="K422" s="251"/>
      <c r="L422" s="257"/>
      <c r="M422" s="258"/>
      <c r="N422" s="259"/>
      <c r="O422" s="259"/>
      <c r="P422" s="259"/>
      <c r="Q422" s="259"/>
      <c r="R422" s="259"/>
      <c r="S422" s="259"/>
      <c r="T422" s="26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1" t="s">
        <v>149</v>
      </c>
      <c r="AU422" s="261" t="s">
        <v>86</v>
      </c>
      <c r="AV422" s="13" t="s">
        <v>86</v>
      </c>
      <c r="AW422" s="13" t="s">
        <v>32</v>
      </c>
      <c r="AX422" s="13" t="s">
        <v>76</v>
      </c>
      <c r="AY422" s="261" t="s">
        <v>141</v>
      </c>
    </row>
    <row r="423" spans="1:51" s="13" customFormat="1" ht="12">
      <c r="A423" s="13"/>
      <c r="B423" s="250"/>
      <c r="C423" s="251"/>
      <c r="D423" s="252" t="s">
        <v>149</v>
      </c>
      <c r="E423" s="253" t="s">
        <v>1</v>
      </c>
      <c r="F423" s="254" t="s">
        <v>573</v>
      </c>
      <c r="G423" s="251"/>
      <c r="H423" s="255">
        <v>59.06</v>
      </c>
      <c r="I423" s="256"/>
      <c r="J423" s="251"/>
      <c r="K423" s="251"/>
      <c r="L423" s="257"/>
      <c r="M423" s="258"/>
      <c r="N423" s="259"/>
      <c r="O423" s="259"/>
      <c r="P423" s="259"/>
      <c r="Q423" s="259"/>
      <c r="R423" s="259"/>
      <c r="S423" s="259"/>
      <c r="T423" s="26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1" t="s">
        <v>149</v>
      </c>
      <c r="AU423" s="261" t="s">
        <v>86</v>
      </c>
      <c r="AV423" s="13" t="s">
        <v>86</v>
      </c>
      <c r="AW423" s="13" t="s">
        <v>32</v>
      </c>
      <c r="AX423" s="13" t="s">
        <v>76</v>
      </c>
      <c r="AY423" s="261" t="s">
        <v>141</v>
      </c>
    </row>
    <row r="424" spans="1:51" s="13" customFormat="1" ht="12">
      <c r="A424" s="13"/>
      <c r="B424" s="250"/>
      <c r="C424" s="251"/>
      <c r="D424" s="252" t="s">
        <v>149</v>
      </c>
      <c r="E424" s="253" t="s">
        <v>1</v>
      </c>
      <c r="F424" s="254" t="s">
        <v>574</v>
      </c>
      <c r="G424" s="251"/>
      <c r="H424" s="255">
        <v>-15</v>
      </c>
      <c r="I424" s="256"/>
      <c r="J424" s="251"/>
      <c r="K424" s="251"/>
      <c r="L424" s="257"/>
      <c r="M424" s="258"/>
      <c r="N424" s="259"/>
      <c r="O424" s="259"/>
      <c r="P424" s="259"/>
      <c r="Q424" s="259"/>
      <c r="R424" s="259"/>
      <c r="S424" s="259"/>
      <c r="T424" s="26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1" t="s">
        <v>149</v>
      </c>
      <c r="AU424" s="261" t="s">
        <v>86</v>
      </c>
      <c r="AV424" s="13" t="s">
        <v>86</v>
      </c>
      <c r="AW424" s="13" t="s">
        <v>32</v>
      </c>
      <c r="AX424" s="13" t="s">
        <v>76</v>
      </c>
      <c r="AY424" s="261" t="s">
        <v>141</v>
      </c>
    </row>
    <row r="425" spans="1:51" s="14" customFormat="1" ht="12">
      <c r="A425" s="14"/>
      <c r="B425" s="262"/>
      <c r="C425" s="263"/>
      <c r="D425" s="252" t="s">
        <v>149</v>
      </c>
      <c r="E425" s="264" t="s">
        <v>1</v>
      </c>
      <c r="F425" s="265" t="s">
        <v>151</v>
      </c>
      <c r="G425" s="263"/>
      <c r="H425" s="266">
        <v>135.01999999999998</v>
      </c>
      <c r="I425" s="267"/>
      <c r="J425" s="263"/>
      <c r="K425" s="263"/>
      <c r="L425" s="268"/>
      <c r="M425" s="269"/>
      <c r="N425" s="270"/>
      <c r="O425" s="270"/>
      <c r="P425" s="270"/>
      <c r="Q425" s="270"/>
      <c r="R425" s="270"/>
      <c r="S425" s="270"/>
      <c r="T425" s="27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2" t="s">
        <v>149</v>
      </c>
      <c r="AU425" s="272" t="s">
        <v>86</v>
      </c>
      <c r="AV425" s="14" t="s">
        <v>147</v>
      </c>
      <c r="AW425" s="14" t="s">
        <v>32</v>
      </c>
      <c r="AX425" s="14" t="s">
        <v>84</v>
      </c>
      <c r="AY425" s="272" t="s">
        <v>141</v>
      </c>
    </row>
    <row r="426" spans="1:65" s="2" customFormat="1" ht="16.5" customHeight="1">
      <c r="A426" s="38"/>
      <c r="B426" s="39"/>
      <c r="C426" s="236" t="s">
        <v>579</v>
      </c>
      <c r="D426" s="236" t="s">
        <v>143</v>
      </c>
      <c r="E426" s="237" t="s">
        <v>580</v>
      </c>
      <c r="F426" s="238" t="s">
        <v>581</v>
      </c>
      <c r="G426" s="239" t="s">
        <v>154</v>
      </c>
      <c r="H426" s="240">
        <v>135.02</v>
      </c>
      <c r="I426" s="241"/>
      <c r="J426" s="242">
        <f>ROUND(I426*H426,2)</f>
        <v>0</v>
      </c>
      <c r="K426" s="243"/>
      <c r="L426" s="44"/>
      <c r="M426" s="244" t="s">
        <v>1</v>
      </c>
      <c r="N426" s="245" t="s">
        <v>41</v>
      </c>
      <c r="O426" s="91"/>
      <c r="P426" s="246">
        <f>O426*H426</f>
        <v>0</v>
      </c>
      <c r="Q426" s="246">
        <v>0.0045</v>
      </c>
      <c r="R426" s="246">
        <f>Q426*H426</f>
        <v>0.60759</v>
      </c>
      <c r="S426" s="246">
        <v>0</v>
      </c>
      <c r="T426" s="247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8" t="s">
        <v>235</v>
      </c>
      <c r="AT426" s="248" t="s">
        <v>143</v>
      </c>
      <c r="AU426" s="248" t="s">
        <v>86</v>
      </c>
      <c r="AY426" s="17" t="s">
        <v>141</v>
      </c>
      <c r="BE426" s="249">
        <f>IF(N426="základní",J426,0)</f>
        <v>0</v>
      </c>
      <c r="BF426" s="249">
        <f>IF(N426="snížená",J426,0)</f>
        <v>0</v>
      </c>
      <c r="BG426" s="249">
        <f>IF(N426="zákl. přenesená",J426,0)</f>
        <v>0</v>
      </c>
      <c r="BH426" s="249">
        <f>IF(N426="sníž. přenesená",J426,0)</f>
        <v>0</v>
      </c>
      <c r="BI426" s="249">
        <f>IF(N426="nulová",J426,0)</f>
        <v>0</v>
      </c>
      <c r="BJ426" s="17" t="s">
        <v>84</v>
      </c>
      <c r="BK426" s="249">
        <f>ROUND(I426*H426,2)</f>
        <v>0</v>
      </c>
      <c r="BL426" s="17" t="s">
        <v>235</v>
      </c>
      <c r="BM426" s="248" t="s">
        <v>582</v>
      </c>
    </row>
    <row r="427" spans="1:51" s="13" customFormat="1" ht="12">
      <c r="A427" s="13"/>
      <c r="B427" s="250"/>
      <c r="C427" s="251"/>
      <c r="D427" s="252" t="s">
        <v>149</v>
      </c>
      <c r="E427" s="253" t="s">
        <v>1</v>
      </c>
      <c r="F427" s="254" t="s">
        <v>572</v>
      </c>
      <c r="G427" s="251"/>
      <c r="H427" s="255">
        <v>90.96</v>
      </c>
      <c r="I427" s="256"/>
      <c r="J427" s="251"/>
      <c r="K427" s="251"/>
      <c r="L427" s="257"/>
      <c r="M427" s="258"/>
      <c r="N427" s="259"/>
      <c r="O427" s="259"/>
      <c r="P427" s="259"/>
      <c r="Q427" s="259"/>
      <c r="R427" s="259"/>
      <c r="S427" s="259"/>
      <c r="T427" s="26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1" t="s">
        <v>149</v>
      </c>
      <c r="AU427" s="261" t="s">
        <v>86</v>
      </c>
      <c r="AV427" s="13" t="s">
        <v>86</v>
      </c>
      <c r="AW427" s="13" t="s">
        <v>32</v>
      </c>
      <c r="AX427" s="13" t="s">
        <v>76</v>
      </c>
      <c r="AY427" s="261" t="s">
        <v>141</v>
      </c>
    </row>
    <row r="428" spans="1:51" s="13" customFormat="1" ht="12">
      <c r="A428" s="13"/>
      <c r="B428" s="250"/>
      <c r="C428" s="251"/>
      <c r="D428" s="252" t="s">
        <v>149</v>
      </c>
      <c r="E428" s="253" t="s">
        <v>1</v>
      </c>
      <c r="F428" s="254" t="s">
        <v>573</v>
      </c>
      <c r="G428" s="251"/>
      <c r="H428" s="255">
        <v>59.06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1" t="s">
        <v>149</v>
      </c>
      <c r="AU428" s="261" t="s">
        <v>86</v>
      </c>
      <c r="AV428" s="13" t="s">
        <v>86</v>
      </c>
      <c r="AW428" s="13" t="s">
        <v>32</v>
      </c>
      <c r="AX428" s="13" t="s">
        <v>76</v>
      </c>
      <c r="AY428" s="261" t="s">
        <v>141</v>
      </c>
    </row>
    <row r="429" spans="1:51" s="13" customFormat="1" ht="12">
      <c r="A429" s="13"/>
      <c r="B429" s="250"/>
      <c r="C429" s="251"/>
      <c r="D429" s="252" t="s">
        <v>149</v>
      </c>
      <c r="E429" s="253" t="s">
        <v>1</v>
      </c>
      <c r="F429" s="254" t="s">
        <v>574</v>
      </c>
      <c r="G429" s="251"/>
      <c r="H429" s="255">
        <v>-15</v>
      </c>
      <c r="I429" s="256"/>
      <c r="J429" s="251"/>
      <c r="K429" s="251"/>
      <c r="L429" s="257"/>
      <c r="M429" s="258"/>
      <c r="N429" s="259"/>
      <c r="O429" s="259"/>
      <c r="P429" s="259"/>
      <c r="Q429" s="259"/>
      <c r="R429" s="259"/>
      <c r="S429" s="259"/>
      <c r="T429" s="26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1" t="s">
        <v>149</v>
      </c>
      <c r="AU429" s="261" t="s">
        <v>86</v>
      </c>
      <c r="AV429" s="13" t="s">
        <v>86</v>
      </c>
      <c r="AW429" s="13" t="s">
        <v>32</v>
      </c>
      <c r="AX429" s="13" t="s">
        <v>76</v>
      </c>
      <c r="AY429" s="261" t="s">
        <v>141</v>
      </c>
    </row>
    <row r="430" spans="1:51" s="14" customFormat="1" ht="12">
      <c r="A430" s="14"/>
      <c r="B430" s="262"/>
      <c r="C430" s="263"/>
      <c r="D430" s="252" t="s">
        <v>149</v>
      </c>
      <c r="E430" s="264" t="s">
        <v>1</v>
      </c>
      <c r="F430" s="265" t="s">
        <v>151</v>
      </c>
      <c r="G430" s="263"/>
      <c r="H430" s="266">
        <v>135.01999999999998</v>
      </c>
      <c r="I430" s="267"/>
      <c r="J430" s="263"/>
      <c r="K430" s="263"/>
      <c r="L430" s="268"/>
      <c r="M430" s="269"/>
      <c r="N430" s="270"/>
      <c r="O430" s="270"/>
      <c r="P430" s="270"/>
      <c r="Q430" s="270"/>
      <c r="R430" s="270"/>
      <c r="S430" s="270"/>
      <c r="T430" s="27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2" t="s">
        <v>149</v>
      </c>
      <c r="AU430" s="272" t="s">
        <v>86</v>
      </c>
      <c r="AV430" s="14" t="s">
        <v>147</v>
      </c>
      <c r="AW430" s="14" t="s">
        <v>32</v>
      </c>
      <c r="AX430" s="14" t="s">
        <v>84</v>
      </c>
      <c r="AY430" s="272" t="s">
        <v>141</v>
      </c>
    </row>
    <row r="431" spans="1:65" s="2" customFormat="1" ht="21.75" customHeight="1">
      <c r="A431" s="38"/>
      <c r="B431" s="39"/>
      <c r="C431" s="236" t="s">
        <v>583</v>
      </c>
      <c r="D431" s="236" t="s">
        <v>143</v>
      </c>
      <c r="E431" s="237" t="s">
        <v>584</v>
      </c>
      <c r="F431" s="238" t="s">
        <v>585</v>
      </c>
      <c r="G431" s="239" t="s">
        <v>154</v>
      </c>
      <c r="H431" s="240">
        <v>135.02</v>
      </c>
      <c r="I431" s="241"/>
      <c r="J431" s="242">
        <f>ROUND(I431*H431,2)</f>
        <v>0</v>
      </c>
      <c r="K431" s="243"/>
      <c r="L431" s="44"/>
      <c r="M431" s="244" t="s">
        <v>1</v>
      </c>
      <c r="N431" s="245" t="s">
        <v>41</v>
      </c>
      <c r="O431" s="91"/>
      <c r="P431" s="246">
        <f>O431*H431</f>
        <v>0</v>
      </c>
      <c r="Q431" s="246">
        <v>0.0052</v>
      </c>
      <c r="R431" s="246">
        <f>Q431*H431</f>
        <v>0.7021040000000001</v>
      </c>
      <c r="S431" s="246">
        <v>0</v>
      </c>
      <c r="T431" s="247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8" t="s">
        <v>235</v>
      </c>
      <c r="AT431" s="248" t="s">
        <v>143</v>
      </c>
      <c r="AU431" s="248" t="s">
        <v>86</v>
      </c>
      <c r="AY431" s="17" t="s">
        <v>141</v>
      </c>
      <c r="BE431" s="249">
        <f>IF(N431="základní",J431,0)</f>
        <v>0</v>
      </c>
      <c r="BF431" s="249">
        <f>IF(N431="snížená",J431,0)</f>
        <v>0</v>
      </c>
      <c r="BG431" s="249">
        <f>IF(N431="zákl. přenesená",J431,0)</f>
        <v>0</v>
      </c>
      <c r="BH431" s="249">
        <f>IF(N431="sníž. přenesená",J431,0)</f>
        <v>0</v>
      </c>
      <c r="BI431" s="249">
        <f>IF(N431="nulová",J431,0)</f>
        <v>0</v>
      </c>
      <c r="BJ431" s="17" t="s">
        <v>84</v>
      </c>
      <c r="BK431" s="249">
        <f>ROUND(I431*H431,2)</f>
        <v>0</v>
      </c>
      <c r="BL431" s="17" t="s">
        <v>235</v>
      </c>
      <c r="BM431" s="248" t="s">
        <v>586</v>
      </c>
    </row>
    <row r="432" spans="1:51" s="13" customFormat="1" ht="12">
      <c r="A432" s="13"/>
      <c r="B432" s="250"/>
      <c r="C432" s="251"/>
      <c r="D432" s="252" t="s">
        <v>149</v>
      </c>
      <c r="E432" s="253" t="s">
        <v>1</v>
      </c>
      <c r="F432" s="254" t="s">
        <v>572</v>
      </c>
      <c r="G432" s="251"/>
      <c r="H432" s="255">
        <v>90.96</v>
      </c>
      <c r="I432" s="256"/>
      <c r="J432" s="251"/>
      <c r="K432" s="251"/>
      <c r="L432" s="257"/>
      <c r="M432" s="258"/>
      <c r="N432" s="259"/>
      <c r="O432" s="259"/>
      <c r="P432" s="259"/>
      <c r="Q432" s="259"/>
      <c r="R432" s="259"/>
      <c r="S432" s="259"/>
      <c r="T432" s="26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1" t="s">
        <v>149</v>
      </c>
      <c r="AU432" s="261" t="s">
        <v>86</v>
      </c>
      <c r="AV432" s="13" t="s">
        <v>86</v>
      </c>
      <c r="AW432" s="13" t="s">
        <v>32</v>
      </c>
      <c r="AX432" s="13" t="s">
        <v>76</v>
      </c>
      <c r="AY432" s="261" t="s">
        <v>141</v>
      </c>
    </row>
    <row r="433" spans="1:51" s="13" customFormat="1" ht="12">
      <c r="A433" s="13"/>
      <c r="B433" s="250"/>
      <c r="C433" s="251"/>
      <c r="D433" s="252" t="s">
        <v>149</v>
      </c>
      <c r="E433" s="253" t="s">
        <v>1</v>
      </c>
      <c r="F433" s="254" t="s">
        <v>573</v>
      </c>
      <c r="G433" s="251"/>
      <c r="H433" s="255">
        <v>59.06</v>
      </c>
      <c r="I433" s="256"/>
      <c r="J433" s="251"/>
      <c r="K433" s="251"/>
      <c r="L433" s="257"/>
      <c r="M433" s="258"/>
      <c r="N433" s="259"/>
      <c r="O433" s="259"/>
      <c r="P433" s="259"/>
      <c r="Q433" s="259"/>
      <c r="R433" s="259"/>
      <c r="S433" s="259"/>
      <c r="T433" s="26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1" t="s">
        <v>149</v>
      </c>
      <c r="AU433" s="261" t="s">
        <v>86</v>
      </c>
      <c r="AV433" s="13" t="s">
        <v>86</v>
      </c>
      <c r="AW433" s="13" t="s">
        <v>32</v>
      </c>
      <c r="AX433" s="13" t="s">
        <v>76</v>
      </c>
      <c r="AY433" s="261" t="s">
        <v>141</v>
      </c>
    </row>
    <row r="434" spans="1:51" s="13" customFormat="1" ht="12">
      <c r="A434" s="13"/>
      <c r="B434" s="250"/>
      <c r="C434" s="251"/>
      <c r="D434" s="252" t="s">
        <v>149</v>
      </c>
      <c r="E434" s="253" t="s">
        <v>1</v>
      </c>
      <c r="F434" s="254" t="s">
        <v>574</v>
      </c>
      <c r="G434" s="251"/>
      <c r="H434" s="255">
        <v>-15</v>
      </c>
      <c r="I434" s="256"/>
      <c r="J434" s="251"/>
      <c r="K434" s="251"/>
      <c r="L434" s="257"/>
      <c r="M434" s="258"/>
      <c r="N434" s="259"/>
      <c r="O434" s="259"/>
      <c r="P434" s="259"/>
      <c r="Q434" s="259"/>
      <c r="R434" s="259"/>
      <c r="S434" s="259"/>
      <c r="T434" s="26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1" t="s">
        <v>149</v>
      </c>
      <c r="AU434" s="261" t="s">
        <v>86</v>
      </c>
      <c r="AV434" s="13" t="s">
        <v>86</v>
      </c>
      <c r="AW434" s="13" t="s">
        <v>32</v>
      </c>
      <c r="AX434" s="13" t="s">
        <v>76</v>
      </c>
      <c r="AY434" s="261" t="s">
        <v>141</v>
      </c>
    </row>
    <row r="435" spans="1:51" s="14" customFormat="1" ht="12">
      <c r="A435" s="14"/>
      <c r="B435" s="262"/>
      <c r="C435" s="263"/>
      <c r="D435" s="252" t="s">
        <v>149</v>
      </c>
      <c r="E435" s="264" t="s">
        <v>1</v>
      </c>
      <c r="F435" s="265" t="s">
        <v>151</v>
      </c>
      <c r="G435" s="263"/>
      <c r="H435" s="266">
        <v>135.01999999999998</v>
      </c>
      <c r="I435" s="267"/>
      <c r="J435" s="263"/>
      <c r="K435" s="263"/>
      <c r="L435" s="268"/>
      <c r="M435" s="269"/>
      <c r="N435" s="270"/>
      <c r="O435" s="270"/>
      <c r="P435" s="270"/>
      <c r="Q435" s="270"/>
      <c r="R435" s="270"/>
      <c r="S435" s="270"/>
      <c r="T435" s="27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2" t="s">
        <v>149</v>
      </c>
      <c r="AU435" s="272" t="s">
        <v>86</v>
      </c>
      <c r="AV435" s="14" t="s">
        <v>147</v>
      </c>
      <c r="AW435" s="14" t="s">
        <v>32</v>
      </c>
      <c r="AX435" s="14" t="s">
        <v>84</v>
      </c>
      <c r="AY435" s="272" t="s">
        <v>141</v>
      </c>
    </row>
    <row r="436" spans="1:65" s="2" customFormat="1" ht="21.75" customHeight="1">
      <c r="A436" s="38"/>
      <c r="B436" s="39"/>
      <c r="C436" s="283" t="s">
        <v>587</v>
      </c>
      <c r="D436" s="283" t="s">
        <v>246</v>
      </c>
      <c r="E436" s="284" t="s">
        <v>588</v>
      </c>
      <c r="F436" s="285" t="s">
        <v>589</v>
      </c>
      <c r="G436" s="286" t="s">
        <v>154</v>
      </c>
      <c r="H436" s="287">
        <v>148.522</v>
      </c>
      <c r="I436" s="288"/>
      <c r="J436" s="289">
        <f>ROUND(I436*H436,2)</f>
        <v>0</v>
      </c>
      <c r="K436" s="290"/>
      <c r="L436" s="291"/>
      <c r="M436" s="292" t="s">
        <v>1</v>
      </c>
      <c r="N436" s="293" t="s">
        <v>41</v>
      </c>
      <c r="O436" s="91"/>
      <c r="P436" s="246">
        <f>O436*H436</f>
        <v>0</v>
      </c>
      <c r="Q436" s="246">
        <v>0.0102</v>
      </c>
      <c r="R436" s="246">
        <f>Q436*H436</f>
        <v>1.5149244</v>
      </c>
      <c r="S436" s="246">
        <v>0</v>
      </c>
      <c r="T436" s="247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48" t="s">
        <v>318</v>
      </c>
      <c r="AT436" s="248" t="s">
        <v>246</v>
      </c>
      <c r="AU436" s="248" t="s">
        <v>86</v>
      </c>
      <c r="AY436" s="17" t="s">
        <v>141</v>
      </c>
      <c r="BE436" s="249">
        <f>IF(N436="základní",J436,0)</f>
        <v>0</v>
      </c>
      <c r="BF436" s="249">
        <f>IF(N436="snížená",J436,0)</f>
        <v>0</v>
      </c>
      <c r="BG436" s="249">
        <f>IF(N436="zákl. přenesená",J436,0)</f>
        <v>0</v>
      </c>
      <c r="BH436" s="249">
        <f>IF(N436="sníž. přenesená",J436,0)</f>
        <v>0</v>
      </c>
      <c r="BI436" s="249">
        <f>IF(N436="nulová",J436,0)</f>
        <v>0</v>
      </c>
      <c r="BJ436" s="17" t="s">
        <v>84</v>
      </c>
      <c r="BK436" s="249">
        <f>ROUND(I436*H436,2)</f>
        <v>0</v>
      </c>
      <c r="BL436" s="17" t="s">
        <v>235</v>
      </c>
      <c r="BM436" s="248" t="s">
        <v>590</v>
      </c>
    </row>
    <row r="437" spans="1:51" s="13" customFormat="1" ht="12">
      <c r="A437" s="13"/>
      <c r="B437" s="250"/>
      <c r="C437" s="251"/>
      <c r="D437" s="252" t="s">
        <v>149</v>
      </c>
      <c r="E437" s="251"/>
      <c r="F437" s="254" t="s">
        <v>591</v>
      </c>
      <c r="G437" s="251"/>
      <c r="H437" s="255">
        <v>148.522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1" t="s">
        <v>149</v>
      </c>
      <c r="AU437" s="261" t="s">
        <v>86</v>
      </c>
      <c r="AV437" s="13" t="s">
        <v>86</v>
      </c>
      <c r="AW437" s="13" t="s">
        <v>4</v>
      </c>
      <c r="AX437" s="13" t="s">
        <v>84</v>
      </c>
      <c r="AY437" s="261" t="s">
        <v>141</v>
      </c>
    </row>
    <row r="438" spans="1:65" s="2" customFormat="1" ht="21.75" customHeight="1">
      <c r="A438" s="38"/>
      <c r="B438" s="39"/>
      <c r="C438" s="236" t="s">
        <v>592</v>
      </c>
      <c r="D438" s="236" t="s">
        <v>143</v>
      </c>
      <c r="E438" s="237" t="s">
        <v>593</v>
      </c>
      <c r="F438" s="238" t="s">
        <v>594</v>
      </c>
      <c r="G438" s="239" t="s">
        <v>154</v>
      </c>
      <c r="H438" s="240">
        <v>135.02</v>
      </c>
      <c r="I438" s="241"/>
      <c r="J438" s="242">
        <f>ROUND(I438*H438,2)</f>
        <v>0</v>
      </c>
      <c r="K438" s="243"/>
      <c r="L438" s="44"/>
      <c r="M438" s="244" t="s">
        <v>1</v>
      </c>
      <c r="N438" s="245" t="s">
        <v>41</v>
      </c>
      <c r="O438" s="91"/>
      <c r="P438" s="246">
        <f>O438*H438</f>
        <v>0</v>
      </c>
      <c r="Q438" s="246">
        <v>0</v>
      </c>
      <c r="R438" s="246">
        <f>Q438*H438</f>
        <v>0</v>
      </c>
      <c r="S438" s="246">
        <v>0</v>
      </c>
      <c r="T438" s="247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8" t="s">
        <v>235</v>
      </c>
      <c r="AT438" s="248" t="s">
        <v>143</v>
      </c>
      <c r="AU438" s="248" t="s">
        <v>86</v>
      </c>
      <c r="AY438" s="17" t="s">
        <v>141</v>
      </c>
      <c r="BE438" s="249">
        <f>IF(N438="základní",J438,0)</f>
        <v>0</v>
      </c>
      <c r="BF438" s="249">
        <f>IF(N438="snížená",J438,0)</f>
        <v>0</v>
      </c>
      <c r="BG438" s="249">
        <f>IF(N438="zákl. přenesená",J438,0)</f>
        <v>0</v>
      </c>
      <c r="BH438" s="249">
        <f>IF(N438="sníž. přenesená",J438,0)</f>
        <v>0</v>
      </c>
      <c r="BI438" s="249">
        <f>IF(N438="nulová",J438,0)</f>
        <v>0</v>
      </c>
      <c r="BJ438" s="17" t="s">
        <v>84</v>
      </c>
      <c r="BK438" s="249">
        <f>ROUND(I438*H438,2)</f>
        <v>0</v>
      </c>
      <c r="BL438" s="17" t="s">
        <v>235</v>
      </c>
      <c r="BM438" s="248" t="s">
        <v>595</v>
      </c>
    </row>
    <row r="439" spans="1:65" s="2" customFormat="1" ht="21.75" customHeight="1">
      <c r="A439" s="38"/>
      <c r="B439" s="39"/>
      <c r="C439" s="236" t="s">
        <v>596</v>
      </c>
      <c r="D439" s="236" t="s">
        <v>143</v>
      </c>
      <c r="E439" s="237" t="s">
        <v>597</v>
      </c>
      <c r="F439" s="238" t="s">
        <v>598</v>
      </c>
      <c r="G439" s="239" t="s">
        <v>154</v>
      </c>
      <c r="H439" s="240">
        <v>135.02</v>
      </c>
      <c r="I439" s="241"/>
      <c r="J439" s="242">
        <f>ROUND(I439*H439,2)</f>
        <v>0</v>
      </c>
      <c r="K439" s="243"/>
      <c r="L439" s="44"/>
      <c r="M439" s="244" t="s">
        <v>1</v>
      </c>
      <c r="N439" s="245" t="s">
        <v>41</v>
      </c>
      <c r="O439" s="91"/>
      <c r="P439" s="246">
        <f>O439*H439</f>
        <v>0</v>
      </c>
      <c r="Q439" s="246">
        <v>0</v>
      </c>
      <c r="R439" s="246">
        <f>Q439*H439</f>
        <v>0</v>
      </c>
      <c r="S439" s="246">
        <v>0</v>
      </c>
      <c r="T439" s="247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48" t="s">
        <v>235</v>
      </c>
      <c r="AT439" s="248" t="s">
        <v>143</v>
      </c>
      <c r="AU439" s="248" t="s">
        <v>86</v>
      </c>
      <c r="AY439" s="17" t="s">
        <v>141</v>
      </c>
      <c r="BE439" s="249">
        <f>IF(N439="základní",J439,0)</f>
        <v>0</v>
      </c>
      <c r="BF439" s="249">
        <f>IF(N439="snížená",J439,0)</f>
        <v>0</v>
      </c>
      <c r="BG439" s="249">
        <f>IF(N439="zákl. přenesená",J439,0)</f>
        <v>0</v>
      </c>
      <c r="BH439" s="249">
        <f>IF(N439="sníž. přenesená",J439,0)</f>
        <v>0</v>
      </c>
      <c r="BI439" s="249">
        <f>IF(N439="nulová",J439,0)</f>
        <v>0</v>
      </c>
      <c r="BJ439" s="17" t="s">
        <v>84</v>
      </c>
      <c r="BK439" s="249">
        <f>ROUND(I439*H439,2)</f>
        <v>0</v>
      </c>
      <c r="BL439" s="17" t="s">
        <v>235</v>
      </c>
      <c r="BM439" s="248" t="s">
        <v>599</v>
      </c>
    </row>
    <row r="440" spans="1:65" s="2" customFormat="1" ht="21.75" customHeight="1">
      <c r="A440" s="38"/>
      <c r="B440" s="39"/>
      <c r="C440" s="236" t="s">
        <v>600</v>
      </c>
      <c r="D440" s="236" t="s">
        <v>143</v>
      </c>
      <c r="E440" s="237" t="s">
        <v>601</v>
      </c>
      <c r="F440" s="238" t="s">
        <v>602</v>
      </c>
      <c r="G440" s="239" t="s">
        <v>172</v>
      </c>
      <c r="H440" s="240">
        <v>3.068</v>
      </c>
      <c r="I440" s="241"/>
      <c r="J440" s="242">
        <f>ROUND(I440*H440,2)</f>
        <v>0</v>
      </c>
      <c r="K440" s="243"/>
      <c r="L440" s="44"/>
      <c r="M440" s="244" t="s">
        <v>1</v>
      </c>
      <c r="N440" s="245" t="s">
        <v>41</v>
      </c>
      <c r="O440" s="91"/>
      <c r="P440" s="246">
        <f>O440*H440</f>
        <v>0</v>
      </c>
      <c r="Q440" s="246">
        <v>0</v>
      </c>
      <c r="R440" s="246">
        <f>Q440*H440</f>
        <v>0</v>
      </c>
      <c r="S440" s="246">
        <v>0</v>
      </c>
      <c r="T440" s="247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48" t="s">
        <v>235</v>
      </c>
      <c r="AT440" s="248" t="s">
        <v>143</v>
      </c>
      <c r="AU440" s="248" t="s">
        <v>86</v>
      </c>
      <c r="AY440" s="17" t="s">
        <v>141</v>
      </c>
      <c r="BE440" s="249">
        <f>IF(N440="základní",J440,0)</f>
        <v>0</v>
      </c>
      <c r="BF440" s="249">
        <f>IF(N440="snížená",J440,0)</f>
        <v>0</v>
      </c>
      <c r="BG440" s="249">
        <f>IF(N440="zákl. přenesená",J440,0)</f>
        <v>0</v>
      </c>
      <c r="BH440" s="249">
        <f>IF(N440="sníž. přenesená",J440,0)</f>
        <v>0</v>
      </c>
      <c r="BI440" s="249">
        <f>IF(N440="nulová",J440,0)</f>
        <v>0</v>
      </c>
      <c r="BJ440" s="17" t="s">
        <v>84</v>
      </c>
      <c r="BK440" s="249">
        <f>ROUND(I440*H440,2)</f>
        <v>0</v>
      </c>
      <c r="BL440" s="17" t="s">
        <v>235</v>
      </c>
      <c r="BM440" s="248" t="s">
        <v>603</v>
      </c>
    </row>
    <row r="441" spans="1:63" s="12" customFormat="1" ht="22.8" customHeight="1">
      <c r="A441" s="12"/>
      <c r="B441" s="220"/>
      <c r="C441" s="221"/>
      <c r="D441" s="222" t="s">
        <v>75</v>
      </c>
      <c r="E441" s="234" t="s">
        <v>604</v>
      </c>
      <c r="F441" s="234" t="s">
        <v>605</v>
      </c>
      <c r="G441" s="221"/>
      <c r="H441" s="221"/>
      <c r="I441" s="224"/>
      <c r="J441" s="235">
        <f>BK441</f>
        <v>0</v>
      </c>
      <c r="K441" s="221"/>
      <c r="L441" s="226"/>
      <c r="M441" s="227"/>
      <c r="N441" s="228"/>
      <c r="O441" s="228"/>
      <c r="P441" s="229">
        <f>SUM(P442:P517)</f>
        <v>0</v>
      </c>
      <c r="Q441" s="228"/>
      <c r="R441" s="229">
        <f>SUM(R442:R517)</f>
        <v>1.0086647599999998</v>
      </c>
      <c r="S441" s="228"/>
      <c r="T441" s="230">
        <f>SUM(T442:T517)</f>
        <v>0.06017348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31" t="s">
        <v>86</v>
      </c>
      <c r="AT441" s="232" t="s">
        <v>75</v>
      </c>
      <c r="AU441" s="232" t="s">
        <v>84</v>
      </c>
      <c r="AY441" s="231" t="s">
        <v>141</v>
      </c>
      <c r="BK441" s="233">
        <f>SUM(BK442:BK517)</f>
        <v>0</v>
      </c>
    </row>
    <row r="442" spans="1:65" s="2" customFormat="1" ht="21.75" customHeight="1">
      <c r="A442" s="38"/>
      <c r="B442" s="39"/>
      <c r="C442" s="236" t="s">
        <v>606</v>
      </c>
      <c r="D442" s="236" t="s">
        <v>143</v>
      </c>
      <c r="E442" s="237" t="s">
        <v>607</v>
      </c>
      <c r="F442" s="238" t="s">
        <v>608</v>
      </c>
      <c r="G442" s="239" t="s">
        <v>154</v>
      </c>
      <c r="H442" s="240">
        <v>510.511</v>
      </c>
      <c r="I442" s="241"/>
      <c r="J442" s="242">
        <f>ROUND(I442*H442,2)</f>
        <v>0</v>
      </c>
      <c r="K442" s="243"/>
      <c r="L442" s="44"/>
      <c r="M442" s="244" t="s">
        <v>1</v>
      </c>
      <c r="N442" s="245" t="s">
        <v>41</v>
      </c>
      <c r="O442" s="91"/>
      <c r="P442" s="246">
        <f>O442*H442</f>
        <v>0</v>
      </c>
      <c r="Q442" s="246">
        <v>0</v>
      </c>
      <c r="R442" s="246">
        <f>Q442*H442</f>
        <v>0</v>
      </c>
      <c r="S442" s="246">
        <v>0</v>
      </c>
      <c r="T442" s="247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48" t="s">
        <v>235</v>
      </c>
      <c r="AT442" s="248" t="s">
        <v>143</v>
      </c>
      <c r="AU442" s="248" t="s">
        <v>86</v>
      </c>
      <c r="AY442" s="17" t="s">
        <v>141</v>
      </c>
      <c r="BE442" s="249">
        <f>IF(N442="základní",J442,0)</f>
        <v>0</v>
      </c>
      <c r="BF442" s="249">
        <f>IF(N442="snížená",J442,0)</f>
        <v>0</v>
      </c>
      <c r="BG442" s="249">
        <f>IF(N442="zákl. přenesená",J442,0)</f>
        <v>0</v>
      </c>
      <c r="BH442" s="249">
        <f>IF(N442="sníž. přenesená",J442,0)</f>
        <v>0</v>
      </c>
      <c r="BI442" s="249">
        <f>IF(N442="nulová",J442,0)</f>
        <v>0</v>
      </c>
      <c r="BJ442" s="17" t="s">
        <v>84</v>
      </c>
      <c r="BK442" s="249">
        <f>ROUND(I442*H442,2)</f>
        <v>0</v>
      </c>
      <c r="BL442" s="17" t="s">
        <v>235</v>
      </c>
      <c r="BM442" s="248" t="s">
        <v>609</v>
      </c>
    </row>
    <row r="443" spans="1:51" s="15" customFormat="1" ht="12">
      <c r="A443" s="15"/>
      <c r="B443" s="273"/>
      <c r="C443" s="274"/>
      <c r="D443" s="252" t="s">
        <v>149</v>
      </c>
      <c r="E443" s="275" t="s">
        <v>1</v>
      </c>
      <c r="F443" s="276" t="s">
        <v>610</v>
      </c>
      <c r="G443" s="274"/>
      <c r="H443" s="275" t="s">
        <v>1</v>
      </c>
      <c r="I443" s="277"/>
      <c r="J443" s="274"/>
      <c r="K443" s="274"/>
      <c r="L443" s="278"/>
      <c r="M443" s="279"/>
      <c r="N443" s="280"/>
      <c r="O443" s="280"/>
      <c r="P443" s="280"/>
      <c r="Q443" s="280"/>
      <c r="R443" s="280"/>
      <c r="S443" s="280"/>
      <c r="T443" s="281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82" t="s">
        <v>149</v>
      </c>
      <c r="AU443" s="282" t="s">
        <v>86</v>
      </c>
      <c r="AV443" s="15" t="s">
        <v>84</v>
      </c>
      <c r="AW443" s="15" t="s">
        <v>32</v>
      </c>
      <c r="AX443" s="15" t="s">
        <v>76</v>
      </c>
      <c r="AY443" s="282" t="s">
        <v>141</v>
      </c>
    </row>
    <row r="444" spans="1:51" s="13" customFormat="1" ht="12">
      <c r="A444" s="13"/>
      <c r="B444" s="250"/>
      <c r="C444" s="251"/>
      <c r="D444" s="252" t="s">
        <v>149</v>
      </c>
      <c r="E444" s="253" t="s">
        <v>1</v>
      </c>
      <c r="F444" s="254" t="s">
        <v>611</v>
      </c>
      <c r="G444" s="251"/>
      <c r="H444" s="255">
        <v>254.06</v>
      </c>
      <c r="I444" s="256"/>
      <c r="J444" s="251"/>
      <c r="K444" s="251"/>
      <c r="L444" s="257"/>
      <c r="M444" s="258"/>
      <c r="N444" s="259"/>
      <c r="O444" s="259"/>
      <c r="P444" s="259"/>
      <c r="Q444" s="259"/>
      <c r="R444" s="259"/>
      <c r="S444" s="259"/>
      <c r="T444" s="26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1" t="s">
        <v>149</v>
      </c>
      <c r="AU444" s="261" t="s">
        <v>86</v>
      </c>
      <c r="AV444" s="13" t="s">
        <v>86</v>
      </c>
      <c r="AW444" s="13" t="s">
        <v>32</v>
      </c>
      <c r="AX444" s="13" t="s">
        <v>76</v>
      </c>
      <c r="AY444" s="261" t="s">
        <v>141</v>
      </c>
    </row>
    <row r="445" spans="1:51" s="15" customFormat="1" ht="12">
      <c r="A445" s="15"/>
      <c r="B445" s="273"/>
      <c r="C445" s="274"/>
      <c r="D445" s="252" t="s">
        <v>149</v>
      </c>
      <c r="E445" s="275" t="s">
        <v>1</v>
      </c>
      <c r="F445" s="276" t="s">
        <v>612</v>
      </c>
      <c r="G445" s="274"/>
      <c r="H445" s="275" t="s">
        <v>1</v>
      </c>
      <c r="I445" s="277"/>
      <c r="J445" s="274"/>
      <c r="K445" s="274"/>
      <c r="L445" s="278"/>
      <c r="M445" s="279"/>
      <c r="N445" s="280"/>
      <c r="O445" s="280"/>
      <c r="P445" s="280"/>
      <c r="Q445" s="280"/>
      <c r="R445" s="280"/>
      <c r="S445" s="280"/>
      <c r="T445" s="281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82" t="s">
        <v>149</v>
      </c>
      <c r="AU445" s="282" t="s">
        <v>86</v>
      </c>
      <c r="AV445" s="15" t="s">
        <v>84</v>
      </c>
      <c r="AW445" s="15" t="s">
        <v>32</v>
      </c>
      <c r="AX445" s="15" t="s">
        <v>76</v>
      </c>
      <c r="AY445" s="282" t="s">
        <v>141</v>
      </c>
    </row>
    <row r="446" spans="1:51" s="15" customFormat="1" ht="12">
      <c r="A446" s="15"/>
      <c r="B446" s="273"/>
      <c r="C446" s="274"/>
      <c r="D446" s="252" t="s">
        <v>149</v>
      </c>
      <c r="E446" s="275" t="s">
        <v>1</v>
      </c>
      <c r="F446" s="276" t="s">
        <v>225</v>
      </c>
      <c r="G446" s="274"/>
      <c r="H446" s="275" t="s">
        <v>1</v>
      </c>
      <c r="I446" s="277"/>
      <c r="J446" s="274"/>
      <c r="K446" s="274"/>
      <c r="L446" s="278"/>
      <c r="M446" s="279"/>
      <c r="N446" s="280"/>
      <c r="O446" s="280"/>
      <c r="P446" s="280"/>
      <c r="Q446" s="280"/>
      <c r="R446" s="280"/>
      <c r="S446" s="280"/>
      <c r="T446" s="281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82" t="s">
        <v>149</v>
      </c>
      <c r="AU446" s="282" t="s">
        <v>86</v>
      </c>
      <c r="AV446" s="15" t="s">
        <v>84</v>
      </c>
      <c r="AW446" s="15" t="s">
        <v>32</v>
      </c>
      <c r="AX446" s="15" t="s">
        <v>76</v>
      </c>
      <c r="AY446" s="282" t="s">
        <v>141</v>
      </c>
    </row>
    <row r="447" spans="1:51" s="13" customFormat="1" ht="12">
      <c r="A447" s="13"/>
      <c r="B447" s="250"/>
      <c r="C447" s="251"/>
      <c r="D447" s="252" t="s">
        <v>149</v>
      </c>
      <c r="E447" s="253" t="s">
        <v>1</v>
      </c>
      <c r="F447" s="254" t="s">
        <v>275</v>
      </c>
      <c r="G447" s="251"/>
      <c r="H447" s="255">
        <v>21.376</v>
      </c>
      <c r="I447" s="256"/>
      <c r="J447" s="251"/>
      <c r="K447" s="251"/>
      <c r="L447" s="257"/>
      <c r="M447" s="258"/>
      <c r="N447" s="259"/>
      <c r="O447" s="259"/>
      <c r="P447" s="259"/>
      <c r="Q447" s="259"/>
      <c r="R447" s="259"/>
      <c r="S447" s="259"/>
      <c r="T447" s="26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1" t="s">
        <v>149</v>
      </c>
      <c r="AU447" s="261" t="s">
        <v>86</v>
      </c>
      <c r="AV447" s="13" t="s">
        <v>86</v>
      </c>
      <c r="AW447" s="13" t="s">
        <v>32</v>
      </c>
      <c r="AX447" s="13" t="s">
        <v>76</v>
      </c>
      <c r="AY447" s="261" t="s">
        <v>141</v>
      </c>
    </row>
    <row r="448" spans="1:51" s="13" customFormat="1" ht="12">
      <c r="A448" s="13"/>
      <c r="B448" s="250"/>
      <c r="C448" s="251"/>
      <c r="D448" s="252" t="s">
        <v>149</v>
      </c>
      <c r="E448" s="253" t="s">
        <v>1</v>
      </c>
      <c r="F448" s="254" t="s">
        <v>276</v>
      </c>
      <c r="G448" s="251"/>
      <c r="H448" s="255">
        <v>155.84</v>
      </c>
      <c r="I448" s="256"/>
      <c r="J448" s="251"/>
      <c r="K448" s="251"/>
      <c r="L448" s="257"/>
      <c r="M448" s="258"/>
      <c r="N448" s="259"/>
      <c r="O448" s="259"/>
      <c r="P448" s="259"/>
      <c r="Q448" s="259"/>
      <c r="R448" s="259"/>
      <c r="S448" s="259"/>
      <c r="T448" s="26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1" t="s">
        <v>149</v>
      </c>
      <c r="AU448" s="261" t="s">
        <v>86</v>
      </c>
      <c r="AV448" s="13" t="s">
        <v>86</v>
      </c>
      <c r="AW448" s="13" t="s">
        <v>32</v>
      </c>
      <c r="AX448" s="13" t="s">
        <v>76</v>
      </c>
      <c r="AY448" s="261" t="s">
        <v>141</v>
      </c>
    </row>
    <row r="449" spans="1:51" s="13" customFormat="1" ht="12">
      <c r="A449" s="13"/>
      <c r="B449" s="250"/>
      <c r="C449" s="251"/>
      <c r="D449" s="252" t="s">
        <v>149</v>
      </c>
      <c r="E449" s="253" t="s">
        <v>1</v>
      </c>
      <c r="F449" s="254" t="s">
        <v>277</v>
      </c>
      <c r="G449" s="251"/>
      <c r="H449" s="255">
        <v>121.152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1" t="s">
        <v>149</v>
      </c>
      <c r="AU449" s="261" t="s">
        <v>86</v>
      </c>
      <c r="AV449" s="13" t="s">
        <v>86</v>
      </c>
      <c r="AW449" s="13" t="s">
        <v>32</v>
      </c>
      <c r="AX449" s="13" t="s">
        <v>76</v>
      </c>
      <c r="AY449" s="261" t="s">
        <v>141</v>
      </c>
    </row>
    <row r="450" spans="1:51" s="15" customFormat="1" ht="12">
      <c r="A450" s="15"/>
      <c r="B450" s="273"/>
      <c r="C450" s="274"/>
      <c r="D450" s="252" t="s">
        <v>149</v>
      </c>
      <c r="E450" s="275" t="s">
        <v>1</v>
      </c>
      <c r="F450" s="276" t="s">
        <v>283</v>
      </c>
      <c r="G450" s="274"/>
      <c r="H450" s="275" t="s">
        <v>1</v>
      </c>
      <c r="I450" s="277"/>
      <c r="J450" s="274"/>
      <c r="K450" s="274"/>
      <c r="L450" s="278"/>
      <c r="M450" s="279"/>
      <c r="N450" s="280"/>
      <c r="O450" s="280"/>
      <c r="P450" s="280"/>
      <c r="Q450" s="280"/>
      <c r="R450" s="280"/>
      <c r="S450" s="280"/>
      <c r="T450" s="281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82" t="s">
        <v>149</v>
      </c>
      <c r="AU450" s="282" t="s">
        <v>86</v>
      </c>
      <c r="AV450" s="15" t="s">
        <v>84</v>
      </c>
      <c r="AW450" s="15" t="s">
        <v>32</v>
      </c>
      <c r="AX450" s="15" t="s">
        <v>76</v>
      </c>
      <c r="AY450" s="282" t="s">
        <v>141</v>
      </c>
    </row>
    <row r="451" spans="1:51" s="13" customFormat="1" ht="12">
      <c r="A451" s="13"/>
      <c r="B451" s="250"/>
      <c r="C451" s="251"/>
      <c r="D451" s="252" t="s">
        <v>149</v>
      </c>
      <c r="E451" s="253" t="s">
        <v>1</v>
      </c>
      <c r="F451" s="254" t="s">
        <v>284</v>
      </c>
      <c r="G451" s="251"/>
      <c r="H451" s="255">
        <v>-135</v>
      </c>
      <c r="I451" s="256"/>
      <c r="J451" s="251"/>
      <c r="K451" s="251"/>
      <c r="L451" s="257"/>
      <c r="M451" s="258"/>
      <c r="N451" s="259"/>
      <c r="O451" s="259"/>
      <c r="P451" s="259"/>
      <c r="Q451" s="259"/>
      <c r="R451" s="259"/>
      <c r="S451" s="259"/>
      <c r="T451" s="26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1" t="s">
        <v>149</v>
      </c>
      <c r="AU451" s="261" t="s">
        <v>86</v>
      </c>
      <c r="AV451" s="13" t="s">
        <v>86</v>
      </c>
      <c r="AW451" s="13" t="s">
        <v>32</v>
      </c>
      <c r="AX451" s="13" t="s">
        <v>76</v>
      </c>
      <c r="AY451" s="261" t="s">
        <v>141</v>
      </c>
    </row>
    <row r="452" spans="1:51" s="15" customFormat="1" ht="12">
      <c r="A452" s="15"/>
      <c r="B452" s="273"/>
      <c r="C452" s="274"/>
      <c r="D452" s="252" t="s">
        <v>149</v>
      </c>
      <c r="E452" s="275" t="s">
        <v>1</v>
      </c>
      <c r="F452" s="276" t="s">
        <v>206</v>
      </c>
      <c r="G452" s="274"/>
      <c r="H452" s="275" t="s">
        <v>1</v>
      </c>
      <c r="I452" s="277"/>
      <c r="J452" s="274"/>
      <c r="K452" s="274"/>
      <c r="L452" s="278"/>
      <c r="M452" s="279"/>
      <c r="N452" s="280"/>
      <c r="O452" s="280"/>
      <c r="P452" s="280"/>
      <c r="Q452" s="280"/>
      <c r="R452" s="280"/>
      <c r="S452" s="280"/>
      <c r="T452" s="281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82" t="s">
        <v>149</v>
      </c>
      <c r="AU452" s="282" t="s">
        <v>86</v>
      </c>
      <c r="AV452" s="15" t="s">
        <v>84</v>
      </c>
      <c r="AW452" s="15" t="s">
        <v>32</v>
      </c>
      <c r="AX452" s="15" t="s">
        <v>76</v>
      </c>
      <c r="AY452" s="282" t="s">
        <v>141</v>
      </c>
    </row>
    <row r="453" spans="1:51" s="13" customFormat="1" ht="12">
      <c r="A453" s="13"/>
      <c r="B453" s="250"/>
      <c r="C453" s="251"/>
      <c r="D453" s="252" t="s">
        <v>149</v>
      </c>
      <c r="E453" s="253" t="s">
        <v>1</v>
      </c>
      <c r="F453" s="254" t="s">
        <v>207</v>
      </c>
      <c r="G453" s="251"/>
      <c r="H453" s="255">
        <v>56.304</v>
      </c>
      <c r="I453" s="256"/>
      <c r="J453" s="251"/>
      <c r="K453" s="251"/>
      <c r="L453" s="257"/>
      <c r="M453" s="258"/>
      <c r="N453" s="259"/>
      <c r="O453" s="259"/>
      <c r="P453" s="259"/>
      <c r="Q453" s="259"/>
      <c r="R453" s="259"/>
      <c r="S453" s="259"/>
      <c r="T453" s="26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1" t="s">
        <v>149</v>
      </c>
      <c r="AU453" s="261" t="s">
        <v>86</v>
      </c>
      <c r="AV453" s="13" t="s">
        <v>86</v>
      </c>
      <c r="AW453" s="13" t="s">
        <v>32</v>
      </c>
      <c r="AX453" s="13" t="s">
        <v>76</v>
      </c>
      <c r="AY453" s="261" t="s">
        <v>141</v>
      </c>
    </row>
    <row r="454" spans="1:51" s="13" customFormat="1" ht="12">
      <c r="A454" s="13"/>
      <c r="B454" s="250"/>
      <c r="C454" s="251"/>
      <c r="D454" s="252" t="s">
        <v>149</v>
      </c>
      <c r="E454" s="253" t="s">
        <v>1</v>
      </c>
      <c r="F454" s="254" t="s">
        <v>208</v>
      </c>
      <c r="G454" s="251"/>
      <c r="H454" s="255">
        <v>-4.429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1" t="s">
        <v>149</v>
      </c>
      <c r="AU454" s="261" t="s">
        <v>86</v>
      </c>
      <c r="AV454" s="13" t="s">
        <v>86</v>
      </c>
      <c r="AW454" s="13" t="s">
        <v>32</v>
      </c>
      <c r="AX454" s="13" t="s">
        <v>76</v>
      </c>
      <c r="AY454" s="261" t="s">
        <v>141</v>
      </c>
    </row>
    <row r="455" spans="1:51" s="15" customFormat="1" ht="12">
      <c r="A455" s="15"/>
      <c r="B455" s="273"/>
      <c r="C455" s="274"/>
      <c r="D455" s="252" t="s">
        <v>149</v>
      </c>
      <c r="E455" s="275" t="s">
        <v>1</v>
      </c>
      <c r="F455" s="276" t="s">
        <v>613</v>
      </c>
      <c r="G455" s="274"/>
      <c r="H455" s="275" t="s">
        <v>1</v>
      </c>
      <c r="I455" s="277"/>
      <c r="J455" s="274"/>
      <c r="K455" s="274"/>
      <c r="L455" s="278"/>
      <c r="M455" s="279"/>
      <c r="N455" s="280"/>
      <c r="O455" s="280"/>
      <c r="P455" s="280"/>
      <c r="Q455" s="280"/>
      <c r="R455" s="280"/>
      <c r="S455" s="280"/>
      <c r="T455" s="281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82" t="s">
        <v>149</v>
      </c>
      <c r="AU455" s="282" t="s">
        <v>86</v>
      </c>
      <c r="AV455" s="15" t="s">
        <v>84</v>
      </c>
      <c r="AW455" s="15" t="s">
        <v>32</v>
      </c>
      <c r="AX455" s="15" t="s">
        <v>76</v>
      </c>
      <c r="AY455" s="282" t="s">
        <v>141</v>
      </c>
    </row>
    <row r="456" spans="1:51" s="13" customFormat="1" ht="12">
      <c r="A456" s="13"/>
      <c r="B456" s="250"/>
      <c r="C456" s="251"/>
      <c r="D456" s="252" t="s">
        <v>149</v>
      </c>
      <c r="E456" s="253" t="s">
        <v>1</v>
      </c>
      <c r="F456" s="254" t="s">
        <v>219</v>
      </c>
      <c r="G456" s="251"/>
      <c r="H456" s="255">
        <v>13.856</v>
      </c>
      <c r="I456" s="256"/>
      <c r="J456" s="251"/>
      <c r="K456" s="251"/>
      <c r="L456" s="257"/>
      <c r="M456" s="258"/>
      <c r="N456" s="259"/>
      <c r="O456" s="259"/>
      <c r="P456" s="259"/>
      <c r="Q456" s="259"/>
      <c r="R456" s="259"/>
      <c r="S456" s="259"/>
      <c r="T456" s="26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1" t="s">
        <v>149</v>
      </c>
      <c r="AU456" s="261" t="s">
        <v>86</v>
      </c>
      <c r="AV456" s="13" t="s">
        <v>86</v>
      </c>
      <c r="AW456" s="13" t="s">
        <v>32</v>
      </c>
      <c r="AX456" s="13" t="s">
        <v>76</v>
      </c>
      <c r="AY456" s="261" t="s">
        <v>141</v>
      </c>
    </row>
    <row r="457" spans="1:51" s="13" customFormat="1" ht="12">
      <c r="A457" s="13"/>
      <c r="B457" s="250"/>
      <c r="C457" s="251"/>
      <c r="D457" s="252" t="s">
        <v>149</v>
      </c>
      <c r="E457" s="253" t="s">
        <v>1</v>
      </c>
      <c r="F457" s="254" t="s">
        <v>220</v>
      </c>
      <c r="G457" s="251"/>
      <c r="H457" s="255">
        <v>-4.83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1" t="s">
        <v>149</v>
      </c>
      <c r="AU457" s="261" t="s">
        <v>86</v>
      </c>
      <c r="AV457" s="13" t="s">
        <v>86</v>
      </c>
      <c r="AW457" s="13" t="s">
        <v>32</v>
      </c>
      <c r="AX457" s="13" t="s">
        <v>76</v>
      </c>
      <c r="AY457" s="261" t="s">
        <v>141</v>
      </c>
    </row>
    <row r="458" spans="1:51" s="13" customFormat="1" ht="12">
      <c r="A458" s="13"/>
      <c r="B458" s="250"/>
      <c r="C458" s="251"/>
      <c r="D458" s="252" t="s">
        <v>149</v>
      </c>
      <c r="E458" s="253" t="s">
        <v>1</v>
      </c>
      <c r="F458" s="254" t="s">
        <v>219</v>
      </c>
      <c r="G458" s="251"/>
      <c r="H458" s="255">
        <v>13.856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1" t="s">
        <v>149</v>
      </c>
      <c r="AU458" s="261" t="s">
        <v>86</v>
      </c>
      <c r="AV458" s="13" t="s">
        <v>86</v>
      </c>
      <c r="AW458" s="13" t="s">
        <v>32</v>
      </c>
      <c r="AX458" s="13" t="s">
        <v>76</v>
      </c>
      <c r="AY458" s="261" t="s">
        <v>141</v>
      </c>
    </row>
    <row r="459" spans="1:51" s="13" customFormat="1" ht="12">
      <c r="A459" s="13"/>
      <c r="B459" s="250"/>
      <c r="C459" s="251"/>
      <c r="D459" s="252" t="s">
        <v>149</v>
      </c>
      <c r="E459" s="253" t="s">
        <v>1</v>
      </c>
      <c r="F459" s="254" t="s">
        <v>220</v>
      </c>
      <c r="G459" s="251"/>
      <c r="H459" s="255">
        <v>-4.83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1" t="s">
        <v>149</v>
      </c>
      <c r="AU459" s="261" t="s">
        <v>86</v>
      </c>
      <c r="AV459" s="13" t="s">
        <v>86</v>
      </c>
      <c r="AW459" s="13" t="s">
        <v>32</v>
      </c>
      <c r="AX459" s="13" t="s">
        <v>76</v>
      </c>
      <c r="AY459" s="261" t="s">
        <v>141</v>
      </c>
    </row>
    <row r="460" spans="1:51" s="13" customFormat="1" ht="12">
      <c r="A460" s="13"/>
      <c r="B460" s="250"/>
      <c r="C460" s="251"/>
      <c r="D460" s="252" t="s">
        <v>149</v>
      </c>
      <c r="E460" s="253" t="s">
        <v>1</v>
      </c>
      <c r="F460" s="254" t="s">
        <v>278</v>
      </c>
      <c r="G460" s="251"/>
      <c r="H460" s="255">
        <v>23.156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1" t="s">
        <v>149</v>
      </c>
      <c r="AU460" s="261" t="s">
        <v>86</v>
      </c>
      <c r="AV460" s="13" t="s">
        <v>86</v>
      </c>
      <c r="AW460" s="13" t="s">
        <v>32</v>
      </c>
      <c r="AX460" s="13" t="s">
        <v>76</v>
      </c>
      <c r="AY460" s="261" t="s">
        <v>141</v>
      </c>
    </row>
    <row r="461" spans="1:51" s="14" customFormat="1" ht="12">
      <c r="A461" s="14"/>
      <c r="B461" s="262"/>
      <c r="C461" s="263"/>
      <c r="D461" s="252" t="s">
        <v>149</v>
      </c>
      <c r="E461" s="264" t="s">
        <v>1</v>
      </c>
      <c r="F461" s="265" t="s">
        <v>151</v>
      </c>
      <c r="G461" s="263"/>
      <c r="H461" s="266">
        <v>510.511</v>
      </c>
      <c r="I461" s="267"/>
      <c r="J461" s="263"/>
      <c r="K461" s="263"/>
      <c r="L461" s="268"/>
      <c r="M461" s="269"/>
      <c r="N461" s="270"/>
      <c r="O461" s="270"/>
      <c r="P461" s="270"/>
      <c r="Q461" s="270"/>
      <c r="R461" s="270"/>
      <c r="S461" s="270"/>
      <c r="T461" s="27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2" t="s">
        <v>149</v>
      </c>
      <c r="AU461" s="272" t="s">
        <v>86</v>
      </c>
      <c r="AV461" s="14" t="s">
        <v>147</v>
      </c>
      <c r="AW461" s="14" t="s">
        <v>32</v>
      </c>
      <c r="AX461" s="14" t="s">
        <v>84</v>
      </c>
      <c r="AY461" s="272" t="s">
        <v>141</v>
      </c>
    </row>
    <row r="462" spans="1:65" s="2" customFormat="1" ht="16.5" customHeight="1">
      <c r="A462" s="38"/>
      <c r="B462" s="39"/>
      <c r="C462" s="236" t="s">
        <v>614</v>
      </c>
      <c r="D462" s="236" t="s">
        <v>143</v>
      </c>
      <c r="E462" s="237" t="s">
        <v>615</v>
      </c>
      <c r="F462" s="238" t="s">
        <v>616</v>
      </c>
      <c r="G462" s="239" t="s">
        <v>154</v>
      </c>
      <c r="H462" s="240">
        <v>194.108</v>
      </c>
      <c r="I462" s="241"/>
      <c r="J462" s="242">
        <f>ROUND(I462*H462,2)</f>
        <v>0</v>
      </c>
      <c r="K462" s="243"/>
      <c r="L462" s="44"/>
      <c r="M462" s="244" t="s">
        <v>1</v>
      </c>
      <c r="N462" s="245" t="s">
        <v>41</v>
      </c>
      <c r="O462" s="91"/>
      <c r="P462" s="246">
        <f>O462*H462</f>
        <v>0</v>
      </c>
      <c r="Q462" s="246">
        <v>0.001</v>
      </c>
      <c r="R462" s="246">
        <f>Q462*H462</f>
        <v>0.194108</v>
      </c>
      <c r="S462" s="246">
        <v>0.00031</v>
      </c>
      <c r="T462" s="247">
        <f>S462*H462</f>
        <v>0.06017348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48" t="s">
        <v>235</v>
      </c>
      <c r="AT462" s="248" t="s">
        <v>143</v>
      </c>
      <c r="AU462" s="248" t="s">
        <v>86</v>
      </c>
      <c r="AY462" s="17" t="s">
        <v>141</v>
      </c>
      <c r="BE462" s="249">
        <f>IF(N462="základní",J462,0)</f>
        <v>0</v>
      </c>
      <c r="BF462" s="249">
        <f>IF(N462="snížená",J462,0)</f>
        <v>0</v>
      </c>
      <c r="BG462" s="249">
        <f>IF(N462="zákl. přenesená",J462,0)</f>
        <v>0</v>
      </c>
      <c r="BH462" s="249">
        <f>IF(N462="sníž. přenesená",J462,0)</f>
        <v>0</v>
      </c>
      <c r="BI462" s="249">
        <f>IF(N462="nulová",J462,0)</f>
        <v>0</v>
      </c>
      <c r="BJ462" s="17" t="s">
        <v>84</v>
      </c>
      <c r="BK462" s="249">
        <f>ROUND(I462*H462,2)</f>
        <v>0</v>
      </c>
      <c r="BL462" s="17" t="s">
        <v>235</v>
      </c>
      <c r="BM462" s="248" t="s">
        <v>617</v>
      </c>
    </row>
    <row r="463" spans="1:51" s="15" customFormat="1" ht="12">
      <c r="A463" s="15"/>
      <c r="B463" s="273"/>
      <c r="C463" s="274"/>
      <c r="D463" s="252" t="s">
        <v>149</v>
      </c>
      <c r="E463" s="275" t="s">
        <v>1</v>
      </c>
      <c r="F463" s="276" t="s">
        <v>618</v>
      </c>
      <c r="G463" s="274"/>
      <c r="H463" s="275" t="s">
        <v>1</v>
      </c>
      <c r="I463" s="277"/>
      <c r="J463" s="274"/>
      <c r="K463" s="274"/>
      <c r="L463" s="278"/>
      <c r="M463" s="279"/>
      <c r="N463" s="280"/>
      <c r="O463" s="280"/>
      <c r="P463" s="280"/>
      <c r="Q463" s="280"/>
      <c r="R463" s="280"/>
      <c r="S463" s="280"/>
      <c r="T463" s="28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82" t="s">
        <v>149</v>
      </c>
      <c r="AU463" s="282" t="s">
        <v>86</v>
      </c>
      <c r="AV463" s="15" t="s">
        <v>84</v>
      </c>
      <c r="AW463" s="15" t="s">
        <v>32</v>
      </c>
      <c r="AX463" s="15" t="s">
        <v>76</v>
      </c>
      <c r="AY463" s="282" t="s">
        <v>141</v>
      </c>
    </row>
    <row r="464" spans="1:51" s="13" customFormat="1" ht="12">
      <c r="A464" s="13"/>
      <c r="B464" s="250"/>
      <c r="C464" s="251"/>
      <c r="D464" s="252" t="s">
        <v>149</v>
      </c>
      <c r="E464" s="253" t="s">
        <v>1</v>
      </c>
      <c r="F464" s="254" t="s">
        <v>619</v>
      </c>
      <c r="G464" s="251"/>
      <c r="H464" s="255">
        <v>144.896</v>
      </c>
      <c r="I464" s="256"/>
      <c r="J464" s="251"/>
      <c r="K464" s="251"/>
      <c r="L464" s="257"/>
      <c r="M464" s="258"/>
      <c r="N464" s="259"/>
      <c r="O464" s="259"/>
      <c r="P464" s="259"/>
      <c r="Q464" s="259"/>
      <c r="R464" s="259"/>
      <c r="S464" s="259"/>
      <c r="T464" s="26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1" t="s">
        <v>149</v>
      </c>
      <c r="AU464" s="261" t="s">
        <v>86</v>
      </c>
      <c r="AV464" s="13" t="s">
        <v>86</v>
      </c>
      <c r="AW464" s="13" t="s">
        <v>32</v>
      </c>
      <c r="AX464" s="13" t="s">
        <v>76</v>
      </c>
      <c r="AY464" s="261" t="s">
        <v>141</v>
      </c>
    </row>
    <row r="465" spans="1:51" s="13" customFormat="1" ht="12">
      <c r="A465" s="13"/>
      <c r="B465" s="250"/>
      <c r="C465" s="251"/>
      <c r="D465" s="252" t="s">
        <v>149</v>
      </c>
      <c r="E465" s="253" t="s">
        <v>1</v>
      </c>
      <c r="F465" s="254" t="s">
        <v>620</v>
      </c>
      <c r="G465" s="251"/>
      <c r="H465" s="255">
        <v>49.212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1" t="s">
        <v>149</v>
      </c>
      <c r="AU465" s="261" t="s">
        <v>86</v>
      </c>
      <c r="AV465" s="13" t="s">
        <v>86</v>
      </c>
      <c r="AW465" s="13" t="s">
        <v>32</v>
      </c>
      <c r="AX465" s="13" t="s">
        <v>76</v>
      </c>
      <c r="AY465" s="261" t="s">
        <v>141</v>
      </c>
    </row>
    <row r="466" spans="1:51" s="14" customFormat="1" ht="12">
      <c r="A466" s="14"/>
      <c r="B466" s="262"/>
      <c r="C466" s="263"/>
      <c r="D466" s="252" t="s">
        <v>149</v>
      </c>
      <c r="E466" s="264" t="s">
        <v>1</v>
      </c>
      <c r="F466" s="265" t="s">
        <v>151</v>
      </c>
      <c r="G466" s="263"/>
      <c r="H466" s="266">
        <v>194.108</v>
      </c>
      <c r="I466" s="267"/>
      <c r="J466" s="263"/>
      <c r="K466" s="263"/>
      <c r="L466" s="268"/>
      <c r="M466" s="269"/>
      <c r="N466" s="270"/>
      <c r="O466" s="270"/>
      <c r="P466" s="270"/>
      <c r="Q466" s="270"/>
      <c r="R466" s="270"/>
      <c r="S466" s="270"/>
      <c r="T466" s="27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2" t="s">
        <v>149</v>
      </c>
      <c r="AU466" s="272" t="s">
        <v>86</v>
      </c>
      <c r="AV466" s="14" t="s">
        <v>147</v>
      </c>
      <c r="AW466" s="14" t="s">
        <v>32</v>
      </c>
      <c r="AX466" s="14" t="s">
        <v>84</v>
      </c>
      <c r="AY466" s="272" t="s">
        <v>141</v>
      </c>
    </row>
    <row r="467" spans="1:65" s="2" customFormat="1" ht="21.75" customHeight="1">
      <c r="A467" s="38"/>
      <c r="B467" s="39"/>
      <c r="C467" s="236" t="s">
        <v>621</v>
      </c>
      <c r="D467" s="236" t="s">
        <v>143</v>
      </c>
      <c r="E467" s="237" t="s">
        <v>622</v>
      </c>
      <c r="F467" s="238" t="s">
        <v>623</v>
      </c>
      <c r="G467" s="239" t="s">
        <v>154</v>
      </c>
      <c r="H467" s="240">
        <v>194.108</v>
      </c>
      <c r="I467" s="241"/>
      <c r="J467" s="242">
        <f>ROUND(I467*H467,2)</f>
        <v>0</v>
      </c>
      <c r="K467" s="243"/>
      <c r="L467" s="44"/>
      <c r="M467" s="244" t="s">
        <v>1</v>
      </c>
      <c r="N467" s="245" t="s">
        <v>41</v>
      </c>
      <c r="O467" s="91"/>
      <c r="P467" s="246">
        <f>O467*H467</f>
        <v>0</v>
      </c>
      <c r="Q467" s="246">
        <v>0.00318</v>
      </c>
      <c r="R467" s="246">
        <f>Q467*H467</f>
        <v>0.61726344</v>
      </c>
      <c r="S467" s="246">
        <v>0</v>
      </c>
      <c r="T467" s="247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8" t="s">
        <v>235</v>
      </c>
      <c r="AT467" s="248" t="s">
        <v>143</v>
      </c>
      <c r="AU467" s="248" t="s">
        <v>86</v>
      </c>
      <c r="AY467" s="17" t="s">
        <v>141</v>
      </c>
      <c r="BE467" s="249">
        <f>IF(N467="základní",J467,0)</f>
        <v>0</v>
      </c>
      <c r="BF467" s="249">
        <f>IF(N467="snížená",J467,0)</f>
        <v>0</v>
      </c>
      <c r="BG467" s="249">
        <f>IF(N467="zákl. přenesená",J467,0)</f>
        <v>0</v>
      </c>
      <c r="BH467" s="249">
        <f>IF(N467="sníž. přenesená",J467,0)</f>
        <v>0</v>
      </c>
      <c r="BI467" s="249">
        <f>IF(N467="nulová",J467,0)</f>
        <v>0</v>
      </c>
      <c r="BJ467" s="17" t="s">
        <v>84</v>
      </c>
      <c r="BK467" s="249">
        <f>ROUND(I467*H467,2)</f>
        <v>0</v>
      </c>
      <c r="BL467" s="17" t="s">
        <v>235</v>
      </c>
      <c r="BM467" s="248" t="s">
        <v>624</v>
      </c>
    </row>
    <row r="468" spans="1:51" s="15" customFormat="1" ht="12">
      <c r="A468" s="15"/>
      <c r="B468" s="273"/>
      <c r="C468" s="274"/>
      <c r="D468" s="252" t="s">
        <v>149</v>
      </c>
      <c r="E468" s="275" t="s">
        <v>1</v>
      </c>
      <c r="F468" s="276" t="s">
        <v>618</v>
      </c>
      <c r="G468" s="274"/>
      <c r="H468" s="275" t="s">
        <v>1</v>
      </c>
      <c r="I468" s="277"/>
      <c r="J468" s="274"/>
      <c r="K468" s="274"/>
      <c r="L468" s="278"/>
      <c r="M468" s="279"/>
      <c r="N468" s="280"/>
      <c r="O468" s="280"/>
      <c r="P468" s="280"/>
      <c r="Q468" s="280"/>
      <c r="R468" s="280"/>
      <c r="S468" s="280"/>
      <c r="T468" s="281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82" t="s">
        <v>149</v>
      </c>
      <c r="AU468" s="282" t="s">
        <v>86</v>
      </c>
      <c r="AV468" s="15" t="s">
        <v>84</v>
      </c>
      <c r="AW468" s="15" t="s">
        <v>32</v>
      </c>
      <c r="AX468" s="15" t="s">
        <v>76</v>
      </c>
      <c r="AY468" s="282" t="s">
        <v>141</v>
      </c>
    </row>
    <row r="469" spans="1:51" s="13" customFormat="1" ht="12">
      <c r="A469" s="13"/>
      <c r="B469" s="250"/>
      <c r="C469" s="251"/>
      <c r="D469" s="252" t="s">
        <v>149</v>
      </c>
      <c r="E469" s="253" t="s">
        <v>1</v>
      </c>
      <c r="F469" s="254" t="s">
        <v>619</v>
      </c>
      <c r="G469" s="251"/>
      <c r="H469" s="255">
        <v>144.896</v>
      </c>
      <c r="I469" s="256"/>
      <c r="J469" s="251"/>
      <c r="K469" s="251"/>
      <c r="L469" s="257"/>
      <c r="M469" s="258"/>
      <c r="N469" s="259"/>
      <c r="O469" s="259"/>
      <c r="P469" s="259"/>
      <c r="Q469" s="259"/>
      <c r="R469" s="259"/>
      <c r="S469" s="259"/>
      <c r="T469" s="26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1" t="s">
        <v>149</v>
      </c>
      <c r="AU469" s="261" t="s">
        <v>86</v>
      </c>
      <c r="AV469" s="13" t="s">
        <v>86</v>
      </c>
      <c r="AW469" s="13" t="s">
        <v>32</v>
      </c>
      <c r="AX469" s="13" t="s">
        <v>76</v>
      </c>
      <c r="AY469" s="261" t="s">
        <v>141</v>
      </c>
    </row>
    <row r="470" spans="1:51" s="13" customFormat="1" ht="12">
      <c r="A470" s="13"/>
      <c r="B470" s="250"/>
      <c r="C470" s="251"/>
      <c r="D470" s="252" t="s">
        <v>149</v>
      </c>
      <c r="E470" s="253" t="s">
        <v>1</v>
      </c>
      <c r="F470" s="254" t="s">
        <v>620</v>
      </c>
      <c r="G470" s="251"/>
      <c r="H470" s="255">
        <v>49.212</v>
      </c>
      <c r="I470" s="256"/>
      <c r="J470" s="251"/>
      <c r="K470" s="251"/>
      <c r="L470" s="257"/>
      <c r="M470" s="258"/>
      <c r="N470" s="259"/>
      <c r="O470" s="259"/>
      <c r="P470" s="259"/>
      <c r="Q470" s="259"/>
      <c r="R470" s="259"/>
      <c r="S470" s="259"/>
      <c r="T470" s="26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1" t="s">
        <v>149</v>
      </c>
      <c r="AU470" s="261" t="s">
        <v>86</v>
      </c>
      <c r="AV470" s="13" t="s">
        <v>86</v>
      </c>
      <c r="AW470" s="13" t="s">
        <v>32</v>
      </c>
      <c r="AX470" s="13" t="s">
        <v>76</v>
      </c>
      <c r="AY470" s="261" t="s">
        <v>141</v>
      </c>
    </row>
    <row r="471" spans="1:51" s="14" customFormat="1" ht="12">
      <c r="A471" s="14"/>
      <c r="B471" s="262"/>
      <c r="C471" s="263"/>
      <c r="D471" s="252" t="s">
        <v>149</v>
      </c>
      <c r="E471" s="264" t="s">
        <v>1</v>
      </c>
      <c r="F471" s="265" t="s">
        <v>151</v>
      </c>
      <c r="G471" s="263"/>
      <c r="H471" s="266">
        <v>194.108</v>
      </c>
      <c r="I471" s="267"/>
      <c r="J471" s="263"/>
      <c r="K471" s="263"/>
      <c r="L471" s="268"/>
      <c r="M471" s="269"/>
      <c r="N471" s="270"/>
      <c r="O471" s="270"/>
      <c r="P471" s="270"/>
      <c r="Q471" s="270"/>
      <c r="R471" s="270"/>
      <c r="S471" s="270"/>
      <c r="T471" s="27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2" t="s">
        <v>149</v>
      </c>
      <c r="AU471" s="272" t="s">
        <v>86</v>
      </c>
      <c r="AV471" s="14" t="s">
        <v>147</v>
      </c>
      <c r="AW471" s="14" t="s">
        <v>32</v>
      </c>
      <c r="AX471" s="14" t="s">
        <v>84</v>
      </c>
      <c r="AY471" s="272" t="s">
        <v>141</v>
      </c>
    </row>
    <row r="472" spans="1:65" s="2" customFormat="1" ht="21.75" customHeight="1">
      <c r="A472" s="38"/>
      <c r="B472" s="39"/>
      <c r="C472" s="236" t="s">
        <v>625</v>
      </c>
      <c r="D472" s="236" t="s">
        <v>143</v>
      </c>
      <c r="E472" s="237" t="s">
        <v>626</v>
      </c>
      <c r="F472" s="238" t="s">
        <v>627</v>
      </c>
      <c r="G472" s="239" t="s">
        <v>154</v>
      </c>
      <c r="H472" s="240">
        <v>704.619</v>
      </c>
      <c r="I472" s="241"/>
      <c r="J472" s="242">
        <f>ROUND(I472*H472,2)</f>
        <v>0</v>
      </c>
      <c r="K472" s="243"/>
      <c r="L472" s="44"/>
      <c r="M472" s="244" t="s">
        <v>1</v>
      </c>
      <c r="N472" s="245" t="s">
        <v>41</v>
      </c>
      <c r="O472" s="91"/>
      <c r="P472" s="246">
        <f>O472*H472</f>
        <v>0</v>
      </c>
      <c r="Q472" s="246">
        <v>0.00026</v>
      </c>
      <c r="R472" s="246">
        <f>Q472*H472</f>
        <v>0.18320093999999998</v>
      </c>
      <c r="S472" s="246">
        <v>0</v>
      </c>
      <c r="T472" s="247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48" t="s">
        <v>235</v>
      </c>
      <c r="AT472" s="248" t="s">
        <v>143</v>
      </c>
      <c r="AU472" s="248" t="s">
        <v>86</v>
      </c>
      <c r="AY472" s="17" t="s">
        <v>141</v>
      </c>
      <c r="BE472" s="249">
        <f>IF(N472="základní",J472,0)</f>
        <v>0</v>
      </c>
      <c r="BF472" s="249">
        <f>IF(N472="snížená",J472,0)</f>
        <v>0</v>
      </c>
      <c r="BG472" s="249">
        <f>IF(N472="zákl. přenesená",J472,0)</f>
        <v>0</v>
      </c>
      <c r="BH472" s="249">
        <f>IF(N472="sníž. přenesená",J472,0)</f>
        <v>0</v>
      </c>
      <c r="BI472" s="249">
        <f>IF(N472="nulová",J472,0)</f>
        <v>0</v>
      </c>
      <c r="BJ472" s="17" t="s">
        <v>84</v>
      </c>
      <c r="BK472" s="249">
        <f>ROUND(I472*H472,2)</f>
        <v>0</v>
      </c>
      <c r="BL472" s="17" t="s">
        <v>235</v>
      </c>
      <c r="BM472" s="248" t="s">
        <v>628</v>
      </c>
    </row>
    <row r="473" spans="1:51" s="15" customFormat="1" ht="12">
      <c r="A473" s="15"/>
      <c r="B473" s="273"/>
      <c r="C473" s="274"/>
      <c r="D473" s="252" t="s">
        <v>149</v>
      </c>
      <c r="E473" s="275" t="s">
        <v>1</v>
      </c>
      <c r="F473" s="276" t="s">
        <v>610</v>
      </c>
      <c r="G473" s="274"/>
      <c r="H473" s="275" t="s">
        <v>1</v>
      </c>
      <c r="I473" s="277"/>
      <c r="J473" s="274"/>
      <c r="K473" s="274"/>
      <c r="L473" s="278"/>
      <c r="M473" s="279"/>
      <c r="N473" s="280"/>
      <c r="O473" s="280"/>
      <c r="P473" s="280"/>
      <c r="Q473" s="280"/>
      <c r="R473" s="280"/>
      <c r="S473" s="280"/>
      <c r="T473" s="281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82" t="s">
        <v>149</v>
      </c>
      <c r="AU473" s="282" t="s">
        <v>86</v>
      </c>
      <c r="AV473" s="15" t="s">
        <v>84</v>
      </c>
      <c r="AW473" s="15" t="s">
        <v>32</v>
      </c>
      <c r="AX473" s="15" t="s">
        <v>76</v>
      </c>
      <c r="AY473" s="282" t="s">
        <v>141</v>
      </c>
    </row>
    <row r="474" spans="1:51" s="13" customFormat="1" ht="12">
      <c r="A474" s="13"/>
      <c r="B474" s="250"/>
      <c r="C474" s="251"/>
      <c r="D474" s="252" t="s">
        <v>149</v>
      </c>
      <c r="E474" s="253" t="s">
        <v>1</v>
      </c>
      <c r="F474" s="254" t="s">
        <v>611</v>
      </c>
      <c r="G474" s="251"/>
      <c r="H474" s="255">
        <v>254.06</v>
      </c>
      <c r="I474" s="256"/>
      <c r="J474" s="251"/>
      <c r="K474" s="251"/>
      <c r="L474" s="257"/>
      <c r="M474" s="258"/>
      <c r="N474" s="259"/>
      <c r="O474" s="259"/>
      <c r="P474" s="259"/>
      <c r="Q474" s="259"/>
      <c r="R474" s="259"/>
      <c r="S474" s="259"/>
      <c r="T474" s="26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1" t="s">
        <v>149</v>
      </c>
      <c r="AU474" s="261" t="s">
        <v>86</v>
      </c>
      <c r="AV474" s="13" t="s">
        <v>86</v>
      </c>
      <c r="AW474" s="13" t="s">
        <v>32</v>
      </c>
      <c r="AX474" s="13" t="s">
        <v>76</v>
      </c>
      <c r="AY474" s="261" t="s">
        <v>141</v>
      </c>
    </row>
    <row r="475" spans="1:51" s="15" customFormat="1" ht="12">
      <c r="A475" s="15"/>
      <c r="B475" s="273"/>
      <c r="C475" s="274"/>
      <c r="D475" s="252" t="s">
        <v>149</v>
      </c>
      <c r="E475" s="275" t="s">
        <v>1</v>
      </c>
      <c r="F475" s="276" t="s">
        <v>612</v>
      </c>
      <c r="G475" s="274"/>
      <c r="H475" s="275" t="s">
        <v>1</v>
      </c>
      <c r="I475" s="277"/>
      <c r="J475" s="274"/>
      <c r="K475" s="274"/>
      <c r="L475" s="278"/>
      <c r="M475" s="279"/>
      <c r="N475" s="280"/>
      <c r="O475" s="280"/>
      <c r="P475" s="280"/>
      <c r="Q475" s="280"/>
      <c r="R475" s="280"/>
      <c r="S475" s="280"/>
      <c r="T475" s="281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82" t="s">
        <v>149</v>
      </c>
      <c r="AU475" s="282" t="s">
        <v>86</v>
      </c>
      <c r="AV475" s="15" t="s">
        <v>84</v>
      </c>
      <c r="AW475" s="15" t="s">
        <v>32</v>
      </c>
      <c r="AX475" s="15" t="s">
        <v>76</v>
      </c>
      <c r="AY475" s="282" t="s">
        <v>141</v>
      </c>
    </row>
    <row r="476" spans="1:51" s="15" customFormat="1" ht="12">
      <c r="A476" s="15"/>
      <c r="B476" s="273"/>
      <c r="C476" s="274"/>
      <c r="D476" s="252" t="s">
        <v>149</v>
      </c>
      <c r="E476" s="275" t="s">
        <v>1</v>
      </c>
      <c r="F476" s="276" t="s">
        <v>225</v>
      </c>
      <c r="G476" s="274"/>
      <c r="H476" s="275" t="s">
        <v>1</v>
      </c>
      <c r="I476" s="277"/>
      <c r="J476" s="274"/>
      <c r="K476" s="274"/>
      <c r="L476" s="278"/>
      <c r="M476" s="279"/>
      <c r="N476" s="280"/>
      <c r="O476" s="280"/>
      <c r="P476" s="280"/>
      <c r="Q476" s="280"/>
      <c r="R476" s="280"/>
      <c r="S476" s="280"/>
      <c r="T476" s="28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82" t="s">
        <v>149</v>
      </c>
      <c r="AU476" s="282" t="s">
        <v>86</v>
      </c>
      <c r="AV476" s="15" t="s">
        <v>84</v>
      </c>
      <c r="AW476" s="15" t="s">
        <v>32</v>
      </c>
      <c r="AX476" s="15" t="s">
        <v>76</v>
      </c>
      <c r="AY476" s="282" t="s">
        <v>141</v>
      </c>
    </row>
    <row r="477" spans="1:51" s="13" customFormat="1" ht="12">
      <c r="A477" s="13"/>
      <c r="B477" s="250"/>
      <c r="C477" s="251"/>
      <c r="D477" s="252" t="s">
        <v>149</v>
      </c>
      <c r="E477" s="253" t="s">
        <v>1</v>
      </c>
      <c r="F477" s="254" t="s">
        <v>275</v>
      </c>
      <c r="G477" s="251"/>
      <c r="H477" s="255">
        <v>21.376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1" t="s">
        <v>149</v>
      </c>
      <c r="AU477" s="261" t="s">
        <v>86</v>
      </c>
      <c r="AV477" s="13" t="s">
        <v>86</v>
      </c>
      <c r="AW477" s="13" t="s">
        <v>32</v>
      </c>
      <c r="AX477" s="13" t="s">
        <v>76</v>
      </c>
      <c r="AY477" s="261" t="s">
        <v>141</v>
      </c>
    </row>
    <row r="478" spans="1:51" s="13" customFormat="1" ht="12">
      <c r="A478" s="13"/>
      <c r="B478" s="250"/>
      <c r="C478" s="251"/>
      <c r="D478" s="252" t="s">
        <v>149</v>
      </c>
      <c r="E478" s="253" t="s">
        <v>1</v>
      </c>
      <c r="F478" s="254" t="s">
        <v>276</v>
      </c>
      <c r="G478" s="251"/>
      <c r="H478" s="255">
        <v>155.84</v>
      </c>
      <c r="I478" s="256"/>
      <c r="J478" s="251"/>
      <c r="K478" s="251"/>
      <c r="L478" s="257"/>
      <c r="M478" s="258"/>
      <c r="N478" s="259"/>
      <c r="O478" s="259"/>
      <c r="P478" s="259"/>
      <c r="Q478" s="259"/>
      <c r="R478" s="259"/>
      <c r="S478" s="259"/>
      <c r="T478" s="26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1" t="s">
        <v>149</v>
      </c>
      <c r="AU478" s="261" t="s">
        <v>86</v>
      </c>
      <c r="AV478" s="13" t="s">
        <v>86</v>
      </c>
      <c r="AW478" s="13" t="s">
        <v>32</v>
      </c>
      <c r="AX478" s="13" t="s">
        <v>76</v>
      </c>
      <c r="AY478" s="261" t="s">
        <v>141</v>
      </c>
    </row>
    <row r="479" spans="1:51" s="13" customFormat="1" ht="12">
      <c r="A479" s="13"/>
      <c r="B479" s="250"/>
      <c r="C479" s="251"/>
      <c r="D479" s="252" t="s">
        <v>149</v>
      </c>
      <c r="E479" s="253" t="s">
        <v>1</v>
      </c>
      <c r="F479" s="254" t="s">
        <v>277</v>
      </c>
      <c r="G479" s="251"/>
      <c r="H479" s="255">
        <v>121.152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1" t="s">
        <v>149</v>
      </c>
      <c r="AU479" s="261" t="s">
        <v>86</v>
      </c>
      <c r="AV479" s="13" t="s">
        <v>86</v>
      </c>
      <c r="AW479" s="13" t="s">
        <v>32</v>
      </c>
      <c r="AX479" s="13" t="s">
        <v>76</v>
      </c>
      <c r="AY479" s="261" t="s">
        <v>141</v>
      </c>
    </row>
    <row r="480" spans="1:51" s="15" customFormat="1" ht="12">
      <c r="A480" s="15"/>
      <c r="B480" s="273"/>
      <c r="C480" s="274"/>
      <c r="D480" s="252" t="s">
        <v>149</v>
      </c>
      <c r="E480" s="275" t="s">
        <v>1</v>
      </c>
      <c r="F480" s="276" t="s">
        <v>283</v>
      </c>
      <c r="G480" s="274"/>
      <c r="H480" s="275" t="s">
        <v>1</v>
      </c>
      <c r="I480" s="277"/>
      <c r="J480" s="274"/>
      <c r="K480" s="274"/>
      <c r="L480" s="278"/>
      <c r="M480" s="279"/>
      <c r="N480" s="280"/>
      <c r="O480" s="280"/>
      <c r="P480" s="280"/>
      <c r="Q480" s="280"/>
      <c r="R480" s="280"/>
      <c r="S480" s="280"/>
      <c r="T480" s="281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82" t="s">
        <v>149</v>
      </c>
      <c r="AU480" s="282" t="s">
        <v>86</v>
      </c>
      <c r="AV480" s="15" t="s">
        <v>84</v>
      </c>
      <c r="AW480" s="15" t="s">
        <v>32</v>
      </c>
      <c r="AX480" s="15" t="s">
        <v>76</v>
      </c>
      <c r="AY480" s="282" t="s">
        <v>141</v>
      </c>
    </row>
    <row r="481" spans="1:51" s="13" customFormat="1" ht="12">
      <c r="A481" s="13"/>
      <c r="B481" s="250"/>
      <c r="C481" s="251"/>
      <c r="D481" s="252" t="s">
        <v>149</v>
      </c>
      <c r="E481" s="253" t="s">
        <v>1</v>
      </c>
      <c r="F481" s="254" t="s">
        <v>284</v>
      </c>
      <c r="G481" s="251"/>
      <c r="H481" s="255">
        <v>-135</v>
      </c>
      <c r="I481" s="256"/>
      <c r="J481" s="251"/>
      <c r="K481" s="251"/>
      <c r="L481" s="257"/>
      <c r="M481" s="258"/>
      <c r="N481" s="259"/>
      <c r="O481" s="259"/>
      <c r="P481" s="259"/>
      <c r="Q481" s="259"/>
      <c r="R481" s="259"/>
      <c r="S481" s="259"/>
      <c r="T481" s="26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1" t="s">
        <v>149</v>
      </c>
      <c r="AU481" s="261" t="s">
        <v>86</v>
      </c>
      <c r="AV481" s="13" t="s">
        <v>86</v>
      </c>
      <c r="AW481" s="13" t="s">
        <v>32</v>
      </c>
      <c r="AX481" s="13" t="s">
        <v>76</v>
      </c>
      <c r="AY481" s="261" t="s">
        <v>141</v>
      </c>
    </row>
    <row r="482" spans="1:51" s="15" customFormat="1" ht="12">
      <c r="A482" s="15"/>
      <c r="B482" s="273"/>
      <c r="C482" s="274"/>
      <c r="D482" s="252" t="s">
        <v>149</v>
      </c>
      <c r="E482" s="275" t="s">
        <v>1</v>
      </c>
      <c r="F482" s="276" t="s">
        <v>206</v>
      </c>
      <c r="G482" s="274"/>
      <c r="H482" s="275" t="s">
        <v>1</v>
      </c>
      <c r="I482" s="277"/>
      <c r="J482" s="274"/>
      <c r="K482" s="274"/>
      <c r="L482" s="278"/>
      <c r="M482" s="279"/>
      <c r="N482" s="280"/>
      <c r="O482" s="280"/>
      <c r="P482" s="280"/>
      <c r="Q482" s="280"/>
      <c r="R482" s="280"/>
      <c r="S482" s="280"/>
      <c r="T482" s="281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82" t="s">
        <v>149</v>
      </c>
      <c r="AU482" s="282" t="s">
        <v>86</v>
      </c>
      <c r="AV482" s="15" t="s">
        <v>84</v>
      </c>
      <c r="AW482" s="15" t="s">
        <v>32</v>
      </c>
      <c r="AX482" s="15" t="s">
        <v>76</v>
      </c>
      <c r="AY482" s="282" t="s">
        <v>141</v>
      </c>
    </row>
    <row r="483" spans="1:51" s="13" customFormat="1" ht="12">
      <c r="A483" s="13"/>
      <c r="B483" s="250"/>
      <c r="C483" s="251"/>
      <c r="D483" s="252" t="s">
        <v>149</v>
      </c>
      <c r="E483" s="253" t="s">
        <v>1</v>
      </c>
      <c r="F483" s="254" t="s">
        <v>207</v>
      </c>
      <c r="G483" s="251"/>
      <c r="H483" s="255">
        <v>56.304</v>
      </c>
      <c r="I483" s="256"/>
      <c r="J483" s="251"/>
      <c r="K483" s="251"/>
      <c r="L483" s="257"/>
      <c r="M483" s="258"/>
      <c r="N483" s="259"/>
      <c r="O483" s="259"/>
      <c r="P483" s="259"/>
      <c r="Q483" s="259"/>
      <c r="R483" s="259"/>
      <c r="S483" s="259"/>
      <c r="T483" s="26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1" t="s">
        <v>149</v>
      </c>
      <c r="AU483" s="261" t="s">
        <v>86</v>
      </c>
      <c r="AV483" s="13" t="s">
        <v>86</v>
      </c>
      <c r="AW483" s="13" t="s">
        <v>32</v>
      </c>
      <c r="AX483" s="13" t="s">
        <v>76</v>
      </c>
      <c r="AY483" s="261" t="s">
        <v>141</v>
      </c>
    </row>
    <row r="484" spans="1:51" s="13" customFormat="1" ht="12">
      <c r="A484" s="13"/>
      <c r="B484" s="250"/>
      <c r="C484" s="251"/>
      <c r="D484" s="252" t="s">
        <v>149</v>
      </c>
      <c r="E484" s="253" t="s">
        <v>1</v>
      </c>
      <c r="F484" s="254" t="s">
        <v>208</v>
      </c>
      <c r="G484" s="251"/>
      <c r="H484" s="255">
        <v>-4.429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1" t="s">
        <v>149</v>
      </c>
      <c r="AU484" s="261" t="s">
        <v>86</v>
      </c>
      <c r="AV484" s="13" t="s">
        <v>86</v>
      </c>
      <c r="AW484" s="13" t="s">
        <v>32</v>
      </c>
      <c r="AX484" s="13" t="s">
        <v>76</v>
      </c>
      <c r="AY484" s="261" t="s">
        <v>141</v>
      </c>
    </row>
    <row r="485" spans="1:51" s="15" customFormat="1" ht="12">
      <c r="A485" s="15"/>
      <c r="B485" s="273"/>
      <c r="C485" s="274"/>
      <c r="D485" s="252" t="s">
        <v>149</v>
      </c>
      <c r="E485" s="275" t="s">
        <v>1</v>
      </c>
      <c r="F485" s="276" t="s">
        <v>613</v>
      </c>
      <c r="G485" s="274"/>
      <c r="H485" s="275" t="s">
        <v>1</v>
      </c>
      <c r="I485" s="277"/>
      <c r="J485" s="274"/>
      <c r="K485" s="274"/>
      <c r="L485" s="278"/>
      <c r="M485" s="279"/>
      <c r="N485" s="280"/>
      <c r="O485" s="280"/>
      <c r="P485" s="280"/>
      <c r="Q485" s="280"/>
      <c r="R485" s="280"/>
      <c r="S485" s="280"/>
      <c r="T485" s="281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82" t="s">
        <v>149</v>
      </c>
      <c r="AU485" s="282" t="s">
        <v>86</v>
      </c>
      <c r="AV485" s="15" t="s">
        <v>84</v>
      </c>
      <c r="AW485" s="15" t="s">
        <v>32</v>
      </c>
      <c r="AX485" s="15" t="s">
        <v>76</v>
      </c>
      <c r="AY485" s="282" t="s">
        <v>141</v>
      </c>
    </row>
    <row r="486" spans="1:51" s="13" customFormat="1" ht="12">
      <c r="A486" s="13"/>
      <c r="B486" s="250"/>
      <c r="C486" s="251"/>
      <c r="D486" s="252" t="s">
        <v>149</v>
      </c>
      <c r="E486" s="253" t="s">
        <v>1</v>
      </c>
      <c r="F486" s="254" t="s">
        <v>219</v>
      </c>
      <c r="G486" s="251"/>
      <c r="H486" s="255">
        <v>13.856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1" t="s">
        <v>149</v>
      </c>
      <c r="AU486" s="261" t="s">
        <v>86</v>
      </c>
      <c r="AV486" s="13" t="s">
        <v>86</v>
      </c>
      <c r="AW486" s="13" t="s">
        <v>32</v>
      </c>
      <c r="AX486" s="13" t="s">
        <v>76</v>
      </c>
      <c r="AY486" s="261" t="s">
        <v>141</v>
      </c>
    </row>
    <row r="487" spans="1:51" s="13" customFormat="1" ht="12">
      <c r="A487" s="13"/>
      <c r="B487" s="250"/>
      <c r="C487" s="251"/>
      <c r="D487" s="252" t="s">
        <v>149</v>
      </c>
      <c r="E487" s="253" t="s">
        <v>1</v>
      </c>
      <c r="F487" s="254" t="s">
        <v>220</v>
      </c>
      <c r="G487" s="251"/>
      <c r="H487" s="255">
        <v>-4.83</v>
      </c>
      <c r="I487" s="256"/>
      <c r="J487" s="251"/>
      <c r="K487" s="251"/>
      <c r="L487" s="257"/>
      <c r="M487" s="258"/>
      <c r="N487" s="259"/>
      <c r="O487" s="259"/>
      <c r="P487" s="259"/>
      <c r="Q487" s="259"/>
      <c r="R487" s="259"/>
      <c r="S487" s="259"/>
      <c r="T487" s="26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1" t="s">
        <v>149</v>
      </c>
      <c r="AU487" s="261" t="s">
        <v>86</v>
      </c>
      <c r="AV487" s="13" t="s">
        <v>86</v>
      </c>
      <c r="AW487" s="13" t="s">
        <v>32</v>
      </c>
      <c r="AX487" s="13" t="s">
        <v>76</v>
      </c>
      <c r="AY487" s="261" t="s">
        <v>141</v>
      </c>
    </row>
    <row r="488" spans="1:51" s="13" customFormat="1" ht="12">
      <c r="A488" s="13"/>
      <c r="B488" s="250"/>
      <c r="C488" s="251"/>
      <c r="D488" s="252" t="s">
        <v>149</v>
      </c>
      <c r="E488" s="253" t="s">
        <v>1</v>
      </c>
      <c r="F488" s="254" t="s">
        <v>219</v>
      </c>
      <c r="G488" s="251"/>
      <c r="H488" s="255">
        <v>13.856</v>
      </c>
      <c r="I488" s="256"/>
      <c r="J488" s="251"/>
      <c r="K488" s="251"/>
      <c r="L488" s="257"/>
      <c r="M488" s="258"/>
      <c r="N488" s="259"/>
      <c r="O488" s="259"/>
      <c r="P488" s="259"/>
      <c r="Q488" s="259"/>
      <c r="R488" s="259"/>
      <c r="S488" s="259"/>
      <c r="T488" s="26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1" t="s">
        <v>149</v>
      </c>
      <c r="AU488" s="261" t="s">
        <v>86</v>
      </c>
      <c r="AV488" s="13" t="s">
        <v>86</v>
      </c>
      <c r="AW488" s="13" t="s">
        <v>32</v>
      </c>
      <c r="AX488" s="13" t="s">
        <v>76</v>
      </c>
      <c r="AY488" s="261" t="s">
        <v>141</v>
      </c>
    </row>
    <row r="489" spans="1:51" s="13" customFormat="1" ht="12">
      <c r="A489" s="13"/>
      <c r="B489" s="250"/>
      <c r="C489" s="251"/>
      <c r="D489" s="252" t="s">
        <v>149</v>
      </c>
      <c r="E489" s="253" t="s">
        <v>1</v>
      </c>
      <c r="F489" s="254" t="s">
        <v>220</v>
      </c>
      <c r="G489" s="251"/>
      <c r="H489" s="255">
        <v>-4.83</v>
      </c>
      <c r="I489" s="256"/>
      <c r="J489" s="251"/>
      <c r="K489" s="251"/>
      <c r="L489" s="257"/>
      <c r="M489" s="258"/>
      <c r="N489" s="259"/>
      <c r="O489" s="259"/>
      <c r="P489" s="259"/>
      <c r="Q489" s="259"/>
      <c r="R489" s="259"/>
      <c r="S489" s="259"/>
      <c r="T489" s="26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1" t="s">
        <v>149</v>
      </c>
      <c r="AU489" s="261" t="s">
        <v>86</v>
      </c>
      <c r="AV489" s="13" t="s">
        <v>86</v>
      </c>
      <c r="AW489" s="13" t="s">
        <v>32</v>
      </c>
      <c r="AX489" s="13" t="s">
        <v>76</v>
      </c>
      <c r="AY489" s="261" t="s">
        <v>141</v>
      </c>
    </row>
    <row r="490" spans="1:51" s="13" customFormat="1" ht="12">
      <c r="A490" s="13"/>
      <c r="B490" s="250"/>
      <c r="C490" s="251"/>
      <c r="D490" s="252" t="s">
        <v>149</v>
      </c>
      <c r="E490" s="253" t="s">
        <v>1</v>
      </c>
      <c r="F490" s="254" t="s">
        <v>278</v>
      </c>
      <c r="G490" s="251"/>
      <c r="H490" s="255">
        <v>23.156</v>
      </c>
      <c r="I490" s="256"/>
      <c r="J490" s="251"/>
      <c r="K490" s="251"/>
      <c r="L490" s="257"/>
      <c r="M490" s="258"/>
      <c r="N490" s="259"/>
      <c r="O490" s="259"/>
      <c r="P490" s="259"/>
      <c r="Q490" s="259"/>
      <c r="R490" s="259"/>
      <c r="S490" s="259"/>
      <c r="T490" s="26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1" t="s">
        <v>149</v>
      </c>
      <c r="AU490" s="261" t="s">
        <v>86</v>
      </c>
      <c r="AV490" s="13" t="s">
        <v>86</v>
      </c>
      <c r="AW490" s="13" t="s">
        <v>32</v>
      </c>
      <c r="AX490" s="13" t="s">
        <v>76</v>
      </c>
      <c r="AY490" s="261" t="s">
        <v>141</v>
      </c>
    </row>
    <row r="491" spans="1:51" s="15" customFormat="1" ht="12">
      <c r="A491" s="15"/>
      <c r="B491" s="273"/>
      <c r="C491" s="274"/>
      <c r="D491" s="252" t="s">
        <v>149</v>
      </c>
      <c r="E491" s="275" t="s">
        <v>1</v>
      </c>
      <c r="F491" s="276" t="s">
        <v>618</v>
      </c>
      <c r="G491" s="274"/>
      <c r="H491" s="275" t="s">
        <v>1</v>
      </c>
      <c r="I491" s="277"/>
      <c r="J491" s="274"/>
      <c r="K491" s="274"/>
      <c r="L491" s="278"/>
      <c r="M491" s="279"/>
      <c r="N491" s="280"/>
      <c r="O491" s="280"/>
      <c r="P491" s="280"/>
      <c r="Q491" s="280"/>
      <c r="R491" s="280"/>
      <c r="S491" s="280"/>
      <c r="T491" s="281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82" t="s">
        <v>149</v>
      </c>
      <c r="AU491" s="282" t="s">
        <v>86</v>
      </c>
      <c r="AV491" s="15" t="s">
        <v>84</v>
      </c>
      <c r="AW491" s="15" t="s">
        <v>32</v>
      </c>
      <c r="AX491" s="15" t="s">
        <v>76</v>
      </c>
      <c r="AY491" s="282" t="s">
        <v>141</v>
      </c>
    </row>
    <row r="492" spans="1:51" s="13" customFormat="1" ht="12">
      <c r="A492" s="13"/>
      <c r="B492" s="250"/>
      <c r="C492" s="251"/>
      <c r="D492" s="252" t="s">
        <v>149</v>
      </c>
      <c r="E492" s="253" t="s">
        <v>1</v>
      </c>
      <c r="F492" s="254" t="s">
        <v>619</v>
      </c>
      <c r="G492" s="251"/>
      <c r="H492" s="255">
        <v>144.896</v>
      </c>
      <c r="I492" s="256"/>
      <c r="J492" s="251"/>
      <c r="K492" s="251"/>
      <c r="L492" s="257"/>
      <c r="M492" s="258"/>
      <c r="N492" s="259"/>
      <c r="O492" s="259"/>
      <c r="P492" s="259"/>
      <c r="Q492" s="259"/>
      <c r="R492" s="259"/>
      <c r="S492" s="259"/>
      <c r="T492" s="26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1" t="s">
        <v>149</v>
      </c>
      <c r="AU492" s="261" t="s">
        <v>86</v>
      </c>
      <c r="AV492" s="13" t="s">
        <v>86</v>
      </c>
      <c r="AW492" s="13" t="s">
        <v>32</v>
      </c>
      <c r="AX492" s="13" t="s">
        <v>76</v>
      </c>
      <c r="AY492" s="261" t="s">
        <v>141</v>
      </c>
    </row>
    <row r="493" spans="1:51" s="13" customFormat="1" ht="12">
      <c r="A493" s="13"/>
      <c r="B493" s="250"/>
      <c r="C493" s="251"/>
      <c r="D493" s="252" t="s">
        <v>149</v>
      </c>
      <c r="E493" s="253" t="s">
        <v>1</v>
      </c>
      <c r="F493" s="254" t="s">
        <v>620</v>
      </c>
      <c r="G493" s="251"/>
      <c r="H493" s="255">
        <v>49.212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1" t="s">
        <v>149</v>
      </c>
      <c r="AU493" s="261" t="s">
        <v>86</v>
      </c>
      <c r="AV493" s="13" t="s">
        <v>86</v>
      </c>
      <c r="AW493" s="13" t="s">
        <v>32</v>
      </c>
      <c r="AX493" s="13" t="s">
        <v>76</v>
      </c>
      <c r="AY493" s="261" t="s">
        <v>141</v>
      </c>
    </row>
    <row r="494" spans="1:51" s="14" customFormat="1" ht="12">
      <c r="A494" s="14"/>
      <c r="B494" s="262"/>
      <c r="C494" s="263"/>
      <c r="D494" s="252" t="s">
        <v>149</v>
      </c>
      <c r="E494" s="264" t="s">
        <v>1</v>
      </c>
      <c r="F494" s="265" t="s">
        <v>151</v>
      </c>
      <c r="G494" s="263"/>
      <c r="H494" s="266">
        <v>704.619</v>
      </c>
      <c r="I494" s="267"/>
      <c r="J494" s="263"/>
      <c r="K494" s="263"/>
      <c r="L494" s="268"/>
      <c r="M494" s="269"/>
      <c r="N494" s="270"/>
      <c r="O494" s="270"/>
      <c r="P494" s="270"/>
      <c r="Q494" s="270"/>
      <c r="R494" s="270"/>
      <c r="S494" s="270"/>
      <c r="T494" s="271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2" t="s">
        <v>149</v>
      </c>
      <c r="AU494" s="272" t="s">
        <v>86</v>
      </c>
      <c r="AV494" s="14" t="s">
        <v>147</v>
      </c>
      <c r="AW494" s="14" t="s">
        <v>32</v>
      </c>
      <c r="AX494" s="14" t="s">
        <v>84</v>
      </c>
      <c r="AY494" s="272" t="s">
        <v>141</v>
      </c>
    </row>
    <row r="495" spans="1:65" s="2" customFormat="1" ht="33" customHeight="1">
      <c r="A495" s="38"/>
      <c r="B495" s="39"/>
      <c r="C495" s="236" t="s">
        <v>629</v>
      </c>
      <c r="D495" s="236" t="s">
        <v>143</v>
      </c>
      <c r="E495" s="237" t="s">
        <v>630</v>
      </c>
      <c r="F495" s="238" t="s">
        <v>631</v>
      </c>
      <c r="G495" s="239" t="s">
        <v>154</v>
      </c>
      <c r="H495" s="240">
        <v>704.619</v>
      </c>
      <c r="I495" s="241"/>
      <c r="J495" s="242">
        <f>ROUND(I495*H495,2)</f>
        <v>0</v>
      </c>
      <c r="K495" s="243"/>
      <c r="L495" s="44"/>
      <c r="M495" s="244" t="s">
        <v>1</v>
      </c>
      <c r="N495" s="245" t="s">
        <v>41</v>
      </c>
      <c r="O495" s="91"/>
      <c r="P495" s="246">
        <f>O495*H495</f>
        <v>0</v>
      </c>
      <c r="Q495" s="246">
        <v>2E-05</v>
      </c>
      <c r="R495" s="246">
        <f>Q495*H495</f>
        <v>0.014092380000000002</v>
      </c>
      <c r="S495" s="246">
        <v>0</v>
      </c>
      <c r="T495" s="247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48" t="s">
        <v>235</v>
      </c>
      <c r="AT495" s="248" t="s">
        <v>143</v>
      </c>
      <c r="AU495" s="248" t="s">
        <v>86</v>
      </c>
      <c r="AY495" s="17" t="s">
        <v>141</v>
      </c>
      <c r="BE495" s="249">
        <f>IF(N495="základní",J495,0)</f>
        <v>0</v>
      </c>
      <c r="BF495" s="249">
        <f>IF(N495="snížená",J495,0)</f>
        <v>0</v>
      </c>
      <c r="BG495" s="249">
        <f>IF(N495="zákl. přenesená",J495,0)</f>
        <v>0</v>
      </c>
      <c r="BH495" s="249">
        <f>IF(N495="sníž. přenesená",J495,0)</f>
        <v>0</v>
      </c>
      <c r="BI495" s="249">
        <f>IF(N495="nulová",J495,0)</f>
        <v>0</v>
      </c>
      <c r="BJ495" s="17" t="s">
        <v>84</v>
      </c>
      <c r="BK495" s="249">
        <f>ROUND(I495*H495,2)</f>
        <v>0</v>
      </c>
      <c r="BL495" s="17" t="s">
        <v>235</v>
      </c>
      <c r="BM495" s="248" t="s">
        <v>632</v>
      </c>
    </row>
    <row r="496" spans="1:51" s="15" customFormat="1" ht="12">
      <c r="A496" s="15"/>
      <c r="B496" s="273"/>
      <c r="C496" s="274"/>
      <c r="D496" s="252" t="s">
        <v>149</v>
      </c>
      <c r="E496" s="275" t="s">
        <v>1</v>
      </c>
      <c r="F496" s="276" t="s">
        <v>610</v>
      </c>
      <c r="G496" s="274"/>
      <c r="H496" s="275" t="s">
        <v>1</v>
      </c>
      <c r="I496" s="277"/>
      <c r="J496" s="274"/>
      <c r="K496" s="274"/>
      <c r="L496" s="278"/>
      <c r="M496" s="279"/>
      <c r="N496" s="280"/>
      <c r="O496" s="280"/>
      <c r="P496" s="280"/>
      <c r="Q496" s="280"/>
      <c r="R496" s="280"/>
      <c r="S496" s="280"/>
      <c r="T496" s="281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82" t="s">
        <v>149</v>
      </c>
      <c r="AU496" s="282" t="s">
        <v>86</v>
      </c>
      <c r="AV496" s="15" t="s">
        <v>84</v>
      </c>
      <c r="AW496" s="15" t="s">
        <v>32</v>
      </c>
      <c r="AX496" s="15" t="s">
        <v>76</v>
      </c>
      <c r="AY496" s="282" t="s">
        <v>141</v>
      </c>
    </row>
    <row r="497" spans="1:51" s="13" customFormat="1" ht="12">
      <c r="A497" s="13"/>
      <c r="B497" s="250"/>
      <c r="C497" s="251"/>
      <c r="D497" s="252" t="s">
        <v>149</v>
      </c>
      <c r="E497" s="253" t="s">
        <v>1</v>
      </c>
      <c r="F497" s="254" t="s">
        <v>611</v>
      </c>
      <c r="G497" s="251"/>
      <c r="H497" s="255">
        <v>254.06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1" t="s">
        <v>149</v>
      </c>
      <c r="AU497" s="261" t="s">
        <v>86</v>
      </c>
      <c r="AV497" s="13" t="s">
        <v>86</v>
      </c>
      <c r="AW497" s="13" t="s">
        <v>32</v>
      </c>
      <c r="AX497" s="13" t="s">
        <v>76</v>
      </c>
      <c r="AY497" s="261" t="s">
        <v>141</v>
      </c>
    </row>
    <row r="498" spans="1:51" s="15" customFormat="1" ht="12">
      <c r="A498" s="15"/>
      <c r="B498" s="273"/>
      <c r="C498" s="274"/>
      <c r="D498" s="252" t="s">
        <v>149</v>
      </c>
      <c r="E498" s="275" t="s">
        <v>1</v>
      </c>
      <c r="F498" s="276" t="s">
        <v>612</v>
      </c>
      <c r="G498" s="274"/>
      <c r="H498" s="275" t="s">
        <v>1</v>
      </c>
      <c r="I498" s="277"/>
      <c r="J498" s="274"/>
      <c r="K498" s="274"/>
      <c r="L498" s="278"/>
      <c r="M498" s="279"/>
      <c r="N498" s="280"/>
      <c r="O498" s="280"/>
      <c r="P498" s="280"/>
      <c r="Q498" s="280"/>
      <c r="R498" s="280"/>
      <c r="S498" s="280"/>
      <c r="T498" s="281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82" t="s">
        <v>149</v>
      </c>
      <c r="AU498" s="282" t="s">
        <v>86</v>
      </c>
      <c r="AV498" s="15" t="s">
        <v>84</v>
      </c>
      <c r="AW498" s="15" t="s">
        <v>32</v>
      </c>
      <c r="AX498" s="15" t="s">
        <v>76</v>
      </c>
      <c r="AY498" s="282" t="s">
        <v>141</v>
      </c>
    </row>
    <row r="499" spans="1:51" s="15" customFormat="1" ht="12">
      <c r="A499" s="15"/>
      <c r="B499" s="273"/>
      <c r="C499" s="274"/>
      <c r="D499" s="252" t="s">
        <v>149</v>
      </c>
      <c r="E499" s="275" t="s">
        <v>1</v>
      </c>
      <c r="F499" s="276" t="s">
        <v>225</v>
      </c>
      <c r="G499" s="274"/>
      <c r="H499" s="275" t="s">
        <v>1</v>
      </c>
      <c r="I499" s="277"/>
      <c r="J499" s="274"/>
      <c r="K499" s="274"/>
      <c r="L499" s="278"/>
      <c r="M499" s="279"/>
      <c r="N499" s="280"/>
      <c r="O499" s="280"/>
      <c r="P499" s="280"/>
      <c r="Q499" s="280"/>
      <c r="R499" s="280"/>
      <c r="S499" s="280"/>
      <c r="T499" s="281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82" t="s">
        <v>149</v>
      </c>
      <c r="AU499" s="282" t="s">
        <v>86</v>
      </c>
      <c r="AV499" s="15" t="s">
        <v>84</v>
      </c>
      <c r="AW499" s="15" t="s">
        <v>32</v>
      </c>
      <c r="AX499" s="15" t="s">
        <v>76</v>
      </c>
      <c r="AY499" s="282" t="s">
        <v>141</v>
      </c>
    </row>
    <row r="500" spans="1:51" s="13" customFormat="1" ht="12">
      <c r="A500" s="13"/>
      <c r="B500" s="250"/>
      <c r="C500" s="251"/>
      <c r="D500" s="252" t="s">
        <v>149</v>
      </c>
      <c r="E500" s="253" t="s">
        <v>1</v>
      </c>
      <c r="F500" s="254" t="s">
        <v>275</v>
      </c>
      <c r="G500" s="251"/>
      <c r="H500" s="255">
        <v>21.376</v>
      </c>
      <c r="I500" s="256"/>
      <c r="J500" s="251"/>
      <c r="K500" s="251"/>
      <c r="L500" s="257"/>
      <c r="M500" s="258"/>
      <c r="N500" s="259"/>
      <c r="O500" s="259"/>
      <c r="P500" s="259"/>
      <c r="Q500" s="259"/>
      <c r="R500" s="259"/>
      <c r="S500" s="259"/>
      <c r="T500" s="26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1" t="s">
        <v>149</v>
      </c>
      <c r="AU500" s="261" t="s">
        <v>86</v>
      </c>
      <c r="AV500" s="13" t="s">
        <v>86</v>
      </c>
      <c r="AW500" s="13" t="s">
        <v>32</v>
      </c>
      <c r="AX500" s="13" t="s">
        <v>76</v>
      </c>
      <c r="AY500" s="261" t="s">
        <v>141</v>
      </c>
    </row>
    <row r="501" spans="1:51" s="13" customFormat="1" ht="12">
      <c r="A501" s="13"/>
      <c r="B501" s="250"/>
      <c r="C501" s="251"/>
      <c r="D501" s="252" t="s">
        <v>149</v>
      </c>
      <c r="E501" s="253" t="s">
        <v>1</v>
      </c>
      <c r="F501" s="254" t="s">
        <v>276</v>
      </c>
      <c r="G501" s="251"/>
      <c r="H501" s="255">
        <v>155.84</v>
      </c>
      <c r="I501" s="256"/>
      <c r="J501" s="251"/>
      <c r="K501" s="251"/>
      <c r="L501" s="257"/>
      <c r="M501" s="258"/>
      <c r="N501" s="259"/>
      <c r="O501" s="259"/>
      <c r="P501" s="259"/>
      <c r="Q501" s="259"/>
      <c r="R501" s="259"/>
      <c r="S501" s="259"/>
      <c r="T501" s="26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1" t="s">
        <v>149</v>
      </c>
      <c r="AU501" s="261" t="s">
        <v>86</v>
      </c>
      <c r="AV501" s="13" t="s">
        <v>86</v>
      </c>
      <c r="AW501" s="13" t="s">
        <v>32</v>
      </c>
      <c r="AX501" s="13" t="s">
        <v>76</v>
      </c>
      <c r="AY501" s="261" t="s">
        <v>141</v>
      </c>
    </row>
    <row r="502" spans="1:51" s="13" customFormat="1" ht="12">
      <c r="A502" s="13"/>
      <c r="B502" s="250"/>
      <c r="C502" s="251"/>
      <c r="D502" s="252" t="s">
        <v>149</v>
      </c>
      <c r="E502" s="253" t="s">
        <v>1</v>
      </c>
      <c r="F502" s="254" t="s">
        <v>277</v>
      </c>
      <c r="G502" s="251"/>
      <c r="H502" s="255">
        <v>121.152</v>
      </c>
      <c r="I502" s="256"/>
      <c r="J502" s="251"/>
      <c r="K502" s="251"/>
      <c r="L502" s="257"/>
      <c r="M502" s="258"/>
      <c r="N502" s="259"/>
      <c r="O502" s="259"/>
      <c r="P502" s="259"/>
      <c r="Q502" s="259"/>
      <c r="R502" s="259"/>
      <c r="S502" s="259"/>
      <c r="T502" s="26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1" t="s">
        <v>149</v>
      </c>
      <c r="AU502" s="261" t="s">
        <v>86</v>
      </c>
      <c r="AV502" s="13" t="s">
        <v>86</v>
      </c>
      <c r="AW502" s="13" t="s">
        <v>32</v>
      </c>
      <c r="AX502" s="13" t="s">
        <v>76</v>
      </c>
      <c r="AY502" s="261" t="s">
        <v>141</v>
      </c>
    </row>
    <row r="503" spans="1:51" s="15" customFormat="1" ht="12">
      <c r="A503" s="15"/>
      <c r="B503" s="273"/>
      <c r="C503" s="274"/>
      <c r="D503" s="252" t="s">
        <v>149</v>
      </c>
      <c r="E503" s="275" t="s">
        <v>1</v>
      </c>
      <c r="F503" s="276" t="s">
        <v>283</v>
      </c>
      <c r="G503" s="274"/>
      <c r="H503" s="275" t="s">
        <v>1</v>
      </c>
      <c r="I503" s="277"/>
      <c r="J503" s="274"/>
      <c r="K503" s="274"/>
      <c r="L503" s="278"/>
      <c r="M503" s="279"/>
      <c r="N503" s="280"/>
      <c r="O503" s="280"/>
      <c r="P503" s="280"/>
      <c r="Q503" s="280"/>
      <c r="R503" s="280"/>
      <c r="S503" s="280"/>
      <c r="T503" s="281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82" t="s">
        <v>149</v>
      </c>
      <c r="AU503" s="282" t="s">
        <v>86</v>
      </c>
      <c r="AV503" s="15" t="s">
        <v>84</v>
      </c>
      <c r="AW503" s="15" t="s">
        <v>32</v>
      </c>
      <c r="AX503" s="15" t="s">
        <v>76</v>
      </c>
      <c r="AY503" s="282" t="s">
        <v>141</v>
      </c>
    </row>
    <row r="504" spans="1:51" s="13" customFormat="1" ht="12">
      <c r="A504" s="13"/>
      <c r="B504" s="250"/>
      <c r="C504" s="251"/>
      <c r="D504" s="252" t="s">
        <v>149</v>
      </c>
      <c r="E504" s="253" t="s">
        <v>1</v>
      </c>
      <c r="F504" s="254" t="s">
        <v>284</v>
      </c>
      <c r="G504" s="251"/>
      <c r="H504" s="255">
        <v>-135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1" t="s">
        <v>149</v>
      </c>
      <c r="AU504" s="261" t="s">
        <v>86</v>
      </c>
      <c r="AV504" s="13" t="s">
        <v>86</v>
      </c>
      <c r="AW504" s="13" t="s">
        <v>32</v>
      </c>
      <c r="AX504" s="13" t="s">
        <v>76</v>
      </c>
      <c r="AY504" s="261" t="s">
        <v>141</v>
      </c>
    </row>
    <row r="505" spans="1:51" s="15" customFormat="1" ht="12">
      <c r="A505" s="15"/>
      <c r="B505" s="273"/>
      <c r="C505" s="274"/>
      <c r="D505" s="252" t="s">
        <v>149</v>
      </c>
      <c r="E505" s="275" t="s">
        <v>1</v>
      </c>
      <c r="F505" s="276" t="s">
        <v>206</v>
      </c>
      <c r="G505" s="274"/>
      <c r="H505" s="275" t="s">
        <v>1</v>
      </c>
      <c r="I505" s="277"/>
      <c r="J505" s="274"/>
      <c r="K505" s="274"/>
      <c r="L505" s="278"/>
      <c r="M505" s="279"/>
      <c r="N505" s="280"/>
      <c r="O505" s="280"/>
      <c r="P505" s="280"/>
      <c r="Q505" s="280"/>
      <c r="R505" s="280"/>
      <c r="S505" s="280"/>
      <c r="T505" s="281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82" t="s">
        <v>149</v>
      </c>
      <c r="AU505" s="282" t="s">
        <v>86</v>
      </c>
      <c r="AV505" s="15" t="s">
        <v>84</v>
      </c>
      <c r="AW505" s="15" t="s">
        <v>32</v>
      </c>
      <c r="AX505" s="15" t="s">
        <v>76</v>
      </c>
      <c r="AY505" s="282" t="s">
        <v>141</v>
      </c>
    </row>
    <row r="506" spans="1:51" s="13" customFormat="1" ht="12">
      <c r="A506" s="13"/>
      <c r="B506" s="250"/>
      <c r="C506" s="251"/>
      <c r="D506" s="252" t="s">
        <v>149</v>
      </c>
      <c r="E506" s="253" t="s">
        <v>1</v>
      </c>
      <c r="F506" s="254" t="s">
        <v>207</v>
      </c>
      <c r="G506" s="251"/>
      <c r="H506" s="255">
        <v>56.304</v>
      </c>
      <c r="I506" s="256"/>
      <c r="J506" s="251"/>
      <c r="K506" s="251"/>
      <c r="L506" s="257"/>
      <c r="M506" s="258"/>
      <c r="N506" s="259"/>
      <c r="O506" s="259"/>
      <c r="P506" s="259"/>
      <c r="Q506" s="259"/>
      <c r="R506" s="259"/>
      <c r="S506" s="259"/>
      <c r="T506" s="26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1" t="s">
        <v>149</v>
      </c>
      <c r="AU506" s="261" t="s">
        <v>86</v>
      </c>
      <c r="AV506" s="13" t="s">
        <v>86</v>
      </c>
      <c r="AW506" s="13" t="s">
        <v>32</v>
      </c>
      <c r="AX506" s="13" t="s">
        <v>76</v>
      </c>
      <c r="AY506" s="261" t="s">
        <v>141</v>
      </c>
    </row>
    <row r="507" spans="1:51" s="13" customFormat="1" ht="12">
      <c r="A507" s="13"/>
      <c r="B507" s="250"/>
      <c r="C507" s="251"/>
      <c r="D507" s="252" t="s">
        <v>149</v>
      </c>
      <c r="E507" s="253" t="s">
        <v>1</v>
      </c>
      <c r="F507" s="254" t="s">
        <v>208</v>
      </c>
      <c r="G507" s="251"/>
      <c r="H507" s="255">
        <v>-4.429</v>
      </c>
      <c r="I507" s="256"/>
      <c r="J507" s="251"/>
      <c r="K507" s="251"/>
      <c r="L507" s="257"/>
      <c r="M507" s="258"/>
      <c r="N507" s="259"/>
      <c r="O507" s="259"/>
      <c r="P507" s="259"/>
      <c r="Q507" s="259"/>
      <c r="R507" s="259"/>
      <c r="S507" s="259"/>
      <c r="T507" s="26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1" t="s">
        <v>149</v>
      </c>
      <c r="AU507" s="261" t="s">
        <v>86</v>
      </c>
      <c r="AV507" s="13" t="s">
        <v>86</v>
      </c>
      <c r="AW507" s="13" t="s">
        <v>32</v>
      </c>
      <c r="AX507" s="13" t="s">
        <v>76</v>
      </c>
      <c r="AY507" s="261" t="s">
        <v>141</v>
      </c>
    </row>
    <row r="508" spans="1:51" s="15" customFormat="1" ht="12">
      <c r="A508" s="15"/>
      <c r="B508" s="273"/>
      <c r="C508" s="274"/>
      <c r="D508" s="252" t="s">
        <v>149</v>
      </c>
      <c r="E508" s="275" t="s">
        <v>1</v>
      </c>
      <c r="F508" s="276" t="s">
        <v>613</v>
      </c>
      <c r="G508" s="274"/>
      <c r="H508" s="275" t="s">
        <v>1</v>
      </c>
      <c r="I508" s="277"/>
      <c r="J508" s="274"/>
      <c r="K508" s="274"/>
      <c r="L508" s="278"/>
      <c r="M508" s="279"/>
      <c r="N508" s="280"/>
      <c r="O508" s="280"/>
      <c r="P508" s="280"/>
      <c r="Q508" s="280"/>
      <c r="R508" s="280"/>
      <c r="S508" s="280"/>
      <c r="T508" s="281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82" t="s">
        <v>149</v>
      </c>
      <c r="AU508" s="282" t="s">
        <v>86</v>
      </c>
      <c r="AV508" s="15" t="s">
        <v>84</v>
      </c>
      <c r="AW508" s="15" t="s">
        <v>32</v>
      </c>
      <c r="AX508" s="15" t="s">
        <v>76</v>
      </c>
      <c r="AY508" s="282" t="s">
        <v>141</v>
      </c>
    </row>
    <row r="509" spans="1:51" s="13" customFormat="1" ht="12">
      <c r="A509" s="13"/>
      <c r="B509" s="250"/>
      <c r="C509" s="251"/>
      <c r="D509" s="252" t="s">
        <v>149</v>
      </c>
      <c r="E509" s="253" t="s">
        <v>1</v>
      </c>
      <c r="F509" s="254" t="s">
        <v>219</v>
      </c>
      <c r="G509" s="251"/>
      <c r="H509" s="255">
        <v>13.856</v>
      </c>
      <c r="I509" s="256"/>
      <c r="J509" s="251"/>
      <c r="K509" s="251"/>
      <c r="L509" s="257"/>
      <c r="M509" s="258"/>
      <c r="N509" s="259"/>
      <c r="O509" s="259"/>
      <c r="P509" s="259"/>
      <c r="Q509" s="259"/>
      <c r="R509" s="259"/>
      <c r="S509" s="259"/>
      <c r="T509" s="26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1" t="s">
        <v>149</v>
      </c>
      <c r="AU509" s="261" t="s">
        <v>86</v>
      </c>
      <c r="AV509" s="13" t="s">
        <v>86</v>
      </c>
      <c r="AW509" s="13" t="s">
        <v>32</v>
      </c>
      <c r="AX509" s="13" t="s">
        <v>76</v>
      </c>
      <c r="AY509" s="261" t="s">
        <v>141</v>
      </c>
    </row>
    <row r="510" spans="1:51" s="13" customFormat="1" ht="12">
      <c r="A510" s="13"/>
      <c r="B510" s="250"/>
      <c r="C510" s="251"/>
      <c r="D510" s="252" t="s">
        <v>149</v>
      </c>
      <c r="E510" s="253" t="s">
        <v>1</v>
      </c>
      <c r="F510" s="254" t="s">
        <v>220</v>
      </c>
      <c r="G510" s="251"/>
      <c r="H510" s="255">
        <v>-4.83</v>
      </c>
      <c r="I510" s="256"/>
      <c r="J510" s="251"/>
      <c r="K510" s="251"/>
      <c r="L510" s="257"/>
      <c r="M510" s="258"/>
      <c r="N510" s="259"/>
      <c r="O510" s="259"/>
      <c r="P510" s="259"/>
      <c r="Q510" s="259"/>
      <c r="R510" s="259"/>
      <c r="S510" s="259"/>
      <c r="T510" s="26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1" t="s">
        <v>149</v>
      </c>
      <c r="AU510" s="261" t="s">
        <v>86</v>
      </c>
      <c r="AV510" s="13" t="s">
        <v>86</v>
      </c>
      <c r="AW510" s="13" t="s">
        <v>32</v>
      </c>
      <c r="AX510" s="13" t="s">
        <v>76</v>
      </c>
      <c r="AY510" s="261" t="s">
        <v>141</v>
      </c>
    </row>
    <row r="511" spans="1:51" s="13" customFormat="1" ht="12">
      <c r="A511" s="13"/>
      <c r="B511" s="250"/>
      <c r="C511" s="251"/>
      <c r="D511" s="252" t="s">
        <v>149</v>
      </c>
      <c r="E511" s="253" t="s">
        <v>1</v>
      </c>
      <c r="F511" s="254" t="s">
        <v>219</v>
      </c>
      <c r="G511" s="251"/>
      <c r="H511" s="255">
        <v>13.856</v>
      </c>
      <c r="I511" s="256"/>
      <c r="J511" s="251"/>
      <c r="K511" s="251"/>
      <c r="L511" s="257"/>
      <c r="M511" s="258"/>
      <c r="N511" s="259"/>
      <c r="O511" s="259"/>
      <c r="P511" s="259"/>
      <c r="Q511" s="259"/>
      <c r="R511" s="259"/>
      <c r="S511" s="259"/>
      <c r="T511" s="26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1" t="s">
        <v>149</v>
      </c>
      <c r="AU511" s="261" t="s">
        <v>86</v>
      </c>
      <c r="AV511" s="13" t="s">
        <v>86</v>
      </c>
      <c r="AW511" s="13" t="s">
        <v>32</v>
      </c>
      <c r="AX511" s="13" t="s">
        <v>76</v>
      </c>
      <c r="AY511" s="261" t="s">
        <v>141</v>
      </c>
    </row>
    <row r="512" spans="1:51" s="13" customFormat="1" ht="12">
      <c r="A512" s="13"/>
      <c r="B512" s="250"/>
      <c r="C512" s="251"/>
      <c r="D512" s="252" t="s">
        <v>149</v>
      </c>
      <c r="E512" s="253" t="s">
        <v>1</v>
      </c>
      <c r="F512" s="254" t="s">
        <v>220</v>
      </c>
      <c r="G512" s="251"/>
      <c r="H512" s="255">
        <v>-4.83</v>
      </c>
      <c r="I512" s="256"/>
      <c r="J512" s="251"/>
      <c r="K512" s="251"/>
      <c r="L512" s="257"/>
      <c r="M512" s="258"/>
      <c r="N512" s="259"/>
      <c r="O512" s="259"/>
      <c r="P512" s="259"/>
      <c r="Q512" s="259"/>
      <c r="R512" s="259"/>
      <c r="S512" s="259"/>
      <c r="T512" s="26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1" t="s">
        <v>149</v>
      </c>
      <c r="AU512" s="261" t="s">
        <v>86</v>
      </c>
      <c r="AV512" s="13" t="s">
        <v>86</v>
      </c>
      <c r="AW512" s="13" t="s">
        <v>32</v>
      </c>
      <c r="AX512" s="13" t="s">
        <v>76</v>
      </c>
      <c r="AY512" s="261" t="s">
        <v>141</v>
      </c>
    </row>
    <row r="513" spans="1:51" s="13" customFormat="1" ht="12">
      <c r="A513" s="13"/>
      <c r="B513" s="250"/>
      <c r="C513" s="251"/>
      <c r="D513" s="252" t="s">
        <v>149</v>
      </c>
      <c r="E513" s="253" t="s">
        <v>1</v>
      </c>
      <c r="F513" s="254" t="s">
        <v>278</v>
      </c>
      <c r="G513" s="251"/>
      <c r="H513" s="255">
        <v>23.156</v>
      </c>
      <c r="I513" s="256"/>
      <c r="J513" s="251"/>
      <c r="K513" s="251"/>
      <c r="L513" s="257"/>
      <c r="M513" s="258"/>
      <c r="N513" s="259"/>
      <c r="O513" s="259"/>
      <c r="P513" s="259"/>
      <c r="Q513" s="259"/>
      <c r="R513" s="259"/>
      <c r="S513" s="259"/>
      <c r="T513" s="26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1" t="s">
        <v>149</v>
      </c>
      <c r="AU513" s="261" t="s">
        <v>86</v>
      </c>
      <c r="AV513" s="13" t="s">
        <v>86</v>
      </c>
      <c r="AW513" s="13" t="s">
        <v>32</v>
      </c>
      <c r="AX513" s="13" t="s">
        <v>76</v>
      </c>
      <c r="AY513" s="261" t="s">
        <v>141</v>
      </c>
    </row>
    <row r="514" spans="1:51" s="15" customFormat="1" ht="12">
      <c r="A514" s="15"/>
      <c r="B514" s="273"/>
      <c r="C514" s="274"/>
      <c r="D514" s="252" t="s">
        <v>149</v>
      </c>
      <c r="E514" s="275" t="s">
        <v>1</v>
      </c>
      <c r="F514" s="276" t="s">
        <v>618</v>
      </c>
      <c r="G514" s="274"/>
      <c r="H514" s="275" t="s">
        <v>1</v>
      </c>
      <c r="I514" s="277"/>
      <c r="J514" s="274"/>
      <c r="K514" s="274"/>
      <c r="L514" s="278"/>
      <c r="M514" s="279"/>
      <c r="N514" s="280"/>
      <c r="O514" s="280"/>
      <c r="P514" s="280"/>
      <c r="Q514" s="280"/>
      <c r="R514" s="280"/>
      <c r="S514" s="280"/>
      <c r="T514" s="281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82" t="s">
        <v>149</v>
      </c>
      <c r="AU514" s="282" t="s">
        <v>86</v>
      </c>
      <c r="AV514" s="15" t="s">
        <v>84</v>
      </c>
      <c r="AW514" s="15" t="s">
        <v>32</v>
      </c>
      <c r="AX514" s="15" t="s">
        <v>76</v>
      </c>
      <c r="AY514" s="282" t="s">
        <v>141</v>
      </c>
    </row>
    <row r="515" spans="1:51" s="13" customFormat="1" ht="12">
      <c r="A515" s="13"/>
      <c r="B515" s="250"/>
      <c r="C515" s="251"/>
      <c r="D515" s="252" t="s">
        <v>149</v>
      </c>
      <c r="E515" s="253" t="s">
        <v>1</v>
      </c>
      <c r="F515" s="254" t="s">
        <v>619</v>
      </c>
      <c r="G515" s="251"/>
      <c r="H515" s="255">
        <v>144.896</v>
      </c>
      <c r="I515" s="256"/>
      <c r="J515" s="251"/>
      <c r="K515" s="251"/>
      <c r="L515" s="257"/>
      <c r="M515" s="258"/>
      <c r="N515" s="259"/>
      <c r="O515" s="259"/>
      <c r="P515" s="259"/>
      <c r="Q515" s="259"/>
      <c r="R515" s="259"/>
      <c r="S515" s="259"/>
      <c r="T515" s="26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1" t="s">
        <v>149</v>
      </c>
      <c r="AU515" s="261" t="s">
        <v>86</v>
      </c>
      <c r="AV515" s="13" t="s">
        <v>86</v>
      </c>
      <c r="AW515" s="13" t="s">
        <v>32</v>
      </c>
      <c r="AX515" s="13" t="s">
        <v>76</v>
      </c>
      <c r="AY515" s="261" t="s">
        <v>141</v>
      </c>
    </row>
    <row r="516" spans="1:51" s="13" customFormat="1" ht="12">
      <c r="A516" s="13"/>
      <c r="B516" s="250"/>
      <c r="C516" s="251"/>
      <c r="D516" s="252" t="s">
        <v>149</v>
      </c>
      <c r="E516" s="253" t="s">
        <v>1</v>
      </c>
      <c r="F516" s="254" t="s">
        <v>620</v>
      </c>
      <c r="G516" s="251"/>
      <c r="H516" s="255">
        <v>49.212</v>
      </c>
      <c r="I516" s="256"/>
      <c r="J516" s="251"/>
      <c r="K516" s="251"/>
      <c r="L516" s="257"/>
      <c r="M516" s="258"/>
      <c r="N516" s="259"/>
      <c r="O516" s="259"/>
      <c r="P516" s="259"/>
      <c r="Q516" s="259"/>
      <c r="R516" s="259"/>
      <c r="S516" s="259"/>
      <c r="T516" s="26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1" t="s">
        <v>149</v>
      </c>
      <c r="AU516" s="261" t="s">
        <v>86</v>
      </c>
      <c r="AV516" s="13" t="s">
        <v>86</v>
      </c>
      <c r="AW516" s="13" t="s">
        <v>32</v>
      </c>
      <c r="AX516" s="13" t="s">
        <v>76</v>
      </c>
      <c r="AY516" s="261" t="s">
        <v>141</v>
      </c>
    </row>
    <row r="517" spans="1:51" s="14" customFormat="1" ht="12">
      <c r="A517" s="14"/>
      <c r="B517" s="262"/>
      <c r="C517" s="263"/>
      <c r="D517" s="252" t="s">
        <v>149</v>
      </c>
      <c r="E517" s="264" t="s">
        <v>1</v>
      </c>
      <c r="F517" s="265" t="s">
        <v>151</v>
      </c>
      <c r="G517" s="263"/>
      <c r="H517" s="266">
        <v>704.619</v>
      </c>
      <c r="I517" s="267"/>
      <c r="J517" s="263"/>
      <c r="K517" s="263"/>
      <c r="L517" s="268"/>
      <c r="M517" s="269"/>
      <c r="N517" s="270"/>
      <c r="O517" s="270"/>
      <c r="P517" s="270"/>
      <c r="Q517" s="270"/>
      <c r="R517" s="270"/>
      <c r="S517" s="270"/>
      <c r="T517" s="27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2" t="s">
        <v>149</v>
      </c>
      <c r="AU517" s="272" t="s">
        <v>86</v>
      </c>
      <c r="AV517" s="14" t="s">
        <v>147</v>
      </c>
      <c r="AW517" s="14" t="s">
        <v>32</v>
      </c>
      <c r="AX517" s="14" t="s">
        <v>84</v>
      </c>
      <c r="AY517" s="272" t="s">
        <v>141</v>
      </c>
    </row>
    <row r="518" spans="1:63" s="12" customFormat="1" ht="25.9" customHeight="1">
      <c r="A518" s="12"/>
      <c r="B518" s="220"/>
      <c r="C518" s="221"/>
      <c r="D518" s="222" t="s">
        <v>75</v>
      </c>
      <c r="E518" s="223" t="s">
        <v>633</v>
      </c>
      <c r="F518" s="223" t="s">
        <v>633</v>
      </c>
      <c r="G518" s="221"/>
      <c r="H518" s="221"/>
      <c r="I518" s="224"/>
      <c r="J518" s="225">
        <f>BK518</f>
        <v>0</v>
      </c>
      <c r="K518" s="221"/>
      <c r="L518" s="226"/>
      <c r="M518" s="227"/>
      <c r="N518" s="228"/>
      <c r="O518" s="228"/>
      <c r="P518" s="229">
        <f>SUM(P519:P529)</f>
        <v>0</v>
      </c>
      <c r="Q518" s="228"/>
      <c r="R518" s="229">
        <f>SUM(R519:R529)</f>
        <v>0</v>
      </c>
      <c r="S518" s="228"/>
      <c r="T518" s="230">
        <f>SUM(T519:T529)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31" t="s">
        <v>147</v>
      </c>
      <c r="AT518" s="232" t="s">
        <v>75</v>
      </c>
      <c r="AU518" s="232" t="s">
        <v>76</v>
      </c>
      <c r="AY518" s="231" t="s">
        <v>141</v>
      </c>
      <c r="BK518" s="233">
        <f>SUM(BK519:BK529)</f>
        <v>0</v>
      </c>
    </row>
    <row r="519" spans="1:65" s="2" customFormat="1" ht="21.75" customHeight="1">
      <c r="A519" s="38"/>
      <c r="B519" s="39"/>
      <c r="C519" s="236" t="s">
        <v>634</v>
      </c>
      <c r="D519" s="236" t="s">
        <v>143</v>
      </c>
      <c r="E519" s="237" t="s">
        <v>298</v>
      </c>
      <c r="F519" s="238" t="s">
        <v>635</v>
      </c>
      <c r="G519" s="239" t="s">
        <v>636</v>
      </c>
      <c r="H519" s="240">
        <v>4</v>
      </c>
      <c r="I519" s="241"/>
      <c r="J519" s="242">
        <f>ROUND(I519*H519,2)</f>
        <v>0</v>
      </c>
      <c r="K519" s="243"/>
      <c r="L519" s="44"/>
      <c r="M519" s="244" t="s">
        <v>1</v>
      </c>
      <c r="N519" s="245" t="s">
        <v>41</v>
      </c>
      <c r="O519" s="91"/>
      <c r="P519" s="246">
        <f>O519*H519</f>
        <v>0</v>
      </c>
      <c r="Q519" s="246">
        <v>0</v>
      </c>
      <c r="R519" s="246">
        <f>Q519*H519</f>
        <v>0</v>
      </c>
      <c r="S519" s="246">
        <v>0</v>
      </c>
      <c r="T519" s="247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48" t="s">
        <v>637</v>
      </c>
      <c r="AT519" s="248" t="s">
        <v>143</v>
      </c>
      <c r="AU519" s="248" t="s">
        <v>84</v>
      </c>
      <c r="AY519" s="17" t="s">
        <v>141</v>
      </c>
      <c r="BE519" s="249">
        <f>IF(N519="základní",J519,0)</f>
        <v>0</v>
      </c>
      <c r="BF519" s="249">
        <f>IF(N519="snížená",J519,0)</f>
        <v>0</v>
      </c>
      <c r="BG519" s="249">
        <f>IF(N519="zákl. přenesená",J519,0)</f>
        <v>0</v>
      </c>
      <c r="BH519" s="249">
        <f>IF(N519="sníž. přenesená",J519,0)</f>
        <v>0</v>
      </c>
      <c r="BI519" s="249">
        <f>IF(N519="nulová",J519,0)</f>
        <v>0</v>
      </c>
      <c r="BJ519" s="17" t="s">
        <v>84</v>
      </c>
      <c r="BK519" s="249">
        <f>ROUND(I519*H519,2)</f>
        <v>0</v>
      </c>
      <c r="BL519" s="17" t="s">
        <v>637</v>
      </c>
      <c r="BM519" s="248" t="s">
        <v>638</v>
      </c>
    </row>
    <row r="520" spans="1:65" s="2" customFormat="1" ht="21.75" customHeight="1">
      <c r="A520" s="38"/>
      <c r="B520" s="39"/>
      <c r="C520" s="236" t="s">
        <v>639</v>
      </c>
      <c r="D520" s="236" t="s">
        <v>143</v>
      </c>
      <c r="E520" s="237" t="s">
        <v>297</v>
      </c>
      <c r="F520" s="238" t="s">
        <v>640</v>
      </c>
      <c r="G520" s="239" t="s">
        <v>636</v>
      </c>
      <c r="H520" s="240">
        <v>5</v>
      </c>
      <c r="I520" s="241"/>
      <c r="J520" s="242">
        <f>ROUND(I520*H520,2)</f>
        <v>0</v>
      </c>
      <c r="K520" s="243"/>
      <c r="L520" s="44"/>
      <c r="M520" s="244" t="s">
        <v>1</v>
      </c>
      <c r="N520" s="245" t="s">
        <v>41</v>
      </c>
      <c r="O520" s="91"/>
      <c r="P520" s="246">
        <f>O520*H520</f>
        <v>0</v>
      </c>
      <c r="Q520" s="246">
        <v>0</v>
      </c>
      <c r="R520" s="246">
        <f>Q520*H520</f>
        <v>0</v>
      </c>
      <c r="S520" s="246">
        <v>0</v>
      </c>
      <c r="T520" s="247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48" t="s">
        <v>637</v>
      </c>
      <c r="AT520" s="248" t="s">
        <v>143</v>
      </c>
      <c r="AU520" s="248" t="s">
        <v>84</v>
      </c>
      <c r="AY520" s="17" t="s">
        <v>141</v>
      </c>
      <c r="BE520" s="249">
        <f>IF(N520="základní",J520,0)</f>
        <v>0</v>
      </c>
      <c r="BF520" s="249">
        <f>IF(N520="snížená",J520,0)</f>
        <v>0</v>
      </c>
      <c r="BG520" s="249">
        <f>IF(N520="zákl. přenesená",J520,0)</f>
        <v>0</v>
      </c>
      <c r="BH520" s="249">
        <f>IF(N520="sníž. přenesená",J520,0)</f>
        <v>0</v>
      </c>
      <c r="BI520" s="249">
        <f>IF(N520="nulová",J520,0)</f>
        <v>0</v>
      </c>
      <c r="BJ520" s="17" t="s">
        <v>84</v>
      </c>
      <c r="BK520" s="249">
        <f>ROUND(I520*H520,2)</f>
        <v>0</v>
      </c>
      <c r="BL520" s="17" t="s">
        <v>637</v>
      </c>
      <c r="BM520" s="248" t="s">
        <v>641</v>
      </c>
    </row>
    <row r="521" spans="1:65" s="2" customFormat="1" ht="21.75" customHeight="1">
      <c r="A521" s="38"/>
      <c r="B521" s="39"/>
      <c r="C521" s="236" t="s">
        <v>642</v>
      </c>
      <c r="D521" s="236" t="s">
        <v>143</v>
      </c>
      <c r="E521" s="237" t="s">
        <v>299</v>
      </c>
      <c r="F521" s="238" t="s">
        <v>643</v>
      </c>
      <c r="G521" s="239" t="s">
        <v>636</v>
      </c>
      <c r="H521" s="240">
        <v>1</v>
      </c>
      <c r="I521" s="241"/>
      <c r="J521" s="242">
        <f>ROUND(I521*H521,2)</f>
        <v>0</v>
      </c>
      <c r="K521" s="243"/>
      <c r="L521" s="44"/>
      <c r="M521" s="244" t="s">
        <v>1</v>
      </c>
      <c r="N521" s="245" t="s">
        <v>41</v>
      </c>
      <c r="O521" s="91"/>
      <c r="P521" s="246">
        <f>O521*H521</f>
        <v>0</v>
      </c>
      <c r="Q521" s="246">
        <v>0</v>
      </c>
      <c r="R521" s="246">
        <f>Q521*H521</f>
        <v>0</v>
      </c>
      <c r="S521" s="246">
        <v>0</v>
      </c>
      <c r="T521" s="247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48" t="s">
        <v>637</v>
      </c>
      <c r="AT521" s="248" t="s">
        <v>143</v>
      </c>
      <c r="AU521" s="248" t="s">
        <v>84</v>
      </c>
      <c r="AY521" s="17" t="s">
        <v>141</v>
      </c>
      <c r="BE521" s="249">
        <f>IF(N521="základní",J521,0)</f>
        <v>0</v>
      </c>
      <c r="BF521" s="249">
        <f>IF(N521="snížená",J521,0)</f>
        <v>0</v>
      </c>
      <c r="BG521" s="249">
        <f>IF(N521="zákl. přenesená",J521,0)</f>
        <v>0</v>
      </c>
      <c r="BH521" s="249">
        <f>IF(N521="sníž. přenesená",J521,0)</f>
        <v>0</v>
      </c>
      <c r="BI521" s="249">
        <f>IF(N521="nulová",J521,0)</f>
        <v>0</v>
      </c>
      <c r="BJ521" s="17" t="s">
        <v>84</v>
      </c>
      <c r="BK521" s="249">
        <f>ROUND(I521*H521,2)</f>
        <v>0</v>
      </c>
      <c r="BL521" s="17" t="s">
        <v>637</v>
      </c>
      <c r="BM521" s="248" t="s">
        <v>644</v>
      </c>
    </row>
    <row r="522" spans="1:65" s="2" customFormat="1" ht="21.75" customHeight="1">
      <c r="A522" s="38"/>
      <c r="B522" s="39"/>
      <c r="C522" s="236" t="s">
        <v>645</v>
      </c>
      <c r="D522" s="236" t="s">
        <v>143</v>
      </c>
      <c r="E522" s="237" t="s">
        <v>312</v>
      </c>
      <c r="F522" s="238" t="s">
        <v>646</v>
      </c>
      <c r="G522" s="239" t="s">
        <v>636</v>
      </c>
      <c r="H522" s="240">
        <v>1</v>
      </c>
      <c r="I522" s="241"/>
      <c r="J522" s="242">
        <f>ROUND(I522*H522,2)</f>
        <v>0</v>
      </c>
      <c r="K522" s="243"/>
      <c r="L522" s="44"/>
      <c r="M522" s="244" t="s">
        <v>1</v>
      </c>
      <c r="N522" s="245" t="s">
        <v>41</v>
      </c>
      <c r="O522" s="91"/>
      <c r="P522" s="246">
        <f>O522*H522</f>
        <v>0</v>
      </c>
      <c r="Q522" s="246">
        <v>0</v>
      </c>
      <c r="R522" s="246">
        <f>Q522*H522</f>
        <v>0</v>
      </c>
      <c r="S522" s="246">
        <v>0</v>
      </c>
      <c r="T522" s="247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48" t="s">
        <v>637</v>
      </c>
      <c r="AT522" s="248" t="s">
        <v>143</v>
      </c>
      <c r="AU522" s="248" t="s">
        <v>84</v>
      </c>
      <c r="AY522" s="17" t="s">
        <v>141</v>
      </c>
      <c r="BE522" s="249">
        <f>IF(N522="základní",J522,0)</f>
        <v>0</v>
      </c>
      <c r="BF522" s="249">
        <f>IF(N522="snížená",J522,0)</f>
        <v>0</v>
      </c>
      <c r="BG522" s="249">
        <f>IF(N522="zákl. přenesená",J522,0)</f>
        <v>0</v>
      </c>
      <c r="BH522" s="249">
        <f>IF(N522="sníž. přenesená",J522,0)</f>
        <v>0</v>
      </c>
      <c r="BI522" s="249">
        <f>IF(N522="nulová",J522,0)</f>
        <v>0</v>
      </c>
      <c r="BJ522" s="17" t="s">
        <v>84</v>
      </c>
      <c r="BK522" s="249">
        <f>ROUND(I522*H522,2)</f>
        <v>0</v>
      </c>
      <c r="BL522" s="17" t="s">
        <v>637</v>
      </c>
      <c r="BM522" s="248" t="s">
        <v>647</v>
      </c>
    </row>
    <row r="523" spans="1:65" s="2" customFormat="1" ht="21.75" customHeight="1">
      <c r="A523" s="38"/>
      <c r="B523" s="39"/>
      <c r="C523" s="236" t="s">
        <v>648</v>
      </c>
      <c r="D523" s="236" t="s">
        <v>143</v>
      </c>
      <c r="E523" s="237" t="s">
        <v>313</v>
      </c>
      <c r="F523" s="238" t="s">
        <v>649</v>
      </c>
      <c r="G523" s="239" t="s">
        <v>636</v>
      </c>
      <c r="H523" s="240">
        <v>2</v>
      </c>
      <c r="I523" s="241"/>
      <c r="J523" s="242">
        <f>ROUND(I523*H523,2)</f>
        <v>0</v>
      </c>
      <c r="K523" s="243"/>
      <c r="L523" s="44"/>
      <c r="M523" s="244" t="s">
        <v>1</v>
      </c>
      <c r="N523" s="245" t="s">
        <v>41</v>
      </c>
      <c r="O523" s="91"/>
      <c r="P523" s="246">
        <f>O523*H523</f>
        <v>0</v>
      </c>
      <c r="Q523" s="246">
        <v>0</v>
      </c>
      <c r="R523" s="246">
        <f>Q523*H523</f>
        <v>0</v>
      </c>
      <c r="S523" s="246">
        <v>0</v>
      </c>
      <c r="T523" s="247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48" t="s">
        <v>637</v>
      </c>
      <c r="AT523" s="248" t="s">
        <v>143</v>
      </c>
      <c r="AU523" s="248" t="s">
        <v>84</v>
      </c>
      <c r="AY523" s="17" t="s">
        <v>141</v>
      </c>
      <c r="BE523" s="249">
        <f>IF(N523="základní",J523,0)</f>
        <v>0</v>
      </c>
      <c r="BF523" s="249">
        <f>IF(N523="snížená",J523,0)</f>
        <v>0</v>
      </c>
      <c r="BG523" s="249">
        <f>IF(N523="zákl. přenesená",J523,0)</f>
        <v>0</v>
      </c>
      <c r="BH523" s="249">
        <f>IF(N523="sníž. přenesená",J523,0)</f>
        <v>0</v>
      </c>
      <c r="BI523" s="249">
        <f>IF(N523="nulová",J523,0)</f>
        <v>0</v>
      </c>
      <c r="BJ523" s="17" t="s">
        <v>84</v>
      </c>
      <c r="BK523" s="249">
        <f>ROUND(I523*H523,2)</f>
        <v>0</v>
      </c>
      <c r="BL523" s="17" t="s">
        <v>637</v>
      </c>
      <c r="BM523" s="248" t="s">
        <v>650</v>
      </c>
    </row>
    <row r="524" spans="1:65" s="2" customFormat="1" ht="33" customHeight="1">
      <c r="A524" s="38"/>
      <c r="B524" s="39"/>
      <c r="C524" s="236" t="s">
        <v>651</v>
      </c>
      <c r="D524" s="236" t="s">
        <v>143</v>
      </c>
      <c r="E524" s="237" t="s">
        <v>652</v>
      </c>
      <c r="F524" s="238" t="s">
        <v>653</v>
      </c>
      <c r="G524" s="239" t="s">
        <v>636</v>
      </c>
      <c r="H524" s="240">
        <v>2</v>
      </c>
      <c r="I524" s="241"/>
      <c r="J524" s="242">
        <f>ROUND(I524*H524,2)</f>
        <v>0</v>
      </c>
      <c r="K524" s="243"/>
      <c r="L524" s="44"/>
      <c r="M524" s="244" t="s">
        <v>1</v>
      </c>
      <c r="N524" s="245" t="s">
        <v>41</v>
      </c>
      <c r="O524" s="91"/>
      <c r="P524" s="246">
        <f>O524*H524</f>
        <v>0</v>
      </c>
      <c r="Q524" s="246">
        <v>0</v>
      </c>
      <c r="R524" s="246">
        <f>Q524*H524</f>
        <v>0</v>
      </c>
      <c r="S524" s="246">
        <v>0</v>
      </c>
      <c r="T524" s="247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48" t="s">
        <v>637</v>
      </c>
      <c r="AT524" s="248" t="s">
        <v>143</v>
      </c>
      <c r="AU524" s="248" t="s">
        <v>84</v>
      </c>
      <c r="AY524" s="17" t="s">
        <v>141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17" t="s">
        <v>84</v>
      </c>
      <c r="BK524" s="249">
        <f>ROUND(I524*H524,2)</f>
        <v>0</v>
      </c>
      <c r="BL524" s="17" t="s">
        <v>637</v>
      </c>
      <c r="BM524" s="248" t="s">
        <v>654</v>
      </c>
    </row>
    <row r="525" spans="1:65" s="2" customFormat="1" ht="33" customHeight="1">
      <c r="A525" s="38"/>
      <c r="B525" s="39"/>
      <c r="C525" s="236" t="s">
        <v>655</v>
      </c>
      <c r="D525" s="236" t="s">
        <v>143</v>
      </c>
      <c r="E525" s="237" t="s">
        <v>656</v>
      </c>
      <c r="F525" s="238" t="s">
        <v>657</v>
      </c>
      <c r="G525" s="239" t="s">
        <v>636</v>
      </c>
      <c r="H525" s="240">
        <v>1</v>
      </c>
      <c r="I525" s="241"/>
      <c r="J525" s="242">
        <f>ROUND(I525*H525,2)</f>
        <v>0</v>
      </c>
      <c r="K525" s="243"/>
      <c r="L525" s="44"/>
      <c r="M525" s="244" t="s">
        <v>1</v>
      </c>
      <c r="N525" s="245" t="s">
        <v>41</v>
      </c>
      <c r="O525" s="91"/>
      <c r="P525" s="246">
        <f>O525*H525</f>
        <v>0</v>
      </c>
      <c r="Q525" s="246">
        <v>0</v>
      </c>
      <c r="R525" s="246">
        <f>Q525*H525</f>
        <v>0</v>
      </c>
      <c r="S525" s="246">
        <v>0</v>
      </c>
      <c r="T525" s="247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48" t="s">
        <v>637</v>
      </c>
      <c r="AT525" s="248" t="s">
        <v>143</v>
      </c>
      <c r="AU525" s="248" t="s">
        <v>84</v>
      </c>
      <c r="AY525" s="17" t="s">
        <v>141</v>
      </c>
      <c r="BE525" s="249">
        <f>IF(N525="základní",J525,0)</f>
        <v>0</v>
      </c>
      <c r="BF525" s="249">
        <f>IF(N525="snížená",J525,0)</f>
        <v>0</v>
      </c>
      <c r="BG525" s="249">
        <f>IF(N525="zákl. přenesená",J525,0)</f>
        <v>0</v>
      </c>
      <c r="BH525" s="249">
        <f>IF(N525="sníž. přenesená",J525,0)</f>
        <v>0</v>
      </c>
      <c r="BI525" s="249">
        <f>IF(N525="nulová",J525,0)</f>
        <v>0</v>
      </c>
      <c r="BJ525" s="17" t="s">
        <v>84</v>
      </c>
      <c r="BK525" s="249">
        <f>ROUND(I525*H525,2)</f>
        <v>0</v>
      </c>
      <c r="BL525" s="17" t="s">
        <v>637</v>
      </c>
      <c r="BM525" s="248" t="s">
        <v>658</v>
      </c>
    </row>
    <row r="526" spans="1:65" s="2" customFormat="1" ht="21.75" customHeight="1">
      <c r="A526" s="38"/>
      <c r="B526" s="39"/>
      <c r="C526" s="236" t="s">
        <v>659</v>
      </c>
      <c r="D526" s="236" t="s">
        <v>143</v>
      </c>
      <c r="E526" s="237" t="s">
        <v>660</v>
      </c>
      <c r="F526" s="238" t="s">
        <v>661</v>
      </c>
      <c r="G526" s="239" t="s">
        <v>662</v>
      </c>
      <c r="H526" s="240">
        <v>1</v>
      </c>
      <c r="I526" s="241"/>
      <c r="J526" s="242">
        <f>ROUND(I526*H526,2)</f>
        <v>0</v>
      </c>
      <c r="K526" s="243"/>
      <c r="L526" s="44"/>
      <c r="M526" s="244" t="s">
        <v>1</v>
      </c>
      <c r="N526" s="245" t="s">
        <v>41</v>
      </c>
      <c r="O526" s="91"/>
      <c r="P526" s="246">
        <f>O526*H526</f>
        <v>0</v>
      </c>
      <c r="Q526" s="246">
        <v>0</v>
      </c>
      <c r="R526" s="246">
        <f>Q526*H526</f>
        <v>0</v>
      </c>
      <c r="S526" s="246">
        <v>0</v>
      </c>
      <c r="T526" s="247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48" t="s">
        <v>637</v>
      </c>
      <c r="AT526" s="248" t="s">
        <v>143</v>
      </c>
      <c r="AU526" s="248" t="s">
        <v>84</v>
      </c>
      <c r="AY526" s="17" t="s">
        <v>141</v>
      </c>
      <c r="BE526" s="249">
        <f>IF(N526="základní",J526,0)</f>
        <v>0</v>
      </c>
      <c r="BF526" s="249">
        <f>IF(N526="snížená",J526,0)</f>
        <v>0</v>
      </c>
      <c r="BG526" s="249">
        <f>IF(N526="zákl. přenesená",J526,0)</f>
        <v>0</v>
      </c>
      <c r="BH526" s="249">
        <f>IF(N526="sníž. přenesená",J526,0)</f>
        <v>0</v>
      </c>
      <c r="BI526" s="249">
        <f>IF(N526="nulová",J526,0)</f>
        <v>0</v>
      </c>
      <c r="BJ526" s="17" t="s">
        <v>84</v>
      </c>
      <c r="BK526" s="249">
        <f>ROUND(I526*H526,2)</f>
        <v>0</v>
      </c>
      <c r="BL526" s="17" t="s">
        <v>637</v>
      </c>
      <c r="BM526" s="248" t="s">
        <v>663</v>
      </c>
    </row>
    <row r="527" spans="1:65" s="2" customFormat="1" ht="21.75" customHeight="1">
      <c r="A527" s="38"/>
      <c r="B527" s="39"/>
      <c r="C527" s="236" t="s">
        <v>664</v>
      </c>
      <c r="D527" s="236" t="s">
        <v>143</v>
      </c>
      <c r="E527" s="237" t="s">
        <v>665</v>
      </c>
      <c r="F527" s="238" t="s">
        <v>666</v>
      </c>
      <c r="G527" s="239" t="s">
        <v>662</v>
      </c>
      <c r="H527" s="240">
        <v>1</v>
      </c>
      <c r="I527" s="241"/>
      <c r="J527" s="242">
        <f>ROUND(I527*H527,2)</f>
        <v>0</v>
      </c>
      <c r="K527" s="243"/>
      <c r="L527" s="44"/>
      <c r="M527" s="244" t="s">
        <v>1</v>
      </c>
      <c r="N527" s="245" t="s">
        <v>41</v>
      </c>
      <c r="O527" s="91"/>
      <c r="P527" s="246">
        <f>O527*H527</f>
        <v>0</v>
      </c>
      <c r="Q527" s="246">
        <v>0</v>
      </c>
      <c r="R527" s="246">
        <f>Q527*H527</f>
        <v>0</v>
      </c>
      <c r="S527" s="246">
        <v>0</v>
      </c>
      <c r="T527" s="247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48" t="s">
        <v>637</v>
      </c>
      <c r="AT527" s="248" t="s">
        <v>143</v>
      </c>
      <c r="AU527" s="248" t="s">
        <v>84</v>
      </c>
      <c r="AY527" s="17" t="s">
        <v>141</v>
      </c>
      <c r="BE527" s="249">
        <f>IF(N527="základní",J527,0)</f>
        <v>0</v>
      </c>
      <c r="BF527" s="249">
        <f>IF(N527="snížená",J527,0)</f>
        <v>0</v>
      </c>
      <c r="BG527" s="249">
        <f>IF(N527="zákl. přenesená",J527,0)</f>
        <v>0</v>
      </c>
      <c r="BH527" s="249">
        <f>IF(N527="sníž. přenesená",J527,0)</f>
        <v>0</v>
      </c>
      <c r="BI527" s="249">
        <f>IF(N527="nulová",J527,0)</f>
        <v>0</v>
      </c>
      <c r="BJ527" s="17" t="s">
        <v>84</v>
      </c>
      <c r="BK527" s="249">
        <f>ROUND(I527*H527,2)</f>
        <v>0</v>
      </c>
      <c r="BL527" s="17" t="s">
        <v>637</v>
      </c>
      <c r="BM527" s="248" t="s">
        <v>667</v>
      </c>
    </row>
    <row r="528" spans="1:65" s="2" customFormat="1" ht="21.75" customHeight="1">
      <c r="A528" s="38"/>
      <c r="B528" s="39"/>
      <c r="C528" s="236" t="s">
        <v>668</v>
      </c>
      <c r="D528" s="236" t="s">
        <v>143</v>
      </c>
      <c r="E528" s="237" t="s">
        <v>669</v>
      </c>
      <c r="F528" s="238" t="s">
        <v>670</v>
      </c>
      <c r="G528" s="239" t="s">
        <v>636</v>
      </c>
      <c r="H528" s="240">
        <v>2</v>
      </c>
      <c r="I528" s="241"/>
      <c r="J528" s="242">
        <f>ROUND(I528*H528,2)</f>
        <v>0</v>
      </c>
      <c r="K528" s="243"/>
      <c r="L528" s="44"/>
      <c r="M528" s="244" t="s">
        <v>1</v>
      </c>
      <c r="N528" s="245" t="s">
        <v>41</v>
      </c>
      <c r="O528" s="91"/>
      <c r="P528" s="246">
        <f>O528*H528</f>
        <v>0</v>
      </c>
      <c r="Q528" s="246">
        <v>0</v>
      </c>
      <c r="R528" s="246">
        <f>Q528*H528</f>
        <v>0</v>
      </c>
      <c r="S528" s="246">
        <v>0</v>
      </c>
      <c r="T528" s="247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48" t="s">
        <v>637</v>
      </c>
      <c r="AT528" s="248" t="s">
        <v>143</v>
      </c>
      <c r="AU528" s="248" t="s">
        <v>84</v>
      </c>
      <c r="AY528" s="17" t="s">
        <v>141</v>
      </c>
      <c r="BE528" s="249">
        <f>IF(N528="základní",J528,0)</f>
        <v>0</v>
      </c>
      <c r="BF528" s="249">
        <f>IF(N528="snížená",J528,0)</f>
        <v>0</v>
      </c>
      <c r="BG528" s="249">
        <f>IF(N528="zákl. přenesená",J528,0)</f>
        <v>0</v>
      </c>
      <c r="BH528" s="249">
        <f>IF(N528="sníž. přenesená",J528,0)</f>
        <v>0</v>
      </c>
      <c r="BI528" s="249">
        <f>IF(N528="nulová",J528,0)</f>
        <v>0</v>
      </c>
      <c r="BJ528" s="17" t="s">
        <v>84</v>
      </c>
      <c r="BK528" s="249">
        <f>ROUND(I528*H528,2)</f>
        <v>0</v>
      </c>
      <c r="BL528" s="17" t="s">
        <v>637</v>
      </c>
      <c r="BM528" s="248" t="s">
        <v>671</v>
      </c>
    </row>
    <row r="529" spans="1:65" s="2" customFormat="1" ht="21.75" customHeight="1">
      <c r="A529" s="38"/>
      <c r="B529" s="39"/>
      <c r="C529" s="236" t="s">
        <v>672</v>
      </c>
      <c r="D529" s="236" t="s">
        <v>143</v>
      </c>
      <c r="E529" s="237" t="s">
        <v>673</v>
      </c>
      <c r="F529" s="238" t="s">
        <v>674</v>
      </c>
      <c r="G529" s="239" t="s">
        <v>636</v>
      </c>
      <c r="H529" s="240">
        <v>1</v>
      </c>
      <c r="I529" s="241"/>
      <c r="J529" s="242">
        <f>ROUND(I529*H529,2)</f>
        <v>0</v>
      </c>
      <c r="K529" s="243"/>
      <c r="L529" s="44"/>
      <c r="M529" s="294" t="s">
        <v>1</v>
      </c>
      <c r="N529" s="295" t="s">
        <v>41</v>
      </c>
      <c r="O529" s="296"/>
      <c r="P529" s="297">
        <f>O529*H529</f>
        <v>0</v>
      </c>
      <c r="Q529" s="297">
        <v>0</v>
      </c>
      <c r="R529" s="297">
        <f>Q529*H529</f>
        <v>0</v>
      </c>
      <c r="S529" s="297">
        <v>0</v>
      </c>
      <c r="T529" s="298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48" t="s">
        <v>637</v>
      </c>
      <c r="AT529" s="248" t="s">
        <v>143</v>
      </c>
      <c r="AU529" s="248" t="s">
        <v>84</v>
      </c>
      <c r="AY529" s="17" t="s">
        <v>141</v>
      </c>
      <c r="BE529" s="249">
        <f>IF(N529="základní",J529,0)</f>
        <v>0</v>
      </c>
      <c r="BF529" s="249">
        <f>IF(N529="snížená",J529,0)</f>
        <v>0</v>
      </c>
      <c r="BG529" s="249">
        <f>IF(N529="zákl. přenesená",J529,0)</f>
        <v>0</v>
      </c>
      <c r="BH529" s="249">
        <f>IF(N529="sníž. přenesená",J529,0)</f>
        <v>0</v>
      </c>
      <c r="BI529" s="249">
        <f>IF(N529="nulová",J529,0)</f>
        <v>0</v>
      </c>
      <c r="BJ529" s="17" t="s">
        <v>84</v>
      </c>
      <c r="BK529" s="249">
        <f>ROUND(I529*H529,2)</f>
        <v>0</v>
      </c>
      <c r="BL529" s="17" t="s">
        <v>637</v>
      </c>
      <c r="BM529" s="248" t="s">
        <v>675</v>
      </c>
    </row>
    <row r="530" spans="1:31" s="2" customFormat="1" ht="6.95" customHeight="1">
      <c r="A530" s="38"/>
      <c r="B530" s="66"/>
      <c r="C530" s="67"/>
      <c r="D530" s="67"/>
      <c r="E530" s="67"/>
      <c r="F530" s="67"/>
      <c r="G530" s="67"/>
      <c r="H530" s="67"/>
      <c r="I530" s="183"/>
      <c r="J530" s="67"/>
      <c r="K530" s="67"/>
      <c r="L530" s="44"/>
      <c r="M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</row>
  </sheetData>
  <sheetProtection password="CC35" sheet="1" objects="1" scenarios="1" formatColumns="0" formatRows="0" autoFilter="0"/>
  <autoFilter ref="C131:K529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Změna užívání 2.n.p.na klub seniorů- Kostnická 4088 Chomutov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676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7. 8. 2023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ROUND((SUM(BE121:BE164)),2)</f>
        <v>0</v>
      </c>
      <c r="G33" s="38"/>
      <c r="H33" s="38"/>
      <c r="I33" s="162">
        <v>0.21</v>
      </c>
      <c r="J33" s="161">
        <f>ROUND(((SUM(BE121:BE164))*I33),2)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ROUND((SUM(BF121:BF164)),2)</f>
        <v>0</v>
      </c>
      <c r="G34" s="38"/>
      <c r="H34" s="38"/>
      <c r="I34" s="162">
        <v>0.15</v>
      </c>
      <c r="J34" s="161">
        <f>ROUND(((SUM(BF121:BF164))*I34),2)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ROUND((SUM(BG121:BG164)),2)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ROUND((SUM(BH121:BH164)),2)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ROUND((SUM(BI121:BI164)),2)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Změna užívání 2.n.p.na klub seniorů- Kostnická 4088 Chomutov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ZTI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147" t="s">
        <v>22</v>
      </c>
      <c r="J89" s="79" t="str">
        <f>IF(J12="","",J12)</f>
        <v>7. 8. 2023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JKPO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118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677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678</v>
      </c>
      <c r="E99" s="203"/>
      <c r="F99" s="203"/>
      <c r="G99" s="203"/>
      <c r="H99" s="203"/>
      <c r="I99" s="204"/>
      <c r="J99" s="205">
        <f>J131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679</v>
      </c>
      <c r="E100" s="203"/>
      <c r="F100" s="203"/>
      <c r="G100" s="203"/>
      <c r="H100" s="203"/>
      <c r="I100" s="204"/>
      <c r="J100" s="205">
        <f>J145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680</v>
      </c>
      <c r="E101" s="203"/>
      <c r="F101" s="203"/>
      <c r="G101" s="203"/>
      <c r="H101" s="203"/>
      <c r="I101" s="204"/>
      <c r="J101" s="205">
        <f>J162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Změna užívání 2.n.p.na klub seniorů- Kostnická 4088 Chomutov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103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02 - ZTI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Chomutov</v>
      </c>
      <c r="G115" s="40"/>
      <c r="H115" s="40"/>
      <c r="I115" s="147" t="s">
        <v>22</v>
      </c>
      <c r="J115" s="79" t="str">
        <f>IF(J12="","",J12)</f>
        <v>7. 8. 2023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147" t="s">
        <v>30</v>
      </c>
      <c r="J117" s="36" t="str">
        <f>E21</f>
        <v>JKPO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33</v>
      </c>
      <c r="J118" s="36" t="str">
        <f>E24</f>
        <v>Krajovský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127</v>
      </c>
      <c r="D120" s="210" t="s">
        <v>61</v>
      </c>
      <c r="E120" s="210" t="s">
        <v>57</v>
      </c>
      <c r="F120" s="210" t="s">
        <v>58</v>
      </c>
      <c r="G120" s="210" t="s">
        <v>128</v>
      </c>
      <c r="H120" s="210" t="s">
        <v>129</v>
      </c>
      <c r="I120" s="211" t="s">
        <v>130</v>
      </c>
      <c r="J120" s="212" t="s">
        <v>107</v>
      </c>
      <c r="K120" s="213" t="s">
        <v>131</v>
      </c>
      <c r="L120" s="214"/>
      <c r="M120" s="100" t="s">
        <v>1</v>
      </c>
      <c r="N120" s="101" t="s">
        <v>40</v>
      </c>
      <c r="O120" s="101" t="s">
        <v>132</v>
      </c>
      <c r="P120" s="101" t="s">
        <v>133</v>
      </c>
      <c r="Q120" s="101" t="s">
        <v>134</v>
      </c>
      <c r="R120" s="101" t="s">
        <v>135</v>
      </c>
      <c r="S120" s="101" t="s">
        <v>136</v>
      </c>
      <c r="T120" s="102" t="s">
        <v>137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138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</f>
        <v>0</v>
      </c>
      <c r="Q121" s="104"/>
      <c r="R121" s="217">
        <f>R122</f>
        <v>0.65378</v>
      </c>
      <c r="S121" s="104"/>
      <c r="T121" s="21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75</v>
      </c>
      <c r="AU121" s="17" t="s">
        <v>109</v>
      </c>
      <c r="BK121" s="219">
        <f>BK122</f>
        <v>0</v>
      </c>
    </row>
    <row r="122" spans="1:63" s="12" customFormat="1" ht="25.9" customHeight="1">
      <c r="A122" s="12"/>
      <c r="B122" s="220"/>
      <c r="C122" s="221"/>
      <c r="D122" s="222" t="s">
        <v>75</v>
      </c>
      <c r="E122" s="223" t="s">
        <v>397</v>
      </c>
      <c r="F122" s="223" t="s">
        <v>398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P123+P131+P145+P162</f>
        <v>0</v>
      </c>
      <c r="Q122" s="228"/>
      <c r="R122" s="229">
        <f>R123+R131+R145+R162</f>
        <v>0.65378</v>
      </c>
      <c r="S122" s="228"/>
      <c r="T122" s="230">
        <f>T123+T131+T145+T162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86</v>
      </c>
      <c r="AT122" s="232" t="s">
        <v>75</v>
      </c>
      <c r="AU122" s="232" t="s">
        <v>76</v>
      </c>
      <c r="AY122" s="231" t="s">
        <v>141</v>
      </c>
      <c r="BK122" s="233">
        <f>BK123+BK131+BK145+BK162</f>
        <v>0</v>
      </c>
    </row>
    <row r="123" spans="1:63" s="12" customFormat="1" ht="22.8" customHeight="1">
      <c r="A123" s="12"/>
      <c r="B123" s="220"/>
      <c r="C123" s="221"/>
      <c r="D123" s="222" t="s">
        <v>75</v>
      </c>
      <c r="E123" s="234" t="s">
        <v>681</v>
      </c>
      <c r="F123" s="234" t="s">
        <v>682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SUM(P124:P130)</f>
        <v>0</v>
      </c>
      <c r="Q123" s="228"/>
      <c r="R123" s="229">
        <f>SUM(R124:R130)</f>
        <v>0.03572</v>
      </c>
      <c r="S123" s="228"/>
      <c r="T123" s="230">
        <f>SUM(T124:T130)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86</v>
      </c>
      <c r="AT123" s="232" t="s">
        <v>75</v>
      </c>
      <c r="AU123" s="232" t="s">
        <v>84</v>
      </c>
      <c r="AY123" s="231" t="s">
        <v>141</v>
      </c>
      <c r="BK123" s="233">
        <f>SUM(BK124:BK130)</f>
        <v>0</v>
      </c>
    </row>
    <row r="124" spans="1:65" s="2" customFormat="1" ht="16.5" customHeight="1">
      <c r="A124" s="38"/>
      <c r="B124" s="39"/>
      <c r="C124" s="236" t="s">
        <v>84</v>
      </c>
      <c r="D124" s="236" t="s">
        <v>143</v>
      </c>
      <c r="E124" s="237" t="s">
        <v>683</v>
      </c>
      <c r="F124" s="238" t="s">
        <v>684</v>
      </c>
      <c r="G124" s="239" t="s">
        <v>146</v>
      </c>
      <c r="H124" s="240">
        <v>4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41</v>
      </c>
      <c r="O124" s="91"/>
      <c r="P124" s="246">
        <f>O124*H124</f>
        <v>0</v>
      </c>
      <c r="Q124" s="246">
        <v>0.00041</v>
      </c>
      <c r="R124" s="246">
        <f>Q124*H124</f>
        <v>0.00164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235</v>
      </c>
      <c r="AT124" s="248" t="s">
        <v>143</v>
      </c>
      <c r="AU124" s="248" t="s">
        <v>86</v>
      </c>
      <c r="AY124" s="17" t="s">
        <v>141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235</v>
      </c>
      <c r="BM124" s="248" t="s">
        <v>685</v>
      </c>
    </row>
    <row r="125" spans="1:65" s="2" customFormat="1" ht="16.5" customHeight="1">
      <c r="A125" s="38"/>
      <c r="B125" s="39"/>
      <c r="C125" s="236" t="s">
        <v>86</v>
      </c>
      <c r="D125" s="236" t="s">
        <v>143</v>
      </c>
      <c r="E125" s="237" t="s">
        <v>686</v>
      </c>
      <c r="F125" s="238" t="s">
        <v>687</v>
      </c>
      <c r="G125" s="239" t="s">
        <v>146</v>
      </c>
      <c r="H125" s="240">
        <v>15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41</v>
      </c>
      <c r="O125" s="91"/>
      <c r="P125" s="246">
        <f>O125*H125</f>
        <v>0</v>
      </c>
      <c r="Q125" s="246">
        <v>0.00048</v>
      </c>
      <c r="R125" s="246">
        <f>Q125*H125</f>
        <v>0.0072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235</v>
      </c>
      <c r="AT125" s="248" t="s">
        <v>143</v>
      </c>
      <c r="AU125" s="248" t="s">
        <v>86</v>
      </c>
      <c r="AY125" s="17" t="s">
        <v>141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84</v>
      </c>
      <c r="BK125" s="249">
        <f>ROUND(I125*H125,2)</f>
        <v>0</v>
      </c>
      <c r="BL125" s="17" t="s">
        <v>235</v>
      </c>
      <c r="BM125" s="248" t="s">
        <v>688</v>
      </c>
    </row>
    <row r="126" spans="1:65" s="2" customFormat="1" ht="16.5" customHeight="1">
      <c r="A126" s="38"/>
      <c r="B126" s="39"/>
      <c r="C126" s="236" t="s">
        <v>157</v>
      </c>
      <c r="D126" s="236" t="s">
        <v>143</v>
      </c>
      <c r="E126" s="237" t="s">
        <v>689</v>
      </c>
      <c r="F126" s="238" t="s">
        <v>690</v>
      </c>
      <c r="G126" s="239" t="s">
        <v>146</v>
      </c>
      <c r="H126" s="240">
        <v>12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41</v>
      </c>
      <c r="O126" s="91"/>
      <c r="P126" s="246">
        <f>O126*H126</f>
        <v>0</v>
      </c>
      <c r="Q126" s="246">
        <v>0.00224</v>
      </c>
      <c r="R126" s="246">
        <f>Q126*H126</f>
        <v>0.026879999999999998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235</v>
      </c>
      <c r="AT126" s="248" t="s">
        <v>143</v>
      </c>
      <c r="AU126" s="248" t="s">
        <v>86</v>
      </c>
      <c r="AY126" s="17" t="s">
        <v>141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84</v>
      </c>
      <c r="BK126" s="249">
        <f>ROUND(I126*H126,2)</f>
        <v>0</v>
      </c>
      <c r="BL126" s="17" t="s">
        <v>235</v>
      </c>
      <c r="BM126" s="248" t="s">
        <v>691</v>
      </c>
    </row>
    <row r="127" spans="1:65" s="2" customFormat="1" ht="16.5" customHeight="1">
      <c r="A127" s="38"/>
      <c r="B127" s="39"/>
      <c r="C127" s="236" t="s">
        <v>165</v>
      </c>
      <c r="D127" s="236" t="s">
        <v>143</v>
      </c>
      <c r="E127" s="237" t="s">
        <v>692</v>
      </c>
      <c r="F127" s="238" t="s">
        <v>693</v>
      </c>
      <c r="G127" s="239" t="s">
        <v>230</v>
      </c>
      <c r="H127" s="240">
        <v>10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41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235</v>
      </c>
      <c r="AT127" s="248" t="s">
        <v>143</v>
      </c>
      <c r="AU127" s="248" t="s">
        <v>86</v>
      </c>
      <c r="AY127" s="17" t="s">
        <v>141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84</v>
      </c>
      <c r="BK127" s="249">
        <f>ROUND(I127*H127,2)</f>
        <v>0</v>
      </c>
      <c r="BL127" s="17" t="s">
        <v>235</v>
      </c>
      <c r="BM127" s="248" t="s">
        <v>694</v>
      </c>
    </row>
    <row r="128" spans="1:65" s="2" customFormat="1" ht="16.5" customHeight="1">
      <c r="A128" s="38"/>
      <c r="B128" s="39"/>
      <c r="C128" s="236" t="s">
        <v>147</v>
      </c>
      <c r="D128" s="236" t="s">
        <v>143</v>
      </c>
      <c r="E128" s="237" t="s">
        <v>695</v>
      </c>
      <c r="F128" s="238" t="s">
        <v>696</v>
      </c>
      <c r="G128" s="239" t="s">
        <v>230</v>
      </c>
      <c r="H128" s="240">
        <v>6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235</v>
      </c>
      <c r="AT128" s="248" t="s">
        <v>143</v>
      </c>
      <c r="AU128" s="248" t="s">
        <v>86</v>
      </c>
      <c r="AY128" s="17" t="s">
        <v>141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235</v>
      </c>
      <c r="BM128" s="248" t="s">
        <v>697</v>
      </c>
    </row>
    <row r="129" spans="1:65" s="2" customFormat="1" ht="16.5" customHeight="1">
      <c r="A129" s="38"/>
      <c r="B129" s="39"/>
      <c r="C129" s="236" t="s">
        <v>169</v>
      </c>
      <c r="D129" s="236" t="s">
        <v>143</v>
      </c>
      <c r="E129" s="237" t="s">
        <v>698</v>
      </c>
      <c r="F129" s="238" t="s">
        <v>699</v>
      </c>
      <c r="G129" s="239" t="s">
        <v>146</v>
      </c>
      <c r="H129" s="240">
        <v>31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41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235</v>
      </c>
      <c r="AT129" s="248" t="s">
        <v>143</v>
      </c>
      <c r="AU129" s="248" t="s">
        <v>86</v>
      </c>
      <c r="AY129" s="17" t="s">
        <v>141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84</v>
      </c>
      <c r="BK129" s="249">
        <f>ROUND(I129*H129,2)</f>
        <v>0</v>
      </c>
      <c r="BL129" s="17" t="s">
        <v>235</v>
      </c>
      <c r="BM129" s="248" t="s">
        <v>700</v>
      </c>
    </row>
    <row r="130" spans="1:65" s="2" customFormat="1" ht="21.75" customHeight="1">
      <c r="A130" s="38"/>
      <c r="B130" s="39"/>
      <c r="C130" s="236" t="s">
        <v>175</v>
      </c>
      <c r="D130" s="236" t="s">
        <v>143</v>
      </c>
      <c r="E130" s="237" t="s">
        <v>701</v>
      </c>
      <c r="F130" s="238" t="s">
        <v>702</v>
      </c>
      <c r="G130" s="239" t="s">
        <v>172</v>
      </c>
      <c r="H130" s="240">
        <v>0.036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41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235</v>
      </c>
      <c r="AT130" s="248" t="s">
        <v>143</v>
      </c>
      <c r="AU130" s="248" t="s">
        <v>86</v>
      </c>
      <c r="AY130" s="17" t="s">
        <v>141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84</v>
      </c>
      <c r="BK130" s="249">
        <f>ROUND(I130*H130,2)</f>
        <v>0</v>
      </c>
      <c r="BL130" s="17" t="s">
        <v>235</v>
      </c>
      <c r="BM130" s="248" t="s">
        <v>703</v>
      </c>
    </row>
    <row r="131" spans="1:63" s="12" customFormat="1" ht="22.8" customHeight="1">
      <c r="A131" s="12"/>
      <c r="B131" s="220"/>
      <c r="C131" s="221"/>
      <c r="D131" s="222" t="s">
        <v>75</v>
      </c>
      <c r="E131" s="234" t="s">
        <v>704</v>
      </c>
      <c r="F131" s="234" t="s">
        <v>705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SUM(P132:P144)</f>
        <v>0</v>
      </c>
      <c r="Q131" s="228"/>
      <c r="R131" s="229">
        <f>SUM(R132:R144)</f>
        <v>0.2498</v>
      </c>
      <c r="S131" s="228"/>
      <c r="T131" s="230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86</v>
      </c>
      <c r="AT131" s="232" t="s">
        <v>75</v>
      </c>
      <c r="AU131" s="232" t="s">
        <v>84</v>
      </c>
      <c r="AY131" s="231" t="s">
        <v>141</v>
      </c>
      <c r="BK131" s="233">
        <f>SUM(BK132:BK144)</f>
        <v>0</v>
      </c>
    </row>
    <row r="132" spans="1:65" s="2" customFormat="1" ht="21.75" customHeight="1">
      <c r="A132" s="38"/>
      <c r="B132" s="39"/>
      <c r="C132" s="236" t="s">
        <v>194</v>
      </c>
      <c r="D132" s="236" t="s">
        <v>143</v>
      </c>
      <c r="E132" s="237" t="s">
        <v>706</v>
      </c>
      <c r="F132" s="238" t="s">
        <v>707</v>
      </c>
      <c r="G132" s="239" t="s">
        <v>146</v>
      </c>
      <c r="H132" s="240">
        <v>70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41</v>
      </c>
      <c r="O132" s="91"/>
      <c r="P132" s="246">
        <f>O132*H132</f>
        <v>0</v>
      </c>
      <c r="Q132" s="246">
        <v>0.00098</v>
      </c>
      <c r="R132" s="246">
        <f>Q132*H132</f>
        <v>0.0686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235</v>
      </c>
      <c r="AT132" s="248" t="s">
        <v>143</v>
      </c>
      <c r="AU132" s="248" t="s">
        <v>86</v>
      </c>
      <c r="AY132" s="17" t="s">
        <v>141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235</v>
      </c>
      <c r="BM132" s="248" t="s">
        <v>708</v>
      </c>
    </row>
    <row r="133" spans="1:65" s="2" customFormat="1" ht="21.75" customHeight="1">
      <c r="A133" s="38"/>
      <c r="B133" s="39"/>
      <c r="C133" s="236" t="s">
        <v>186</v>
      </c>
      <c r="D133" s="236" t="s">
        <v>143</v>
      </c>
      <c r="E133" s="237" t="s">
        <v>709</v>
      </c>
      <c r="F133" s="238" t="s">
        <v>710</v>
      </c>
      <c r="G133" s="239" t="s">
        <v>146</v>
      </c>
      <c r="H133" s="240">
        <v>34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0.00126</v>
      </c>
      <c r="R133" s="246">
        <f>Q133*H133</f>
        <v>0.04284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235</v>
      </c>
      <c r="AT133" s="248" t="s">
        <v>143</v>
      </c>
      <c r="AU133" s="248" t="s">
        <v>86</v>
      </c>
      <c r="AY133" s="17" t="s">
        <v>141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235</v>
      </c>
      <c r="BM133" s="248" t="s">
        <v>711</v>
      </c>
    </row>
    <row r="134" spans="1:65" s="2" customFormat="1" ht="21.75" customHeight="1">
      <c r="A134" s="38"/>
      <c r="B134" s="39"/>
      <c r="C134" s="236" t="s">
        <v>181</v>
      </c>
      <c r="D134" s="236" t="s">
        <v>143</v>
      </c>
      <c r="E134" s="237" t="s">
        <v>712</v>
      </c>
      <c r="F134" s="238" t="s">
        <v>713</v>
      </c>
      <c r="G134" s="239" t="s">
        <v>146</v>
      </c>
      <c r="H134" s="240">
        <v>6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41</v>
      </c>
      <c r="O134" s="91"/>
      <c r="P134" s="246">
        <f>O134*H134</f>
        <v>0</v>
      </c>
      <c r="Q134" s="246">
        <v>0.00153</v>
      </c>
      <c r="R134" s="246">
        <f>Q134*H134</f>
        <v>0.009179999999999999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235</v>
      </c>
      <c r="AT134" s="248" t="s">
        <v>143</v>
      </c>
      <c r="AU134" s="248" t="s">
        <v>86</v>
      </c>
      <c r="AY134" s="17" t="s">
        <v>141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84</v>
      </c>
      <c r="BK134" s="249">
        <f>ROUND(I134*H134,2)</f>
        <v>0</v>
      </c>
      <c r="BL134" s="17" t="s">
        <v>235</v>
      </c>
      <c r="BM134" s="248" t="s">
        <v>714</v>
      </c>
    </row>
    <row r="135" spans="1:65" s="2" customFormat="1" ht="33" customHeight="1">
      <c r="A135" s="38"/>
      <c r="B135" s="39"/>
      <c r="C135" s="236" t="s">
        <v>202</v>
      </c>
      <c r="D135" s="236" t="s">
        <v>143</v>
      </c>
      <c r="E135" s="237" t="s">
        <v>715</v>
      </c>
      <c r="F135" s="238" t="s">
        <v>716</v>
      </c>
      <c r="G135" s="239" t="s">
        <v>146</v>
      </c>
      <c r="H135" s="240">
        <v>110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7E-05</v>
      </c>
      <c r="R135" s="246">
        <f>Q135*H135</f>
        <v>0.007699999999999999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235</v>
      </c>
      <c r="AT135" s="248" t="s">
        <v>143</v>
      </c>
      <c r="AU135" s="248" t="s">
        <v>86</v>
      </c>
      <c r="AY135" s="17" t="s">
        <v>141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235</v>
      </c>
      <c r="BM135" s="248" t="s">
        <v>717</v>
      </c>
    </row>
    <row r="136" spans="1:65" s="2" customFormat="1" ht="16.5" customHeight="1">
      <c r="A136" s="38"/>
      <c r="B136" s="39"/>
      <c r="C136" s="236" t="s">
        <v>221</v>
      </c>
      <c r="D136" s="236" t="s">
        <v>143</v>
      </c>
      <c r="E136" s="237" t="s">
        <v>718</v>
      </c>
      <c r="F136" s="238" t="s">
        <v>719</v>
      </c>
      <c r="G136" s="239" t="s">
        <v>146</v>
      </c>
      <c r="H136" s="240">
        <v>13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41</v>
      </c>
      <c r="O136" s="91"/>
      <c r="P136" s="246">
        <f>O136*H136</f>
        <v>0</v>
      </c>
      <c r="Q136" s="246">
        <v>0.00162</v>
      </c>
      <c r="R136" s="246">
        <f>Q136*H136</f>
        <v>0.02106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235</v>
      </c>
      <c r="AT136" s="248" t="s">
        <v>143</v>
      </c>
      <c r="AU136" s="248" t="s">
        <v>86</v>
      </c>
      <c r="AY136" s="17" t="s">
        <v>141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84</v>
      </c>
      <c r="BK136" s="249">
        <f>ROUND(I136*H136,2)</f>
        <v>0</v>
      </c>
      <c r="BL136" s="17" t="s">
        <v>235</v>
      </c>
      <c r="BM136" s="248" t="s">
        <v>720</v>
      </c>
    </row>
    <row r="137" spans="1:65" s="2" customFormat="1" ht="16.5" customHeight="1">
      <c r="A137" s="38"/>
      <c r="B137" s="39"/>
      <c r="C137" s="236" t="s">
        <v>215</v>
      </c>
      <c r="D137" s="236" t="s">
        <v>143</v>
      </c>
      <c r="E137" s="237" t="s">
        <v>721</v>
      </c>
      <c r="F137" s="238" t="s">
        <v>722</v>
      </c>
      <c r="G137" s="239" t="s">
        <v>146</v>
      </c>
      <c r="H137" s="240">
        <v>36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41</v>
      </c>
      <c r="O137" s="91"/>
      <c r="P137" s="246">
        <f>O137*H137</f>
        <v>0</v>
      </c>
      <c r="Q137" s="246">
        <v>0.00192</v>
      </c>
      <c r="R137" s="246">
        <f>Q137*H137</f>
        <v>0.06912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235</v>
      </c>
      <c r="AT137" s="248" t="s">
        <v>143</v>
      </c>
      <c r="AU137" s="248" t="s">
        <v>86</v>
      </c>
      <c r="AY137" s="17" t="s">
        <v>141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84</v>
      </c>
      <c r="BK137" s="249">
        <f>ROUND(I137*H137,2)</f>
        <v>0</v>
      </c>
      <c r="BL137" s="17" t="s">
        <v>235</v>
      </c>
      <c r="BM137" s="248" t="s">
        <v>723</v>
      </c>
    </row>
    <row r="138" spans="1:65" s="2" customFormat="1" ht="16.5" customHeight="1">
      <c r="A138" s="38"/>
      <c r="B138" s="39"/>
      <c r="C138" s="236" t="s">
        <v>227</v>
      </c>
      <c r="D138" s="236" t="s">
        <v>143</v>
      </c>
      <c r="E138" s="237" t="s">
        <v>724</v>
      </c>
      <c r="F138" s="238" t="s">
        <v>725</v>
      </c>
      <c r="G138" s="239" t="s">
        <v>230</v>
      </c>
      <c r="H138" s="240">
        <v>22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235</v>
      </c>
      <c r="AT138" s="248" t="s">
        <v>143</v>
      </c>
      <c r="AU138" s="248" t="s">
        <v>86</v>
      </c>
      <c r="AY138" s="17" t="s">
        <v>141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235</v>
      </c>
      <c r="BM138" s="248" t="s">
        <v>726</v>
      </c>
    </row>
    <row r="139" spans="1:65" s="2" customFormat="1" ht="16.5" customHeight="1">
      <c r="A139" s="38"/>
      <c r="B139" s="39"/>
      <c r="C139" s="236" t="s">
        <v>8</v>
      </c>
      <c r="D139" s="236" t="s">
        <v>143</v>
      </c>
      <c r="E139" s="237" t="s">
        <v>727</v>
      </c>
      <c r="F139" s="238" t="s">
        <v>728</v>
      </c>
      <c r="G139" s="239" t="s">
        <v>230</v>
      </c>
      <c r="H139" s="240">
        <v>22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41</v>
      </c>
      <c r="O139" s="91"/>
      <c r="P139" s="246">
        <f>O139*H139</f>
        <v>0</v>
      </c>
      <c r="Q139" s="246">
        <v>0.00013</v>
      </c>
      <c r="R139" s="246">
        <f>Q139*H139</f>
        <v>0.0028599999999999997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235</v>
      </c>
      <c r="AT139" s="248" t="s">
        <v>143</v>
      </c>
      <c r="AU139" s="248" t="s">
        <v>86</v>
      </c>
      <c r="AY139" s="17" t="s">
        <v>141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84</v>
      </c>
      <c r="BK139" s="249">
        <f>ROUND(I139*H139,2)</f>
        <v>0</v>
      </c>
      <c r="BL139" s="17" t="s">
        <v>235</v>
      </c>
      <c r="BM139" s="248" t="s">
        <v>729</v>
      </c>
    </row>
    <row r="140" spans="1:65" s="2" customFormat="1" ht="16.5" customHeight="1">
      <c r="A140" s="38"/>
      <c r="B140" s="39"/>
      <c r="C140" s="236" t="s">
        <v>239</v>
      </c>
      <c r="D140" s="236" t="s">
        <v>143</v>
      </c>
      <c r="E140" s="237" t="s">
        <v>730</v>
      </c>
      <c r="F140" s="238" t="s">
        <v>731</v>
      </c>
      <c r="G140" s="239" t="s">
        <v>230</v>
      </c>
      <c r="H140" s="240">
        <v>6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41</v>
      </c>
      <c r="O140" s="91"/>
      <c r="P140" s="246">
        <f>O140*H140</f>
        <v>0</v>
      </c>
      <c r="Q140" s="246">
        <v>0.00075</v>
      </c>
      <c r="R140" s="246">
        <f>Q140*H140</f>
        <v>0.0045000000000000005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235</v>
      </c>
      <c r="AT140" s="248" t="s">
        <v>143</v>
      </c>
      <c r="AU140" s="248" t="s">
        <v>86</v>
      </c>
      <c r="AY140" s="17" t="s">
        <v>141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84</v>
      </c>
      <c r="BK140" s="249">
        <f>ROUND(I140*H140,2)</f>
        <v>0</v>
      </c>
      <c r="BL140" s="17" t="s">
        <v>235</v>
      </c>
      <c r="BM140" s="248" t="s">
        <v>732</v>
      </c>
    </row>
    <row r="141" spans="1:65" s="2" customFormat="1" ht="16.5" customHeight="1">
      <c r="A141" s="38"/>
      <c r="B141" s="39"/>
      <c r="C141" s="236" t="s">
        <v>235</v>
      </c>
      <c r="D141" s="236" t="s">
        <v>143</v>
      </c>
      <c r="E141" s="237" t="s">
        <v>733</v>
      </c>
      <c r="F141" s="238" t="s">
        <v>734</v>
      </c>
      <c r="G141" s="239" t="s">
        <v>230</v>
      </c>
      <c r="H141" s="240">
        <v>2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0.00097</v>
      </c>
      <c r="R141" s="246">
        <f>Q141*H141</f>
        <v>0.00194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235</v>
      </c>
      <c r="AT141" s="248" t="s">
        <v>143</v>
      </c>
      <c r="AU141" s="248" t="s">
        <v>86</v>
      </c>
      <c r="AY141" s="17" t="s">
        <v>141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235</v>
      </c>
      <c r="BM141" s="248" t="s">
        <v>735</v>
      </c>
    </row>
    <row r="142" spans="1:65" s="2" customFormat="1" ht="21.75" customHeight="1">
      <c r="A142" s="38"/>
      <c r="B142" s="39"/>
      <c r="C142" s="236" t="s">
        <v>250</v>
      </c>
      <c r="D142" s="236" t="s">
        <v>143</v>
      </c>
      <c r="E142" s="237" t="s">
        <v>736</v>
      </c>
      <c r="F142" s="238" t="s">
        <v>737</v>
      </c>
      <c r="G142" s="239" t="s">
        <v>146</v>
      </c>
      <c r="H142" s="240">
        <v>110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41</v>
      </c>
      <c r="O142" s="91"/>
      <c r="P142" s="246">
        <f>O142*H142</f>
        <v>0</v>
      </c>
      <c r="Q142" s="246">
        <v>0.00019</v>
      </c>
      <c r="R142" s="246">
        <f>Q142*H142</f>
        <v>0.020900000000000002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235</v>
      </c>
      <c r="AT142" s="248" t="s">
        <v>143</v>
      </c>
      <c r="AU142" s="248" t="s">
        <v>86</v>
      </c>
      <c r="AY142" s="17" t="s">
        <v>141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235</v>
      </c>
      <c r="BM142" s="248" t="s">
        <v>738</v>
      </c>
    </row>
    <row r="143" spans="1:65" s="2" customFormat="1" ht="16.5" customHeight="1">
      <c r="A143" s="38"/>
      <c r="B143" s="39"/>
      <c r="C143" s="236" t="s">
        <v>254</v>
      </c>
      <c r="D143" s="236" t="s">
        <v>143</v>
      </c>
      <c r="E143" s="237" t="s">
        <v>739</v>
      </c>
      <c r="F143" s="238" t="s">
        <v>740</v>
      </c>
      <c r="G143" s="239" t="s">
        <v>146</v>
      </c>
      <c r="H143" s="240">
        <v>110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41</v>
      </c>
      <c r="O143" s="91"/>
      <c r="P143" s="246">
        <f>O143*H143</f>
        <v>0</v>
      </c>
      <c r="Q143" s="246">
        <v>1E-05</v>
      </c>
      <c r="R143" s="246">
        <f>Q143*H143</f>
        <v>0.0011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235</v>
      </c>
      <c r="AT143" s="248" t="s">
        <v>143</v>
      </c>
      <c r="AU143" s="248" t="s">
        <v>86</v>
      </c>
      <c r="AY143" s="17" t="s">
        <v>141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84</v>
      </c>
      <c r="BK143" s="249">
        <f>ROUND(I143*H143,2)</f>
        <v>0</v>
      </c>
      <c r="BL143" s="17" t="s">
        <v>235</v>
      </c>
      <c r="BM143" s="248" t="s">
        <v>741</v>
      </c>
    </row>
    <row r="144" spans="1:65" s="2" customFormat="1" ht="21.75" customHeight="1">
      <c r="A144" s="38"/>
      <c r="B144" s="39"/>
      <c r="C144" s="236" t="s">
        <v>245</v>
      </c>
      <c r="D144" s="236" t="s">
        <v>143</v>
      </c>
      <c r="E144" s="237" t="s">
        <v>742</v>
      </c>
      <c r="F144" s="238" t="s">
        <v>743</v>
      </c>
      <c r="G144" s="239" t="s">
        <v>172</v>
      </c>
      <c r="H144" s="240">
        <v>0.25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41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235</v>
      </c>
      <c r="AT144" s="248" t="s">
        <v>143</v>
      </c>
      <c r="AU144" s="248" t="s">
        <v>86</v>
      </c>
      <c r="AY144" s="17" t="s">
        <v>141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84</v>
      </c>
      <c r="BK144" s="249">
        <f>ROUND(I144*H144,2)</f>
        <v>0</v>
      </c>
      <c r="BL144" s="17" t="s">
        <v>235</v>
      </c>
      <c r="BM144" s="248" t="s">
        <v>744</v>
      </c>
    </row>
    <row r="145" spans="1:63" s="12" customFormat="1" ht="22.8" customHeight="1">
      <c r="A145" s="12"/>
      <c r="B145" s="220"/>
      <c r="C145" s="221"/>
      <c r="D145" s="222" t="s">
        <v>75</v>
      </c>
      <c r="E145" s="234" t="s">
        <v>745</v>
      </c>
      <c r="F145" s="234" t="s">
        <v>746</v>
      </c>
      <c r="G145" s="221"/>
      <c r="H145" s="221"/>
      <c r="I145" s="224"/>
      <c r="J145" s="235">
        <f>BK145</f>
        <v>0</v>
      </c>
      <c r="K145" s="221"/>
      <c r="L145" s="226"/>
      <c r="M145" s="227"/>
      <c r="N145" s="228"/>
      <c r="O145" s="228"/>
      <c r="P145" s="229">
        <f>SUM(P146:P161)</f>
        <v>0</v>
      </c>
      <c r="Q145" s="228"/>
      <c r="R145" s="229">
        <f>SUM(R146:R161)</f>
        <v>0.30461000000000005</v>
      </c>
      <c r="S145" s="228"/>
      <c r="T145" s="230">
        <f>SUM(T146:T161)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1" t="s">
        <v>86</v>
      </c>
      <c r="AT145" s="232" t="s">
        <v>75</v>
      </c>
      <c r="AU145" s="232" t="s">
        <v>84</v>
      </c>
      <c r="AY145" s="231" t="s">
        <v>141</v>
      </c>
      <c r="BK145" s="233">
        <f>SUM(BK146:BK161)</f>
        <v>0</v>
      </c>
    </row>
    <row r="146" spans="1:65" s="2" customFormat="1" ht="21.75" customHeight="1">
      <c r="A146" s="38"/>
      <c r="B146" s="39"/>
      <c r="C146" s="236" t="s">
        <v>265</v>
      </c>
      <c r="D146" s="236" t="s">
        <v>143</v>
      </c>
      <c r="E146" s="237" t="s">
        <v>747</v>
      </c>
      <c r="F146" s="238" t="s">
        <v>748</v>
      </c>
      <c r="G146" s="239" t="s">
        <v>749</v>
      </c>
      <c r="H146" s="240">
        <v>5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41</v>
      </c>
      <c r="O146" s="91"/>
      <c r="P146" s="246">
        <f>O146*H146</f>
        <v>0</v>
      </c>
      <c r="Q146" s="246">
        <v>0.01697</v>
      </c>
      <c r="R146" s="246">
        <f>Q146*H146</f>
        <v>0.08485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235</v>
      </c>
      <c r="AT146" s="248" t="s">
        <v>143</v>
      </c>
      <c r="AU146" s="248" t="s">
        <v>86</v>
      </c>
      <c r="AY146" s="17" t="s">
        <v>141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84</v>
      </c>
      <c r="BK146" s="249">
        <f>ROUND(I146*H146,2)</f>
        <v>0</v>
      </c>
      <c r="BL146" s="17" t="s">
        <v>235</v>
      </c>
      <c r="BM146" s="248" t="s">
        <v>750</v>
      </c>
    </row>
    <row r="147" spans="1:65" s="2" customFormat="1" ht="21.75" customHeight="1">
      <c r="A147" s="38"/>
      <c r="B147" s="39"/>
      <c r="C147" s="236" t="s">
        <v>271</v>
      </c>
      <c r="D147" s="236" t="s">
        <v>143</v>
      </c>
      <c r="E147" s="237" t="s">
        <v>751</v>
      </c>
      <c r="F147" s="238" t="s">
        <v>752</v>
      </c>
      <c r="G147" s="239" t="s">
        <v>749</v>
      </c>
      <c r="H147" s="240">
        <v>1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41</v>
      </c>
      <c r="O147" s="91"/>
      <c r="P147" s="246">
        <f>O147*H147</f>
        <v>0</v>
      </c>
      <c r="Q147" s="246">
        <v>0.03991</v>
      </c>
      <c r="R147" s="246">
        <f>Q147*H147</f>
        <v>0.03991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235</v>
      </c>
      <c r="AT147" s="248" t="s">
        <v>143</v>
      </c>
      <c r="AU147" s="248" t="s">
        <v>86</v>
      </c>
      <c r="AY147" s="17" t="s">
        <v>141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84</v>
      </c>
      <c r="BK147" s="249">
        <f>ROUND(I147*H147,2)</f>
        <v>0</v>
      </c>
      <c r="BL147" s="17" t="s">
        <v>235</v>
      </c>
      <c r="BM147" s="248" t="s">
        <v>753</v>
      </c>
    </row>
    <row r="148" spans="1:65" s="2" customFormat="1" ht="21.75" customHeight="1">
      <c r="A148" s="38"/>
      <c r="B148" s="39"/>
      <c r="C148" s="236" t="s">
        <v>285</v>
      </c>
      <c r="D148" s="236" t="s">
        <v>143</v>
      </c>
      <c r="E148" s="237" t="s">
        <v>754</v>
      </c>
      <c r="F148" s="238" t="s">
        <v>755</v>
      </c>
      <c r="G148" s="239" t="s">
        <v>749</v>
      </c>
      <c r="H148" s="240">
        <v>2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41</v>
      </c>
      <c r="O148" s="91"/>
      <c r="P148" s="246">
        <f>O148*H148</f>
        <v>0</v>
      </c>
      <c r="Q148" s="246">
        <v>0.01769</v>
      </c>
      <c r="R148" s="246">
        <f>Q148*H148</f>
        <v>0.03538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235</v>
      </c>
      <c r="AT148" s="248" t="s">
        <v>143</v>
      </c>
      <c r="AU148" s="248" t="s">
        <v>86</v>
      </c>
      <c r="AY148" s="17" t="s">
        <v>141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84</v>
      </c>
      <c r="BK148" s="249">
        <f>ROUND(I148*H148,2)</f>
        <v>0</v>
      </c>
      <c r="BL148" s="17" t="s">
        <v>235</v>
      </c>
      <c r="BM148" s="248" t="s">
        <v>756</v>
      </c>
    </row>
    <row r="149" spans="1:65" s="2" customFormat="1" ht="21.75" customHeight="1">
      <c r="A149" s="38"/>
      <c r="B149" s="39"/>
      <c r="C149" s="236" t="s">
        <v>289</v>
      </c>
      <c r="D149" s="236" t="s">
        <v>143</v>
      </c>
      <c r="E149" s="237" t="s">
        <v>757</v>
      </c>
      <c r="F149" s="238" t="s">
        <v>758</v>
      </c>
      <c r="G149" s="239" t="s">
        <v>749</v>
      </c>
      <c r="H149" s="240">
        <v>5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41</v>
      </c>
      <c r="O149" s="91"/>
      <c r="P149" s="246">
        <f>O149*H149</f>
        <v>0</v>
      </c>
      <c r="Q149" s="246">
        <v>0.01497</v>
      </c>
      <c r="R149" s="246">
        <f>Q149*H149</f>
        <v>0.07485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235</v>
      </c>
      <c r="AT149" s="248" t="s">
        <v>143</v>
      </c>
      <c r="AU149" s="248" t="s">
        <v>86</v>
      </c>
      <c r="AY149" s="17" t="s">
        <v>141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84</v>
      </c>
      <c r="BK149" s="249">
        <f>ROUND(I149*H149,2)</f>
        <v>0</v>
      </c>
      <c r="BL149" s="17" t="s">
        <v>235</v>
      </c>
      <c r="BM149" s="248" t="s">
        <v>759</v>
      </c>
    </row>
    <row r="150" spans="1:65" s="2" customFormat="1" ht="21.75" customHeight="1">
      <c r="A150" s="38"/>
      <c r="B150" s="39"/>
      <c r="C150" s="236" t="s">
        <v>293</v>
      </c>
      <c r="D150" s="236" t="s">
        <v>143</v>
      </c>
      <c r="E150" s="237" t="s">
        <v>760</v>
      </c>
      <c r="F150" s="238" t="s">
        <v>761</v>
      </c>
      <c r="G150" s="239" t="s">
        <v>749</v>
      </c>
      <c r="H150" s="240">
        <v>1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41</v>
      </c>
      <c r="O150" s="91"/>
      <c r="P150" s="246">
        <f>O150*H150</f>
        <v>0</v>
      </c>
      <c r="Q150" s="246">
        <v>0.01921</v>
      </c>
      <c r="R150" s="246">
        <f>Q150*H150</f>
        <v>0.01921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235</v>
      </c>
      <c r="AT150" s="248" t="s">
        <v>143</v>
      </c>
      <c r="AU150" s="248" t="s">
        <v>86</v>
      </c>
      <c r="AY150" s="17" t="s">
        <v>141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84</v>
      </c>
      <c r="BK150" s="249">
        <f>ROUND(I150*H150,2)</f>
        <v>0</v>
      </c>
      <c r="BL150" s="17" t="s">
        <v>235</v>
      </c>
      <c r="BM150" s="248" t="s">
        <v>762</v>
      </c>
    </row>
    <row r="151" spans="1:65" s="2" customFormat="1" ht="21.75" customHeight="1">
      <c r="A151" s="38"/>
      <c r="B151" s="39"/>
      <c r="C151" s="236" t="s">
        <v>345</v>
      </c>
      <c r="D151" s="236" t="s">
        <v>143</v>
      </c>
      <c r="E151" s="237" t="s">
        <v>763</v>
      </c>
      <c r="F151" s="238" t="s">
        <v>764</v>
      </c>
      <c r="G151" s="239" t="s">
        <v>749</v>
      </c>
      <c r="H151" s="240">
        <v>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0.00242</v>
      </c>
      <c r="R151" s="246">
        <f>Q151*H151</f>
        <v>0.00484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235</v>
      </c>
      <c r="AT151" s="248" t="s">
        <v>143</v>
      </c>
      <c r="AU151" s="248" t="s">
        <v>86</v>
      </c>
      <c r="AY151" s="17" t="s">
        <v>141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235</v>
      </c>
      <c r="BM151" s="248" t="s">
        <v>765</v>
      </c>
    </row>
    <row r="152" spans="1:65" s="2" customFormat="1" ht="21.75" customHeight="1">
      <c r="A152" s="38"/>
      <c r="B152" s="39"/>
      <c r="C152" s="236" t="s">
        <v>300</v>
      </c>
      <c r="D152" s="236" t="s">
        <v>143</v>
      </c>
      <c r="E152" s="237" t="s">
        <v>766</v>
      </c>
      <c r="F152" s="238" t="s">
        <v>767</v>
      </c>
      <c r="G152" s="239" t="s">
        <v>749</v>
      </c>
      <c r="H152" s="240">
        <v>1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41</v>
      </c>
      <c r="O152" s="91"/>
      <c r="P152" s="246">
        <f>O152*H152</f>
        <v>0</v>
      </c>
      <c r="Q152" s="246">
        <v>0.0013</v>
      </c>
      <c r="R152" s="246">
        <f>Q152*H152</f>
        <v>0.0013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235</v>
      </c>
      <c r="AT152" s="248" t="s">
        <v>143</v>
      </c>
      <c r="AU152" s="248" t="s">
        <v>86</v>
      </c>
      <c r="AY152" s="17" t="s">
        <v>141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84</v>
      </c>
      <c r="BK152" s="249">
        <f>ROUND(I152*H152,2)</f>
        <v>0</v>
      </c>
      <c r="BL152" s="17" t="s">
        <v>235</v>
      </c>
      <c r="BM152" s="248" t="s">
        <v>768</v>
      </c>
    </row>
    <row r="153" spans="1:65" s="2" customFormat="1" ht="21.75" customHeight="1">
      <c r="A153" s="38"/>
      <c r="B153" s="39"/>
      <c r="C153" s="236" t="s">
        <v>304</v>
      </c>
      <c r="D153" s="236" t="s">
        <v>143</v>
      </c>
      <c r="E153" s="237" t="s">
        <v>769</v>
      </c>
      <c r="F153" s="238" t="s">
        <v>770</v>
      </c>
      <c r="G153" s="239" t="s">
        <v>749</v>
      </c>
      <c r="H153" s="240">
        <v>1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41</v>
      </c>
      <c r="O153" s="91"/>
      <c r="P153" s="246">
        <f>O153*H153</f>
        <v>0</v>
      </c>
      <c r="Q153" s="246">
        <v>0.00085</v>
      </c>
      <c r="R153" s="246">
        <f>Q153*H153</f>
        <v>0.00085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235</v>
      </c>
      <c r="AT153" s="248" t="s">
        <v>143</v>
      </c>
      <c r="AU153" s="248" t="s">
        <v>86</v>
      </c>
      <c r="AY153" s="17" t="s">
        <v>141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84</v>
      </c>
      <c r="BK153" s="249">
        <f>ROUND(I153*H153,2)</f>
        <v>0</v>
      </c>
      <c r="BL153" s="17" t="s">
        <v>235</v>
      </c>
      <c r="BM153" s="248" t="s">
        <v>771</v>
      </c>
    </row>
    <row r="154" spans="1:65" s="2" customFormat="1" ht="21.75" customHeight="1">
      <c r="A154" s="38"/>
      <c r="B154" s="39"/>
      <c r="C154" s="236" t="s">
        <v>308</v>
      </c>
      <c r="D154" s="236" t="s">
        <v>143</v>
      </c>
      <c r="E154" s="237" t="s">
        <v>772</v>
      </c>
      <c r="F154" s="238" t="s">
        <v>773</v>
      </c>
      <c r="G154" s="239" t="s">
        <v>749</v>
      </c>
      <c r="H154" s="240">
        <v>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0.00493</v>
      </c>
      <c r="R154" s="246">
        <f>Q154*H154</f>
        <v>0.00493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235</v>
      </c>
      <c r="AT154" s="248" t="s">
        <v>143</v>
      </c>
      <c r="AU154" s="248" t="s">
        <v>86</v>
      </c>
      <c r="AY154" s="17" t="s">
        <v>141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235</v>
      </c>
      <c r="BM154" s="248" t="s">
        <v>774</v>
      </c>
    </row>
    <row r="155" spans="1:65" s="2" customFormat="1" ht="21.75" customHeight="1">
      <c r="A155" s="38"/>
      <c r="B155" s="39"/>
      <c r="C155" s="236" t="s">
        <v>314</v>
      </c>
      <c r="D155" s="236" t="s">
        <v>143</v>
      </c>
      <c r="E155" s="237" t="s">
        <v>775</v>
      </c>
      <c r="F155" s="238" t="s">
        <v>776</v>
      </c>
      <c r="G155" s="239" t="s">
        <v>749</v>
      </c>
      <c r="H155" s="240">
        <v>1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41</v>
      </c>
      <c r="O155" s="91"/>
      <c r="P155" s="246">
        <f>O155*H155</f>
        <v>0</v>
      </c>
      <c r="Q155" s="246">
        <v>0.01869</v>
      </c>
      <c r="R155" s="246">
        <f>Q155*H155</f>
        <v>0.01869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235</v>
      </c>
      <c r="AT155" s="248" t="s">
        <v>143</v>
      </c>
      <c r="AU155" s="248" t="s">
        <v>86</v>
      </c>
      <c r="AY155" s="17" t="s">
        <v>141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84</v>
      </c>
      <c r="BK155" s="249">
        <f>ROUND(I155*H155,2)</f>
        <v>0</v>
      </c>
      <c r="BL155" s="17" t="s">
        <v>235</v>
      </c>
      <c r="BM155" s="248" t="s">
        <v>777</v>
      </c>
    </row>
    <row r="156" spans="1:65" s="2" customFormat="1" ht="21.75" customHeight="1">
      <c r="A156" s="38"/>
      <c r="B156" s="39"/>
      <c r="C156" s="236" t="s">
        <v>318</v>
      </c>
      <c r="D156" s="236" t="s">
        <v>143</v>
      </c>
      <c r="E156" s="237" t="s">
        <v>778</v>
      </c>
      <c r="F156" s="238" t="s">
        <v>779</v>
      </c>
      <c r="G156" s="239" t="s">
        <v>230</v>
      </c>
      <c r="H156" s="240">
        <v>2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41</v>
      </c>
      <c r="O156" s="91"/>
      <c r="P156" s="246">
        <f>O156*H156</f>
        <v>0</v>
      </c>
      <c r="Q156" s="246">
        <v>0.00112</v>
      </c>
      <c r="R156" s="246">
        <f>Q156*H156</f>
        <v>0.00224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235</v>
      </c>
      <c r="AT156" s="248" t="s">
        <v>143</v>
      </c>
      <c r="AU156" s="248" t="s">
        <v>86</v>
      </c>
      <c r="AY156" s="17" t="s">
        <v>141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84</v>
      </c>
      <c r="BK156" s="249">
        <f>ROUND(I156*H156,2)</f>
        <v>0</v>
      </c>
      <c r="BL156" s="17" t="s">
        <v>235</v>
      </c>
      <c r="BM156" s="248" t="s">
        <v>780</v>
      </c>
    </row>
    <row r="157" spans="1:65" s="2" customFormat="1" ht="21.75" customHeight="1">
      <c r="A157" s="38"/>
      <c r="B157" s="39"/>
      <c r="C157" s="236" t="s">
        <v>322</v>
      </c>
      <c r="D157" s="236" t="s">
        <v>143</v>
      </c>
      <c r="E157" s="237" t="s">
        <v>781</v>
      </c>
      <c r="F157" s="238" t="s">
        <v>782</v>
      </c>
      <c r="G157" s="239" t="s">
        <v>749</v>
      </c>
      <c r="H157" s="240">
        <v>12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0.00024</v>
      </c>
      <c r="R157" s="246">
        <f>Q157*H157</f>
        <v>0.00288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235</v>
      </c>
      <c r="AT157" s="248" t="s">
        <v>143</v>
      </c>
      <c r="AU157" s="248" t="s">
        <v>86</v>
      </c>
      <c r="AY157" s="17" t="s">
        <v>141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235</v>
      </c>
      <c r="BM157" s="248" t="s">
        <v>783</v>
      </c>
    </row>
    <row r="158" spans="1:65" s="2" customFormat="1" ht="21.75" customHeight="1">
      <c r="A158" s="38"/>
      <c r="B158" s="39"/>
      <c r="C158" s="236" t="s">
        <v>326</v>
      </c>
      <c r="D158" s="236" t="s">
        <v>143</v>
      </c>
      <c r="E158" s="237" t="s">
        <v>784</v>
      </c>
      <c r="F158" s="238" t="s">
        <v>785</v>
      </c>
      <c r="G158" s="239" t="s">
        <v>749</v>
      </c>
      <c r="H158" s="240">
        <v>1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41</v>
      </c>
      <c r="O158" s="91"/>
      <c r="P158" s="246">
        <f>O158*H158</f>
        <v>0</v>
      </c>
      <c r="Q158" s="246">
        <v>0.00208</v>
      </c>
      <c r="R158" s="246">
        <f>Q158*H158</f>
        <v>0.00208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235</v>
      </c>
      <c r="AT158" s="248" t="s">
        <v>143</v>
      </c>
      <c r="AU158" s="248" t="s">
        <v>86</v>
      </c>
      <c r="AY158" s="17" t="s">
        <v>141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84</v>
      </c>
      <c r="BK158" s="249">
        <f>ROUND(I158*H158,2)</f>
        <v>0</v>
      </c>
      <c r="BL158" s="17" t="s">
        <v>235</v>
      </c>
      <c r="BM158" s="248" t="s">
        <v>786</v>
      </c>
    </row>
    <row r="159" spans="1:65" s="2" customFormat="1" ht="21.75" customHeight="1">
      <c r="A159" s="38"/>
      <c r="B159" s="39"/>
      <c r="C159" s="236" t="s">
        <v>331</v>
      </c>
      <c r="D159" s="236" t="s">
        <v>143</v>
      </c>
      <c r="E159" s="237" t="s">
        <v>787</v>
      </c>
      <c r="F159" s="238" t="s">
        <v>788</v>
      </c>
      <c r="G159" s="239" t="s">
        <v>749</v>
      </c>
      <c r="H159" s="240">
        <v>1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41</v>
      </c>
      <c r="O159" s="91"/>
      <c r="P159" s="246">
        <f>O159*H159</f>
        <v>0</v>
      </c>
      <c r="Q159" s="246">
        <v>0.0018</v>
      </c>
      <c r="R159" s="246">
        <f>Q159*H159</f>
        <v>0.0018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235</v>
      </c>
      <c r="AT159" s="248" t="s">
        <v>143</v>
      </c>
      <c r="AU159" s="248" t="s">
        <v>86</v>
      </c>
      <c r="AY159" s="17" t="s">
        <v>141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84</v>
      </c>
      <c r="BK159" s="249">
        <f>ROUND(I159*H159,2)</f>
        <v>0</v>
      </c>
      <c r="BL159" s="17" t="s">
        <v>235</v>
      </c>
      <c r="BM159" s="248" t="s">
        <v>789</v>
      </c>
    </row>
    <row r="160" spans="1:65" s="2" customFormat="1" ht="16.5" customHeight="1">
      <c r="A160" s="38"/>
      <c r="B160" s="39"/>
      <c r="C160" s="236" t="s">
        <v>340</v>
      </c>
      <c r="D160" s="236" t="s">
        <v>143</v>
      </c>
      <c r="E160" s="237" t="s">
        <v>790</v>
      </c>
      <c r="F160" s="238" t="s">
        <v>791</v>
      </c>
      <c r="G160" s="239" t="s">
        <v>749</v>
      </c>
      <c r="H160" s="240">
        <v>6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41</v>
      </c>
      <c r="O160" s="91"/>
      <c r="P160" s="246">
        <f>O160*H160</f>
        <v>0</v>
      </c>
      <c r="Q160" s="246">
        <v>0.0018</v>
      </c>
      <c r="R160" s="246">
        <f>Q160*H160</f>
        <v>0.0108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235</v>
      </c>
      <c r="AT160" s="248" t="s">
        <v>143</v>
      </c>
      <c r="AU160" s="248" t="s">
        <v>86</v>
      </c>
      <c r="AY160" s="17" t="s">
        <v>141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84</v>
      </c>
      <c r="BK160" s="249">
        <f>ROUND(I160*H160,2)</f>
        <v>0</v>
      </c>
      <c r="BL160" s="17" t="s">
        <v>235</v>
      </c>
      <c r="BM160" s="248" t="s">
        <v>792</v>
      </c>
    </row>
    <row r="161" spans="1:65" s="2" customFormat="1" ht="21.75" customHeight="1">
      <c r="A161" s="38"/>
      <c r="B161" s="39"/>
      <c r="C161" s="236" t="s">
        <v>350</v>
      </c>
      <c r="D161" s="236" t="s">
        <v>143</v>
      </c>
      <c r="E161" s="237" t="s">
        <v>793</v>
      </c>
      <c r="F161" s="238" t="s">
        <v>794</v>
      </c>
      <c r="G161" s="239" t="s">
        <v>172</v>
      </c>
      <c r="H161" s="240">
        <v>0.305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41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235</v>
      </c>
      <c r="AT161" s="248" t="s">
        <v>143</v>
      </c>
      <c r="AU161" s="248" t="s">
        <v>86</v>
      </c>
      <c r="AY161" s="17" t="s">
        <v>141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84</v>
      </c>
      <c r="BK161" s="249">
        <f>ROUND(I161*H161,2)</f>
        <v>0</v>
      </c>
      <c r="BL161" s="17" t="s">
        <v>235</v>
      </c>
      <c r="BM161" s="248" t="s">
        <v>795</v>
      </c>
    </row>
    <row r="162" spans="1:63" s="12" customFormat="1" ht="22.8" customHeight="1">
      <c r="A162" s="12"/>
      <c r="B162" s="220"/>
      <c r="C162" s="221"/>
      <c r="D162" s="222" t="s">
        <v>75</v>
      </c>
      <c r="E162" s="234" t="s">
        <v>796</v>
      </c>
      <c r="F162" s="234" t="s">
        <v>797</v>
      </c>
      <c r="G162" s="221"/>
      <c r="H162" s="221"/>
      <c r="I162" s="224"/>
      <c r="J162" s="235">
        <f>BK162</f>
        <v>0</v>
      </c>
      <c r="K162" s="221"/>
      <c r="L162" s="226"/>
      <c r="M162" s="227"/>
      <c r="N162" s="228"/>
      <c r="O162" s="228"/>
      <c r="P162" s="229">
        <f>SUM(P163:P164)</f>
        <v>0</v>
      </c>
      <c r="Q162" s="228"/>
      <c r="R162" s="229">
        <f>SUM(R163:R164)</f>
        <v>0.06365</v>
      </c>
      <c r="S162" s="228"/>
      <c r="T162" s="230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1" t="s">
        <v>86</v>
      </c>
      <c r="AT162" s="232" t="s">
        <v>75</v>
      </c>
      <c r="AU162" s="232" t="s">
        <v>84</v>
      </c>
      <c r="AY162" s="231" t="s">
        <v>141</v>
      </c>
      <c r="BK162" s="233">
        <f>SUM(BK163:BK164)</f>
        <v>0</v>
      </c>
    </row>
    <row r="163" spans="1:65" s="2" customFormat="1" ht="21.75" customHeight="1">
      <c r="A163" s="38"/>
      <c r="B163" s="39"/>
      <c r="C163" s="236" t="s">
        <v>7</v>
      </c>
      <c r="D163" s="236" t="s">
        <v>143</v>
      </c>
      <c r="E163" s="237" t="s">
        <v>798</v>
      </c>
      <c r="F163" s="238" t="s">
        <v>799</v>
      </c>
      <c r="G163" s="239" t="s">
        <v>749</v>
      </c>
      <c r="H163" s="240">
        <v>5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41</v>
      </c>
      <c r="O163" s="91"/>
      <c r="P163" s="246">
        <f>O163*H163</f>
        <v>0</v>
      </c>
      <c r="Q163" s="246">
        <v>0.0092</v>
      </c>
      <c r="R163" s="246">
        <f>Q163*H163</f>
        <v>0.046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235</v>
      </c>
      <c r="AT163" s="248" t="s">
        <v>143</v>
      </c>
      <c r="AU163" s="248" t="s">
        <v>86</v>
      </c>
      <c r="AY163" s="17" t="s">
        <v>141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84</v>
      </c>
      <c r="BK163" s="249">
        <f>ROUND(I163*H163,2)</f>
        <v>0</v>
      </c>
      <c r="BL163" s="17" t="s">
        <v>235</v>
      </c>
      <c r="BM163" s="248" t="s">
        <v>800</v>
      </c>
    </row>
    <row r="164" spans="1:65" s="2" customFormat="1" ht="21.75" customHeight="1">
      <c r="A164" s="38"/>
      <c r="B164" s="39"/>
      <c r="C164" s="236" t="s">
        <v>279</v>
      </c>
      <c r="D164" s="236" t="s">
        <v>143</v>
      </c>
      <c r="E164" s="237" t="s">
        <v>801</v>
      </c>
      <c r="F164" s="238" t="s">
        <v>802</v>
      </c>
      <c r="G164" s="239" t="s">
        <v>749</v>
      </c>
      <c r="H164" s="240">
        <v>1</v>
      </c>
      <c r="I164" s="241"/>
      <c r="J164" s="242">
        <f>ROUND(I164*H164,2)</f>
        <v>0</v>
      </c>
      <c r="K164" s="243"/>
      <c r="L164" s="44"/>
      <c r="M164" s="294" t="s">
        <v>1</v>
      </c>
      <c r="N164" s="295" t="s">
        <v>41</v>
      </c>
      <c r="O164" s="296"/>
      <c r="P164" s="297">
        <f>O164*H164</f>
        <v>0</v>
      </c>
      <c r="Q164" s="297">
        <v>0.01765</v>
      </c>
      <c r="R164" s="297">
        <f>Q164*H164</f>
        <v>0.01765</v>
      </c>
      <c r="S164" s="297">
        <v>0</v>
      </c>
      <c r="T164" s="29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235</v>
      </c>
      <c r="AT164" s="248" t="s">
        <v>143</v>
      </c>
      <c r="AU164" s="248" t="s">
        <v>86</v>
      </c>
      <c r="AY164" s="17" t="s">
        <v>141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84</v>
      </c>
      <c r="BK164" s="249">
        <f>ROUND(I164*H164,2)</f>
        <v>0</v>
      </c>
      <c r="BL164" s="17" t="s">
        <v>235</v>
      </c>
      <c r="BM164" s="248" t="s">
        <v>803</v>
      </c>
    </row>
    <row r="165" spans="1:31" s="2" customFormat="1" ht="6.95" customHeight="1">
      <c r="A165" s="38"/>
      <c r="B165" s="66"/>
      <c r="C165" s="67"/>
      <c r="D165" s="67"/>
      <c r="E165" s="67"/>
      <c r="F165" s="67"/>
      <c r="G165" s="67"/>
      <c r="H165" s="67"/>
      <c r="I165" s="183"/>
      <c r="J165" s="67"/>
      <c r="K165" s="67"/>
      <c r="L165" s="44"/>
      <c r="M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</sheetData>
  <sheetProtection password="CC35" sheet="1" objects="1" scenarios="1" formatColumns="0" formatRows="0" autoFilter="0"/>
  <autoFilter ref="C120:K16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Změna užívání 2.n.p.na klub seniorů- Kostnická 4088 Chomutov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804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26</v>
      </c>
      <c r="G12" s="38"/>
      <c r="H12" s="38"/>
      <c r="I12" s="147" t="s">
        <v>22</v>
      </c>
      <c r="J12" s="148" t="str">
        <f>'Rekapitulace stavby'!AN8</f>
        <v>7. 8. 2023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JKPO s.r.o.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>Krajovský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ROUND((SUM(BE120:BE158)),2)</f>
        <v>0</v>
      </c>
      <c r="G33" s="38"/>
      <c r="H33" s="38"/>
      <c r="I33" s="162">
        <v>0.21</v>
      </c>
      <c r="J33" s="161">
        <f>ROUND(((SUM(BE120:BE158))*I33),2)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ROUND((SUM(BF120:BF158)),2)</f>
        <v>0</v>
      </c>
      <c r="G34" s="38"/>
      <c r="H34" s="38"/>
      <c r="I34" s="162">
        <v>0.15</v>
      </c>
      <c r="J34" s="161">
        <f>ROUND(((SUM(BF120:BF158))*I34),2)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ROUND((SUM(BG120:BG158)),2)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ROUND((SUM(BH120:BH158)),2)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ROUND((SUM(BI120:BI158)),2)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Změna užívání 2.n.p.na klub seniorů- Kostnická 4088 Chomutov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Vytápění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7. 8. 2023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JKPO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805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806</v>
      </c>
      <c r="E98" s="196"/>
      <c r="F98" s="196"/>
      <c r="G98" s="196"/>
      <c r="H98" s="196"/>
      <c r="I98" s="197"/>
      <c r="J98" s="198">
        <f>J130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3"/>
      <c r="C99" s="194"/>
      <c r="D99" s="195" t="s">
        <v>807</v>
      </c>
      <c r="E99" s="196"/>
      <c r="F99" s="196"/>
      <c r="G99" s="196"/>
      <c r="H99" s="196"/>
      <c r="I99" s="197"/>
      <c r="J99" s="198">
        <f>J142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3"/>
      <c r="C100" s="194"/>
      <c r="D100" s="195" t="s">
        <v>808</v>
      </c>
      <c r="E100" s="196"/>
      <c r="F100" s="196"/>
      <c r="G100" s="196"/>
      <c r="H100" s="196"/>
      <c r="I100" s="197"/>
      <c r="J100" s="198">
        <f>J156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Změna užívání 2.n.p.na klub seniorů- Kostnická 4088 Chomutov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103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03 - Vytápění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147" t="s">
        <v>22</v>
      </c>
      <c r="J114" s="79" t="str">
        <f>IF(J12="","",J12)</f>
        <v>7. 8. 2023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147" t="s">
        <v>30</v>
      </c>
      <c r="J116" s="36" t="str">
        <f>E21</f>
        <v>JKPO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147" t="s">
        <v>33</v>
      </c>
      <c r="J117" s="36" t="str">
        <f>E24</f>
        <v>Krajovský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127</v>
      </c>
      <c r="D119" s="210" t="s">
        <v>61</v>
      </c>
      <c r="E119" s="210" t="s">
        <v>57</v>
      </c>
      <c r="F119" s="210" t="s">
        <v>58</v>
      </c>
      <c r="G119" s="210" t="s">
        <v>128</v>
      </c>
      <c r="H119" s="210" t="s">
        <v>129</v>
      </c>
      <c r="I119" s="211" t="s">
        <v>130</v>
      </c>
      <c r="J119" s="212" t="s">
        <v>107</v>
      </c>
      <c r="K119" s="213" t="s">
        <v>131</v>
      </c>
      <c r="L119" s="214"/>
      <c r="M119" s="100" t="s">
        <v>1</v>
      </c>
      <c r="N119" s="101" t="s">
        <v>40</v>
      </c>
      <c r="O119" s="101" t="s">
        <v>132</v>
      </c>
      <c r="P119" s="101" t="s">
        <v>133</v>
      </c>
      <c r="Q119" s="101" t="s">
        <v>134</v>
      </c>
      <c r="R119" s="101" t="s">
        <v>135</v>
      </c>
      <c r="S119" s="101" t="s">
        <v>136</v>
      </c>
      <c r="T119" s="102" t="s">
        <v>137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138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P121+P130+P142+P156</f>
        <v>0</v>
      </c>
      <c r="Q120" s="104"/>
      <c r="R120" s="217">
        <f>R121+R130+R142+R156</f>
        <v>0</v>
      </c>
      <c r="S120" s="104"/>
      <c r="T120" s="218">
        <f>T121+T130+T142+T156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109</v>
      </c>
      <c r="BK120" s="219">
        <f>BK121+BK130+BK142+BK156</f>
        <v>0</v>
      </c>
    </row>
    <row r="121" spans="1:63" s="12" customFormat="1" ht="25.9" customHeight="1">
      <c r="A121" s="12"/>
      <c r="B121" s="220"/>
      <c r="C121" s="221"/>
      <c r="D121" s="222" t="s">
        <v>75</v>
      </c>
      <c r="E121" s="223" t="s">
        <v>809</v>
      </c>
      <c r="F121" s="223" t="s">
        <v>810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SUM(P122:P129)</f>
        <v>0</v>
      </c>
      <c r="Q121" s="228"/>
      <c r="R121" s="229">
        <f>SUM(R122:R129)</f>
        <v>0</v>
      </c>
      <c r="S121" s="228"/>
      <c r="T121" s="230">
        <f>SUM(T122:T129)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86</v>
      </c>
      <c r="AT121" s="232" t="s">
        <v>75</v>
      </c>
      <c r="AU121" s="232" t="s">
        <v>76</v>
      </c>
      <c r="AY121" s="231" t="s">
        <v>141</v>
      </c>
      <c r="BK121" s="233">
        <f>SUM(BK122:BK129)</f>
        <v>0</v>
      </c>
    </row>
    <row r="122" spans="1:65" s="2" customFormat="1" ht="16.5" customHeight="1">
      <c r="A122" s="38"/>
      <c r="B122" s="39"/>
      <c r="C122" s="236" t="s">
        <v>84</v>
      </c>
      <c r="D122" s="236" t="s">
        <v>143</v>
      </c>
      <c r="E122" s="237" t="s">
        <v>811</v>
      </c>
      <c r="F122" s="238" t="s">
        <v>812</v>
      </c>
      <c r="G122" s="239" t="s">
        <v>146</v>
      </c>
      <c r="H122" s="240">
        <v>55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41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235</v>
      </c>
      <c r="AT122" s="248" t="s">
        <v>143</v>
      </c>
      <c r="AU122" s="248" t="s">
        <v>84</v>
      </c>
      <c r="AY122" s="17" t="s">
        <v>141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84</v>
      </c>
      <c r="BK122" s="249">
        <f>ROUND(I122*H122,2)</f>
        <v>0</v>
      </c>
      <c r="BL122" s="17" t="s">
        <v>235</v>
      </c>
      <c r="BM122" s="248" t="s">
        <v>86</v>
      </c>
    </row>
    <row r="123" spans="1:65" s="2" customFormat="1" ht="16.5" customHeight="1">
      <c r="A123" s="38"/>
      <c r="B123" s="39"/>
      <c r="C123" s="236" t="s">
        <v>86</v>
      </c>
      <c r="D123" s="236" t="s">
        <v>143</v>
      </c>
      <c r="E123" s="237" t="s">
        <v>813</v>
      </c>
      <c r="F123" s="238" t="s">
        <v>814</v>
      </c>
      <c r="G123" s="239" t="s">
        <v>146</v>
      </c>
      <c r="H123" s="240">
        <v>25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41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235</v>
      </c>
      <c r="AT123" s="248" t="s">
        <v>143</v>
      </c>
      <c r="AU123" s="248" t="s">
        <v>84</v>
      </c>
      <c r="AY123" s="17" t="s">
        <v>141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84</v>
      </c>
      <c r="BK123" s="249">
        <f>ROUND(I123*H123,2)</f>
        <v>0</v>
      </c>
      <c r="BL123" s="17" t="s">
        <v>235</v>
      </c>
      <c r="BM123" s="248" t="s">
        <v>147</v>
      </c>
    </row>
    <row r="124" spans="1:65" s="2" customFormat="1" ht="16.5" customHeight="1">
      <c r="A124" s="38"/>
      <c r="B124" s="39"/>
      <c r="C124" s="236" t="s">
        <v>157</v>
      </c>
      <c r="D124" s="236" t="s">
        <v>143</v>
      </c>
      <c r="E124" s="237" t="s">
        <v>815</v>
      </c>
      <c r="F124" s="238" t="s">
        <v>816</v>
      </c>
      <c r="G124" s="239" t="s">
        <v>146</v>
      </c>
      <c r="H124" s="240">
        <v>30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41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235</v>
      </c>
      <c r="AT124" s="248" t="s">
        <v>143</v>
      </c>
      <c r="AU124" s="248" t="s">
        <v>84</v>
      </c>
      <c r="AY124" s="17" t="s">
        <v>141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235</v>
      </c>
      <c r="BM124" s="248" t="s">
        <v>169</v>
      </c>
    </row>
    <row r="125" spans="1:65" s="2" customFormat="1" ht="16.5" customHeight="1">
      <c r="A125" s="38"/>
      <c r="B125" s="39"/>
      <c r="C125" s="236" t="s">
        <v>147</v>
      </c>
      <c r="D125" s="236" t="s">
        <v>143</v>
      </c>
      <c r="E125" s="237" t="s">
        <v>817</v>
      </c>
      <c r="F125" s="238" t="s">
        <v>818</v>
      </c>
      <c r="G125" s="239" t="s">
        <v>146</v>
      </c>
      <c r="H125" s="240">
        <v>50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41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235</v>
      </c>
      <c r="AT125" s="248" t="s">
        <v>143</v>
      </c>
      <c r="AU125" s="248" t="s">
        <v>84</v>
      </c>
      <c r="AY125" s="17" t="s">
        <v>141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84</v>
      </c>
      <c r="BK125" s="249">
        <f>ROUND(I125*H125,2)</f>
        <v>0</v>
      </c>
      <c r="BL125" s="17" t="s">
        <v>235</v>
      </c>
      <c r="BM125" s="248" t="s">
        <v>181</v>
      </c>
    </row>
    <row r="126" spans="1:65" s="2" customFormat="1" ht="16.5" customHeight="1">
      <c r="A126" s="38"/>
      <c r="B126" s="39"/>
      <c r="C126" s="236" t="s">
        <v>165</v>
      </c>
      <c r="D126" s="236" t="s">
        <v>143</v>
      </c>
      <c r="E126" s="237" t="s">
        <v>819</v>
      </c>
      <c r="F126" s="238" t="s">
        <v>820</v>
      </c>
      <c r="G126" s="239" t="s">
        <v>146</v>
      </c>
      <c r="H126" s="240">
        <v>50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41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235</v>
      </c>
      <c r="AT126" s="248" t="s">
        <v>143</v>
      </c>
      <c r="AU126" s="248" t="s">
        <v>84</v>
      </c>
      <c r="AY126" s="17" t="s">
        <v>141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84</v>
      </c>
      <c r="BK126" s="249">
        <f>ROUND(I126*H126,2)</f>
        <v>0</v>
      </c>
      <c r="BL126" s="17" t="s">
        <v>235</v>
      </c>
      <c r="BM126" s="248" t="s">
        <v>194</v>
      </c>
    </row>
    <row r="127" spans="1:65" s="2" customFormat="1" ht="16.5" customHeight="1">
      <c r="A127" s="38"/>
      <c r="B127" s="39"/>
      <c r="C127" s="236" t="s">
        <v>169</v>
      </c>
      <c r="D127" s="236" t="s">
        <v>143</v>
      </c>
      <c r="E127" s="237" t="s">
        <v>821</v>
      </c>
      <c r="F127" s="238" t="s">
        <v>822</v>
      </c>
      <c r="G127" s="239" t="s">
        <v>172</v>
      </c>
      <c r="H127" s="240">
        <v>0.272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41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235</v>
      </c>
      <c r="AT127" s="248" t="s">
        <v>143</v>
      </c>
      <c r="AU127" s="248" t="s">
        <v>84</v>
      </c>
      <c r="AY127" s="17" t="s">
        <v>141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84</v>
      </c>
      <c r="BK127" s="249">
        <f>ROUND(I127*H127,2)</f>
        <v>0</v>
      </c>
      <c r="BL127" s="17" t="s">
        <v>235</v>
      </c>
      <c r="BM127" s="248" t="s">
        <v>215</v>
      </c>
    </row>
    <row r="128" spans="1:65" s="2" customFormat="1" ht="16.5" customHeight="1">
      <c r="A128" s="38"/>
      <c r="B128" s="39"/>
      <c r="C128" s="236" t="s">
        <v>175</v>
      </c>
      <c r="D128" s="236" t="s">
        <v>143</v>
      </c>
      <c r="E128" s="237" t="s">
        <v>823</v>
      </c>
      <c r="F128" s="238" t="s">
        <v>824</v>
      </c>
      <c r="G128" s="239" t="s">
        <v>146</v>
      </c>
      <c r="H128" s="240">
        <v>50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235</v>
      </c>
      <c r="AT128" s="248" t="s">
        <v>143</v>
      </c>
      <c r="AU128" s="248" t="s">
        <v>84</v>
      </c>
      <c r="AY128" s="17" t="s">
        <v>141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235</v>
      </c>
      <c r="BM128" s="248" t="s">
        <v>227</v>
      </c>
    </row>
    <row r="129" spans="1:65" s="2" customFormat="1" ht="16.5" customHeight="1">
      <c r="A129" s="38"/>
      <c r="B129" s="39"/>
      <c r="C129" s="236" t="s">
        <v>181</v>
      </c>
      <c r="D129" s="236" t="s">
        <v>143</v>
      </c>
      <c r="E129" s="237" t="s">
        <v>825</v>
      </c>
      <c r="F129" s="238" t="s">
        <v>826</v>
      </c>
      <c r="G129" s="239" t="s">
        <v>172</v>
      </c>
      <c r="H129" s="240">
        <v>0.051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41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235</v>
      </c>
      <c r="AT129" s="248" t="s">
        <v>143</v>
      </c>
      <c r="AU129" s="248" t="s">
        <v>84</v>
      </c>
      <c r="AY129" s="17" t="s">
        <v>141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84</v>
      </c>
      <c r="BK129" s="249">
        <f>ROUND(I129*H129,2)</f>
        <v>0</v>
      </c>
      <c r="BL129" s="17" t="s">
        <v>235</v>
      </c>
      <c r="BM129" s="248" t="s">
        <v>235</v>
      </c>
    </row>
    <row r="130" spans="1:63" s="12" customFormat="1" ht="25.9" customHeight="1">
      <c r="A130" s="12"/>
      <c r="B130" s="220"/>
      <c r="C130" s="221"/>
      <c r="D130" s="222" t="s">
        <v>75</v>
      </c>
      <c r="E130" s="223" t="s">
        <v>827</v>
      </c>
      <c r="F130" s="223" t="s">
        <v>828</v>
      </c>
      <c r="G130" s="221"/>
      <c r="H130" s="221"/>
      <c r="I130" s="224"/>
      <c r="J130" s="225">
        <f>BK130</f>
        <v>0</v>
      </c>
      <c r="K130" s="221"/>
      <c r="L130" s="226"/>
      <c r="M130" s="227"/>
      <c r="N130" s="228"/>
      <c r="O130" s="228"/>
      <c r="P130" s="229">
        <f>SUM(P131:P141)</f>
        <v>0</v>
      </c>
      <c r="Q130" s="228"/>
      <c r="R130" s="229">
        <f>SUM(R131:R141)</f>
        <v>0</v>
      </c>
      <c r="S130" s="228"/>
      <c r="T130" s="230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86</v>
      </c>
      <c r="AT130" s="232" t="s">
        <v>75</v>
      </c>
      <c r="AU130" s="232" t="s">
        <v>76</v>
      </c>
      <c r="AY130" s="231" t="s">
        <v>141</v>
      </c>
      <c r="BK130" s="233">
        <f>SUM(BK131:BK141)</f>
        <v>0</v>
      </c>
    </row>
    <row r="131" spans="1:65" s="2" customFormat="1" ht="16.5" customHeight="1">
      <c r="A131" s="38"/>
      <c r="B131" s="39"/>
      <c r="C131" s="236" t="s">
        <v>186</v>
      </c>
      <c r="D131" s="236" t="s">
        <v>143</v>
      </c>
      <c r="E131" s="237" t="s">
        <v>829</v>
      </c>
      <c r="F131" s="238" t="s">
        <v>830</v>
      </c>
      <c r="G131" s="239" t="s">
        <v>230</v>
      </c>
      <c r="H131" s="240">
        <v>20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41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235</v>
      </c>
      <c r="AT131" s="248" t="s">
        <v>143</v>
      </c>
      <c r="AU131" s="248" t="s">
        <v>84</v>
      </c>
      <c r="AY131" s="17" t="s">
        <v>141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84</v>
      </c>
      <c r="BK131" s="249">
        <f>ROUND(I131*H131,2)</f>
        <v>0</v>
      </c>
      <c r="BL131" s="17" t="s">
        <v>235</v>
      </c>
      <c r="BM131" s="248" t="s">
        <v>245</v>
      </c>
    </row>
    <row r="132" spans="1:65" s="2" customFormat="1" ht="16.5" customHeight="1">
      <c r="A132" s="38"/>
      <c r="B132" s="39"/>
      <c r="C132" s="236" t="s">
        <v>194</v>
      </c>
      <c r="D132" s="236" t="s">
        <v>143</v>
      </c>
      <c r="E132" s="237" t="s">
        <v>831</v>
      </c>
      <c r="F132" s="238" t="s">
        <v>832</v>
      </c>
      <c r="G132" s="239" t="s">
        <v>230</v>
      </c>
      <c r="H132" s="240">
        <v>20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41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235</v>
      </c>
      <c r="AT132" s="248" t="s">
        <v>143</v>
      </c>
      <c r="AU132" s="248" t="s">
        <v>84</v>
      </c>
      <c r="AY132" s="17" t="s">
        <v>141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235</v>
      </c>
      <c r="BM132" s="248" t="s">
        <v>254</v>
      </c>
    </row>
    <row r="133" spans="1:65" s="2" customFormat="1" ht="16.5" customHeight="1">
      <c r="A133" s="38"/>
      <c r="B133" s="39"/>
      <c r="C133" s="236" t="s">
        <v>202</v>
      </c>
      <c r="D133" s="236" t="s">
        <v>143</v>
      </c>
      <c r="E133" s="237" t="s">
        <v>833</v>
      </c>
      <c r="F133" s="238" t="s">
        <v>834</v>
      </c>
      <c r="G133" s="239" t="s">
        <v>230</v>
      </c>
      <c r="H133" s="240">
        <v>5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235</v>
      </c>
      <c r="AT133" s="248" t="s">
        <v>143</v>
      </c>
      <c r="AU133" s="248" t="s">
        <v>84</v>
      </c>
      <c r="AY133" s="17" t="s">
        <v>141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235</v>
      </c>
      <c r="BM133" s="248" t="s">
        <v>265</v>
      </c>
    </row>
    <row r="134" spans="1:65" s="2" customFormat="1" ht="16.5" customHeight="1">
      <c r="A134" s="38"/>
      <c r="B134" s="39"/>
      <c r="C134" s="236" t="s">
        <v>215</v>
      </c>
      <c r="D134" s="236" t="s">
        <v>143</v>
      </c>
      <c r="E134" s="237" t="s">
        <v>835</v>
      </c>
      <c r="F134" s="238" t="s">
        <v>836</v>
      </c>
      <c r="G134" s="239" t="s">
        <v>230</v>
      </c>
      <c r="H134" s="240">
        <v>20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41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235</v>
      </c>
      <c r="AT134" s="248" t="s">
        <v>143</v>
      </c>
      <c r="AU134" s="248" t="s">
        <v>84</v>
      </c>
      <c r="AY134" s="17" t="s">
        <v>141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84</v>
      </c>
      <c r="BK134" s="249">
        <f>ROUND(I134*H134,2)</f>
        <v>0</v>
      </c>
      <c r="BL134" s="17" t="s">
        <v>235</v>
      </c>
      <c r="BM134" s="248" t="s">
        <v>279</v>
      </c>
    </row>
    <row r="135" spans="1:65" s="2" customFormat="1" ht="16.5" customHeight="1">
      <c r="A135" s="38"/>
      <c r="B135" s="39"/>
      <c r="C135" s="236" t="s">
        <v>221</v>
      </c>
      <c r="D135" s="236" t="s">
        <v>143</v>
      </c>
      <c r="E135" s="237" t="s">
        <v>837</v>
      </c>
      <c r="F135" s="238" t="s">
        <v>838</v>
      </c>
      <c r="G135" s="239" t="s">
        <v>749</v>
      </c>
      <c r="H135" s="240">
        <v>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235</v>
      </c>
      <c r="AT135" s="248" t="s">
        <v>143</v>
      </c>
      <c r="AU135" s="248" t="s">
        <v>84</v>
      </c>
      <c r="AY135" s="17" t="s">
        <v>141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235</v>
      </c>
      <c r="BM135" s="248" t="s">
        <v>289</v>
      </c>
    </row>
    <row r="136" spans="1:65" s="2" customFormat="1" ht="16.5" customHeight="1">
      <c r="A136" s="38"/>
      <c r="B136" s="39"/>
      <c r="C136" s="283" t="s">
        <v>227</v>
      </c>
      <c r="D136" s="283" t="s">
        <v>246</v>
      </c>
      <c r="E136" s="284" t="s">
        <v>839</v>
      </c>
      <c r="F136" s="285" t="s">
        <v>840</v>
      </c>
      <c r="G136" s="286" t="s">
        <v>230</v>
      </c>
      <c r="H136" s="287">
        <v>1</v>
      </c>
      <c r="I136" s="288"/>
      <c r="J136" s="289">
        <f>ROUND(I136*H136,2)</f>
        <v>0</v>
      </c>
      <c r="K136" s="290"/>
      <c r="L136" s="291"/>
      <c r="M136" s="292" t="s">
        <v>1</v>
      </c>
      <c r="N136" s="293" t="s">
        <v>41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318</v>
      </c>
      <c r="AT136" s="248" t="s">
        <v>246</v>
      </c>
      <c r="AU136" s="248" t="s">
        <v>84</v>
      </c>
      <c r="AY136" s="17" t="s">
        <v>141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84</v>
      </c>
      <c r="BK136" s="249">
        <f>ROUND(I136*H136,2)</f>
        <v>0</v>
      </c>
      <c r="BL136" s="17" t="s">
        <v>235</v>
      </c>
      <c r="BM136" s="248" t="s">
        <v>300</v>
      </c>
    </row>
    <row r="137" spans="1:65" s="2" customFormat="1" ht="16.5" customHeight="1">
      <c r="A137" s="38"/>
      <c r="B137" s="39"/>
      <c r="C137" s="236" t="s">
        <v>8</v>
      </c>
      <c r="D137" s="236" t="s">
        <v>143</v>
      </c>
      <c r="E137" s="237" t="s">
        <v>841</v>
      </c>
      <c r="F137" s="238" t="s">
        <v>842</v>
      </c>
      <c r="G137" s="239" t="s">
        <v>230</v>
      </c>
      <c r="H137" s="240">
        <v>1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41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235</v>
      </c>
      <c r="AT137" s="248" t="s">
        <v>143</v>
      </c>
      <c r="AU137" s="248" t="s">
        <v>84</v>
      </c>
      <c r="AY137" s="17" t="s">
        <v>141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84</v>
      </c>
      <c r="BK137" s="249">
        <f>ROUND(I137*H137,2)</f>
        <v>0</v>
      </c>
      <c r="BL137" s="17" t="s">
        <v>235</v>
      </c>
      <c r="BM137" s="248" t="s">
        <v>308</v>
      </c>
    </row>
    <row r="138" spans="1:65" s="2" customFormat="1" ht="16.5" customHeight="1">
      <c r="A138" s="38"/>
      <c r="B138" s="39"/>
      <c r="C138" s="236" t="s">
        <v>235</v>
      </c>
      <c r="D138" s="236" t="s">
        <v>143</v>
      </c>
      <c r="E138" s="237" t="s">
        <v>843</v>
      </c>
      <c r="F138" s="238" t="s">
        <v>844</v>
      </c>
      <c r="G138" s="239" t="s">
        <v>230</v>
      </c>
      <c r="H138" s="240">
        <v>1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235</v>
      </c>
      <c r="AT138" s="248" t="s">
        <v>143</v>
      </c>
      <c r="AU138" s="248" t="s">
        <v>84</v>
      </c>
      <c r="AY138" s="17" t="s">
        <v>141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235</v>
      </c>
      <c r="BM138" s="248" t="s">
        <v>318</v>
      </c>
    </row>
    <row r="139" spans="1:65" s="2" customFormat="1" ht="16.5" customHeight="1">
      <c r="A139" s="38"/>
      <c r="B139" s="39"/>
      <c r="C139" s="236" t="s">
        <v>239</v>
      </c>
      <c r="D139" s="236" t="s">
        <v>143</v>
      </c>
      <c r="E139" s="237" t="s">
        <v>845</v>
      </c>
      <c r="F139" s="238" t="s">
        <v>846</v>
      </c>
      <c r="G139" s="239" t="s">
        <v>230</v>
      </c>
      <c r="H139" s="240">
        <v>4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41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235</v>
      </c>
      <c r="AT139" s="248" t="s">
        <v>143</v>
      </c>
      <c r="AU139" s="248" t="s">
        <v>84</v>
      </c>
      <c r="AY139" s="17" t="s">
        <v>141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84</v>
      </c>
      <c r="BK139" s="249">
        <f>ROUND(I139*H139,2)</f>
        <v>0</v>
      </c>
      <c r="BL139" s="17" t="s">
        <v>235</v>
      </c>
      <c r="BM139" s="248" t="s">
        <v>326</v>
      </c>
    </row>
    <row r="140" spans="1:65" s="2" customFormat="1" ht="16.5" customHeight="1">
      <c r="A140" s="38"/>
      <c r="B140" s="39"/>
      <c r="C140" s="236" t="s">
        <v>245</v>
      </c>
      <c r="D140" s="236" t="s">
        <v>143</v>
      </c>
      <c r="E140" s="237" t="s">
        <v>847</v>
      </c>
      <c r="F140" s="238" t="s">
        <v>848</v>
      </c>
      <c r="G140" s="239" t="s">
        <v>230</v>
      </c>
      <c r="H140" s="240">
        <v>1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41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235</v>
      </c>
      <c r="AT140" s="248" t="s">
        <v>143</v>
      </c>
      <c r="AU140" s="248" t="s">
        <v>84</v>
      </c>
      <c r="AY140" s="17" t="s">
        <v>141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84</v>
      </c>
      <c r="BK140" s="249">
        <f>ROUND(I140*H140,2)</f>
        <v>0</v>
      </c>
      <c r="BL140" s="17" t="s">
        <v>235</v>
      </c>
      <c r="BM140" s="248" t="s">
        <v>340</v>
      </c>
    </row>
    <row r="141" spans="1:65" s="2" customFormat="1" ht="16.5" customHeight="1">
      <c r="A141" s="38"/>
      <c r="B141" s="39"/>
      <c r="C141" s="236" t="s">
        <v>250</v>
      </c>
      <c r="D141" s="236" t="s">
        <v>143</v>
      </c>
      <c r="E141" s="237" t="s">
        <v>849</v>
      </c>
      <c r="F141" s="238" t="s">
        <v>850</v>
      </c>
      <c r="G141" s="239" t="s">
        <v>172</v>
      </c>
      <c r="H141" s="240">
        <v>0.044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235</v>
      </c>
      <c r="AT141" s="248" t="s">
        <v>143</v>
      </c>
      <c r="AU141" s="248" t="s">
        <v>84</v>
      </c>
      <c r="AY141" s="17" t="s">
        <v>141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235</v>
      </c>
      <c r="BM141" s="248" t="s">
        <v>350</v>
      </c>
    </row>
    <row r="142" spans="1:63" s="12" customFormat="1" ht="25.9" customHeight="1">
      <c r="A142" s="12"/>
      <c r="B142" s="220"/>
      <c r="C142" s="221"/>
      <c r="D142" s="222" t="s">
        <v>75</v>
      </c>
      <c r="E142" s="223" t="s">
        <v>851</v>
      </c>
      <c r="F142" s="223" t="s">
        <v>852</v>
      </c>
      <c r="G142" s="221"/>
      <c r="H142" s="221"/>
      <c r="I142" s="224"/>
      <c r="J142" s="225">
        <f>BK142</f>
        <v>0</v>
      </c>
      <c r="K142" s="221"/>
      <c r="L142" s="226"/>
      <c r="M142" s="227"/>
      <c r="N142" s="228"/>
      <c r="O142" s="228"/>
      <c r="P142" s="229">
        <f>SUM(P143:P155)</f>
        <v>0</v>
      </c>
      <c r="Q142" s="228"/>
      <c r="R142" s="229">
        <f>SUM(R143:R155)</f>
        <v>0</v>
      </c>
      <c r="S142" s="228"/>
      <c r="T142" s="230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1" t="s">
        <v>86</v>
      </c>
      <c r="AT142" s="232" t="s">
        <v>75</v>
      </c>
      <c r="AU142" s="232" t="s">
        <v>76</v>
      </c>
      <c r="AY142" s="231" t="s">
        <v>141</v>
      </c>
      <c r="BK142" s="233">
        <f>SUM(BK143:BK155)</f>
        <v>0</v>
      </c>
    </row>
    <row r="143" spans="1:65" s="2" customFormat="1" ht="21.75" customHeight="1">
      <c r="A143" s="38"/>
      <c r="B143" s="39"/>
      <c r="C143" s="236" t="s">
        <v>254</v>
      </c>
      <c r="D143" s="236" t="s">
        <v>143</v>
      </c>
      <c r="E143" s="237" t="s">
        <v>853</v>
      </c>
      <c r="F143" s="238" t="s">
        <v>854</v>
      </c>
      <c r="G143" s="239" t="s">
        <v>230</v>
      </c>
      <c r="H143" s="240">
        <v>2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41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235</v>
      </c>
      <c r="AT143" s="248" t="s">
        <v>143</v>
      </c>
      <c r="AU143" s="248" t="s">
        <v>84</v>
      </c>
      <c r="AY143" s="17" t="s">
        <v>141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84</v>
      </c>
      <c r="BK143" s="249">
        <f>ROUND(I143*H143,2)</f>
        <v>0</v>
      </c>
      <c r="BL143" s="17" t="s">
        <v>235</v>
      </c>
      <c r="BM143" s="248" t="s">
        <v>361</v>
      </c>
    </row>
    <row r="144" spans="1:65" s="2" customFormat="1" ht="21.75" customHeight="1">
      <c r="A144" s="38"/>
      <c r="B144" s="39"/>
      <c r="C144" s="236" t="s">
        <v>7</v>
      </c>
      <c r="D144" s="236" t="s">
        <v>143</v>
      </c>
      <c r="E144" s="237" t="s">
        <v>855</v>
      </c>
      <c r="F144" s="238" t="s">
        <v>856</v>
      </c>
      <c r="G144" s="239" t="s">
        <v>230</v>
      </c>
      <c r="H144" s="240">
        <v>1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41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235</v>
      </c>
      <c r="AT144" s="248" t="s">
        <v>143</v>
      </c>
      <c r="AU144" s="248" t="s">
        <v>84</v>
      </c>
      <c r="AY144" s="17" t="s">
        <v>141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84</v>
      </c>
      <c r="BK144" s="249">
        <f>ROUND(I144*H144,2)</f>
        <v>0</v>
      </c>
      <c r="BL144" s="17" t="s">
        <v>235</v>
      </c>
      <c r="BM144" s="248" t="s">
        <v>374</v>
      </c>
    </row>
    <row r="145" spans="1:65" s="2" customFormat="1" ht="21.75" customHeight="1">
      <c r="A145" s="38"/>
      <c r="B145" s="39"/>
      <c r="C145" s="236" t="s">
        <v>265</v>
      </c>
      <c r="D145" s="236" t="s">
        <v>143</v>
      </c>
      <c r="E145" s="237" t="s">
        <v>857</v>
      </c>
      <c r="F145" s="238" t="s">
        <v>858</v>
      </c>
      <c r="G145" s="239" t="s">
        <v>230</v>
      </c>
      <c r="H145" s="240">
        <v>1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41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235</v>
      </c>
      <c r="AT145" s="248" t="s">
        <v>143</v>
      </c>
      <c r="AU145" s="248" t="s">
        <v>84</v>
      </c>
      <c r="AY145" s="17" t="s">
        <v>141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84</v>
      </c>
      <c r="BK145" s="249">
        <f>ROUND(I145*H145,2)</f>
        <v>0</v>
      </c>
      <c r="BL145" s="17" t="s">
        <v>235</v>
      </c>
      <c r="BM145" s="248" t="s">
        <v>383</v>
      </c>
    </row>
    <row r="146" spans="1:65" s="2" customFormat="1" ht="21.75" customHeight="1">
      <c r="A146" s="38"/>
      <c r="B146" s="39"/>
      <c r="C146" s="236" t="s">
        <v>271</v>
      </c>
      <c r="D146" s="236" t="s">
        <v>143</v>
      </c>
      <c r="E146" s="237" t="s">
        <v>859</v>
      </c>
      <c r="F146" s="238" t="s">
        <v>860</v>
      </c>
      <c r="G146" s="239" t="s">
        <v>230</v>
      </c>
      <c r="H146" s="240">
        <v>1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41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235</v>
      </c>
      <c r="AT146" s="248" t="s">
        <v>143</v>
      </c>
      <c r="AU146" s="248" t="s">
        <v>84</v>
      </c>
      <c r="AY146" s="17" t="s">
        <v>141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84</v>
      </c>
      <c r="BK146" s="249">
        <f>ROUND(I146*H146,2)</f>
        <v>0</v>
      </c>
      <c r="BL146" s="17" t="s">
        <v>235</v>
      </c>
      <c r="BM146" s="248" t="s">
        <v>393</v>
      </c>
    </row>
    <row r="147" spans="1:65" s="2" customFormat="1" ht="21.75" customHeight="1">
      <c r="A147" s="38"/>
      <c r="B147" s="39"/>
      <c r="C147" s="236" t="s">
        <v>279</v>
      </c>
      <c r="D147" s="236" t="s">
        <v>143</v>
      </c>
      <c r="E147" s="237" t="s">
        <v>861</v>
      </c>
      <c r="F147" s="238" t="s">
        <v>862</v>
      </c>
      <c r="G147" s="239" t="s">
        <v>230</v>
      </c>
      <c r="H147" s="240">
        <v>1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41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235</v>
      </c>
      <c r="AT147" s="248" t="s">
        <v>143</v>
      </c>
      <c r="AU147" s="248" t="s">
        <v>84</v>
      </c>
      <c r="AY147" s="17" t="s">
        <v>141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84</v>
      </c>
      <c r="BK147" s="249">
        <f>ROUND(I147*H147,2)</f>
        <v>0</v>
      </c>
      <c r="BL147" s="17" t="s">
        <v>235</v>
      </c>
      <c r="BM147" s="248" t="s">
        <v>406</v>
      </c>
    </row>
    <row r="148" spans="1:65" s="2" customFormat="1" ht="21.75" customHeight="1">
      <c r="A148" s="38"/>
      <c r="B148" s="39"/>
      <c r="C148" s="236" t="s">
        <v>285</v>
      </c>
      <c r="D148" s="236" t="s">
        <v>143</v>
      </c>
      <c r="E148" s="237" t="s">
        <v>863</v>
      </c>
      <c r="F148" s="238" t="s">
        <v>864</v>
      </c>
      <c r="G148" s="239" t="s">
        <v>230</v>
      </c>
      <c r="H148" s="240">
        <v>13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41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235</v>
      </c>
      <c r="AT148" s="248" t="s">
        <v>143</v>
      </c>
      <c r="AU148" s="248" t="s">
        <v>84</v>
      </c>
      <c r="AY148" s="17" t="s">
        <v>141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84</v>
      </c>
      <c r="BK148" s="249">
        <f>ROUND(I148*H148,2)</f>
        <v>0</v>
      </c>
      <c r="BL148" s="17" t="s">
        <v>235</v>
      </c>
      <c r="BM148" s="248" t="s">
        <v>414</v>
      </c>
    </row>
    <row r="149" spans="1:65" s="2" customFormat="1" ht="21.75" customHeight="1">
      <c r="A149" s="38"/>
      <c r="B149" s="39"/>
      <c r="C149" s="236" t="s">
        <v>289</v>
      </c>
      <c r="D149" s="236" t="s">
        <v>143</v>
      </c>
      <c r="E149" s="237" t="s">
        <v>865</v>
      </c>
      <c r="F149" s="238" t="s">
        <v>866</v>
      </c>
      <c r="G149" s="239" t="s">
        <v>230</v>
      </c>
      <c r="H149" s="240">
        <v>1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41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235</v>
      </c>
      <c r="AT149" s="248" t="s">
        <v>143</v>
      </c>
      <c r="AU149" s="248" t="s">
        <v>84</v>
      </c>
      <c r="AY149" s="17" t="s">
        <v>141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84</v>
      </c>
      <c r="BK149" s="249">
        <f>ROUND(I149*H149,2)</f>
        <v>0</v>
      </c>
      <c r="BL149" s="17" t="s">
        <v>235</v>
      </c>
      <c r="BM149" s="248" t="s">
        <v>424</v>
      </c>
    </row>
    <row r="150" spans="1:65" s="2" customFormat="1" ht="16.5" customHeight="1">
      <c r="A150" s="38"/>
      <c r="B150" s="39"/>
      <c r="C150" s="236" t="s">
        <v>293</v>
      </c>
      <c r="D150" s="236" t="s">
        <v>143</v>
      </c>
      <c r="E150" s="237" t="s">
        <v>867</v>
      </c>
      <c r="F150" s="238" t="s">
        <v>868</v>
      </c>
      <c r="G150" s="239" t="s">
        <v>230</v>
      </c>
      <c r="H150" s="240">
        <v>20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41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235</v>
      </c>
      <c r="AT150" s="248" t="s">
        <v>143</v>
      </c>
      <c r="AU150" s="248" t="s">
        <v>84</v>
      </c>
      <c r="AY150" s="17" t="s">
        <v>141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84</v>
      </c>
      <c r="BK150" s="249">
        <f>ROUND(I150*H150,2)</f>
        <v>0</v>
      </c>
      <c r="BL150" s="17" t="s">
        <v>235</v>
      </c>
      <c r="BM150" s="248" t="s">
        <v>433</v>
      </c>
    </row>
    <row r="151" spans="1:65" s="2" customFormat="1" ht="16.5" customHeight="1">
      <c r="A151" s="38"/>
      <c r="B151" s="39"/>
      <c r="C151" s="236" t="s">
        <v>300</v>
      </c>
      <c r="D151" s="236" t="s">
        <v>143</v>
      </c>
      <c r="E151" s="237" t="s">
        <v>869</v>
      </c>
      <c r="F151" s="238" t="s">
        <v>870</v>
      </c>
      <c r="G151" s="239" t="s">
        <v>230</v>
      </c>
      <c r="H151" s="240">
        <v>20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235</v>
      </c>
      <c r="AT151" s="248" t="s">
        <v>143</v>
      </c>
      <c r="AU151" s="248" t="s">
        <v>84</v>
      </c>
      <c r="AY151" s="17" t="s">
        <v>141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235</v>
      </c>
      <c r="BM151" s="248" t="s">
        <v>443</v>
      </c>
    </row>
    <row r="152" spans="1:65" s="2" customFormat="1" ht="16.5" customHeight="1">
      <c r="A152" s="38"/>
      <c r="B152" s="39"/>
      <c r="C152" s="236" t="s">
        <v>304</v>
      </c>
      <c r="D152" s="236" t="s">
        <v>143</v>
      </c>
      <c r="E152" s="237" t="s">
        <v>871</v>
      </c>
      <c r="F152" s="238" t="s">
        <v>872</v>
      </c>
      <c r="G152" s="239" t="s">
        <v>172</v>
      </c>
      <c r="H152" s="240">
        <v>0.887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41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235</v>
      </c>
      <c r="AT152" s="248" t="s">
        <v>143</v>
      </c>
      <c r="AU152" s="248" t="s">
        <v>84</v>
      </c>
      <c r="AY152" s="17" t="s">
        <v>141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84</v>
      </c>
      <c r="BK152" s="249">
        <f>ROUND(I152*H152,2)</f>
        <v>0</v>
      </c>
      <c r="BL152" s="17" t="s">
        <v>235</v>
      </c>
      <c r="BM152" s="248" t="s">
        <v>454</v>
      </c>
    </row>
    <row r="153" spans="1:65" s="2" customFormat="1" ht="16.5" customHeight="1">
      <c r="A153" s="38"/>
      <c r="B153" s="39"/>
      <c r="C153" s="236" t="s">
        <v>308</v>
      </c>
      <c r="D153" s="236" t="s">
        <v>143</v>
      </c>
      <c r="E153" s="237" t="s">
        <v>873</v>
      </c>
      <c r="F153" s="238" t="s">
        <v>874</v>
      </c>
      <c r="G153" s="239" t="s">
        <v>154</v>
      </c>
      <c r="H153" s="240">
        <v>71.76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41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235</v>
      </c>
      <c r="AT153" s="248" t="s">
        <v>143</v>
      </c>
      <c r="AU153" s="248" t="s">
        <v>84</v>
      </c>
      <c r="AY153" s="17" t="s">
        <v>141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84</v>
      </c>
      <c r="BK153" s="249">
        <f>ROUND(I153*H153,2)</f>
        <v>0</v>
      </c>
      <c r="BL153" s="17" t="s">
        <v>235</v>
      </c>
      <c r="BM153" s="248" t="s">
        <v>471</v>
      </c>
    </row>
    <row r="154" spans="1:65" s="2" customFormat="1" ht="16.5" customHeight="1">
      <c r="A154" s="38"/>
      <c r="B154" s="39"/>
      <c r="C154" s="236" t="s">
        <v>314</v>
      </c>
      <c r="D154" s="236" t="s">
        <v>143</v>
      </c>
      <c r="E154" s="237" t="s">
        <v>875</v>
      </c>
      <c r="F154" s="238" t="s">
        <v>876</v>
      </c>
      <c r="G154" s="239" t="s">
        <v>230</v>
      </c>
      <c r="H154" s="240">
        <v>68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235</v>
      </c>
      <c r="AT154" s="248" t="s">
        <v>143</v>
      </c>
      <c r="AU154" s="248" t="s">
        <v>84</v>
      </c>
      <c r="AY154" s="17" t="s">
        <v>141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235</v>
      </c>
      <c r="BM154" s="248" t="s">
        <v>480</v>
      </c>
    </row>
    <row r="155" spans="1:65" s="2" customFormat="1" ht="16.5" customHeight="1">
      <c r="A155" s="38"/>
      <c r="B155" s="39"/>
      <c r="C155" s="236" t="s">
        <v>318</v>
      </c>
      <c r="D155" s="236" t="s">
        <v>143</v>
      </c>
      <c r="E155" s="237" t="s">
        <v>877</v>
      </c>
      <c r="F155" s="238" t="s">
        <v>878</v>
      </c>
      <c r="G155" s="239" t="s">
        <v>172</v>
      </c>
      <c r="H155" s="240">
        <v>1.76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41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235</v>
      </c>
      <c r="AT155" s="248" t="s">
        <v>143</v>
      </c>
      <c r="AU155" s="248" t="s">
        <v>84</v>
      </c>
      <c r="AY155" s="17" t="s">
        <v>141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84</v>
      </c>
      <c r="BK155" s="249">
        <f>ROUND(I155*H155,2)</f>
        <v>0</v>
      </c>
      <c r="BL155" s="17" t="s">
        <v>235</v>
      </c>
      <c r="BM155" s="248" t="s">
        <v>489</v>
      </c>
    </row>
    <row r="156" spans="1:63" s="12" customFormat="1" ht="25.9" customHeight="1">
      <c r="A156" s="12"/>
      <c r="B156" s="220"/>
      <c r="C156" s="221"/>
      <c r="D156" s="222" t="s">
        <v>75</v>
      </c>
      <c r="E156" s="223" t="s">
        <v>614</v>
      </c>
      <c r="F156" s="223" t="s">
        <v>879</v>
      </c>
      <c r="G156" s="221"/>
      <c r="H156" s="221"/>
      <c r="I156" s="224"/>
      <c r="J156" s="225">
        <f>BK156</f>
        <v>0</v>
      </c>
      <c r="K156" s="221"/>
      <c r="L156" s="226"/>
      <c r="M156" s="227"/>
      <c r="N156" s="228"/>
      <c r="O156" s="228"/>
      <c r="P156" s="229">
        <f>SUM(P157:P158)</f>
        <v>0</v>
      </c>
      <c r="Q156" s="228"/>
      <c r="R156" s="229">
        <f>SUM(R157:R158)</f>
        <v>0</v>
      </c>
      <c r="S156" s="228"/>
      <c r="T156" s="230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1" t="s">
        <v>84</v>
      </c>
      <c r="AT156" s="232" t="s">
        <v>75</v>
      </c>
      <c r="AU156" s="232" t="s">
        <v>76</v>
      </c>
      <c r="AY156" s="231" t="s">
        <v>141</v>
      </c>
      <c r="BK156" s="233">
        <f>SUM(BK157:BK158)</f>
        <v>0</v>
      </c>
    </row>
    <row r="157" spans="1:65" s="2" customFormat="1" ht="21.75" customHeight="1">
      <c r="A157" s="38"/>
      <c r="B157" s="39"/>
      <c r="C157" s="236" t="s">
        <v>322</v>
      </c>
      <c r="D157" s="236" t="s">
        <v>143</v>
      </c>
      <c r="E157" s="237" t="s">
        <v>880</v>
      </c>
      <c r="F157" s="238" t="s">
        <v>881</v>
      </c>
      <c r="G157" s="239" t="s">
        <v>882</v>
      </c>
      <c r="H157" s="240">
        <v>24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147</v>
      </c>
      <c r="AT157" s="248" t="s">
        <v>143</v>
      </c>
      <c r="AU157" s="248" t="s">
        <v>84</v>
      </c>
      <c r="AY157" s="17" t="s">
        <v>141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147</v>
      </c>
      <c r="BM157" s="248" t="s">
        <v>498</v>
      </c>
    </row>
    <row r="158" spans="1:65" s="2" customFormat="1" ht="16.5" customHeight="1">
      <c r="A158" s="38"/>
      <c r="B158" s="39"/>
      <c r="C158" s="236" t="s">
        <v>326</v>
      </c>
      <c r="D158" s="236" t="s">
        <v>143</v>
      </c>
      <c r="E158" s="237" t="s">
        <v>883</v>
      </c>
      <c r="F158" s="238" t="s">
        <v>884</v>
      </c>
      <c r="G158" s="239" t="s">
        <v>882</v>
      </c>
      <c r="H158" s="240">
        <v>2</v>
      </c>
      <c r="I158" s="241"/>
      <c r="J158" s="242">
        <f>ROUND(I158*H158,2)</f>
        <v>0</v>
      </c>
      <c r="K158" s="243"/>
      <c r="L158" s="44"/>
      <c r="M158" s="294" t="s">
        <v>1</v>
      </c>
      <c r="N158" s="295" t="s">
        <v>41</v>
      </c>
      <c r="O158" s="296"/>
      <c r="P158" s="297">
        <f>O158*H158</f>
        <v>0</v>
      </c>
      <c r="Q158" s="297">
        <v>0</v>
      </c>
      <c r="R158" s="297">
        <f>Q158*H158</f>
        <v>0</v>
      </c>
      <c r="S158" s="297">
        <v>0</v>
      </c>
      <c r="T158" s="29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147</v>
      </c>
      <c r="AT158" s="248" t="s">
        <v>143</v>
      </c>
      <c r="AU158" s="248" t="s">
        <v>84</v>
      </c>
      <c r="AY158" s="17" t="s">
        <v>141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84</v>
      </c>
      <c r="BK158" s="249">
        <f>ROUND(I158*H158,2)</f>
        <v>0</v>
      </c>
      <c r="BL158" s="17" t="s">
        <v>147</v>
      </c>
      <c r="BM158" s="248" t="s">
        <v>506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183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19:K15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Změna užívání 2.n.p.na klub seniorů- Kostnická 4088 Chomutov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885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26</v>
      </c>
      <c r="G12" s="38"/>
      <c r="H12" s="38"/>
      <c r="I12" s="147" t="s">
        <v>22</v>
      </c>
      <c r="J12" s="148" t="str">
        <f>'Rekapitulace stavby'!AN8</f>
        <v>7. 8. 2023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JKPO s.r.o.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>Krajovský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ROUND((SUM(BE118:BE142)),2)</f>
        <v>0</v>
      </c>
      <c r="G33" s="38"/>
      <c r="H33" s="38"/>
      <c r="I33" s="162">
        <v>0.21</v>
      </c>
      <c r="J33" s="161">
        <f>ROUND(((SUM(BE118:BE142))*I33),2)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ROUND((SUM(BF118:BF142)),2)</f>
        <v>0</v>
      </c>
      <c r="G34" s="38"/>
      <c r="H34" s="38"/>
      <c r="I34" s="162">
        <v>0.15</v>
      </c>
      <c r="J34" s="161">
        <f>ROUND(((SUM(BF118:BF142))*I34),2)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ROUND((SUM(BG118:BG142)),2)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ROUND((SUM(BH118:BH142)),2)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ROUND((SUM(BI118:BI142)),2)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Změna užívání 2.n.p.na klub seniorů- Kostnická 4088 Chomutov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VZT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7. 8. 2023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JKPO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886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808</v>
      </c>
      <c r="E98" s="196"/>
      <c r="F98" s="196"/>
      <c r="G98" s="196"/>
      <c r="H98" s="196"/>
      <c r="I98" s="197"/>
      <c r="J98" s="198">
        <f>J139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126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Změna užívání 2.n.p.na klub seniorů- Kostnická 4088 Chomutov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103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04 - VZT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147" t="s">
        <v>22</v>
      </c>
      <c r="J112" s="79" t="str">
        <f>IF(J12="","",J12)</f>
        <v>7. 8. 2023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147" t="s">
        <v>30</v>
      </c>
      <c r="J114" s="36" t="str">
        <f>E21</f>
        <v>JKPO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147" t="s">
        <v>33</v>
      </c>
      <c r="J115" s="36" t="str">
        <f>E24</f>
        <v>Krajovský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127</v>
      </c>
      <c r="D117" s="210" t="s">
        <v>61</v>
      </c>
      <c r="E117" s="210" t="s">
        <v>57</v>
      </c>
      <c r="F117" s="210" t="s">
        <v>58</v>
      </c>
      <c r="G117" s="210" t="s">
        <v>128</v>
      </c>
      <c r="H117" s="210" t="s">
        <v>129</v>
      </c>
      <c r="I117" s="211" t="s">
        <v>130</v>
      </c>
      <c r="J117" s="212" t="s">
        <v>107</v>
      </c>
      <c r="K117" s="213" t="s">
        <v>131</v>
      </c>
      <c r="L117" s="214"/>
      <c r="M117" s="100" t="s">
        <v>1</v>
      </c>
      <c r="N117" s="101" t="s">
        <v>40</v>
      </c>
      <c r="O117" s="101" t="s">
        <v>132</v>
      </c>
      <c r="P117" s="101" t="s">
        <v>133</v>
      </c>
      <c r="Q117" s="101" t="s">
        <v>134</v>
      </c>
      <c r="R117" s="101" t="s">
        <v>135</v>
      </c>
      <c r="S117" s="101" t="s">
        <v>136</v>
      </c>
      <c r="T117" s="102" t="s">
        <v>137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138</v>
      </c>
      <c r="D118" s="40"/>
      <c r="E118" s="40"/>
      <c r="F118" s="40"/>
      <c r="G118" s="40"/>
      <c r="H118" s="40"/>
      <c r="I118" s="144"/>
      <c r="J118" s="215">
        <f>BK118</f>
        <v>0</v>
      </c>
      <c r="K118" s="40"/>
      <c r="L118" s="44"/>
      <c r="M118" s="103"/>
      <c r="N118" s="216"/>
      <c r="O118" s="104"/>
      <c r="P118" s="217">
        <f>P119+P139</f>
        <v>0</v>
      </c>
      <c r="Q118" s="104"/>
      <c r="R118" s="217">
        <f>R119+R139</f>
        <v>0</v>
      </c>
      <c r="S118" s="104"/>
      <c r="T118" s="218">
        <f>T119+T139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75</v>
      </c>
      <c r="AU118" s="17" t="s">
        <v>109</v>
      </c>
      <c r="BK118" s="219">
        <f>BK119+BK139</f>
        <v>0</v>
      </c>
    </row>
    <row r="119" spans="1:63" s="12" customFormat="1" ht="25.9" customHeight="1">
      <c r="A119" s="12"/>
      <c r="B119" s="220"/>
      <c r="C119" s="221"/>
      <c r="D119" s="222" t="s">
        <v>75</v>
      </c>
      <c r="E119" s="223" t="s">
        <v>887</v>
      </c>
      <c r="F119" s="223" t="s">
        <v>888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SUM(P120:P138)</f>
        <v>0</v>
      </c>
      <c r="Q119" s="228"/>
      <c r="R119" s="229">
        <f>SUM(R120:R138)</f>
        <v>0</v>
      </c>
      <c r="S119" s="228"/>
      <c r="T119" s="230">
        <f>SUM(T120:T138)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1" t="s">
        <v>84</v>
      </c>
      <c r="AT119" s="232" t="s">
        <v>75</v>
      </c>
      <c r="AU119" s="232" t="s">
        <v>76</v>
      </c>
      <c r="AY119" s="231" t="s">
        <v>141</v>
      </c>
      <c r="BK119" s="233">
        <f>SUM(BK120:BK138)</f>
        <v>0</v>
      </c>
    </row>
    <row r="120" spans="1:65" s="2" customFormat="1" ht="16.5" customHeight="1">
      <c r="A120" s="38"/>
      <c r="B120" s="39"/>
      <c r="C120" s="236" t="s">
        <v>84</v>
      </c>
      <c r="D120" s="236" t="s">
        <v>143</v>
      </c>
      <c r="E120" s="237" t="s">
        <v>889</v>
      </c>
      <c r="F120" s="238" t="s">
        <v>890</v>
      </c>
      <c r="G120" s="239" t="s">
        <v>230</v>
      </c>
      <c r="H120" s="240">
        <v>2</v>
      </c>
      <c r="I120" s="241"/>
      <c r="J120" s="242">
        <f>ROUND(I120*H120,2)</f>
        <v>0</v>
      </c>
      <c r="K120" s="243"/>
      <c r="L120" s="44"/>
      <c r="M120" s="244" t="s">
        <v>1</v>
      </c>
      <c r="N120" s="245" t="s">
        <v>41</v>
      </c>
      <c r="O120" s="91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8" t="s">
        <v>147</v>
      </c>
      <c r="AT120" s="248" t="s">
        <v>143</v>
      </c>
      <c r="AU120" s="248" t="s">
        <v>84</v>
      </c>
      <c r="AY120" s="17" t="s">
        <v>141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17" t="s">
        <v>84</v>
      </c>
      <c r="BK120" s="249">
        <f>ROUND(I120*H120,2)</f>
        <v>0</v>
      </c>
      <c r="BL120" s="17" t="s">
        <v>147</v>
      </c>
      <c r="BM120" s="248" t="s">
        <v>86</v>
      </c>
    </row>
    <row r="121" spans="1:65" s="2" customFormat="1" ht="21.75" customHeight="1">
      <c r="A121" s="38"/>
      <c r="B121" s="39"/>
      <c r="C121" s="283" t="s">
        <v>86</v>
      </c>
      <c r="D121" s="283" t="s">
        <v>246</v>
      </c>
      <c r="E121" s="284" t="s">
        <v>891</v>
      </c>
      <c r="F121" s="285" t="s">
        <v>892</v>
      </c>
      <c r="G121" s="286" t="s">
        <v>230</v>
      </c>
      <c r="H121" s="287">
        <v>1</v>
      </c>
      <c r="I121" s="288"/>
      <c r="J121" s="289">
        <f>ROUND(I121*H121,2)</f>
        <v>0</v>
      </c>
      <c r="K121" s="290"/>
      <c r="L121" s="291"/>
      <c r="M121" s="292" t="s">
        <v>1</v>
      </c>
      <c r="N121" s="293" t="s">
        <v>41</v>
      </c>
      <c r="O121" s="91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8" t="s">
        <v>181</v>
      </c>
      <c r="AT121" s="248" t="s">
        <v>246</v>
      </c>
      <c r="AU121" s="248" t="s">
        <v>84</v>
      </c>
      <c r="AY121" s="17" t="s">
        <v>141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17" t="s">
        <v>84</v>
      </c>
      <c r="BK121" s="249">
        <f>ROUND(I121*H121,2)</f>
        <v>0</v>
      </c>
      <c r="BL121" s="17" t="s">
        <v>147</v>
      </c>
      <c r="BM121" s="248" t="s">
        <v>147</v>
      </c>
    </row>
    <row r="122" spans="1:65" s="2" customFormat="1" ht="21.75" customHeight="1">
      <c r="A122" s="38"/>
      <c r="B122" s="39"/>
      <c r="C122" s="283" t="s">
        <v>157</v>
      </c>
      <c r="D122" s="283" t="s">
        <v>246</v>
      </c>
      <c r="E122" s="284" t="s">
        <v>893</v>
      </c>
      <c r="F122" s="285" t="s">
        <v>894</v>
      </c>
      <c r="G122" s="286" t="s">
        <v>230</v>
      </c>
      <c r="H122" s="287">
        <v>1</v>
      </c>
      <c r="I122" s="288"/>
      <c r="J122" s="289">
        <f>ROUND(I122*H122,2)</f>
        <v>0</v>
      </c>
      <c r="K122" s="290"/>
      <c r="L122" s="291"/>
      <c r="M122" s="292" t="s">
        <v>1</v>
      </c>
      <c r="N122" s="293" t="s">
        <v>41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181</v>
      </c>
      <c r="AT122" s="248" t="s">
        <v>246</v>
      </c>
      <c r="AU122" s="248" t="s">
        <v>84</v>
      </c>
      <c r="AY122" s="17" t="s">
        <v>141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84</v>
      </c>
      <c r="BK122" s="249">
        <f>ROUND(I122*H122,2)</f>
        <v>0</v>
      </c>
      <c r="BL122" s="17" t="s">
        <v>147</v>
      </c>
      <c r="BM122" s="248" t="s">
        <v>169</v>
      </c>
    </row>
    <row r="123" spans="1:65" s="2" customFormat="1" ht="21.75" customHeight="1">
      <c r="A123" s="38"/>
      <c r="B123" s="39"/>
      <c r="C123" s="236" t="s">
        <v>147</v>
      </c>
      <c r="D123" s="236" t="s">
        <v>143</v>
      </c>
      <c r="E123" s="237" t="s">
        <v>895</v>
      </c>
      <c r="F123" s="238" t="s">
        <v>896</v>
      </c>
      <c r="G123" s="239" t="s">
        <v>230</v>
      </c>
      <c r="H123" s="240">
        <v>2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41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147</v>
      </c>
      <c r="AT123" s="248" t="s">
        <v>143</v>
      </c>
      <c r="AU123" s="248" t="s">
        <v>84</v>
      </c>
      <c r="AY123" s="17" t="s">
        <v>141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84</v>
      </c>
      <c r="BK123" s="249">
        <f>ROUND(I123*H123,2)</f>
        <v>0</v>
      </c>
      <c r="BL123" s="17" t="s">
        <v>147</v>
      </c>
      <c r="BM123" s="248" t="s">
        <v>181</v>
      </c>
    </row>
    <row r="124" spans="1:65" s="2" customFormat="1" ht="16.5" customHeight="1">
      <c r="A124" s="38"/>
      <c r="B124" s="39"/>
      <c r="C124" s="283" t="s">
        <v>165</v>
      </c>
      <c r="D124" s="283" t="s">
        <v>246</v>
      </c>
      <c r="E124" s="284" t="s">
        <v>897</v>
      </c>
      <c r="F124" s="285" t="s">
        <v>898</v>
      </c>
      <c r="G124" s="286" t="s">
        <v>230</v>
      </c>
      <c r="H124" s="287">
        <v>2</v>
      </c>
      <c r="I124" s="288"/>
      <c r="J124" s="289">
        <f>ROUND(I124*H124,2)</f>
        <v>0</v>
      </c>
      <c r="K124" s="290"/>
      <c r="L124" s="291"/>
      <c r="M124" s="292" t="s">
        <v>1</v>
      </c>
      <c r="N124" s="293" t="s">
        <v>41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181</v>
      </c>
      <c r="AT124" s="248" t="s">
        <v>246</v>
      </c>
      <c r="AU124" s="248" t="s">
        <v>84</v>
      </c>
      <c r="AY124" s="17" t="s">
        <v>141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147</v>
      </c>
      <c r="BM124" s="248" t="s">
        <v>194</v>
      </c>
    </row>
    <row r="125" spans="1:65" s="2" customFormat="1" ht="16.5" customHeight="1">
      <c r="A125" s="38"/>
      <c r="B125" s="39"/>
      <c r="C125" s="236" t="s">
        <v>169</v>
      </c>
      <c r="D125" s="236" t="s">
        <v>143</v>
      </c>
      <c r="E125" s="237" t="s">
        <v>899</v>
      </c>
      <c r="F125" s="238" t="s">
        <v>900</v>
      </c>
      <c r="G125" s="239" t="s">
        <v>230</v>
      </c>
      <c r="H125" s="240">
        <v>8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41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147</v>
      </c>
      <c r="AT125" s="248" t="s">
        <v>143</v>
      </c>
      <c r="AU125" s="248" t="s">
        <v>84</v>
      </c>
      <c r="AY125" s="17" t="s">
        <v>141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84</v>
      </c>
      <c r="BK125" s="249">
        <f>ROUND(I125*H125,2)</f>
        <v>0</v>
      </c>
      <c r="BL125" s="17" t="s">
        <v>147</v>
      </c>
      <c r="BM125" s="248" t="s">
        <v>215</v>
      </c>
    </row>
    <row r="126" spans="1:65" s="2" customFormat="1" ht="16.5" customHeight="1">
      <c r="A126" s="38"/>
      <c r="B126" s="39"/>
      <c r="C126" s="283" t="s">
        <v>175</v>
      </c>
      <c r="D126" s="283" t="s">
        <v>246</v>
      </c>
      <c r="E126" s="284" t="s">
        <v>901</v>
      </c>
      <c r="F126" s="285" t="s">
        <v>902</v>
      </c>
      <c r="G126" s="286" t="s">
        <v>230</v>
      </c>
      <c r="H126" s="287">
        <v>8</v>
      </c>
      <c r="I126" s="288"/>
      <c r="J126" s="289">
        <f>ROUND(I126*H126,2)</f>
        <v>0</v>
      </c>
      <c r="K126" s="290"/>
      <c r="L126" s="291"/>
      <c r="M126" s="292" t="s">
        <v>1</v>
      </c>
      <c r="N126" s="293" t="s">
        <v>41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181</v>
      </c>
      <c r="AT126" s="248" t="s">
        <v>246</v>
      </c>
      <c r="AU126" s="248" t="s">
        <v>84</v>
      </c>
      <c r="AY126" s="17" t="s">
        <v>141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84</v>
      </c>
      <c r="BK126" s="249">
        <f>ROUND(I126*H126,2)</f>
        <v>0</v>
      </c>
      <c r="BL126" s="17" t="s">
        <v>147</v>
      </c>
      <c r="BM126" s="248" t="s">
        <v>227</v>
      </c>
    </row>
    <row r="127" spans="1:65" s="2" customFormat="1" ht="16.5" customHeight="1">
      <c r="A127" s="38"/>
      <c r="B127" s="39"/>
      <c r="C127" s="236" t="s">
        <v>181</v>
      </c>
      <c r="D127" s="236" t="s">
        <v>143</v>
      </c>
      <c r="E127" s="237" t="s">
        <v>903</v>
      </c>
      <c r="F127" s="238" t="s">
        <v>904</v>
      </c>
      <c r="G127" s="239" t="s">
        <v>230</v>
      </c>
      <c r="H127" s="240">
        <v>4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41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147</v>
      </c>
      <c r="AT127" s="248" t="s">
        <v>143</v>
      </c>
      <c r="AU127" s="248" t="s">
        <v>84</v>
      </c>
      <c r="AY127" s="17" t="s">
        <v>141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84</v>
      </c>
      <c r="BK127" s="249">
        <f>ROUND(I127*H127,2)</f>
        <v>0</v>
      </c>
      <c r="BL127" s="17" t="s">
        <v>147</v>
      </c>
      <c r="BM127" s="248" t="s">
        <v>235</v>
      </c>
    </row>
    <row r="128" spans="1:65" s="2" customFormat="1" ht="16.5" customHeight="1">
      <c r="A128" s="38"/>
      <c r="B128" s="39"/>
      <c r="C128" s="283" t="s">
        <v>186</v>
      </c>
      <c r="D128" s="283" t="s">
        <v>246</v>
      </c>
      <c r="E128" s="284" t="s">
        <v>905</v>
      </c>
      <c r="F128" s="285" t="s">
        <v>906</v>
      </c>
      <c r="G128" s="286" t="s">
        <v>230</v>
      </c>
      <c r="H128" s="287">
        <v>1</v>
      </c>
      <c r="I128" s="288"/>
      <c r="J128" s="289">
        <f>ROUND(I128*H128,2)</f>
        <v>0</v>
      </c>
      <c r="K128" s="290"/>
      <c r="L128" s="291"/>
      <c r="M128" s="292" t="s">
        <v>1</v>
      </c>
      <c r="N128" s="293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181</v>
      </c>
      <c r="AT128" s="248" t="s">
        <v>246</v>
      </c>
      <c r="AU128" s="248" t="s">
        <v>84</v>
      </c>
      <c r="AY128" s="17" t="s">
        <v>141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147</v>
      </c>
      <c r="BM128" s="248" t="s">
        <v>245</v>
      </c>
    </row>
    <row r="129" spans="1:65" s="2" customFormat="1" ht="16.5" customHeight="1">
      <c r="A129" s="38"/>
      <c r="B129" s="39"/>
      <c r="C129" s="283" t="s">
        <v>194</v>
      </c>
      <c r="D129" s="283" t="s">
        <v>246</v>
      </c>
      <c r="E129" s="284" t="s">
        <v>907</v>
      </c>
      <c r="F129" s="285" t="s">
        <v>908</v>
      </c>
      <c r="G129" s="286" t="s">
        <v>230</v>
      </c>
      <c r="H129" s="287">
        <v>1</v>
      </c>
      <c r="I129" s="288"/>
      <c r="J129" s="289">
        <f>ROUND(I129*H129,2)</f>
        <v>0</v>
      </c>
      <c r="K129" s="290"/>
      <c r="L129" s="291"/>
      <c r="M129" s="292" t="s">
        <v>1</v>
      </c>
      <c r="N129" s="293" t="s">
        <v>41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181</v>
      </c>
      <c r="AT129" s="248" t="s">
        <v>246</v>
      </c>
      <c r="AU129" s="248" t="s">
        <v>84</v>
      </c>
      <c r="AY129" s="17" t="s">
        <v>141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84</v>
      </c>
      <c r="BK129" s="249">
        <f>ROUND(I129*H129,2)</f>
        <v>0</v>
      </c>
      <c r="BL129" s="17" t="s">
        <v>147</v>
      </c>
      <c r="BM129" s="248" t="s">
        <v>254</v>
      </c>
    </row>
    <row r="130" spans="1:65" s="2" customFormat="1" ht="16.5" customHeight="1">
      <c r="A130" s="38"/>
      <c r="B130" s="39"/>
      <c r="C130" s="283" t="s">
        <v>202</v>
      </c>
      <c r="D130" s="283" t="s">
        <v>246</v>
      </c>
      <c r="E130" s="284" t="s">
        <v>909</v>
      </c>
      <c r="F130" s="285" t="s">
        <v>910</v>
      </c>
      <c r="G130" s="286" t="s">
        <v>230</v>
      </c>
      <c r="H130" s="287">
        <v>2</v>
      </c>
      <c r="I130" s="288"/>
      <c r="J130" s="289">
        <f>ROUND(I130*H130,2)</f>
        <v>0</v>
      </c>
      <c r="K130" s="290"/>
      <c r="L130" s="291"/>
      <c r="M130" s="292" t="s">
        <v>1</v>
      </c>
      <c r="N130" s="293" t="s">
        <v>41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181</v>
      </c>
      <c r="AT130" s="248" t="s">
        <v>246</v>
      </c>
      <c r="AU130" s="248" t="s">
        <v>84</v>
      </c>
      <c r="AY130" s="17" t="s">
        <v>141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84</v>
      </c>
      <c r="BK130" s="249">
        <f>ROUND(I130*H130,2)</f>
        <v>0</v>
      </c>
      <c r="BL130" s="17" t="s">
        <v>147</v>
      </c>
      <c r="BM130" s="248" t="s">
        <v>265</v>
      </c>
    </row>
    <row r="131" spans="1:65" s="2" customFormat="1" ht="16.5" customHeight="1">
      <c r="A131" s="38"/>
      <c r="B131" s="39"/>
      <c r="C131" s="236" t="s">
        <v>215</v>
      </c>
      <c r="D131" s="236" t="s">
        <v>143</v>
      </c>
      <c r="E131" s="237" t="s">
        <v>911</v>
      </c>
      <c r="F131" s="238" t="s">
        <v>912</v>
      </c>
      <c r="G131" s="239" t="s">
        <v>230</v>
      </c>
      <c r="H131" s="240">
        <v>10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41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147</v>
      </c>
      <c r="AT131" s="248" t="s">
        <v>143</v>
      </c>
      <c r="AU131" s="248" t="s">
        <v>84</v>
      </c>
      <c r="AY131" s="17" t="s">
        <v>141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84</v>
      </c>
      <c r="BK131" s="249">
        <f>ROUND(I131*H131,2)</f>
        <v>0</v>
      </c>
      <c r="BL131" s="17" t="s">
        <v>147</v>
      </c>
      <c r="BM131" s="248" t="s">
        <v>279</v>
      </c>
    </row>
    <row r="132" spans="1:65" s="2" customFormat="1" ht="16.5" customHeight="1">
      <c r="A132" s="38"/>
      <c r="B132" s="39"/>
      <c r="C132" s="283" t="s">
        <v>221</v>
      </c>
      <c r="D132" s="283" t="s">
        <v>246</v>
      </c>
      <c r="E132" s="284" t="s">
        <v>913</v>
      </c>
      <c r="F132" s="285" t="s">
        <v>914</v>
      </c>
      <c r="G132" s="286" t="s">
        <v>230</v>
      </c>
      <c r="H132" s="287">
        <v>10</v>
      </c>
      <c r="I132" s="288"/>
      <c r="J132" s="289">
        <f>ROUND(I132*H132,2)</f>
        <v>0</v>
      </c>
      <c r="K132" s="290"/>
      <c r="L132" s="291"/>
      <c r="M132" s="292" t="s">
        <v>1</v>
      </c>
      <c r="N132" s="293" t="s">
        <v>41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181</v>
      </c>
      <c r="AT132" s="248" t="s">
        <v>246</v>
      </c>
      <c r="AU132" s="248" t="s">
        <v>84</v>
      </c>
      <c r="AY132" s="17" t="s">
        <v>141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147</v>
      </c>
      <c r="BM132" s="248" t="s">
        <v>289</v>
      </c>
    </row>
    <row r="133" spans="1:65" s="2" customFormat="1" ht="16.5" customHeight="1">
      <c r="A133" s="38"/>
      <c r="B133" s="39"/>
      <c r="C133" s="236" t="s">
        <v>227</v>
      </c>
      <c r="D133" s="236" t="s">
        <v>143</v>
      </c>
      <c r="E133" s="237" t="s">
        <v>915</v>
      </c>
      <c r="F133" s="238" t="s">
        <v>916</v>
      </c>
      <c r="G133" s="239" t="s">
        <v>146</v>
      </c>
      <c r="H133" s="240">
        <v>2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147</v>
      </c>
      <c r="AT133" s="248" t="s">
        <v>143</v>
      </c>
      <c r="AU133" s="248" t="s">
        <v>84</v>
      </c>
      <c r="AY133" s="17" t="s">
        <v>141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147</v>
      </c>
      <c r="BM133" s="248" t="s">
        <v>300</v>
      </c>
    </row>
    <row r="134" spans="1:65" s="2" customFormat="1" ht="16.5" customHeight="1">
      <c r="A134" s="38"/>
      <c r="B134" s="39"/>
      <c r="C134" s="283" t="s">
        <v>8</v>
      </c>
      <c r="D134" s="283" t="s">
        <v>246</v>
      </c>
      <c r="E134" s="284" t="s">
        <v>917</v>
      </c>
      <c r="F134" s="285" t="s">
        <v>918</v>
      </c>
      <c r="G134" s="286" t="s">
        <v>146</v>
      </c>
      <c r="H134" s="287">
        <v>2</v>
      </c>
      <c r="I134" s="288"/>
      <c r="J134" s="289">
        <f>ROUND(I134*H134,2)</f>
        <v>0</v>
      </c>
      <c r="K134" s="290"/>
      <c r="L134" s="291"/>
      <c r="M134" s="292" t="s">
        <v>1</v>
      </c>
      <c r="N134" s="293" t="s">
        <v>41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181</v>
      </c>
      <c r="AT134" s="248" t="s">
        <v>246</v>
      </c>
      <c r="AU134" s="248" t="s">
        <v>84</v>
      </c>
      <c r="AY134" s="17" t="s">
        <v>141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84</v>
      </c>
      <c r="BK134" s="249">
        <f>ROUND(I134*H134,2)</f>
        <v>0</v>
      </c>
      <c r="BL134" s="17" t="s">
        <v>147</v>
      </c>
      <c r="BM134" s="248" t="s">
        <v>308</v>
      </c>
    </row>
    <row r="135" spans="1:65" s="2" customFormat="1" ht="16.5" customHeight="1">
      <c r="A135" s="38"/>
      <c r="B135" s="39"/>
      <c r="C135" s="236" t="s">
        <v>235</v>
      </c>
      <c r="D135" s="236" t="s">
        <v>143</v>
      </c>
      <c r="E135" s="237" t="s">
        <v>919</v>
      </c>
      <c r="F135" s="238" t="s">
        <v>920</v>
      </c>
      <c r="G135" s="239" t="s">
        <v>146</v>
      </c>
      <c r="H135" s="240">
        <v>34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147</v>
      </c>
      <c r="AT135" s="248" t="s">
        <v>143</v>
      </c>
      <c r="AU135" s="248" t="s">
        <v>84</v>
      </c>
      <c r="AY135" s="17" t="s">
        <v>141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147</v>
      </c>
      <c r="BM135" s="248" t="s">
        <v>318</v>
      </c>
    </row>
    <row r="136" spans="1:65" s="2" customFormat="1" ht="16.5" customHeight="1">
      <c r="A136" s="38"/>
      <c r="B136" s="39"/>
      <c r="C136" s="283" t="s">
        <v>239</v>
      </c>
      <c r="D136" s="283" t="s">
        <v>246</v>
      </c>
      <c r="E136" s="284" t="s">
        <v>921</v>
      </c>
      <c r="F136" s="285" t="s">
        <v>922</v>
      </c>
      <c r="G136" s="286" t="s">
        <v>146</v>
      </c>
      <c r="H136" s="287">
        <v>26</v>
      </c>
      <c r="I136" s="288"/>
      <c r="J136" s="289">
        <f>ROUND(I136*H136,2)</f>
        <v>0</v>
      </c>
      <c r="K136" s="290"/>
      <c r="L136" s="291"/>
      <c r="M136" s="292" t="s">
        <v>1</v>
      </c>
      <c r="N136" s="293" t="s">
        <v>41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181</v>
      </c>
      <c r="AT136" s="248" t="s">
        <v>246</v>
      </c>
      <c r="AU136" s="248" t="s">
        <v>84</v>
      </c>
      <c r="AY136" s="17" t="s">
        <v>141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84</v>
      </c>
      <c r="BK136" s="249">
        <f>ROUND(I136*H136,2)</f>
        <v>0</v>
      </c>
      <c r="BL136" s="17" t="s">
        <v>147</v>
      </c>
      <c r="BM136" s="248" t="s">
        <v>326</v>
      </c>
    </row>
    <row r="137" spans="1:65" s="2" customFormat="1" ht="16.5" customHeight="1">
      <c r="A137" s="38"/>
      <c r="B137" s="39"/>
      <c r="C137" s="283" t="s">
        <v>245</v>
      </c>
      <c r="D137" s="283" t="s">
        <v>246</v>
      </c>
      <c r="E137" s="284" t="s">
        <v>923</v>
      </c>
      <c r="F137" s="285" t="s">
        <v>924</v>
      </c>
      <c r="G137" s="286" t="s">
        <v>146</v>
      </c>
      <c r="H137" s="287">
        <v>8</v>
      </c>
      <c r="I137" s="288"/>
      <c r="J137" s="289">
        <f>ROUND(I137*H137,2)</f>
        <v>0</v>
      </c>
      <c r="K137" s="290"/>
      <c r="L137" s="291"/>
      <c r="M137" s="292" t="s">
        <v>1</v>
      </c>
      <c r="N137" s="293" t="s">
        <v>41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181</v>
      </c>
      <c r="AT137" s="248" t="s">
        <v>246</v>
      </c>
      <c r="AU137" s="248" t="s">
        <v>84</v>
      </c>
      <c r="AY137" s="17" t="s">
        <v>141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84</v>
      </c>
      <c r="BK137" s="249">
        <f>ROUND(I137*H137,2)</f>
        <v>0</v>
      </c>
      <c r="BL137" s="17" t="s">
        <v>147</v>
      </c>
      <c r="BM137" s="248" t="s">
        <v>340</v>
      </c>
    </row>
    <row r="138" spans="1:65" s="2" customFormat="1" ht="16.5" customHeight="1">
      <c r="A138" s="38"/>
      <c r="B138" s="39"/>
      <c r="C138" s="236" t="s">
        <v>250</v>
      </c>
      <c r="D138" s="236" t="s">
        <v>143</v>
      </c>
      <c r="E138" s="237" t="s">
        <v>925</v>
      </c>
      <c r="F138" s="238" t="s">
        <v>926</v>
      </c>
      <c r="G138" s="239" t="s">
        <v>172</v>
      </c>
      <c r="H138" s="240">
        <v>0.092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147</v>
      </c>
      <c r="AT138" s="248" t="s">
        <v>143</v>
      </c>
      <c r="AU138" s="248" t="s">
        <v>84</v>
      </c>
      <c r="AY138" s="17" t="s">
        <v>141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147</v>
      </c>
      <c r="BM138" s="248" t="s">
        <v>350</v>
      </c>
    </row>
    <row r="139" spans="1:63" s="12" customFormat="1" ht="25.9" customHeight="1">
      <c r="A139" s="12"/>
      <c r="B139" s="220"/>
      <c r="C139" s="221"/>
      <c r="D139" s="222" t="s">
        <v>75</v>
      </c>
      <c r="E139" s="223" t="s">
        <v>614</v>
      </c>
      <c r="F139" s="223" t="s">
        <v>879</v>
      </c>
      <c r="G139" s="221"/>
      <c r="H139" s="221"/>
      <c r="I139" s="224"/>
      <c r="J139" s="225">
        <f>BK139</f>
        <v>0</v>
      </c>
      <c r="K139" s="221"/>
      <c r="L139" s="226"/>
      <c r="M139" s="227"/>
      <c r="N139" s="228"/>
      <c r="O139" s="228"/>
      <c r="P139" s="229">
        <f>SUM(P140:P142)</f>
        <v>0</v>
      </c>
      <c r="Q139" s="228"/>
      <c r="R139" s="229">
        <f>SUM(R140:R142)</f>
        <v>0</v>
      </c>
      <c r="S139" s="228"/>
      <c r="T139" s="23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84</v>
      </c>
      <c r="AT139" s="232" t="s">
        <v>75</v>
      </c>
      <c r="AU139" s="232" t="s">
        <v>76</v>
      </c>
      <c r="AY139" s="231" t="s">
        <v>141</v>
      </c>
      <c r="BK139" s="233">
        <f>SUM(BK140:BK142)</f>
        <v>0</v>
      </c>
    </row>
    <row r="140" spans="1:65" s="2" customFormat="1" ht="16.5" customHeight="1">
      <c r="A140" s="38"/>
      <c r="B140" s="39"/>
      <c r="C140" s="236" t="s">
        <v>254</v>
      </c>
      <c r="D140" s="236" t="s">
        <v>143</v>
      </c>
      <c r="E140" s="237" t="s">
        <v>927</v>
      </c>
      <c r="F140" s="238" t="s">
        <v>928</v>
      </c>
      <c r="G140" s="239" t="s">
        <v>882</v>
      </c>
      <c r="H140" s="240">
        <v>4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41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147</v>
      </c>
      <c r="AT140" s="248" t="s">
        <v>143</v>
      </c>
      <c r="AU140" s="248" t="s">
        <v>84</v>
      </c>
      <c r="AY140" s="17" t="s">
        <v>141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84</v>
      </c>
      <c r="BK140" s="249">
        <f>ROUND(I140*H140,2)</f>
        <v>0</v>
      </c>
      <c r="BL140" s="17" t="s">
        <v>147</v>
      </c>
      <c r="BM140" s="248" t="s">
        <v>361</v>
      </c>
    </row>
    <row r="141" spans="1:65" s="2" customFormat="1" ht="16.5" customHeight="1">
      <c r="A141" s="38"/>
      <c r="B141" s="39"/>
      <c r="C141" s="236" t="s">
        <v>7</v>
      </c>
      <c r="D141" s="236" t="s">
        <v>143</v>
      </c>
      <c r="E141" s="237" t="s">
        <v>929</v>
      </c>
      <c r="F141" s="238" t="s">
        <v>930</v>
      </c>
      <c r="G141" s="239" t="s">
        <v>882</v>
      </c>
      <c r="H141" s="240">
        <v>10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147</v>
      </c>
      <c r="AT141" s="248" t="s">
        <v>143</v>
      </c>
      <c r="AU141" s="248" t="s">
        <v>84</v>
      </c>
      <c r="AY141" s="17" t="s">
        <v>141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147</v>
      </c>
      <c r="BM141" s="248" t="s">
        <v>374</v>
      </c>
    </row>
    <row r="142" spans="1:65" s="2" customFormat="1" ht="16.5" customHeight="1">
      <c r="A142" s="38"/>
      <c r="B142" s="39"/>
      <c r="C142" s="236" t="s">
        <v>265</v>
      </c>
      <c r="D142" s="236" t="s">
        <v>143</v>
      </c>
      <c r="E142" s="237" t="s">
        <v>931</v>
      </c>
      <c r="F142" s="238" t="s">
        <v>932</v>
      </c>
      <c r="G142" s="239" t="s">
        <v>882</v>
      </c>
      <c r="H142" s="240">
        <v>10</v>
      </c>
      <c r="I142" s="241"/>
      <c r="J142" s="242">
        <f>ROUND(I142*H142,2)</f>
        <v>0</v>
      </c>
      <c r="K142" s="243"/>
      <c r="L142" s="44"/>
      <c r="M142" s="294" t="s">
        <v>1</v>
      </c>
      <c r="N142" s="295" t="s">
        <v>41</v>
      </c>
      <c r="O142" s="296"/>
      <c r="P142" s="297">
        <f>O142*H142</f>
        <v>0</v>
      </c>
      <c r="Q142" s="297">
        <v>0</v>
      </c>
      <c r="R142" s="297">
        <f>Q142*H142</f>
        <v>0</v>
      </c>
      <c r="S142" s="297">
        <v>0</v>
      </c>
      <c r="T142" s="29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147</v>
      </c>
      <c r="AT142" s="248" t="s">
        <v>143</v>
      </c>
      <c r="AU142" s="248" t="s">
        <v>84</v>
      </c>
      <c r="AY142" s="17" t="s">
        <v>141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147</v>
      </c>
      <c r="BM142" s="248" t="s">
        <v>383</v>
      </c>
    </row>
    <row r="143" spans="1:31" s="2" customFormat="1" ht="6.95" customHeight="1">
      <c r="A143" s="38"/>
      <c r="B143" s="66"/>
      <c r="C143" s="67"/>
      <c r="D143" s="67"/>
      <c r="E143" s="67"/>
      <c r="F143" s="67"/>
      <c r="G143" s="67"/>
      <c r="H143" s="67"/>
      <c r="I143" s="183"/>
      <c r="J143" s="67"/>
      <c r="K143" s="67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117:K14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Změna užívání 2.n.p.na klub seniorů- Kostnická 4088 Chomutov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933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26</v>
      </c>
      <c r="G12" s="38"/>
      <c r="H12" s="38"/>
      <c r="I12" s="147" t="s">
        <v>22</v>
      </c>
      <c r="J12" s="148" t="str">
        <f>'Rekapitulace stavby'!AN8</f>
        <v>7. 8. 2023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JKPO s.r.o.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>Krajovský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ROUND((SUM(BE130:BE177)),2)</f>
        <v>0</v>
      </c>
      <c r="G33" s="38"/>
      <c r="H33" s="38"/>
      <c r="I33" s="162">
        <v>0.21</v>
      </c>
      <c r="J33" s="161">
        <f>ROUND(((SUM(BE130:BE177))*I33),2)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ROUND((SUM(BF130:BF177)),2)</f>
        <v>0</v>
      </c>
      <c r="G34" s="38"/>
      <c r="H34" s="38"/>
      <c r="I34" s="162">
        <v>0.15</v>
      </c>
      <c r="J34" s="161">
        <f>ROUND(((SUM(BF130:BF177))*I34),2)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ROUND((SUM(BG130:BG177)),2)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ROUND((SUM(BH130:BH177)),2)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ROUND((SUM(BI130:BI177)),2)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Změna užívání 2.n.p.na klub seniorů- Kostnická 4088 Chomutov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05 - Elektro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7. 8. 2023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JKPO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934</v>
      </c>
      <c r="E97" s="196"/>
      <c r="F97" s="196"/>
      <c r="G97" s="196"/>
      <c r="H97" s="196"/>
      <c r="I97" s="197"/>
      <c r="J97" s="198">
        <f>J131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935</v>
      </c>
      <c r="E98" s="203"/>
      <c r="F98" s="203"/>
      <c r="G98" s="203"/>
      <c r="H98" s="203"/>
      <c r="I98" s="204"/>
      <c r="J98" s="205">
        <f>J132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936</v>
      </c>
      <c r="E99" s="203"/>
      <c r="F99" s="203"/>
      <c r="G99" s="203"/>
      <c r="H99" s="203"/>
      <c r="I99" s="204"/>
      <c r="J99" s="205">
        <f>J134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937</v>
      </c>
      <c r="E100" s="203"/>
      <c r="F100" s="203"/>
      <c r="G100" s="203"/>
      <c r="H100" s="203"/>
      <c r="I100" s="204"/>
      <c r="J100" s="205">
        <f>J146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938</v>
      </c>
      <c r="E101" s="203"/>
      <c r="F101" s="203"/>
      <c r="G101" s="203"/>
      <c r="H101" s="203"/>
      <c r="I101" s="204"/>
      <c r="J101" s="205">
        <f>J148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939</v>
      </c>
      <c r="E102" s="203"/>
      <c r="F102" s="203"/>
      <c r="G102" s="203"/>
      <c r="H102" s="203"/>
      <c r="I102" s="204"/>
      <c r="J102" s="205">
        <f>J153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940</v>
      </c>
      <c r="E103" s="203"/>
      <c r="F103" s="203"/>
      <c r="G103" s="203"/>
      <c r="H103" s="203"/>
      <c r="I103" s="204"/>
      <c r="J103" s="205">
        <f>J158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941</v>
      </c>
      <c r="E104" s="203"/>
      <c r="F104" s="203"/>
      <c r="G104" s="203"/>
      <c r="H104" s="203"/>
      <c r="I104" s="204"/>
      <c r="J104" s="205">
        <f>J165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942</v>
      </c>
      <c r="E105" s="203"/>
      <c r="F105" s="203"/>
      <c r="G105" s="203"/>
      <c r="H105" s="203"/>
      <c r="I105" s="204"/>
      <c r="J105" s="205">
        <f>J166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943</v>
      </c>
      <c r="E106" s="203"/>
      <c r="F106" s="203"/>
      <c r="G106" s="203"/>
      <c r="H106" s="203"/>
      <c r="I106" s="204"/>
      <c r="J106" s="205">
        <f>J168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944</v>
      </c>
      <c r="E107" s="203"/>
      <c r="F107" s="203"/>
      <c r="G107" s="203"/>
      <c r="H107" s="203"/>
      <c r="I107" s="204"/>
      <c r="J107" s="205">
        <f>J169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945</v>
      </c>
      <c r="E108" s="203"/>
      <c r="F108" s="203"/>
      <c r="G108" s="203"/>
      <c r="H108" s="203"/>
      <c r="I108" s="204"/>
      <c r="J108" s="205">
        <f>J171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946</v>
      </c>
      <c r="E109" s="203"/>
      <c r="F109" s="203"/>
      <c r="G109" s="203"/>
      <c r="H109" s="203"/>
      <c r="I109" s="204"/>
      <c r="J109" s="205">
        <f>J173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947</v>
      </c>
      <c r="E110" s="203"/>
      <c r="F110" s="203"/>
      <c r="G110" s="203"/>
      <c r="H110" s="203"/>
      <c r="I110" s="204"/>
      <c r="J110" s="205">
        <f>J175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183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186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126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7" t="str">
        <f>E7</f>
        <v>Změna užívání 2.n.p.na klub seniorů- Kostnická 4088 Chomutov</v>
      </c>
      <c r="F120" s="32"/>
      <c r="G120" s="32"/>
      <c r="H120" s="32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103</v>
      </c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05 - Elektro</v>
      </c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 xml:space="preserve"> </v>
      </c>
      <c r="G124" s="40"/>
      <c r="H124" s="40"/>
      <c r="I124" s="147" t="s">
        <v>22</v>
      </c>
      <c r="J124" s="79" t="str">
        <f>IF(J12="","",J12)</f>
        <v>7. 8. 2023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 xml:space="preserve"> </v>
      </c>
      <c r="G126" s="40"/>
      <c r="H126" s="40"/>
      <c r="I126" s="147" t="s">
        <v>30</v>
      </c>
      <c r="J126" s="36" t="str">
        <f>E21</f>
        <v>JKPO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147" t="s">
        <v>33</v>
      </c>
      <c r="J127" s="36" t="str">
        <f>E24</f>
        <v>Krajovský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07"/>
      <c r="B129" s="208"/>
      <c r="C129" s="209" t="s">
        <v>127</v>
      </c>
      <c r="D129" s="210" t="s">
        <v>61</v>
      </c>
      <c r="E129" s="210" t="s">
        <v>57</v>
      </c>
      <c r="F129" s="210" t="s">
        <v>58</v>
      </c>
      <c r="G129" s="210" t="s">
        <v>128</v>
      </c>
      <c r="H129" s="210" t="s">
        <v>129</v>
      </c>
      <c r="I129" s="211" t="s">
        <v>130</v>
      </c>
      <c r="J129" s="212" t="s">
        <v>107</v>
      </c>
      <c r="K129" s="213" t="s">
        <v>131</v>
      </c>
      <c r="L129" s="214"/>
      <c r="M129" s="100" t="s">
        <v>1</v>
      </c>
      <c r="N129" s="101" t="s">
        <v>40</v>
      </c>
      <c r="O129" s="101" t="s">
        <v>132</v>
      </c>
      <c r="P129" s="101" t="s">
        <v>133</v>
      </c>
      <c r="Q129" s="101" t="s">
        <v>134</v>
      </c>
      <c r="R129" s="101" t="s">
        <v>135</v>
      </c>
      <c r="S129" s="101" t="s">
        <v>136</v>
      </c>
      <c r="T129" s="102" t="s">
        <v>137</v>
      </c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</row>
    <row r="130" spans="1:63" s="2" customFormat="1" ht="22.8" customHeight="1">
      <c r="A130" s="38"/>
      <c r="B130" s="39"/>
      <c r="C130" s="107" t="s">
        <v>138</v>
      </c>
      <c r="D130" s="40"/>
      <c r="E130" s="40"/>
      <c r="F130" s="40"/>
      <c r="G130" s="40"/>
      <c r="H130" s="40"/>
      <c r="I130" s="144"/>
      <c r="J130" s="215">
        <f>BK130</f>
        <v>0</v>
      </c>
      <c r="K130" s="40"/>
      <c r="L130" s="44"/>
      <c r="M130" s="103"/>
      <c r="N130" s="216"/>
      <c r="O130" s="104"/>
      <c r="P130" s="217">
        <f>P131</f>
        <v>0</v>
      </c>
      <c r="Q130" s="104"/>
      <c r="R130" s="217">
        <f>R131</f>
        <v>0</v>
      </c>
      <c r="S130" s="104"/>
      <c r="T130" s="218">
        <f>T131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109</v>
      </c>
      <c r="BK130" s="219">
        <f>BK131</f>
        <v>0</v>
      </c>
    </row>
    <row r="131" spans="1:63" s="12" customFormat="1" ht="25.9" customHeight="1">
      <c r="A131" s="12"/>
      <c r="B131" s="220"/>
      <c r="C131" s="221"/>
      <c r="D131" s="222" t="s">
        <v>75</v>
      </c>
      <c r="E131" s="223" t="s">
        <v>948</v>
      </c>
      <c r="F131" s="223" t="s">
        <v>949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P132+P134+P146+P148+P153+P158+P165+P166+P168+P169+P171+P173+P175</f>
        <v>0</v>
      </c>
      <c r="Q131" s="228"/>
      <c r="R131" s="229">
        <f>R132+R134+R146+R148+R153+R158+R165+R166+R168+R169+R171+R173+R175</f>
        <v>0</v>
      </c>
      <c r="S131" s="228"/>
      <c r="T131" s="230">
        <f>T132+T134+T146+T148+T153+T158+T165+T166+T168+T169+T171+T173+T175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84</v>
      </c>
      <c r="AT131" s="232" t="s">
        <v>75</v>
      </c>
      <c r="AU131" s="232" t="s">
        <v>76</v>
      </c>
      <c r="AY131" s="231" t="s">
        <v>141</v>
      </c>
      <c r="BK131" s="233">
        <f>BK132+BK134+BK146+BK148+BK153+BK158+BK165+BK166+BK168+BK169+BK171+BK173+BK175</f>
        <v>0</v>
      </c>
    </row>
    <row r="132" spans="1:63" s="12" customFormat="1" ht="22.8" customHeight="1">
      <c r="A132" s="12"/>
      <c r="B132" s="220"/>
      <c r="C132" s="221"/>
      <c r="D132" s="222" t="s">
        <v>75</v>
      </c>
      <c r="E132" s="234" t="s">
        <v>950</v>
      </c>
      <c r="F132" s="234" t="s">
        <v>951</v>
      </c>
      <c r="G132" s="221"/>
      <c r="H132" s="221"/>
      <c r="I132" s="224"/>
      <c r="J132" s="235">
        <f>BK132</f>
        <v>0</v>
      </c>
      <c r="K132" s="221"/>
      <c r="L132" s="226"/>
      <c r="M132" s="227"/>
      <c r="N132" s="228"/>
      <c r="O132" s="228"/>
      <c r="P132" s="229">
        <f>P133</f>
        <v>0</v>
      </c>
      <c r="Q132" s="228"/>
      <c r="R132" s="229">
        <f>R133</f>
        <v>0</v>
      </c>
      <c r="S132" s="228"/>
      <c r="T132" s="23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84</v>
      </c>
      <c r="AT132" s="232" t="s">
        <v>75</v>
      </c>
      <c r="AU132" s="232" t="s">
        <v>84</v>
      </c>
      <c r="AY132" s="231" t="s">
        <v>141</v>
      </c>
      <c r="BK132" s="233">
        <f>BK133</f>
        <v>0</v>
      </c>
    </row>
    <row r="133" spans="1:65" s="2" customFormat="1" ht="16.5" customHeight="1">
      <c r="A133" s="38"/>
      <c r="B133" s="39"/>
      <c r="C133" s="236" t="s">
        <v>84</v>
      </c>
      <c r="D133" s="236" t="s">
        <v>143</v>
      </c>
      <c r="E133" s="237" t="s">
        <v>952</v>
      </c>
      <c r="F133" s="238" t="s">
        <v>953</v>
      </c>
      <c r="G133" s="239" t="s">
        <v>954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147</v>
      </c>
      <c r="AT133" s="248" t="s">
        <v>143</v>
      </c>
      <c r="AU133" s="248" t="s">
        <v>86</v>
      </c>
      <c r="AY133" s="17" t="s">
        <v>141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147</v>
      </c>
      <c r="BM133" s="248" t="s">
        <v>86</v>
      </c>
    </row>
    <row r="134" spans="1:63" s="12" customFormat="1" ht="22.8" customHeight="1">
      <c r="A134" s="12"/>
      <c r="B134" s="220"/>
      <c r="C134" s="221"/>
      <c r="D134" s="222" t="s">
        <v>75</v>
      </c>
      <c r="E134" s="234" t="s">
        <v>955</v>
      </c>
      <c r="F134" s="234" t="s">
        <v>956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SUM(P135:P145)</f>
        <v>0</v>
      </c>
      <c r="Q134" s="228"/>
      <c r="R134" s="229">
        <f>SUM(R135:R145)</f>
        <v>0</v>
      </c>
      <c r="S134" s="228"/>
      <c r="T134" s="230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84</v>
      </c>
      <c r="AT134" s="232" t="s">
        <v>75</v>
      </c>
      <c r="AU134" s="232" t="s">
        <v>84</v>
      </c>
      <c r="AY134" s="231" t="s">
        <v>141</v>
      </c>
      <c r="BK134" s="233">
        <f>SUM(BK135:BK145)</f>
        <v>0</v>
      </c>
    </row>
    <row r="135" spans="1:65" s="2" customFormat="1" ht="21.75" customHeight="1">
      <c r="A135" s="38"/>
      <c r="B135" s="39"/>
      <c r="C135" s="236" t="s">
        <v>86</v>
      </c>
      <c r="D135" s="236" t="s">
        <v>143</v>
      </c>
      <c r="E135" s="237" t="s">
        <v>957</v>
      </c>
      <c r="F135" s="238" t="s">
        <v>958</v>
      </c>
      <c r="G135" s="239" t="s">
        <v>636</v>
      </c>
      <c r="H135" s="240">
        <v>20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147</v>
      </c>
      <c r="AT135" s="248" t="s">
        <v>143</v>
      </c>
      <c r="AU135" s="248" t="s">
        <v>86</v>
      </c>
      <c r="AY135" s="17" t="s">
        <v>141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147</v>
      </c>
      <c r="BM135" s="248" t="s">
        <v>147</v>
      </c>
    </row>
    <row r="136" spans="1:65" s="2" customFormat="1" ht="16.5" customHeight="1">
      <c r="A136" s="38"/>
      <c r="B136" s="39"/>
      <c r="C136" s="236" t="s">
        <v>157</v>
      </c>
      <c r="D136" s="236" t="s">
        <v>143</v>
      </c>
      <c r="E136" s="237" t="s">
        <v>959</v>
      </c>
      <c r="F136" s="238" t="s">
        <v>960</v>
      </c>
      <c r="G136" s="239" t="s">
        <v>636</v>
      </c>
      <c r="H136" s="240">
        <v>1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41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147</v>
      </c>
      <c r="AT136" s="248" t="s">
        <v>143</v>
      </c>
      <c r="AU136" s="248" t="s">
        <v>86</v>
      </c>
      <c r="AY136" s="17" t="s">
        <v>141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84</v>
      </c>
      <c r="BK136" s="249">
        <f>ROUND(I136*H136,2)</f>
        <v>0</v>
      </c>
      <c r="BL136" s="17" t="s">
        <v>147</v>
      </c>
      <c r="BM136" s="248" t="s">
        <v>169</v>
      </c>
    </row>
    <row r="137" spans="1:65" s="2" customFormat="1" ht="33" customHeight="1">
      <c r="A137" s="38"/>
      <c r="B137" s="39"/>
      <c r="C137" s="236" t="s">
        <v>147</v>
      </c>
      <c r="D137" s="236" t="s">
        <v>143</v>
      </c>
      <c r="E137" s="237" t="s">
        <v>961</v>
      </c>
      <c r="F137" s="238" t="s">
        <v>962</v>
      </c>
      <c r="G137" s="239" t="s">
        <v>636</v>
      </c>
      <c r="H137" s="240">
        <v>36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41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147</v>
      </c>
      <c r="AT137" s="248" t="s">
        <v>143</v>
      </c>
      <c r="AU137" s="248" t="s">
        <v>86</v>
      </c>
      <c r="AY137" s="17" t="s">
        <v>141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84</v>
      </c>
      <c r="BK137" s="249">
        <f>ROUND(I137*H137,2)</f>
        <v>0</v>
      </c>
      <c r="BL137" s="17" t="s">
        <v>147</v>
      </c>
      <c r="BM137" s="248" t="s">
        <v>181</v>
      </c>
    </row>
    <row r="138" spans="1:65" s="2" customFormat="1" ht="33" customHeight="1">
      <c r="A138" s="38"/>
      <c r="B138" s="39"/>
      <c r="C138" s="236" t="s">
        <v>165</v>
      </c>
      <c r="D138" s="236" t="s">
        <v>143</v>
      </c>
      <c r="E138" s="237" t="s">
        <v>963</v>
      </c>
      <c r="F138" s="238" t="s">
        <v>964</v>
      </c>
      <c r="G138" s="239" t="s">
        <v>636</v>
      </c>
      <c r="H138" s="240">
        <v>10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147</v>
      </c>
      <c r="AT138" s="248" t="s">
        <v>143</v>
      </c>
      <c r="AU138" s="248" t="s">
        <v>86</v>
      </c>
      <c r="AY138" s="17" t="s">
        <v>141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147</v>
      </c>
      <c r="BM138" s="248" t="s">
        <v>194</v>
      </c>
    </row>
    <row r="139" spans="1:65" s="2" customFormat="1" ht="33" customHeight="1">
      <c r="A139" s="38"/>
      <c r="B139" s="39"/>
      <c r="C139" s="236" t="s">
        <v>169</v>
      </c>
      <c r="D139" s="236" t="s">
        <v>143</v>
      </c>
      <c r="E139" s="237" t="s">
        <v>965</v>
      </c>
      <c r="F139" s="238" t="s">
        <v>966</v>
      </c>
      <c r="G139" s="239" t="s">
        <v>636</v>
      </c>
      <c r="H139" s="240">
        <v>23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41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147</v>
      </c>
      <c r="AT139" s="248" t="s">
        <v>143</v>
      </c>
      <c r="AU139" s="248" t="s">
        <v>86</v>
      </c>
      <c r="AY139" s="17" t="s">
        <v>141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84</v>
      </c>
      <c r="BK139" s="249">
        <f>ROUND(I139*H139,2)</f>
        <v>0</v>
      </c>
      <c r="BL139" s="17" t="s">
        <v>147</v>
      </c>
      <c r="BM139" s="248" t="s">
        <v>215</v>
      </c>
    </row>
    <row r="140" spans="1:65" s="2" customFormat="1" ht="33" customHeight="1">
      <c r="A140" s="38"/>
      <c r="B140" s="39"/>
      <c r="C140" s="236" t="s">
        <v>175</v>
      </c>
      <c r="D140" s="236" t="s">
        <v>143</v>
      </c>
      <c r="E140" s="237" t="s">
        <v>967</v>
      </c>
      <c r="F140" s="238" t="s">
        <v>968</v>
      </c>
      <c r="G140" s="239" t="s">
        <v>636</v>
      </c>
      <c r="H140" s="240">
        <v>6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41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147</v>
      </c>
      <c r="AT140" s="248" t="s">
        <v>143</v>
      </c>
      <c r="AU140" s="248" t="s">
        <v>86</v>
      </c>
      <c r="AY140" s="17" t="s">
        <v>141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84</v>
      </c>
      <c r="BK140" s="249">
        <f>ROUND(I140*H140,2)</f>
        <v>0</v>
      </c>
      <c r="BL140" s="17" t="s">
        <v>147</v>
      </c>
      <c r="BM140" s="248" t="s">
        <v>227</v>
      </c>
    </row>
    <row r="141" spans="1:65" s="2" customFormat="1" ht="44.25" customHeight="1">
      <c r="A141" s="38"/>
      <c r="B141" s="39"/>
      <c r="C141" s="236" t="s">
        <v>181</v>
      </c>
      <c r="D141" s="236" t="s">
        <v>143</v>
      </c>
      <c r="E141" s="237" t="s">
        <v>969</v>
      </c>
      <c r="F141" s="238" t="s">
        <v>970</v>
      </c>
      <c r="G141" s="239" t="s">
        <v>636</v>
      </c>
      <c r="H141" s="240">
        <v>6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147</v>
      </c>
      <c r="AT141" s="248" t="s">
        <v>143</v>
      </c>
      <c r="AU141" s="248" t="s">
        <v>86</v>
      </c>
      <c r="AY141" s="17" t="s">
        <v>141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147</v>
      </c>
      <c r="BM141" s="248" t="s">
        <v>235</v>
      </c>
    </row>
    <row r="142" spans="1:65" s="2" customFormat="1" ht="33" customHeight="1">
      <c r="A142" s="38"/>
      <c r="B142" s="39"/>
      <c r="C142" s="236" t="s">
        <v>186</v>
      </c>
      <c r="D142" s="236" t="s">
        <v>143</v>
      </c>
      <c r="E142" s="237" t="s">
        <v>971</v>
      </c>
      <c r="F142" s="238" t="s">
        <v>972</v>
      </c>
      <c r="G142" s="239" t="s">
        <v>636</v>
      </c>
      <c r="H142" s="240">
        <v>3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41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147</v>
      </c>
      <c r="AT142" s="248" t="s">
        <v>143</v>
      </c>
      <c r="AU142" s="248" t="s">
        <v>86</v>
      </c>
      <c r="AY142" s="17" t="s">
        <v>141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147</v>
      </c>
      <c r="BM142" s="248" t="s">
        <v>245</v>
      </c>
    </row>
    <row r="143" spans="1:65" s="2" customFormat="1" ht="33" customHeight="1">
      <c r="A143" s="38"/>
      <c r="B143" s="39"/>
      <c r="C143" s="236" t="s">
        <v>194</v>
      </c>
      <c r="D143" s="236" t="s">
        <v>143</v>
      </c>
      <c r="E143" s="237" t="s">
        <v>973</v>
      </c>
      <c r="F143" s="238" t="s">
        <v>974</v>
      </c>
      <c r="G143" s="239" t="s">
        <v>636</v>
      </c>
      <c r="H143" s="240">
        <v>3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41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147</v>
      </c>
      <c r="AT143" s="248" t="s">
        <v>143</v>
      </c>
      <c r="AU143" s="248" t="s">
        <v>86</v>
      </c>
      <c r="AY143" s="17" t="s">
        <v>141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84</v>
      </c>
      <c r="BK143" s="249">
        <f>ROUND(I143*H143,2)</f>
        <v>0</v>
      </c>
      <c r="BL143" s="17" t="s">
        <v>147</v>
      </c>
      <c r="BM143" s="248" t="s">
        <v>254</v>
      </c>
    </row>
    <row r="144" spans="1:65" s="2" customFormat="1" ht="33" customHeight="1">
      <c r="A144" s="38"/>
      <c r="B144" s="39"/>
      <c r="C144" s="236" t="s">
        <v>202</v>
      </c>
      <c r="D144" s="236" t="s">
        <v>143</v>
      </c>
      <c r="E144" s="237" t="s">
        <v>975</v>
      </c>
      <c r="F144" s="238" t="s">
        <v>976</v>
      </c>
      <c r="G144" s="239" t="s">
        <v>636</v>
      </c>
      <c r="H144" s="240">
        <v>20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41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147</v>
      </c>
      <c r="AT144" s="248" t="s">
        <v>143</v>
      </c>
      <c r="AU144" s="248" t="s">
        <v>86</v>
      </c>
      <c r="AY144" s="17" t="s">
        <v>141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84</v>
      </c>
      <c r="BK144" s="249">
        <f>ROUND(I144*H144,2)</f>
        <v>0</v>
      </c>
      <c r="BL144" s="17" t="s">
        <v>147</v>
      </c>
      <c r="BM144" s="248" t="s">
        <v>265</v>
      </c>
    </row>
    <row r="145" spans="1:65" s="2" customFormat="1" ht="33" customHeight="1">
      <c r="A145" s="38"/>
      <c r="B145" s="39"/>
      <c r="C145" s="236" t="s">
        <v>215</v>
      </c>
      <c r="D145" s="236" t="s">
        <v>143</v>
      </c>
      <c r="E145" s="237" t="s">
        <v>977</v>
      </c>
      <c r="F145" s="238" t="s">
        <v>978</v>
      </c>
      <c r="G145" s="239" t="s">
        <v>636</v>
      </c>
      <c r="H145" s="240">
        <v>1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41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147</v>
      </c>
      <c r="AT145" s="248" t="s">
        <v>143</v>
      </c>
      <c r="AU145" s="248" t="s">
        <v>86</v>
      </c>
      <c r="AY145" s="17" t="s">
        <v>141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84</v>
      </c>
      <c r="BK145" s="249">
        <f>ROUND(I145*H145,2)</f>
        <v>0</v>
      </c>
      <c r="BL145" s="17" t="s">
        <v>147</v>
      </c>
      <c r="BM145" s="248" t="s">
        <v>279</v>
      </c>
    </row>
    <row r="146" spans="1:63" s="12" customFormat="1" ht="22.8" customHeight="1">
      <c r="A146" s="12"/>
      <c r="B146" s="220"/>
      <c r="C146" s="221"/>
      <c r="D146" s="222" t="s">
        <v>75</v>
      </c>
      <c r="E146" s="234" t="s">
        <v>979</v>
      </c>
      <c r="F146" s="234" t="s">
        <v>980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P147</f>
        <v>0</v>
      </c>
      <c r="Q146" s="228"/>
      <c r="R146" s="229">
        <f>R147</f>
        <v>0</v>
      </c>
      <c r="S146" s="228"/>
      <c r="T146" s="23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1" t="s">
        <v>84</v>
      </c>
      <c r="AT146" s="232" t="s">
        <v>75</v>
      </c>
      <c r="AU146" s="232" t="s">
        <v>84</v>
      </c>
      <c r="AY146" s="231" t="s">
        <v>141</v>
      </c>
      <c r="BK146" s="233">
        <f>BK147</f>
        <v>0</v>
      </c>
    </row>
    <row r="147" spans="1:65" s="2" customFormat="1" ht="21.75" customHeight="1">
      <c r="A147" s="38"/>
      <c r="B147" s="39"/>
      <c r="C147" s="236" t="s">
        <v>221</v>
      </c>
      <c r="D147" s="236" t="s">
        <v>143</v>
      </c>
      <c r="E147" s="237" t="s">
        <v>981</v>
      </c>
      <c r="F147" s="238" t="s">
        <v>982</v>
      </c>
      <c r="G147" s="239" t="s">
        <v>636</v>
      </c>
      <c r="H147" s="240">
        <v>1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41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147</v>
      </c>
      <c r="AT147" s="248" t="s">
        <v>143</v>
      </c>
      <c r="AU147" s="248" t="s">
        <v>86</v>
      </c>
      <c r="AY147" s="17" t="s">
        <v>141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84</v>
      </c>
      <c r="BK147" s="249">
        <f>ROUND(I147*H147,2)</f>
        <v>0</v>
      </c>
      <c r="BL147" s="17" t="s">
        <v>147</v>
      </c>
      <c r="BM147" s="248" t="s">
        <v>289</v>
      </c>
    </row>
    <row r="148" spans="1:63" s="12" customFormat="1" ht="22.8" customHeight="1">
      <c r="A148" s="12"/>
      <c r="B148" s="220"/>
      <c r="C148" s="221"/>
      <c r="D148" s="222" t="s">
        <v>75</v>
      </c>
      <c r="E148" s="234" t="s">
        <v>983</v>
      </c>
      <c r="F148" s="234" t="s">
        <v>984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SUM(P149:P152)</f>
        <v>0</v>
      </c>
      <c r="Q148" s="228"/>
      <c r="R148" s="229">
        <f>SUM(R149:R152)</f>
        <v>0</v>
      </c>
      <c r="S148" s="228"/>
      <c r="T148" s="230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1" t="s">
        <v>84</v>
      </c>
      <c r="AT148" s="232" t="s">
        <v>75</v>
      </c>
      <c r="AU148" s="232" t="s">
        <v>84</v>
      </c>
      <c r="AY148" s="231" t="s">
        <v>141</v>
      </c>
      <c r="BK148" s="233">
        <f>SUM(BK149:BK152)</f>
        <v>0</v>
      </c>
    </row>
    <row r="149" spans="1:65" s="2" customFormat="1" ht="16.5" customHeight="1">
      <c r="A149" s="38"/>
      <c r="B149" s="39"/>
      <c r="C149" s="236" t="s">
        <v>227</v>
      </c>
      <c r="D149" s="236" t="s">
        <v>143</v>
      </c>
      <c r="E149" s="237" t="s">
        <v>985</v>
      </c>
      <c r="F149" s="238" t="s">
        <v>986</v>
      </c>
      <c r="G149" s="239" t="s">
        <v>636</v>
      </c>
      <c r="H149" s="240">
        <v>25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41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147</v>
      </c>
      <c r="AT149" s="248" t="s">
        <v>143</v>
      </c>
      <c r="AU149" s="248" t="s">
        <v>86</v>
      </c>
      <c r="AY149" s="17" t="s">
        <v>141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84</v>
      </c>
      <c r="BK149" s="249">
        <f>ROUND(I149*H149,2)</f>
        <v>0</v>
      </c>
      <c r="BL149" s="17" t="s">
        <v>147</v>
      </c>
      <c r="BM149" s="248" t="s">
        <v>300</v>
      </c>
    </row>
    <row r="150" spans="1:65" s="2" customFormat="1" ht="16.5" customHeight="1">
      <c r="A150" s="38"/>
      <c r="B150" s="39"/>
      <c r="C150" s="236" t="s">
        <v>8</v>
      </c>
      <c r="D150" s="236" t="s">
        <v>143</v>
      </c>
      <c r="E150" s="237" t="s">
        <v>987</v>
      </c>
      <c r="F150" s="238" t="s">
        <v>988</v>
      </c>
      <c r="G150" s="239" t="s">
        <v>636</v>
      </c>
      <c r="H150" s="240">
        <v>13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41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147</v>
      </c>
      <c r="AT150" s="248" t="s">
        <v>143</v>
      </c>
      <c r="AU150" s="248" t="s">
        <v>86</v>
      </c>
      <c r="AY150" s="17" t="s">
        <v>141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84</v>
      </c>
      <c r="BK150" s="249">
        <f>ROUND(I150*H150,2)</f>
        <v>0</v>
      </c>
      <c r="BL150" s="17" t="s">
        <v>147</v>
      </c>
      <c r="BM150" s="248" t="s">
        <v>308</v>
      </c>
    </row>
    <row r="151" spans="1:65" s="2" customFormat="1" ht="16.5" customHeight="1">
      <c r="A151" s="38"/>
      <c r="B151" s="39"/>
      <c r="C151" s="236" t="s">
        <v>235</v>
      </c>
      <c r="D151" s="236" t="s">
        <v>143</v>
      </c>
      <c r="E151" s="237" t="s">
        <v>989</v>
      </c>
      <c r="F151" s="238" t="s">
        <v>990</v>
      </c>
      <c r="G151" s="239" t="s">
        <v>636</v>
      </c>
      <c r="H151" s="240">
        <v>3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147</v>
      </c>
      <c r="AT151" s="248" t="s">
        <v>143</v>
      </c>
      <c r="AU151" s="248" t="s">
        <v>86</v>
      </c>
      <c r="AY151" s="17" t="s">
        <v>141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147</v>
      </c>
      <c r="BM151" s="248" t="s">
        <v>318</v>
      </c>
    </row>
    <row r="152" spans="1:65" s="2" customFormat="1" ht="16.5" customHeight="1">
      <c r="A152" s="38"/>
      <c r="B152" s="39"/>
      <c r="C152" s="236" t="s">
        <v>239</v>
      </c>
      <c r="D152" s="236" t="s">
        <v>143</v>
      </c>
      <c r="E152" s="237" t="s">
        <v>991</v>
      </c>
      <c r="F152" s="238" t="s">
        <v>992</v>
      </c>
      <c r="G152" s="239" t="s">
        <v>636</v>
      </c>
      <c r="H152" s="240">
        <v>3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41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147</v>
      </c>
      <c r="AT152" s="248" t="s">
        <v>143</v>
      </c>
      <c r="AU152" s="248" t="s">
        <v>86</v>
      </c>
      <c r="AY152" s="17" t="s">
        <v>141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84</v>
      </c>
      <c r="BK152" s="249">
        <f>ROUND(I152*H152,2)</f>
        <v>0</v>
      </c>
      <c r="BL152" s="17" t="s">
        <v>147</v>
      </c>
      <c r="BM152" s="248" t="s">
        <v>326</v>
      </c>
    </row>
    <row r="153" spans="1:63" s="12" customFormat="1" ht="22.8" customHeight="1">
      <c r="A153" s="12"/>
      <c r="B153" s="220"/>
      <c r="C153" s="221"/>
      <c r="D153" s="222" t="s">
        <v>75</v>
      </c>
      <c r="E153" s="234" t="s">
        <v>993</v>
      </c>
      <c r="F153" s="234" t="s">
        <v>994</v>
      </c>
      <c r="G153" s="221"/>
      <c r="H153" s="221"/>
      <c r="I153" s="224"/>
      <c r="J153" s="235">
        <f>BK153</f>
        <v>0</v>
      </c>
      <c r="K153" s="221"/>
      <c r="L153" s="226"/>
      <c r="M153" s="227"/>
      <c r="N153" s="228"/>
      <c r="O153" s="228"/>
      <c r="P153" s="229">
        <f>SUM(P154:P157)</f>
        <v>0</v>
      </c>
      <c r="Q153" s="228"/>
      <c r="R153" s="229">
        <f>SUM(R154:R157)</f>
        <v>0</v>
      </c>
      <c r="S153" s="228"/>
      <c r="T153" s="230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1" t="s">
        <v>84</v>
      </c>
      <c r="AT153" s="232" t="s">
        <v>75</v>
      </c>
      <c r="AU153" s="232" t="s">
        <v>84</v>
      </c>
      <c r="AY153" s="231" t="s">
        <v>141</v>
      </c>
      <c r="BK153" s="233">
        <f>SUM(BK154:BK157)</f>
        <v>0</v>
      </c>
    </row>
    <row r="154" spans="1:65" s="2" customFormat="1" ht="33" customHeight="1">
      <c r="A154" s="38"/>
      <c r="B154" s="39"/>
      <c r="C154" s="236" t="s">
        <v>245</v>
      </c>
      <c r="D154" s="236" t="s">
        <v>143</v>
      </c>
      <c r="E154" s="237" t="s">
        <v>995</v>
      </c>
      <c r="F154" s="238" t="s">
        <v>996</v>
      </c>
      <c r="G154" s="239" t="s">
        <v>997</v>
      </c>
      <c r="H154" s="240">
        <v>31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147</v>
      </c>
      <c r="AT154" s="248" t="s">
        <v>143</v>
      </c>
      <c r="AU154" s="248" t="s">
        <v>86</v>
      </c>
      <c r="AY154" s="17" t="s">
        <v>141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147</v>
      </c>
      <c r="BM154" s="248" t="s">
        <v>340</v>
      </c>
    </row>
    <row r="155" spans="1:65" s="2" customFormat="1" ht="21.75" customHeight="1">
      <c r="A155" s="38"/>
      <c r="B155" s="39"/>
      <c r="C155" s="236" t="s">
        <v>250</v>
      </c>
      <c r="D155" s="236" t="s">
        <v>143</v>
      </c>
      <c r="E155" s="237" t="s">
        <v>998</v>
      </c>
      <c r="F155" s="238" t="s">
        <v>999</v>
      </c>
      <c r="G155" s="239" t="s">
        <v>997</v>
      </c>
      <c r="H155" s="240">
        <v>27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41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147</v>
      </c>
      <c r="AT155" s="248" t="s">
        <v>143</v>
      </c>
      <c r="AU155" s="248" t="s">
        <v>86</v>
      </c>
      <c r="AY155" s="17" t="s">
        <v>141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84</v>
      </c>
      <c r="BK155" s="249">
        <f>ROUND(I155*H155,2)</f>
        <v>0</v>
      </c>
      <c r="BL155" s="17" t="s">
        <v>147</v>
      </c>
      <c r="BM155" s="248" t="s">
        <v>350</v>
      </c>
    </row>
    <row r="156" spans="1:65" s="2" customFormat="1" ht="21.75" customHeight="1">
      <c r="A156" s="38"/>
      <c r="B156" s="39"/>
      <c r="C156" s="236" t="s">
        <v>254</v>
      </c>
      <c r="D156" s="236" t="s">
        <v>143</v>
      </c>
      <c r="E156" s="237" t="s">
        <v>1000</v>
      </c>
      <c r="F156" s="238" t="s">
        <v>1001</v>
      </c>
      <c r="G156" s="239" t="s">
        <v>997</v>
      </c>
      <c r="H156" s="240">
        <v>5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41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147</v>
      </c>
      <c r="AT156" s="248" t="s">
        <v>143</v>
      </c>
      <c r="AU156" s="248" t="s">
        <v>86</v>
      </c>
      <c r="AY156" s="17" t="s">
        <v>141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84</v>
      </c>
      <c r="BK156" s="249">
        <f>ROUND(I156*H156,2)</f>
        <v>0</v>
      </c>
      <c r="BL156" s="17" t="s">
        <v>147</v>
      </c>
      <c r="BM156" s="248" t="s">
        <v>361</v>
      </c>
    </row>
    <row r="157" spans="1:65" s="2" customFormat="1" ht="21.75" customHeight="1">
      <c r="A157" s="38"/>
      <c r="B157" s="39"/>
      <c r="C157" s="236" t="s">
        <v>7</v>
      </c>
      <c r="D157" s="236" t="s">
        <v>143</v>
      </c>
      <c r="E157" s="237" t="s">
        <v>1002</v>
      </c>
      <c r="F157" s="238" t="s">
        <v>1003</v>
      </c>
      <c r="G157" s="239" t="s">
        <v>636</v>
      </c>
      <c r="H157" s="240">
        <v>31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147</v>
      </c>
      <c r="AT157" s="248" t="s">
        <v>143</v>
      </c>
      <c r="AU157" s="248" t="s">
        <v>86</v>
      </c>
      <c r="AY157" s="17" t="s">
        <v>141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147</v>
      </c>
      <c r="BM157" s="248" t="s">
        <v>374</v>
      </c>
    </row>
    <row r="158" spans="1:63" s="12" customFormat="1" ht="22.8" customHeight="1">
      <c r="A158" s="12"/>
      <c r="B158" s="220"/>
      <c r="C158" s="221"/>
      <c r="D158" s="222" t="s">
        <v>75</v>
      </c>
      <c r="E158" s="234" t="s">
        <v>1004</v>
      </c>
      <c r="F158" s="234" t="s">
        <v>1005</v>
      </c>
      <c r="G158" s="221"/>
      <c r="H158" s="221"/>
      <c r="I158" s="224"/>
      <c r="J158" s="235">
        <f>BK158</f>
        <v>0</v>
      </c>
      <c r="K158" s="221"/>
      <c r="L158" s="226"/>
      <c r="M158" s="227"/>
      <c r="N158" s="228"/>
      <c r="O158" s="228"/>
      <c r="P158" s="229">
        <f>SUM(P159:P164)</f>
        <v>0</v>
      </c>
      <c r="Q158" s="228"/>
      <c r="R158" s="229">
        <f>SUM(R159:R164)</f>
        <v>0</v>
      </c>
      <c r="S158" s="228"/>
      <c r="T158" s="230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1" t="s">
        <v>84</v>
      </c>
      <c r="AT158" s="232" t="s">
        <v>75</v>
      </c>
      <c r="AU158" s="232" t="s">
        <v>84</v>
      </c>
      <c r="AY158" s="231" t="s">
        <v>141</v>
      </c>
      <c r="BK158" s="233">
        <f>SUM(BK159:BK164)</f>
        <v>0</v>
      </c>
    </row>
    <row r="159" spans="1:65" s="2" customFormat="1" ht="16.5" customHeight="1">
      <c r="A159" s="38"/>
      <c r="B159" s="39"/>
      <c r="C159" s="236" t="s">
        <v>265</v>
      </c>
      <c r="D159" s="236" t="s">
        <v>143</v>
      </c>
      <c r="E159" s="237" t="s">
        <v>1006</v>
      </c>
      <c r="F159" s="238" t="s">
        <v>1007</v>
      </c>
      <c r="G159" s="239" t="s">
        <v>146</v>
      </c>
      <c r="H159" s="240">
        <v>60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41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147</v>
      </c>
      <c r="AT159" s="248" t="s">
        <v>143</v>
      </c>
      <c r="AU159" s="248" t="s">
        <v>86</v>
      </c>
      <c r="AY159" s="17" t="s">
        <v>141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84</v>
      </c>
      <c r="BK159" s="249">
        <f>ROUND(I159*H159,2)</f>
        <v>0</v>
      </c>
      <c r="BL159" s="17" t="s">
        <v>147</v>
      </c>
      <c r="BM159" s="248" t="s">
        <v>383</v>
      </c>
    </row>
    <row r="160" spans="1:65" s="2" customFormat="1" ht="16.5" customHeight="1">
      <c r="A160" s="38"/>
      <c r="B160" s="39"/>
      <c r="C160" s="236" t="s">
        <v>271</v>
      </c>
      <c r="D160" s="236" t="s">
        <v>143</v>
      </c>
      <c r="E160" s="237" t="s">
        <v>1008</v>
      </c>
      <c r="F160" s="238" t="s">
        <v>1009</v>
      </c>
      <c r="G160" s="239" t="s">
        <v>146</v>
      </c>
      <c r="H160" s="240">
        <v>5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41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147</v>
      </c>
      <c r="AT160" s="248" t="s">
        <v>143</v>
      </c>
      <c r="AU160" s="248" t="s">
        <v>86</v>
      </c>
      <c r="AY160" s="17" t="s">
        <v>141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84</v>
      </c>
      <c r="BK160" s="249">
        <f>ROUND(I160*H160,2)</f>
        <v>0</v>
      </c>
      <c r="BL160" s="17" t="s">
        <v>147</v>
      </c>
      <c r="BM160" s="248" t="s">
        <v>393</v>
      </c>
    </row>
    <row r="161" spans="1:65" s="2" customFormat="1" ht="16.5" customHeight="1">
      <c r="A161" s="38"/>
      <c r="B161" s="39"/>
      <c r="C161" s="236" t="s">
        <v>279</v>
      </c>
      <c r="D161" s="236" t="s">
        <v>143</v>
      </c>
      <c r="E161" s="237" t="s">
        <v>1010</v>
      </c>
      <c r="F161" s="238" t="s">
        <v>1011</v>
      </c>
      <c r="G161" s="239" t="s">
        <v>146</v>
      </c>
      <c r="H161" s="240">
        <v>300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41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147</v>
      </c>
      <c r="AT161" s="248" t="s">
        <v>143</v>
      </c>
      <c r="AU161" s="248" t="s">
        <v>86</v>
      </c>
      <c r="AY161" s="17" t="s">
        <v>141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84</v>
      </c>
      <c r="BK161" s="249">
        <f>ROUND(I161*H161,2)</f>
        <v>0</v>
      </c>
      <c r="BL161" s="17" t="s">
        <v>147</v>
      </c>
      <c r="BM161" s="248" t="s">
        <v>406</v>
      </c>
    </row>
    <row r="162" spans="1:65" s="2" customFormat="1" ht="16.5" customHeight="1">
      <c r="A162" s="38"/>
      <c r="B162" s="39"/>
      <c r="C162" s="236" t="s">
        <v>285</v>
      </c>
      <c r="D162" s="236" t="s">
        <v>143</v>
      </c>
      <c r="E162" s="237" t="s">
        <v>1012</v>
      </c>
      <c r="F162" s="238" t="s">
        <v>1013</v>
      </c>
      <c r="G162" s="239" t="s">
        <v>146</v>
      </c>
      <c r="H162" s="240">
        <v>180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41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147</v>
      </c>
      <c r="AT162" s="248" t="s">
        <v>143</v>
      </c>
      <c r="AU162" s="248" t="s">
        <v>86</v>
      </c>
      <c r="AY162" s="17" t="s">
        <v>141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84</v>
      </c>
      <c r="BK162" s="249">
        <f>ROUND(I162*H162,2)</f>
        <v>0</v>
      </c>
      <c r="BL162" s="17" t="s">
        <v>147</v>
      </c>
      <c r="BM162" s="248" t="s">
        <v>414</v>
      </c>
    </row>
    <row r="163" spans="1:65" s="2" customFormat="1" ht="16.5" customHeight="1">
      <c r="A163" s="38"/>
      <c r="B163" s="39"/>
      <c r="C163" s="236" t="s">
        <v>289</v>
      </c>
      <c r="D163" s="236" t="s">
        <v>143</v>
      </c>
      <c r="E163" s="237" t="s">
        <v>1014</v>
      </c>
      <c r="F163" s="238" t="s">
        <v>1015</v>
      </c>
      <c r="G163" s="239" t="s">
        <v>146</v>
      </c>
      <c r="H163" s="240">
        <v>50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41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147</v>
      </c>
      <c r="AT163" s="248" t="s">
        <v>143</v>
      </c>
      <c r="AU163" s="248" t="s">
        <v>86</v>
      </c>
      <c r="AY163" s="17" t="s">
        <v>141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84</v>
      </c>
      <c r="BK163" s="249">
        <f>ROUND(I163*H163,2)</f>
        <v>0</v>
      </c>
      <c r="BL163" s="17" t="s">
        <v>147</v>
      </c>
      <c r="BM163" s="248" t="s">
        <v>424</v>
      </c>
    </row>
    <row r="164" spans="1:65" s="2" customFormat="1" ht="16.5" customHeight="1">
      <c r="A164" s="38"/>
      <c r="B164" s="39"/>
      <c r="C164" s="236" t="s">
        <v>293</v>
      </c>
      <c r="D164" s="236" t="s">
        <v>143</v>
      </c>
      <c r="E164" s="237" t="s">
        <v>1016</v>
      </c>
      <c r="F164" s="238" t="s">
        <v>1017</v>
      </c>
      <c r="G164" s="239" t="s">
        <v>954</v>
      </c>
      <c r="H164" s="240">
        <v>1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41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147</v>
      </c>
      <c r="AT164" s="248" t="s">
        <v>143</v>
      </c>
      <c r="AU164" s="248" t="s">
        <v>86</v>
      </c>
      <c r="AY164" s="17" t="s">
        <v>141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84</v>
      </c>
      <c r="BK164" s="249">
        <f>ROUND(I164*H164,2)</f>
        <v>0</v>
      </c>
      <c r="BL164" s="17" t="s">
        <v>147</v>
      </c>
      <c r="BM164" s="248" t="s">
        <v>433</v>
      </c>
    </row>
    <row r="165" spans="1:63" s="12" customFormat="1" ht="22.8" customHeight="1">
      <c r="A165" s="12"/>
      <c r="B165" s="220"/>
      <c r="C165" s="221"/>
      <c r="D165" s="222" t="s">
        <v>75</v>
      </c>
      <c r="E165" s="234" t="s">
        <v>1018</v>
      </c>
      <c r="F165" s="234" t="s">
        <v>1019</v>
      </c>
      <c r="G165" s="221"/>
      <c r="H165" s="221"/>
      <c r="I165" s="224"/>
      <c r="J165" s="235">
        <f>BK165</f>
        <v>0</v>
      </c>
      <c r="K165" s="221"/>
      <c r="L165" s="226"/>
      <c r="M165" s="227"/>
      <c r="N165" s="228"/>
      <c r="O165" s="228"/>
      <c r="P165" s="229">
        <v>0</v>
      </c>
      <c r="Q165" s="228"/>
      <c r="R165" s="229">
        <v>0</v>
      </c>
      <c r="S165" s="228"/>
      <c r="T165" s="230"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1" t="s">
        <v>84</v>
      </c>
      <c r="AT165" s="232" t="s">
        <v>75</v>
      </c>
      <c r="AU165" s="232" t="s">
        <v>84</v>
      </c>
      <c r="AY165" s="231" t="s">
        <v>141</v>
      </c>
      <c r="BK165" s="233">
        <v>0</v>
      </c>
    </row>
    <row r="166" spans="1:63" s="12" customFormat="1" ht="22.8" customHeight="1">
      <c r="A166" s="12"/>
      <c r="B166" s="220"/>
      <c r="C166" s="221"/>
      <c r="D166" s="222" t="s">
        <v>75</v>
      </c>
      <c r="E166" s="234" t="s">
        <v>1020</v>
      </c>
      <c r="F166" s="234" t="s">
        <v>1021</v>
      </c>
      <c r="G166" s="221"/>
      <c r="H166" s="221"/>
      <c r="I166" s="224"/>
      <c r="J166" s="235">
        <f>BK166</f>
        <v>0</v>
      </c>
      <c r="K166" s="221"/>
      <c r="L166" s="226"/>
      <c r="M166" s="227"/>
      <c r="N166" s="228"/>
      <c r="O166" s="228"/>
      <c r="P166" s="229">
        <f>P167</f>
        <v>0</v>
      </c>
      <c r="Q166" s="228"/>
      <c r="R166" s="229">
        <f>R167</f>
        <v>0</v>
      </c>
      <c r="S166" s="228"/>
      <c r="T166" s="23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1" t="s">
        <v>84</v>
      </c>
      <c r="AT166" s="232" t="s">
        <v>75</v>
      </c>
      <c r="AU166" s="232" t="s">
        <v>84</v>
      </c>
      <c r="AY166" s="231" t="s">
        <v>141</v>
      </c>
      <c r="BK166" s="233">
        <f>BK167</f>
        <v>0</v>
      </c>
    </row>
    <row r="167" spans="1:65" s="2" customFormat="1" ht="16.5" customHeight="1">
      <c r="A167" s="38"/>
      <c r="B167" s="39"/>
      <c r="C167" s="236" t="s">
        <v>300</v>
      </c>
      <c r="D167" s="236" t="s">
        <v>143</v>
      </c>
      <c r="E167" s="237" t="s">
        <v>1022</v>
      </c>
      <c r="F167" s="238" t="s">
        <v>1023</v>
      </c>
      <c r="G167" s="239" t="s">
        <v>636</v>
      </c>
      <c r="H167" s="240">
        <v>68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41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147</v>
      </c>
      <c r="AT167" s="248" t="s">
        <v>143</v>
      </c>
      <c r="AU167" s="248" t="s">
        <v>86</v>
      </c>
      <c r="AY167" s="17" t="s">
        <v>141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84</v>
      </c>
      <c r="BK167" s="249">
        <f>ROUND(I167*H167,2)</f>
        <v>0</v>
      </c>
      <c r="BL167" s="17" t="s">
        <v>147</v>
      </c>
      <c r="BM167" s="248" t="s">
        <v>443</v>
      </c>
    </row>
    <row r="168" spans="1:63" s="12" customFormat="1" ht="22.8" customHeight="1">
      <c r="A168" s="12"/>
      <c r="B168" s="220"/>
      <c r="C168" s="221"/>
      <c r="D168" s="222" t="s">
        <v>75</v>
      </c>
      <c r="E168" s="234" t="s">
        <v>1024</v>
      </c>
      <c r="F168" s="234" t="s">
        <v>1025</v>
      </c>
      <c r="G168" s="221"/>
      <c r="H168" s="221"/>
      <c r="I168" s="224"/>
      <c r="J168" s="235">
        <f>BK168</f>
        <v>0</v>
      </c>
      <c r="K168" s="221"/>
      <c r="L168" s="226"/>
      <c r="M168" s="227"/>
      <c r="N168" s="228"/>
      <c r="O168" s="228"/>
      <c r="P168" s="229">
        <v>0</v>
      </c>
      <c r="Q168" s="228"/>
      <c r="R168" s="229">
        <v>0</v>
      </c>
      <c r="S168" s="228"/>
      <c r="T168" s="230"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1" t="s">
        <v>84</v>
      </c>
      <c r="AT168" s="232" t="s">
        <v>75</v>
      </c>
      <c r="AU168" s="232" t="s">
        <v>84</v>
      </c>
      <c r="AY168" s="231" t="s">
        <v>141</v>
      </c>
      <c r="BK168" s="233">
        <v>0</v>
      </c>
    </row>
    <row r="169" spans="1:63" s="12" customFormat="1" ht="22.8" customHeight="1">
      <c r="A169" s="12"/>
      <c r="B169" s="220"/>
      <c r="C169" s="221"/>
      <c r="D169" s="222" t="s">
        <v>75</v>
      </c>
      <c r="E169" s="234" t="s">
        <v>1026</v>
      </c>
      <c r="F169" s="234" t="s">
        <v>1027</v>
      </c>
      <c r="G169" s="221"/>
      <c r="H169" s="221"/>
      <c r="I169" s="224"/>
      <c r="J169" s="235">
        <f>BK169</f>
        <v>0</v>
      </c>
      <c r="K169" s="221"/>
      <c r="L169" s="226"/>
      <c r="M169" s="227"/>
      <c r="N169" s="228"/>
      <c r="O169" s="228"/>
      <c r="P169" s="229">
        <f>P170</f>
        <v>0</v>
      </c>
      <c r="Q169" s="228"/>
      <c r="R169" s="229">
        <f>R170</f>
        <v>0</v>
      </c>
      <c r="S169" s="228"/>
      <c r="T169" s="23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1" t="s">
        <v>84</v>
      </c>
      <c r="AT169" s="232" t="s">
        <v>75</v>
      </c>
      <c r="AU169" s="232" t="s">
        <v>84</v>
      </c>
      <c r="AY169" s="231" t="s">
        <v>141</v>
      </c>
      <c r="BK169" s="233">
        <f>BK170</f>
        <v>0</v>
      </c>
    </row>
    <row r="170" spans="1:65" s="2" customFormat="1" ht="16.5" customHeight="1">
      <c r="A170" s="38"/>
      <c r="B170" s="39"/>
      <c r="C170" s="236" t="s">
        <v>304</v>
      </c>
      <c r="D170" s="236" t="s">
        <v>143</v>
      </c>
      <c r="E170" s="237" t="s">
        <v>1028</v>
      </c>
      <c r="F170" s="238" t="s">
        <v>1029</v>
      </c>
      <c r="G170" s="239" t="s">
        <v>146</v>
      </c>
      <c r="H170" s="240">
        <v>100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41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147</v>
      </c>
      <c r="AT170" s="248" t="s">
        <v>143</v>
      </c>
      <c r="AU170" s="248" t="s">
        <v>86</v>
      </c>
      <c r="AY170" s="17" t="s">
        <v>141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84</v>
      </c>
      <c r="BK170" s="249">
        <f>ROUND(I170*H170,2)</f>
        <v>0</v>
      </c>
      <c r="BL170" s="17" t="s">
        <v>147</v>
      </c>
      <c r="BM170" s="248" t="s">
        <v>454</v>
      </c>
    </row>
    <row r="171" spans="1:63" s="12" customFormat="1" ht="22.8" customHeight="1">
      <c r="A171" s="12"/>
      <c r="B171" s="220"/>
      <c r="C171" s="221"/>
      <c r="D171" s="222" t="s">
        <v>75</v>
      </c>
      <c r="E171" s="234" t="s">
        <v>1030</v>
      </c>
      <c r="F171" s="234" t="s">
        <v>1031</v>
      </c>
      <c r="G171" s="221"/>
      <c r="H171" s="221"/>
      <c r="I171" s="224"/>
      <c r="J171" s="235">
        <f>BK171</f>
        <v>0</v>
      </c>
      <c r="K171" s="221"/>
      <c r="L171" s="226"/>
      <c r="M171" s="227"/>
      <c r="N171" s="228"/>
      <c r="O171" s="228"/>
      <c r="P171" s="229">
        <f>P172</f>
        <v>0</v>
      </c>
      <c r="Q171" s="228"/>
      <c r="R171" s="229">
        <f>R172</f>
        <v>0</v>
      </c>
      <c r="S171" s="228"/>
      <c r="T171" s="23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1" t="s">
        <v>84</v>
      </c>
      <c r="AT171" s="232" t="s">
        <v>75</v>
      </c>
      <c r="AU171" s="232" t="s">
        <v>84</v>
      </c>
      <c r="AY171" s="231" t="s">
        <v>141</v>
      </c>
      <c r="BK171" s="233">
        <f>BK172</f>
        <v>0</v>
      </c>
    </row>
    <row r="172" spans="1:65" s="2" customFormat="1" ht="16.5" customHeight="1">
      <c r="A172" s="38"/>
      <c r="B172" s="39"/>
      <c r="C172" s="236" t="s">
        <v>308</v>
      </c>
      <c r="D172" s="236" t="s">
        <v>143</v>
      </c>
      <c r="E172" s="237" t="s">
        <v>1032</v>
      </c>
      <c r="F172" s="238" t="s">
        <v>1033</v>
      </c>
      <c r="G172" s="239" t="s">
        <v>154</v>
      </c>
      <c r="H172" s="240">
        <v>7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41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147</v>
      </c>
      <c r="AT172" s="248" t="s">
        <v>143</v>
      </c>
      <c r="AU172" s="248" t="s">
        <v>86</v>
      </c>
      <c r="AY172" s="17" t="s">
        <v>141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84</v>
      </c>
      <c r="BK172" s="249">
        <f>ROUND(I172*H172,2)</f>
        <v>0</v>
      </c>
      <c r="BL172" s="17" t="s">
        <v>147</v>
      </c>
      <c r="BM172" s="248" t="s">
        <v>471</v>
      </c>
    </row>
    <row r="173" spans="1:63" s="12" customFormat="1" ht="22.8" customHeight="1">
      <c r="A173" s="12"/>
      <c r="B173" s="220"/>
      <c r="C173" s="221"/>
      <c r="D173" s="222" t="s">
        <v>75</v>
      </c>
      <c r="E173" s="234" t="s">
        <v>1034</v>
      </c>
      <c r="F173" s="234" t="s">
        <v>1035</v>
      </c>
      <c r="G173" s="221"/>
      <c r="H173" s="221"/>
      <c r="I173" s="224"/>
      <c r="J173" s="235">
        <f>BK173</f>
        <v>0</v>
      </c>
      <c r="K173" s="221"/>
      <c r="L173" s="226"/>
      <c r="M173" s="227"/>
      <c r="N173" s="228"/>
      <c r="O173" s="228"/>
      <c r="P173" s="229">
        <f>P174</f>
        <v>0</v>
      </c>
      <c r="Q173" s="228"/>
      <c r="R173" s="229">
        <f>R174</f>
        <v>0</v>
      </c>
      <c r="S173" s="228"/>
      <c r="T173" s="230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1" t="s">
        <v>84</v>
      </c>
      <c r="AT173" s="232" t="s">
        <v>75</v>
      </c>
      <c r="AU173" s="232" t="s">
        <v>84</v>
      </c>
      <c r="AY173" s="231" t="s">
        <v>141</v>
      </c>
      <c r="BK173" s="233">
        <f>BK174</f>
        <v>0</v>
      </c>
    </row>
    <row r="174" spans="1:65" s="2" customFormat="1" ht="16.5" customHeight="1">
      <c r="A174" s="38"/>
      <c r="B174" s="39"/>
      <c r="C174" s="236" t="s">
        <v>314</v>
      </c>
      <c r="D174" s="236" t="s">
        <v>143</v>
      </c>
      <c r="E174" s="237" t="s">
        <v>1036</v>
      </c>
      <c r="F174" s="238" t="s">
        <v>1037</v>
      </c>
      <c r="G174" s="239" t="s">
        <v>154</v>
      </c>
      <c r="H174" s="240">
        <v>7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41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147</v>
      </c>
      <c r="AT174" s="248" t="s">
        <v>143</v>
      </c>
      <c r="AU174" s="248" t="s">
        <v>86</v>
      </c>
      <c r="AY174" s="17" t="s">
        <v>141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84</v>
      </c>
      <c r="BK174" s="249">
        <f>ROUND(I174*H174,2)</f>
        <v>0</v>
      </c>
      <c r="BL174" s="17" t="s">
        <v>147</v>
      </c>
      <c r="BM174" s="248" t="s">
        <v>480</v>
      </c>
    </row>
    <row r="175" spans="1:63" s="12" customFormat="1" ht="22.8" customHeight="1">
      <c r="A175" s="12"/>
      <c r="B175" s="220"/>
      <c r="C175" s="221"/>
      <c r="D175" s="222" t="s">
        <v>75</v>
      </c>
      <c r="E175" s="234" t="s">
        <v>1038</v>
      </c>
      <c r="F175" s="234" t="s">
        <v>1039</v>
      </c>
      <c r="G175" s="221"/>
      <c r="H175" s="221"/>
      <c r="I175" s="224"/>
      <c r="J175" s="235">
        <f>BK175</f>
        <v>0</v>
      </c>
      <c r="K175" s="221"/>
      <c r="L175" s="226"/>
      <c r="M175" s="227"/>
      <c r="N175" s="228"/>
      <c r="O175" s="228"/>
      <c r="P175" s="229">
        <f>SUM(P176:P177)</f>
        <v>0</v>
      </c>
      <c r="Q175" s="228"/>
      <c r="R175" s="229">
        <f>SUM(R176:R177)</f>
        <v>0</v>
      </c>
      <c r="S175" s="228"/>
      <c r="T175" s="230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1" t="s">
        <v>84</v>
      </c>
      <c r="AT175" s="232" t="s">
        <v>75</v>
      </c>
      <c r="AU175" s="232" t="s">
        <v>84</v>
      </c>
      <c r="AY175" s="231" t="s">
        <v>141</v>
      </c>
      <c r="BK175" s="233">
        <f>SUM(BK176:BK177)</f>
        <v>0</v>
      </c>
    </row>
    <row r="176" spans="1:65" s="2" customFormat="1" ht="16.5" customHeight="1">
      <c r="A176" s="38"/>
      <c r="B176" s="39"/>
      <c r="C176" s="236" t="s">
        <v>318</v>
      </c>
      <c r="D176" s="236" t="s">
        <v>143</v>
      </c>
      <c r="E176" s="237" t="s">
        <v>1040</v>
      </c>
      <c r="F176" s="238" t="s">
        <v>1041</v>
      </c>
      <c r="G176" s="239" t="s">
        <v>636</v>
      </c>
      <c r="H176" s="240">
        <v>1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41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147</v>
      </c>
      <c r="AT176" s="248" t="s">
        <v>143</v>
      </c>
      <c r="AU176" s="248" t="s">
        <v>86</v>
      </c>
      <c r="AY176" s="17" t="s">
        <v>141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84</v>
      </c>
      <c r="BK176" s="249">
        <f>ROUND(I176*H176,2)</f>
        <v>0</v>
      </c>
      <c r="BL176" s="17" t="s">
        <v>147</v>
      </c>
      <c r="BM176" s="248" t="s">
        <v>489</v>
      </c>
    </row>
    <row r="177" spans="1:65" s="2" customFormat="1" ht="16.5" customHeight="1">
      <c r="A177" s="38"/>
      <c r="B177" s="39"/>
      <c r="C177" s="236" t="s">
        <v>322</v>
      </c>
      <c r="D177" s="236" t="s">
        <v>143</v>
      </c>
      <c r="E177" s="237" t="s">
        <v>1042</v>
      </c>
      <c r="F177" s="238" t="s">
        <v>1043</v>
      </c>
      <c r="G177" s="239" t="s">
        <v>662</v>
      </c>
      <c r="H177" s="240">
        <v>1</v>
      </c>
      <c r="I177" s="241"/>
      <c r="J177" s="242">
        <f>ROUND(I177*H177,2)</f>
        <v>0</v>
      </c>
      <c r="K177" s="243"/>
      <c r="L177" s="44"/>
      <c r="M177" s="294" t="s">
        <v>1</v>
      </c>
      <c r="N177" s="295" t="s">
        <v>41</v>
      </c>
      <c r="O177" s="296"/>
      <c r="P177" s="297">
        <f>O177*H177</f>
        <v>0</v>
      </c>
      <c r="Q177" s="297">
        <v>0</v>
      </c>
      <c r="R177" s="297">
        <f>Q177*H177</f>
        <v>0</v>
      </c>
      <c r="S177" s="297">
        <v>0</v>
      </c>
      <c r="T177" s="29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147</v>
      </c>
      <c r="AT177" s="248" t="s">
        <v>143</v>
      </c>
      <c r="AU177" s="248" t="s">
        <v>86</v>
      </c>
      <c r="AY177" s="17" t="s">
        <v>141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84</v>
      </c>
      <c r="BK177" s="249">
        <f>ROUND(I177*H177,2)</f>
        <v>0</v>
      </c>
      <c r="BL177" s="17" t="s">
        <v>147</v>
      </c>
      <c r="BM177" s="248" t="s">
        <v>1044</v>
      </c>
    </row>
    <row r="178" spans="1:31" s="2" customFormat="1" ht="6.95" customHeight="1">
      <c r="A178" s="38"/>
      <c r="B178" s="66"/>
      <c r="C178" s="67"/>
      <c r="D178" s="67"/>
      <c r="E178" s="67"/>
      <c r="F178" s="67"/>
      <c r="G178" s="67"/>
      <c r="H178" s="67"/>
      <c r="I178" s="183"/>
      <c r="J178" s="67"/>
      <c r="K178" s="67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129:K17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Změna užívání 2.n.p.na klub seniorů- Kostnická 4088 Chomutov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1045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7. 8. 2023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ROUND((SUM(BE121:BE130)),2)</f>
        <v>0</v>
      </c>
      <c r="G33" s="38"/>
      <c r="H33" s="38"/>
      <c r="I33" s="162">
        <v>0.21</v>
      </c>
      <c r="J33" s="161">
        <f>ROUND(((SUM(BE121:BE130))*I33),2)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ROUND((SUM(BF121:BF130)),2)</f>
        <v>0</v>
      </c>
      <c r="G34" s="38"/>
      <c r="H34" s="38"/>
      <c r="I34" s="162">
        <v>0.15</v>
      </c>
      <c r="J34" s="161">
        <f>ROUND(((SUM(BF121:BF130))*I34),2)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ROUND((SUM(BG121:BG130)),2)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ROUND((SUM(BH121:BH130)),2)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ROUND((SUM(BI121:BI130)),2)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Změna užívání 2.n.p.na klub seniorů- Kostnická 4088 Chomutov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06 - VRN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147" t="s">
        <v>22</v>
      </c>
      <c r="J89" s="79" t="str">
        <f>IF(J12="","",J12)</f>
        <v>7. 8. 2023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>JKPO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1046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1047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1048</v>
      </c>
      <c r="E99" s="203"/>
      <c r="F99" s="203"/>
      <c r="G99" s="203"/>
      <c r="H99" s="203"/>
      <c r="I99" s="204"/>
      <c r="J99" s="205">
        <f>J125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1049</v>
      </c>
      <c r="E100" s="203"/>
      <c r="F100" s="203"/>
      <c r="G100" s="203"/>
      <c r="H100" s="203"/>
      <c r="I100" s="204"/>
      <c r="J100" s="205">
        <f>J127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1050</v>
      </c>
      <c r="E101" s="203"/>
      <c r="F101" s="203"/>
      <c r="G101" s="203"/>
      <c r="H101" s="203"/>
      <c r="I101" s="204"/>
      <c r="J101" s="205">
        <f>J129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Změna užívání 2.n.p.na klub seniorů- Kostnická 4088 Chomutov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103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06 - VRN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Chomutov</v>
      </c>
      <c r="G115" s="40"/>
      <c r="H115" s="40"/>
      <c r="I115" s="147" t="s">
        <v>22</v>
      </c>
      <c r="J115" s="79" t="str">
        <f>IF(J12="","",J12)</f>
        <v>7. 8. 2023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147" t="s">
        <v>30</v>
      </c>
      <c r="J117" s="36" t="str">
        <f>E21</f>
        <v>JKPO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33</v>
      </c>
      <c r="J118" s="36" t="str">
        <f>E24</f>
        <v>Krajovský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127</v>
      </c>
      <c r="D120" s="210" t="s">
        <v>61</v>
      </c>
      <c r="E120" s="210" t="s">
        <v>57</v>
      </c>
      <c r="F120" s="210" t="s">
        <v>58</v>
      </c>
      <c r="G120" s="210" t="s">
        <v>128</v>
      </c>
      <c r="H120" s="210" t="s">
        <v>129</v>
      </c>
      <c r="I120" s="211" t="s">
        <v>130</v>
      </c>
      <c r="J120" s="212" t="s">
        <v>107</v>
      </c>
      <c r="K120" s="213" t="s">
        <v>131</v>
      </c>
      <c r="L120" s="214"/>
      <c r="M120" s="100" t="s">
        <v>1</v>
      </c>
      <c r="N120" s="101" t="s">
        <v>40</v>
      </c>
      <c r="O120" s="101" t="s">
        <v>132</v>
      </c>
      <c r="P120" s="101" t="s">
        <v>133</v>
      </c>
      <c r="Q120" s="101" t="s">
        <v>134</v>
      </c>
      <c r="R120" s="101" t="s">
        <v>135</v>
      </c>
      <c r="S120" s="101" t="s">
        <v>136</v>
      </c>
      <c r="T120" s="102" t="s">
        <v>137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138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</f>
        <v>0</v>
      </c>
      <c r="Q121" s="104"/>
      <c r="R121" s="217">
        <f>R122</f>
        <v>0</v>
      </c>
      <c r="S121" s="104"/>
      <c r="T121" s="21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75</v>
      </c>
      <c r="AU121" s="17" t="s">
        <v>109</v>
      </c>
      <c r="BK121" s="219">
        <f>BK122</f>
        <v>0</v>
      </c>
    </row>
    <row r="122" spans="1:63" s="12" customFormat="1" ht="25.9" customHeight="1">
      <c r="A122" s="12"/>
      <c r="B122" s="220"/>
      <c r="C122" s="221"/>
      <c r="D122" s="222" t="s">
        <v>75</v>
      </c>
      <c r="E122" s="223" t="s">
        <v>100</v>
      </c>
      <c r="F122" s="223" t="s">
        <v>1051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P123+P125+P127+P129</f>
        <v>0</v>
      </c>
      <c r="Q122" s="228"/>
      <c r="R122" s="229">
        <f>R123+R125+R127+R129</f>
        <v>0</v>
      </c>
      <c r="S122" s="228"/>
      <c r="T122" s="230">
        <f>T123+T125+T127+T129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165</v>
      </c>
      <c r="AT122" s="232" t="s">
        <v>75</v>
      </c>
      <c r="AU122" s="232" t="s">
        <v>76</v>
      </c>
      <c r="AY122" s="231" t="s">
        <v>141</v>
      </c>
      <c r="BK122" s="233">
        <f>BK123+BK125+BK127+BK129</f>
        <v>0</v>
      </c>
    </row>
    <row r="123" spans="1:63" s="12" customFormat="1" ht="22.8" customHeight="1">
      <c r="A123" s="12"/>
      <c r="B123" s="220"/>
      <c r="C123" s="221"/>
      <c r="D123" s="222" t="s">
        <v>75</v>
      </c>
      <c r="E123" s="234" t="s">
        <v>1052</v>
      </c>
      <c r="F123" s="234" t="s">
        <v>1053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165</v>
      </c>
      <c r="AT123" s="232" t="s">
        <v>75</v>
      </c>
      <c r="AU123" s="232" t="s">
        <v>84</v>
      </c>
      <c r="AY123" s="231" t="s">
        <v>141</v>
      </c>
      <c r="BK123" s="233">
        <f>BK124</f>
        <v>0</v>
      </c>
    </row>
    <row r="124" spans="1:65" s="2" customFormat="1" ht="16.5" customHeight="1">
      <c r="A124" s="38"/>
      <c r="B124" s="39"/>
      <c r="C124" s="236" t="s">
        <v>84</v>
      </c>
      <c r="D124" s="236" t="s">
        <v>143</v>
      </c>
      <c r="E124" s="237" t="s">
        <v>1054</v>
      </c>
      <c r="F124" s="238" t="s">
        <v>1053</v>
      </c>
      <c r="G124" s="239" t="s">
        <v>662</v>
      </c>
      <c r="H124" s="240">
        <v>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41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1055</v>
      </c>
      <c r="AT124" s="248" t="s">
        <v>143</v>
      </c>
      <c r="AU124" s="248" t="s">
        <v>86</v>
      </c>
      <c r="AY124" s="17" t="s">
        <v>141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1055</v>
      </c>
      <c r="BM124" s="248" t="s">
        <v>1056</v>
      </c>
    </row>
    <row r="125" spans="1:63" s="12" customFormat="1" ht="22.8" customHeight="1">
      <c r="A125" s="12"/>
      <c r="B125" s="220"/>
      <c r="C125" s="221"/>
      <c r="D125" s="222" t="s">
        <v>75</v>
      </c>
      <c r="E125" s="234" t="s">
        <v>1057</v>
      </c>
      <c r="F125" s="234" t="s">
        <v>1058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P126</f>
        <v>0</v>
      </c>
      <c r="Q125" s="228"/>
      <c r="R125" s="229">
        <f>R126</f>
        <v>0</v>
      </c>
      <c r="S125" s="228"/>
      <c r="T125" s="23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165</v>
      </c>
      <c r="AT125" s="232" t="s">
        <v>75</v>
      </c>
      <c r="AU125" s="232" t="s">
        <v>84</v>
      </c>
      <c r="AY125" s="231" t="s">
        <v>141</v>
      </c>
      <c r="BK125" s="233">
        <f>BK126</f>
        <v>0</v>
      </c>
    </row>
    <row r="126" spans="1:65" s="2" customFormat="1" ht="16.5" customHeight="1">
      <c r="A126" s="38"/>
      <c r="B126" s="39"/>
      <c r="C126" s="236" t="s">
        <v>86</v>
      </c>
      <c r="D126" s="236" t="s">
        <v>143</v>
      </c>
      <c r="E126" s="237" t="s">
        <v>1059</v>
      </c>
      <c r="F126" s="238" t="s">
        <v>1058</v>
      </c>
      <c r="G126" s="239" t="s">
        <v>662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41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1055</v>
      </c>
      <c r="AT126" s="248" t="s">
        <v>143</v>
      </c>
      <c r="AU126" s="248" t="s">
        <v>86</v>
      </c>
      <c r="AY126" s="17" t="s">
        <v>141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84</v>
      </c>
      <c r="BK126" s="249">
        <f>ROUND(I126*H126,2)</f>
        <v>0</v>
      </c>
      <c r="BL126" s="17" t="s">
        <v>1055</v>
      </c>
      <c r="BM126" s="248" t="s">
        <v>1060</v>
      </c>
    </row>
    <row r="127" spans="1:63" s="12" customFormat="1" ht="22.8" customHeight="1">
      <c r="A127" s="12"/>
      <c r="B127" s="220"/>
      <c r="C127" s="221"/>
      <c r="D127" s="222" t="s">
        <v>75</v>
      </c>
      <c r="E127" s="234" t="s">
        <v>1061</v>
      </c>
      <c r="F127" s="234" t="s">
        <v>1062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P128</f>
        <v>0</v>
      </c>
      <c r="Q127" s="228"/>
      <c r="R127" s="229">
        <f>R128</f>
        <v>0</v>
      </c>
      <c r="S127" s="228"/>
      <c r="T127" s="23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165</v>
      </c>
      <c r="AT127" s="232" t="s">
        <v>75</v>
      </c>
      <c r="AU127" s="232" t="s">
        <v>84</v>
      </c>
      <c r="AY127" s="231" t="s">
        <v>141</v>
      </c>
      <c r="BK127" s="233">
        <f>BK128</f>
        <v>0</v>
      </c>
    </row>
    <row r="128" spans="1:65" s="2" customFormat="1" ht="16.5" customHeight="1">
      <c r="A128" s="38"/>
      <c r="B128" s="39"/>
      <c r="C128" s="236" t="s">
        <v>147</v>
      </c>
      <c r="D128" s="236" t="s">
        <v>143</v>
      </c>
      <c r="E128" s="237" t="s">
        <v>1063</v>
      </c>
      <c r="F128" s="238" t="s">
        <v>1062</v>
      </c>
      <c r="G128" s="239" t="s">
        <v>662</v>
      </c>
      <c r="H128" s="240">
        <v>1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1055</v>
      </c>
      <c r="AT128" s="248" t="s">
        <v>143</v>
      </c>
      <c r="AU128" s="248" t="s">
        <v>86</v>
      </c>
      <c r="AY128" s="17" t="s">
        <v>141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1055</v>
      </c>
      <c r="BM128" s="248" t="s">
        <v>1064</v>
      </c>
    </row>
    <row r="129" spans="1:63" s="12" customFormat="1" ht="22.8" customHeight="1">
      <c r="A129" s="12"/>
      <c r="B129" s="220"/>
      <c r="C129" s="221"/>
      <c r="D129" s="222" t="s">
        <v>75</v>
      </c>
      <c r="E129" s="234" t="s">
        <v>1065</v>
      </c>
      <c r="F129" s="234" t="s">
        <v>1066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P130</f>
        <v>0</v>
      </c>
      <c r="Q129" s="228"/>
      <c r="R129" s="229">
        <f>R130</f>
        <v>0</v>
      </c>
      <c r="S129" s="228"/>
      <c r="T129" s="23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165</v>
      </c>
      <c r="AT129" s="232" t="s">
        <v>75</v>
      </c>
      <c r="AU129" s="232" t="s">
        <v>84</v>
      </c>
      <c r="AY129" s="231" t="s">
        <v>141</v>
      </c>
      <c r="BK129" s="233">
        <f>BK130</f>
        <v>0</v>
      </c>
    </row>
    <row r="130" spans="1:65" s="2" customFormat="1" ht="16.5" customHeight="1">
      <c r="A130" s="38"/>
      <c r="B130" s="39"/>
      <c r="C130" s="236" t="s">
        <v>157</v>
      </c>
      <c r="D130" s="236" t="s">
        <v>143</v>
      </c>
      <c r="E130" s="237" t="s">
        <v>1067</v>
      </c>
      <c r="F130" s="238" t="s">
        <v>1066</v>
      </c>
      <c r="G130" s="239" t="s">
        <v>662</v>
      </c>
      <c r="H130" s="240">
        <v>1</v>
      </c>
      <c r="I130" s="241"/>
      <c r="J130" s="242">
        <f>ROUND(I130*H130,2)</f>
        <v>0</v>
      </c>
      <c r="K130" s="243"/>
      <c r="L130" s="44"/>
      <c r="M130" s="294" t="s">
        <v>1</v>
      </c>
      <c r="N130" s="295" t="s">
        <v>41</v>
      </c>
      <c r="O130" s="296"/>
      <c r="P130" s="297">
        <f>O130*H130</f>
        <v>0</v>
      </c>
      <c r="Q130" s="297">
        <v>0</v>
      </c>
      <c r="R130" s="297">
        <f>Q130*H130</f>
        <v>0</v>
      </c>
      <c r="S130" s="297">
        <v>0</v>
      </c>
      <c r="T130" s="29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1055</v>
      </c>
      <c r="AT130" s="248" t="s">
        <v>143</v>
      </c>
      <c r="AU130" s="248" t="s">
        <v>86</v>
      </c>
      <c r="AY130" s="17" t="s">
        <v>141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84</v>
      </c>
      <c r="BK130" s="249">
        <f>ROUND(I130*H130,2)</f>
        <v>0</v>
      </c>
      <c r="BL130" s="17" t="s">
        <v>1055</v>
      </c>
      <c r="BM130" s="248" t="s">
        <v>1068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8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20:K13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DESKTOP-7OOU1CD\Pavel Krajovsky</dc:creator>
  <cp:keywords/>
  <dc:description/>
  <cp:lastModifiedBy>DESKTOP-7OOU1CD\Pavel Krajovsky</cp:lastModifiedBy>
  <dcterms:created xsi:type="dcterms:W3CDTF">2023-08-11T07:48:07Z</dcterms:created>
  <dcterms:modified xsi:type="dcterms:W3CDTF">2023-08-11T07:48:15Z</dcterms:modified>
  <cp:category/>
  <cp:version/>
  <cp:contentType/>
  <cp:contentStatus/>
</cp:coreProperties>
</file>