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Chodník" sheetId="2" r:id="rId2"/>
    <sheet name="SO 02 - Veřejné osvětlení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01 - Chodník'!$C$91:$K$377</definedName>
    <definedName name="_xlnm.Print_Area" localSheetId="1">'SO 01 - Chodník'!$C$4:$J$39,'SO 01 - Chodník'!$C$45:$J$73,'SO 01 - Chodník'!$C$79:$K$377</definedName>
    <definedName name="_xlnm._FilterDatabase" localSheetId="2" hidden="1">'SO 02 - Veřejné osvětlení'!$C$87:$K$229</definedName>
    <definedName name="_xlnm.Print_Area" localSheetId="2">'SO 02 - Veřejné osvětlení'!$C$4:$J$39,'SO 02 - Veřejné osvětlení'!$C$45:$J$69,'SO 02 - Veřejné osvětlení'!$C$75:$K$229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01 - Chodník'!$91:$91</definedName>
    <definedName name="_xlnm.Print_Titles" localSheetId="2">'SO 02 - Veřejné osvětlení'!$87:$87</definedName>
  </definedNames>
  <calcPr fullCalcOnLoad="1"/>
</workbook>
</file>

<file path=xl/sharedStrings.xml><?xml version="1.0" encoding="utf-8"?>
<sst xmlns="http://schemas.openxmlformats.org/spreadsheetml/2006/main" count="4919" uniqueCount="1032">
  <si>
    <t>Export Komplet</t>
  </si>
  <si>
    <t>VZ</t>
  </si>
  <si>
    <t>2.0</t>
  </si>
  <si>
    <t>ZAMOK</t>
  </si>
  <si>
    <t>False</t>
  </si>
  <si>
    <t>{b22bdf09-28a6-465e-9788-9e20461b9d3f}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</si>
  <si>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</si>
  <si>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</si>
  <si>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</si>
  <si>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</si>
  <si>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</si>
  <si>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</si>
  <si>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</si>
  <si>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</si>
  <si>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KAP07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</si>
  <si>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</si>
  <si>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</si>
  <si>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Výstavba chodníku v ul. Elišky Krásnohorské</t>
  </si>
  <si>
    <t>KSO:</t>
  </si>
  <si>
    <t/>
  </si>
  <si>
    <t>CC-CZ:</t>
  </si>
  <si>
    <t>Místo:</t>
  </si>
  <si>
    <t>Chomutov</t>
  </si>
  <si>
    <t>Datum:</t>
  </si>
  <si>
    <t>11. 6. 2022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</si>
  <si>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</si>
  <si>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</si>
  <si>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</si>
  <si>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</si>
  <si>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</si>
  <si>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</si>
  <si>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</si>
  <si>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KAP Atelier s.r.o.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</si>
  <si>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</si>
  <si>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</si>
  <si>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</si>
  <si>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</si>
  <si>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</si>
  <si>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</si>
  <si>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</si>
  <si>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</si>
  <si>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</si>
  <si>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</si>
  <si>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</si>
  <si>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</si>
  <si>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</si>
  <si>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</si>
  <si>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</si>
  <si>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</si>
  <si>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</si>
  <si>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</si>
  <si>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</si>
  <si>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</si>
  <si>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</si>
  <si>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</si>
  <si>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</si>
  <si>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</si>
  <si>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</si>
  <si>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</si>
  <si>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</si>
  <si>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</si>
  <si>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</si>
  <si>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</si>
  <si>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</si>
  <si>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</si>
  <si>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</si>
  <si>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</si>
  <si>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</si>
  <si>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</si>
  <si>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</si>
  <si>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</si>
  <si>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</si>
  <si>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</si>
  <si>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</si>
  <si>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</si>
  <si>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</si>
  <si>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</si>
  <si>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</si>
  <si>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Chodník</t>
  </si>
  <si>
    <t>STA</t>
  </si>
  <si>
    <t>1</t>
  </si>
  <si>
    <t>{410e9e53-33d8-4ea4-aef3-83c6d5916f17}</t>
  </si>
  <si>
    <t>2</t>
  </si>
  <si>
    <t>SO 02</t>
  </si>
  <si>
    <t>Veřejné osvětlení</t>
  </si>
  <si>
    <t>{7b2994e4-bb0f-4aa2-ac2b-26df12929c75}</t>
  </si>
  <si>
    <t>KRYCÍ LIST SOUPISU PRACÍ</t>
  </si>
  <si>
    <t>Objekt:</t>
  </si>
  <si>
    <t>SO 01 - Chodník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</si>
  <si>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</si>
  <si>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</si>
  <si>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</si>
  <si>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</si>
  <si>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</si>
  <si>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</si>
  <si>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</si>
  <si>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</si>
  <si>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</si>
  <si>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</si>
  <si>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</si>
  <si>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</si>
  <si>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</si>
  <si>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</si>
  <si>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</si>
  <si>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</si>
  <si>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</si>
  <si>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</si>
  <si>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</si>
  <si>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</si>
  <si>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</si>
  <si>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</si>
  <si>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</si>
  <si>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</si>
  <si>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</si>
  <si>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</si>
  <si>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</si>
  <si>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</si>
  <si>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</si>
  <si>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</si>
  <si>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</si>
  <si>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</si>
  <si>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</si>
  <si>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</si>
  <si>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</si>
  <si>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</si>
  <si>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</si>
  <si>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</si>
  <si>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2022 02</t>
  </si>
  <si>
    <t>4</t>
  </si>
  <si>
    <t>451013747</t>
  </si>
  <si>
    <t>Online PSC</t>
  </si>
  <si>
    <t>https://podminky.urs.cz/item/CS_URS_2022_02/111211101</t>
  </si>
  <si>
    <t>VV</t>
  </si>
  <si>
    <t>14</t>
  </si>
  <si>
    <t>112101103</t>
  </si>
  <si>
    <t>Odstranění stromů s odřezáním kmene a s odvětvením listnatých, průměru kmene přes 500 do 700 mm</t>
  </si>
  <si>
    <t>kus</t>
  </si>
  <si>
    <t>-993226058</t>
  </si>
  <si>
    <t>https://podminky.urs.cz/item/CS_URS_2022_02/112101103</t>
  </si>
  <si>
    <t>4+1</t>
  </si>
  <si>
    <t>3</t>
  </si>
  <si>
    <t>112251103</t>
  </si>
  <si>
    <t>Odstranění pařezů strojně s jejich vykopáním nebo vytrháním průměru přes 500 do 700 mm</t>
  </si>
  <si>
    <t>1154630252</t>
  </si>
  <si>
    <t>https://podminky.urs.cz/item/CS_URS_2022_02/112251103</t>
  </si>
  <si>
    <t>113106171</t>
  </si>
  <si>
    <t>Rozebrání dlažeb vozovek a ploch s přemístěním hmot na skládku na vzdálenost do 3 m nebo s naložením na dopravní prostředek, s jakoukoliv výplní spár ručně ze zámkové dlažby s ložem z kameniva</t>
  </si>
  <si>
    <t>-1133773676</t>
  </si>
  <si>
    <t>https://podminky.urs.cz/item/CS_URS_2022_02/113106171</t>
  </si>
  <si>
    <t>viz PD Bourání - Chodník</t>
  </si>
  <si>
    <t>5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</si>
  <si>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</si>
  <si>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</si>
  <si>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-41229525</t>
  </si>
  <si>
    <t>https://podminky.urs.cz/item/CS_URS_2022_02/113107163</t>
  </si>
  <si>
    <t>viz PD bourání - chodník</t>
  </si>
  <si>
    <t>180</t>
  </si>
  <si>
    <t>6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</si>
  <si>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</si>
  <si>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</si>
  <si>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-938590790</t>
  </si>
  <si>
    <t>https://podminky.urs.cz/item/CS_URS_2022_02/113107171</t>
  </si>
  <si>
    <t>7</t>
  </si>
  <si>
    <t>113107183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</si>
  <si>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</si>
  <si>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1387925994</t>
  </si>
  <si>
    <t>https://podminky.urs.cz/item/CS_URS_2022_02/113107183</t>
  </si>
  <si>
    <t>8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</si>
  <si>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</si>
  <si>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</si>
  <si>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922558859</t>
  </si>
  <si>
    <t>https://podminky.urs.cz/item/CS_URS_2022_02/113107223</t>
  </si>
  <si>
    <t>viz PD bourání - komunikace</t>
  </si>
  <si>
    <t>347,47*1,5</t>
  </si>
  <si>
    <t>9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</si>
  <si>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</si>
  <si>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</si>
  <si>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-2101701259</t>
  </si>
  <si>
    <t>https://podminky.urs.cz/item/CS_URS_2022_02/113107243</t>
  </si>
  <si>
    <t>10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</si>
  <si>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</si>
  <si>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</si>
  <si>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1612798038</t>
  </si>
  <si>
    <t>https://podminky.urs.cz/item/CS_URS_2022_02/113107323</t>
  </si>
  <si>
    <t>11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</si>
  <si>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</si>
  <si>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</si>
  <si>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</si>
  <si>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-2126898239</t>
  </si>
  <si>
    <t>https://podminky.urs.cz/item/CS_URS_2022_02/113201112</t>
  </si>
  <si>
    <t xml:space="preserve">stávající betonové obruby </t>
  </si>
  <si>
    <t>366,5-99-31</t>
  </si>
  <si>
    <t>12</t>
  </si>
  <si>
    <t>122251103</t>
  </si>
  <si>
    <t>Odkopávky a prokopávky nezapažené strojně v hornině třídy těžitelnosti I skupiny 3 přes 50 do 100 m3</t>
  </si>
  <si>
    <t>m3</t>
  </si>
  <si>
    <t>1822356505</t>
  </si>
  <si>
    <t>https://podminky.urs.cz/item/CS_URS_2022_02/122251103</t>
  </si>
  <si>
    <t>výměna podloží dle PD</t>
  </si>
  <si>
    <t>387*0,3/2</t>
  </si>
  <si>
    <t>101*0,3/2</t>
  </si>
  <si>
    <t>22*0,3/2</t>
  </si>
  <si>
    <t>Součet</t>
  </si>
  <si>
    <t>13</t>
  </si>
  <si>
    <t>132212131</t>
  </si>
  <si>
    <t>Hloubení nezapažených rýh šířky do 800 mm ručně s urovnáním dna do předepsaného profilu a spádu v hornině třídy těžitelnosti I skupiny 3 soudržných</t>
  </si>
  <si>
    <t>-1295306106</t>
  </si>
  <si>
    <t>https://podminky.urs.cz/item/CS_URS_2022_02/132212131</t>
  </si>
  <si>
    <t>vsakovací rýha 4x</t>
  </si>
  <si>
    <t>5*0,4*0,6*4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</si>
  <si>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</si>
  <si>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</si>
  <si>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-1277257549</t>
  </si>
  <si>
    <t>https://podminky.urs.cz/item/CS_URS_2022_02/162751117</t>
  </si>
  <si>
    <t>4,8+236,5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</si>
  <si>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</si>
  <si>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</si>
  <si>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1441658831</t>
  </si>
  <si>
    <t>https://podminky.urs.cz/item/CS_URS_2022_02/162751119</t>
  </si>
  <si>
    <t>241,3*10</t>
  </si>
  <si>
    <t>16</t>
  </si>
  <si>
    <t>167151111</t>
  </si>
  <si>
    <t>Nakládání, skládání a překládání neulehlého výkopku nebo sypaniny strojně nakládání, množství přes 100 m3, z hornin třídy těžitelnosti I, skupiny 1 až 3</t>
  </si>
  <si>
    <t>-1109713690</t>
  </si>
  <si>
    <t>https://podminky.urs.cz/item/CS_URS_2022_02/167151111</t>
  </si>
  <si>
    <t>241,3</t>
  </si>
  <si>
    <t>17</t>
  </si>
  <si>
    <t>171151112</t>
  </si>
  <si>
    <t>Uložení sypanin do násypů strojně s rozprostřením sypaniny ve vrstvách a s hrubým urovnáním zhutněných z hornin nesoudržných kamenitých</t>
  </si>
  <si>
    <t>-724168046</t>
  </si>
  <si>
    <t>https://podminky.urs.cz/item/CS_URS_2022_02/171151112</t>
  </si>
  <si>
    <t>18</t>
  </si>
  <si>
    <t>M</t>
  </si>
  <si>
    <t>58343930</t>
  </si>
  <si>
    <t>kamenivo drcené hrubé frakce 16/32</t>
  </si>
  <si>
    <t>t</t>
  </si>
  <si>
    <t>-1298662317</t>
  </si>
  <si>
    <t>76,5*2</t>
  </si>
  <si>
    <t>19</t>
  </si>
  <si>
    <t>171152501</t>
  </si>
  <si>
    <t>Zhutnění podloží pod násypy z rostlé horniny třídy těžitelnosti I a II, skupiny 1 až 4 z hornin soudružných a nesoudržných</t>
  </si>
  <si>
    <t>-385398629</t>
  </si>
  <si>
    <t>https://podminky.urs.cz/item/CS_URS_2022_02/171152501</t>
  </si>
  <si>
    <t>387+22+101</t>
  </si>
  <si>
    <t>20</t>
  </si>
  <si>
    <t>171201221</t>
  </si>
  <si>
    <t>Poplatek za uložení stavebního odpadu na skládce (skládkovné) zeminy a kamení zatříděného do Katalogu odpadů pod kódem 17 05 04</t>
  </si>
  <si>
    <t>703512300</t>
  </si>
  <si>
    <t>https://podminky.urs.cz/item/CS_URS_2022_02/171201221</t>
  </si>
  <si>
    <t>241,3*1,8</t>
  </si>
  <si>
    <t>171251201</t>
  </si>
  <si>
    <t>Uložení sypaniny na skládky nebo meziskládky bez hutnění s upravením uložené sypaniny do předepsaného tvaru</t>
  </si>
  <si>
    <t>-246797390</t>
  </si>
  <si>
    <t>https://podminky.urs.cz/item/CS_URS_2022_02/171251201</t>
  </si>
  <si>
    <t>22</t>
  </si>
  <si>
    <t>174211101</t>
  </si>
  <si>
    <t>Zásyp sypaninou z jakékoliv horniny ručně s uložením výkopku ve vrstvách bez zhutnění jam, šachet, rýh nebo kolem objektů v těchto vykopávkách</t>
  </si>
  <si>
    <t>1285613134</t>
  </si>
  <si>
    <t>https://podminky.urs.cz/item/CS_URS_2022_02/174211101</t>
  </si>
  <si>
    <t>23</t>
  </si>
  <si>
    <t>58333674</t>
  </si>
  <si>
    <t>kamenivo těžené hrubé frakce 16/32</t>
  </si>
  <si>
    <t>283103092</t>
  </si>
  <si>
    <t>4,8*2</t>
  </si>
  <si>
    <t>24</t>
  </si>
  <si>
    <t>181411131</t>
  </si>
  <si>
    <t>Založení trávníku na půdě předem připravené plochy do 1000 m2 výsevem včetně utažení parkového v rovině nebo na svahu do 1:5</t>
  </si>
  <si>
    <t>532987349</t>
  </si>
  <si>
    <t>https://podminky.urs.cz/item/CS_URS_2022_02/181411131</t>
  </si>
  <si>
    <t>155</t>
  </si>
  <si>
    <t>25</t>
  </si>
  <si>
    <t>00572410</t>
  </si>
  <si>
    <t>osivo směs travní parková</t>
  </si>
  <si>
    <t>kg</t>
  </si>
  <si>
    <t>2034192111</t>
  </si>
  <si>
    <t>155*0,02 'Přepočtené koeficientem množství</t>
  </si>
  <si>
    <t>26</t>
  </si>
  <si>
    <t>182303111</t>
  </si>
  <si>
    <t>Doplnění zeminy nebo substrátu na travnatých plochách tloušťky do 50 mm v rovině nebo na svahu do 1:5</t>
  </si>
  <si>
    <t>-483365354</t>
  </si>
  <si>
    <t>https://podminky.urs.cz/item/CS_URS_2022_02/182303111</t>
  </si>
  <si>
    <t>tl.100mm (50mm x 2)</t>
  </si>
  <si>
    <t>155*2</t>
  </si>
  <si>
    <t>27</t>
  </si>
  <si>
    <t>10364101</t>
  </si>
  <si>
    <t>zemina pro terénní úpravy - ornice</t>
  </si>
  <si>
    <t>1815586191</t>
  </si>
  <si>
    <t>155*0,1*1,6</t>
  </si>
  <si>
    <t>Komunikace pozemní</t>
  </si>
  <si>
    <t>28</t>
  </si>
  <si>
    <t>564851111</t>
  </si>
  <si>
    <t>Podklad ze štěrkodrti ŠD s rozprostřením a zhutněním plochy přes 100 m2, po zhutnění tl. 150 mm</t>
  </si>
  <si>
    <t>239260268</t>
  </si>
  <si>
    <t>https://podminky.urs.cz/item/CS_URS_2022_02/564851111</t>
  </si>
  <si>
    <t>plocha sjezdů</t>
  </si>
  <si>
    <t>78</t>
  </si>
  <si>
    <t>29</t>
  </si>
  <si>
    <t>564861111</t>
  </si>
  <si>
    <t>Podklad ze štěrkodrti ŠD s rozprostřením a zhutněním plochy přes 100 m2, po zhutnění tl. 200 mm</t>
  </si>
  <si>
    <t>-1830871238</t>
  </si>
  <si>
    <t>https://podminky.urs.cz/item/CS_URS_2022_02/564861111</t>
  </si>
  <si>
    <t>30</t>
  </si>
  <si>
    <t>564871111</t>
  </si>
  <si>
    <t>Podklad ze štěrkodrti ŠD s rozprostřením a zhutněním plochy přes 100 m2, po zhutnění tl. 250 mm</t>
  </si>
  <si>
    <t>-1567888657</t>
  </si>
  <si>
    <t>https://podminky.urs.cz/item/CS_URS_2022_02/564871111</t>
  </si>
  <si>
    <t>plocha chodníku</t>
  </si>
  <si>
    <t>374</t>
  </si>
  <si>
    <t>31</t>
  </si>
  <si>
    <t>565155101</t>
  </si>
  <si>
    <t>Asfaltový beton vrstva podkladní ACP 16 (obalované kamenivo střednězrnné - OKS) s rozprostřením a zhutněním v pruhu šířky do 1,5 m, po zhutnění tl. 70 mm</t>
  </si>
  <si>
    <t>-515476315</t>
  </si>
  <si>
    <t>https://podminky.urs.cz/item/CS_URS_2022_02/565155101</t>
  </si>
  <si>
    <t>napojení cesty</t>
  </si>
  <si>
    <t>doplnění aco</t>
  </si>
  <si>
    <t>32</t>
  </si>
  <si>
    <t>573211106</t>
  </si>
  <si>
    <t>Postřik spojovací PS bez posypu kamenivem z asfaltu silničního, v množství 0,20 kg/m2</t>
  </si>
  <si>
    <t>1078900589</t>
  </si>
  <si>
    <t>https://podminky.urs.cz/item/CS_URS_2022_02/573211106</t>
  </si>
  <si>
    <t>33</t>
  </si>
  <si>
    <t>573231111</t>
  </si>
  <si>
    <t>Postřik spojovací PS bez posypu kamenivem ze silniční emulze, v množství 0,70 kg/m2</t>
  </si>
  <si>
    <t>1211853025</t>
  </si>
  <si>
    <t>https://podminky.urs.cz/item/CS_URS_2022_02/573231111</t>
  </si>
  <si>
    <t>34</t>
  </si>
  <si>
    <t>577144031</t>
  </si>
  <si>
    <t>Asfaltový beton vrstva obrusná ACO 11 (ABS) s rozprostřením a se zhutněním z modifikovaného asfaltu v pruhu šířky do 1,5 m, po zhutnění tl. 50 mm</t>
  </si>
  <si>
    <t>-523457839</t>
  </si>
  <si>
    <t>https://podminky.urs.cz/item/CS_URS_2022_02/577144031</t>
  </si>
  <si>
    <t>35</t>
  </si>
  <si>
    <t>596211113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</si>
  <si>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</si>
  <si>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130194631</t>
  </si>
  <si>
    <t>https://podminky.urs.cz/item/CS_URS_2022_02/596211113</t>
  </si>
  <si>
    <t>36</t>
  </si>
  <si>
    <t>59245018</t>
  </si>
  <si>
    <t>dlažba tvar obdélník betonová 200x100x60mm přírodní</t>
  </si>
  <si>
    <t>1756436434</t>
  </si>
  <si>
    <t>374*1,01 'Přepočtené koeficientem množství</t>
  </si>
  <si>
    <t>37</t>
  </si>
  <si>
    <t>59245006</t>
  </si>
  <si>
    <t>dlažba tvar obdélník betonová pro nevidomé 200x100x60mm barevná</t>
  </si>
  <si>
    <t>-2055059981</t>
  </si>
  <si>
    <t>13*1,01 'Přepočtené koeficientem množství</t>
  </si>
  <si>
    <t>38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</si>
  <si>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</si>
  <si>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</si>
  <si>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494913840</t>
  </si>
  <si>
    <t>https://podminky.urs.cz/item/CS_URS_2022_02/596212212</t>
  </si>
  <si>
    <t>39</t>
  </si>
  <si>
    <t>59245020</t>
  </si>
  <si>
    <t>dlažba tvar obdélník betonová 200x100x80mm přírodní</t>
  </si>
  <si>
    <t>264822400</t>
  </si>
  <si>
    <t>78*1,02 'Přepočtené koeficientem množství</t>
  </si>
  <si>
    <t>40</t>
  </si>
  <si>
    <t>59245226</t>
  </si>
  <si>
    <t>dlažba tvar obdélník betonová pro nevidomé 200x100x80mm barevná</t>
  </si>
  <si>
    <t>-1375520674</t>
  </si>
  <si>
    <t>23*1,02 'Přepočtené koeficientem množství</t>
  </si>
  <si>
    <t>Ostatní konstrukce a práce, bourání</t>
  </si>
  <si>
    <t>41</t>
  </si>
  <si>
    <t>914111111</t>
  </si>
  <si>
    <t>Montáž svislé dopravní značky základní velikosti do 1 m2 objímkami na sloupky nebo konzoly</t>
  </si>
  <si>
    <t>32608024</t>
  </si>
  <si>
    <t>https://podminky.urs.cz/item/CS_URS_2022_02/914111111</t>
  </si>
  <si>
    <t>přesunutí stávajících značek</t>
  </si>
  <si>
    <t>42</t>
  </si>
  <si>
    <t>914511111</t>
  </si>
  <si>
    <t>Montáž sloupku dopravních značek délky do 3,5 m do betonového základu</t>
  </si>
  <si>
    <t>701605440</t>
  </si>
  <si>
    <t>https://podminky.urs.cz/item/CS_URS_2022_02/914511111</t>
  </si>
  <si>
    <t>posun stávajícího sloupku</t>
  </si>
  <si>
    <t>43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</si>
  <si>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</si>
  <si>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</si>
  <si>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681339373</t>
  </si>
  <si>
    <t>https://podminky.urs.cz/item/CS_URS_2022_02/916131213</t>
  </si>
  <si>
    <t>BO 15/25</t>
  </si>
  <si>
    <t>5+107+4+12+11+36+44+47,5+17+31+26+8+11+7</t>
  </si>
  <si>
    <t>44</t>
  </si>
  <si>
    <t>59217031</t>
  </si>
  <si>
    <t>obrubník betonový silniční 1000x150x250mm</t>
  </si>
  <si>
    <t>-2066880547</t>
  </si>
  <si>
    <t>366,5*1,04 'Přepočtené koeficientem množství</t>
  </si>
  <si>
    <t>45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</si>
  <si>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</si>
  <si>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</si>
  <si>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1951546763</t>
  </si>
  <si>
    <t>https://podminky.urs.cz/item/CS_URS_2022_02/916231213</t>
  </si>
  <si>
    <t>BO 8/25</t>
  </si>
  <si>
    <t>339</t>
  </si>
  <si>
    <t>46</t>
  </si>
  <si>
    <t>59217016</t>
  </si>
  <si>
    <t>obrubník betonový chodníkový 1000x80x250mm</t>
  </si>
  <si>
    <t>1165992507</t>
  </si>
  <si>
    <t>339*1,04 'Přepočtené koeficientem množství</t>
  </si>
  <si>
    <t>47</t>
  </si>
  <si>
    <t>916991121</t>
  </si>
  <si>
    <t>Lože pod obrubníky, krajníky nebo obruby z dlažebních kostek z betonu prostého</t>
  </si>
  <si>
    <t>-1872632067</t>
  </si>
  <si>
    <t>https://podminky.urs.cz/item/CS_URS_2022_02/916991121</t>
  </si>
  <si>
    <t>366,5*0,3*0,15</t>
  </si>
  <si>
    <t>339*0,3*0,15</t>
  </si>
  <si>
    <t>48</t>
  </si>
  <si>
    <t>919121122</t>
  </si>
  <si>
    <t>Utěsnění dilatačních spár zálivkou za studena v cementobetonovém nebo živičném krytu včetně adhezního nátěru s těsnicím profilem pod zálivkou, pro komůrky šířky 15 mm, hloubky 30 mm</t>
  </si>
  <si>
    <t>-1850468176</t>
  </si>
  <si>
    <t>https://podminky.urs.cz/item/CS_URS_2022_02/919121122</t>
  </si>
  <si>
    <t>10+7,86+25,64+30,93+17,16+47,54+43,94+35,72+40,65+11,9+3,39+68,2+4,54</t>
  </si>
  <si>
    <t>49</t>
  </si>
  <si>
    <t>919735113</t>
  </si>
  <si>
    <t>Řezání stávajícího živičného krytu nebo podkladu hloubky přes 100 do 150 mm</t>
  </si>
  <si>
    <t>1431442702</t>
  </si>
  <si>
    <t>https://podminky.urs.cz/item/CS_URS_2022_02/919735113</t>
  </si>
  <si>
    <t>50</t>
  </si>
  <si>
    <t>935113111</t>
  </si>
  <si>
    <t>Osazení odvodňovacího žlabu s krycím roštem polymerbetonového šířky do 200 mm</t>
  </si>
  <si>
    <t>-1635538551</t>
  </si>
  <si>
    <t>https://podminky.urs.cz/item/CS_URS_2022_02/935113111</t>
  </si>
  <si>
    <t>4*2</t>
  </si>
  <si>
    <t>51</t>
  </si>
  <si>
    <t>59227006</t>
  </si>
  <si>
    <t>žlab odvodňovací z polymerbetonu se spádem dna 0,5% 130x155/160mm</t>
  </si>
  <si>
    <t>827422996</t>
  </si>
  <si>
    <t>52</t>
  </si>
  <si>
    <t>59227012</t>
  </si>
  <si>
    <t>rošt můstkový A15 Pz průřez vtoku 280cm2/m</t>
  </si>
  <si>
    <t>-1006118113</t>
  </si>
  <si>
    <t>53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</si>
  <si>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</si>
  <si>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</si>
  <si>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-1564150152</t>
  </si>
  <si>
    <t>https://podminky.urs.cz/item/CS_URS_2022_02/966006132</t>
  </si>
  <si>
    <t>přesun stávajících značek</t>
  </si>
  <si>
    <t>54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</si>
  <si>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</si>
  <si>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</si>
  <si>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725504054</t>
  </si>
  <si>
    <t>https://podminky.urs.cz/item/CS_URS_2022_02/966006211</t>
  </si>
  <si>
    <t>997</t>
  </si>
  <si>
    <t>Přesun sutě</t>
  </si>
  <si>
    <t>55</t>
  </si>
  <si>
    <t>997221571</t>
  </si>
  <si>
    <t>Vodorovná doprava vybouraných hmot bez naložení, ale se složením a s hrubým urovnáním na vzdálenost do 1 km</t>
  </si>
  <si>
    <t>649835230</t>
  </si>
  <si>
    <t>https://podminky.urs.cz/item/CS_URS_2022_02/997221571</t>
  </si>
  <si>
    <t>56</t>
  </si>
  <si>
    <t>997221579</t>
  </si>
  <si>
    <t>Vodorovná doprava vybouraných hmot bez naložení, ale se složením a s hrubým urovnáním na vzdálenost Příplatek k ceně za každý další i započatý 1 km přes 1 km</t>
  </si>
  <si>
    <t>1871259724</t>
  </si>
  <si>
    <t>https://podminky.urs.cz/item/CS_URS_2022_02/997221579</t>
  </si>
  <si>
    <t>267,168*19</t>
  </si>
  <si>
    <t>57</t>
  </si>
  <si>
    <t>997221612</t>
  </si>
  <si>
    <t>Nakládání na dopravní prostředky pro vodorovnou dopravu vybouraných hmot</t>
  </si>
  <si>
    <t>636969231</t>
  </si>
  <si>
    <t>https://podminky.urs.cz/item/CS_URS_2022_02/997221612</t>
  </si>
  <si>
    <t>267,168</t>
  </si>
  <si>
    <t>58</t>
  </si>
  <si>
    <t>997221861</t>
  </si>
  <si>
    <t>Poplatek za uložení stavebního odpadu na recyklační skládce (skládkovné) z prostého betonu zatříděného do Katalogu odpadů pod kódem 17 01 01</t>
  </si>
  <si>
    <t>506605172</t>
  </si>
  <si>
    <t>https://podminky.urs.cz/item/CS_URS_2022_02/997221861</t>
  </si>
  <si>
    <t>0,008</t>
  </si>
  <si>
    <t>0,164</t>
  </si>
  <si>
    <t>68,585</t>
  </si>
  <si>
    <t>29,28</t>
  </si>
  <si>
    <t>6,195</t>
  </si>
  <si>
    <t>59</t>
  </si>
  <si>
    <t>997221873</t>
  </si>
  <si>
    <t>Poplatek za uložení stavebního odpadu na recyklační skládce (skládkovné) zeminy a kamení zatříděného do Katalogu odpadů pod kódem 17 05 04</t>
  </si>
  <si>
    <t>739375622</t>
  </si>
  <si>
    <t>https://podminky.urs.cz/item/CS_URS_2022_02/997221873</t>
  </si>
  <si>
    <t>9,24</t>
  </si>
  <si>
    <t>53,24</t>
  </si>
  <si>
    <t>35,38</t>
  </si>
  <si>
    <t>60</t>
  </si>
  <si>
    <t>997221875</t>
  </si>
  <si>
    <t>Poplatek za uložení stavebního odpadu na recyklační skládce (skládkovné) asfaltového bez obsahu dehtu zatříděného do Katalogu odpadů pod kódem 17 03 02</t>
  </si>
  <si>
    <t>1355783291</t>
  </si>
  <si>
    <t>https://podminky.urs.cz/item/CS_URS_2022_02/997221875</t>
  </si>
  <si>
    <t>38,236</t>
  </si>
  <si>
    <t>26,84</t>
  </si>
  <si>
    <t>998</t>
  </si>
  <si>
    <t>Přesun hmot</t>
  </si>
  <si>
    <t>61</t>
  </si>
  <si>
    <t>998223011</t>
  </si>
  <si>
    <t>Přesun hmot pro pozemní komunikace s krytem dlážděným dopravní vzdálenost do 200 m jakékoliv délky objektu</t>
  </si>
  <si>
    <t>1619820707</t>
  </si>
  <si>
    <t>https://podminky.urs.cz/item/CS_URS_2022_02/998223011</t>
  </si>
  <si>
    <t>Práce a dodávky M</t>
  </si>
  <si>
    <t>21-M</t>
  </si>
  <si>
    <t>Elektromontáže</t>
  </si>
  <si>
    <t>62</t>
  </si>
  <si>
    <t>218202013</t>
  </si>
  <si>
    <t>Demontáž svítidel výbojkových s odpojením vodičů průmyslových nebo venkovních z výložníku</t>
  </si>
  <si>
    <t>64</t>
  </si>
  <si>
    <t>-385133223</t>
  </si>
  <si>
    <t>https://podminky.urs.cz/item/CS_URS_2022_02/218202013</t>
  </si>
  <si>
    <t>63</t>
  </si>
  <si>
    <t>218204002</t>
  </si>
  <si>
    <t>Demontáž stožárů osvětlení parkových ocelových</t>
  </si>
  <si>
    <t>1135101429</t>
  </si>
  <si>
    <t>https://podminky.urs.cz/item/CS_URS_2022_02/218204002</t>
  </si>
  <si>
    <t>218204103</t>
  </si>
  <si>
    <t>Demontáž výložníků osvětlení jednoramenných sloupových, hmotnosti do 35 kg</t>
  </si>
  <si>
    <t>1953854285</t>
  </si>
  <si>
    <t>https://podminky.urs.cz/item/CS_URS_2022_02/218204103</t>
  </si>
  <si>
    <t>65</t>
  </si>
  <si>
    <t>218204121</t>
  </si>
  <si>
    <t>Demontáž patic stožárů osvětlení parkových litinových</t>
  </si>
  <si>
    <t>413287541</t>
  </si>
  <si>
    <t>https://podminky.urs.cz/item/CS_URS_2022_02/218204121</t>
  </si>
  <si>
    <t>66</t>
  </si>
  <si>
    <t>218204204</t>
  </si>
  <si>
    <t>Demontáž elektrovýzbroje stožárů osvětlení 4 okruhy</t>
  </si>
  <si>
    <t>658391931</t>
  </si>
  <si>
    <t>https://podminky.urs.cz/item/CS_URS_2022_02/218204204</t>
  </si>
  <si>
    <t>HZS</t>
  </si>
  <si>
    <t>Hodinové zúčtovací sazby</t>
  </si>
  <si>
    <t>67</t>
  </si>
  <si>
    <t>HZS1292</t>
  </si>
  <si>
    <t>Hodinové zúčtovací sazby profesí HSV zemní a pomocné práce stavební dělník</t>
  </si>
  <si>
    <t>hod</t>
  </si>
  <si>
    <t>512</t>
  </si>
  <si>
    <t>-570811608</t>
  </si>
  <si>
    <t>https://podminky.urs.cz/item/CS_URS_2022_02/HZS1292</t>
  </si>
  <si>
    <t>VRN</t>
  </si>
  <si>
    <t>Vedlejší rozpočtové náklady</t>
  </si>
  <si>
    <t>VRN1</t>
  </si>
  <si>
    <t>Průzkumné, geodetické a projektové práce</t>
  </si>
  <si>
    <t>68</t>
  </si>
  <si>
    <t>012103000</t>
  </si>
  <si>
    <t>Geodetické práce před výstavbou</t>
  </si>
  <si>
    <t>nh</t>
  </si>
  <si>
    <t>1024</t>
  </si>
  <si>
    <t>-309407548</t>
  </si>
  <si>
    <t>HZS Geodet</t>
  </si>
  <si>
    <t>69</t>
  </si>
  <si>
    <t>012203000</t>
  </si>
  <si>
    <t>Geodetické práce při provádění stavby</t>
  </si>
  <si>
    <t>103275881</t>
  </si>
  <si>
    <t>70</t>
  </si>
  <si>
    <t>012303000</t>
  </si>
  <si>
    <t>Geodetické práce po výstavbě - 3x paré DSPS</t>
  </si>
  <si>
    <t>2070847857</t>
  </si>
  <si>
    <t>71</t>
  </si>
  <si>
    <t>013254000</t>
  </si>
  <si>
    <t>Dokumentace skutečného provedení stavby - 3x paré</t>
  </si>
  <si>
    <t>-2035638882</t>
  </si>
  <si>
    <t>HZS technik odborný</t>
  </si>
  <si>
    <t>VRN3</t>
  </si>
  <si>
    <t>Zařízení staveniště</t>
  </si>
  <si>
    <t>72</t>
  </si>
  <si>
    <t>032903000</t>
  </si>
  <si>
    <t>Náklady na provoz a údržbu vybavení staveniště</t>
  </si>
  <si>
    <t>kpl</t>
  </si>
  <si>
    <t>981613888</t>
  </si>
  <si>
    <t>73</t>
  </si>
  <si>
    <t>034103000</t>
  </si>
  <si>
    <t>Oplocení staveniště</t>
  </si>
  <si>
    <t>souhrn</t>
  </si>
  <si>
    <t>1455692529</t>
  </si>
  <si>
    <t>74</t>
  </si>
  <si>
    <t>034303000</t>
  </si>
  <si>
    <t>Dopravní značení na staveništi</t>
  </si>
  <si>
    <t>91425685</t>
  </si>
  <si>
    <t>ocenit DIO, včetně nákladů na následné rozmístění značek</t>
  </si>
  <si>
    <t>75</t>
  </si>
  <si>
    <t>034503000</t>
  </si>
  <si>
    <t>Informační tabule na staveništi</t>
  </si>
  <si>
    <t>-308186632</t>
  </si>
  <si>
    <t>VRN4</t>
  </si>
  <si>
    <t>Inženýrská činnost</t>
  </si>
  <si>
    <t>76</t>
  </si>
  <si>
    <t>043134000</t>
  </si>
  <si>
    <t>Zkoušky zatěžovací</t>
  </si>
  <si>
    <t>-945526318</t>
  </si>
  <si>
    <t>SO 02 - Veřejné osvětlení</t>
  </si>
  <si>
    <t>PSV - Práce a dodávky PSV</t>
  </si>
  <si>
    <t xml:space="preserve">    741 - Elektroinstalace - silnoproud</t>
  </si>
  <si>
    <t xml:space="preserve">    46-M - Zemní práce při extr.mont.pracích</t>
  </si>
  <si>
    <t xml:space="preserve">    VRN7 - Provozní vlivy</t>
  </si>
  <si>
    <t>PSV</t>
  </si>
  <si>
    <t>Práce a dodávky PSV</t>
  </si>
  <si>
    <t>741</t>
  </si>
  <si>
    <t>Elektroinstalace - silnoproud</t>
  </si>
  <si>
    <t>741122122</t>
  </si>
  <si>
    <t>Montáž kabelů měděných bez ukončení uložených v trubkách zatažených plných kulatých nebo bezhalogenových (např. CYKY) počtu a průřezu žil 3x1,5 až 6 mm2</t>
  </si>
  <si>
    <t>999766747</t>
  </si>
  <si>
    <t>https://podminky.urs.cz/item/CS_URS_2022_02/741122122</t>
  </si>
  <si>
    <t>10*9+1*6,5</t>
  </si>
  <si>
    <t>34111030</t>
  </si>
  <si>
    <t>kabel instalační jádro Cu plné izolace PVC plášť PVC 450/750V (CYKY) 3x1,5mm2</t>
  </si>
  <si>
    <t>-1215534039</t>
  </si>
  <si>
    <t>P</t>
  </si>
  <si>
    <t>Poznámka k položce:
kabel uvnitř stožáru</t>
  </si>
  <si>
    <t>96,5*1,1 'Přepočtené koeficientem množství</t>
  </si>
  <si>
    <t>741122134</t>
  </si>
  <si>
    <t>Montáž kabelů měděných bez ukončení uložených v trubkách zatažených plných kulatých nebo bezhalogenových (např. CYKY) počtu a průřezu žil 4x16 až 25 mm2</t>
  </si>
  <si>
    <t>-36494439</t>
  </si>
  <si>
    <t>https://podminky.urs.cz/item/CS_URS_2022_02/741122134</t>
  </si>
  <si>
    <t>34111080</t>
  </si>
  <si>
    <t>kabel instalační jádro Cu plné izolace PVC plášť PVC 450/750V (CYKY) 4x16mm2</t>
  </si>
  <si>
    <t>338200504</t>
  </si>
  <si>
    <t>380*1,1 'Přepočtené koeficientem množství</t>
  </si>
  <si>
    <t>741132133</t>
  </si>
  <si>
    <t>Ukončení kabelů smršťovací záklopkou nebo páskou se zapojením bez letování, počtu a průřezu žil 4x16 mm2</t>
  </si>
  <si>
    <t>1348031113</t>
  </si>
  <si>
    <t>https://podminky.urs.cz/item/CS_URS_2022_02/741132133</t>
  </si>
  <si>
    <t>1229533</t>
  </si>
  <si>
    <t>SMRST. ROZDEL. HLAVA EN 4.1 /14413516/</t>
  </si>
  <si>
    <t>materiály online</t>
  </si>
  <si>
    <t>935916234</t>
  </si>
  <si>
    <t>741136002</t>
  </si>
  <si>
    <t>Propojení kabelů nebo vodičů spojkou venkovní teplem smršťovací kabelů celoplastových, počtu a průřezu žil 4x25 až 35 mm2</t>
  </si>
  <si>
    <t>614998127</t>
  </si>
  <si>
    <t>https://podminky.urs.cz/item/CS_URS_2022_02/741136002</t>
  </si>
  <si>
    <t>Poznámka k položce:
použití spojky v případě, že nebude možné zavedení původního kabelu do nového stožáru</t>
  </si>
  <si>
    <t>35436029</t>
  </si>
  <si>
    <t>spojka kabelová smršťovaná přímá do 1kV 91ahsc-35 3-4ž.x6-35mm</t>
  </si>
  <si>
    <t>1438834956</t>
  </si>
  <si>
    <t>741373003</t>
  </si>
  <si>
    <t>Montáž svítidel výbojkových se zapojením vodičů průmyslových nebo venkovních na sloupek parkových</t>
  </si>
  <si>
    <t>1325690948</t>
  </si>
  <si>
    <t>https://podminky.urs.cz/item/CS_URS_2022_02/741373003</t>
  </si>
  <si>
    <t>348-svit A</t>
  </si>
  <si>
    <t>A - LED svítidlo dle projektu
Satheon L-U, optika P, 50 W, 6692 lm, 2700 K, IP66, IK10</t>
  </si>
  <si>
    <t>-939471703</t>
  </si>
  <si>
    <t>Poznámka k položce:
výběr svítidla určen provozovatelem</t>
  </si>
  <si>
    <t>348-svit C</t>
  </si>
  <si>
    <t>C - LED svítidlo dle projektu
Satheon L-U, optika P, 30 W, 3066 lm, 2700 K, IP66, IK10</t>
  </si>
  <si>
    <t>758842584</t>
  </si>
  <si>
    <t>741410041</t>
  </si>
  <si>
    <t>Montáž uzemňovacího vedení s upevněním, propojením a připojením pomocí svorek v zemi s izolací spojů drátu nebo lana Ø do 10 mm v městské zástavbě</t>
  </si>
  <si>
    <t>1475196379</t>
  </si>
  <si>
    <t>https://podminky.urs.cz/item/CS_URS_2022_02/741410041</t>
  </si>
  <si>
    <t>35441073</t>
  </si>
  <si>
    <t>drát D 10mm FeZn  1 kg = 1,61 m</t>
  </si>
  <si>
    <t>1305390526</t>
  </si>
  <si>
    <t>365/1,61</t>
  </si>
  <si>
    <t>226,708*1,05 'Přepočtené koeficientem množství</t>
  </si>
  <si>
    <t>741420020</t>
  </si>
  <si>
    <t>Montáž hromosvodného vedení svorek s jedním šroubem</t>
  </si>
  <si>
    <t>1284618506</t>
  </si>
  <si>
    <t>https://podminky.urs.cz/item/CS_URS_2022_02/741420020</t>
  </si>
  <si>
    <t>35442029</t>
  </si>
  <si>
    <t>svorka uzemnění nerez univerzální</t>
  </si>
  <si>
    <t>-622631158</t>
  </si>
  <si>
    <t>35442036</t>
  </si>
  <si>
    <t>svorka uzemnění nerez připojovací</t>
  </si>
  <si>
    <t>-358523224</t>
  </si>
  <si>
    <t>741810003</t>
  </si>
  <si>
    <t>Zkoušky a prohlídky elektrických rozvodů a zařízení celková prohlídka a vyhotovení revizní zprávy pro objem montážních prací přes 500 do 1000 tis. Kč</t>
  </si>
  <si>
    <t>CS ÚRS 2022 01</t>
  </si>
  <si>
    <t>-1307738748</t>
  </si>
  <si>
    <t>https://podminky.urs.cz/item/CS_URS_2022_01/741810003</t>
  </si>
  <si>
    <t>998741101</t>
  </si>
  <si>
    <t>Přesun hmot pro silnoproud stanovený z hmotnosti přesunovaného materiálu vodorovná dopravní vzdálenost do 50 m v objektech výšky do 6 m</t>
  </si>
  <si>
    <t>-148170970</t>
  </si>
  <si>
    <t>https://podminky.urs.cz/item/CS_URS_2022_02/998741101</t>
  </si>
  <si>
    <t>998741193</t>
  </si>
  <si>
    <t>Přesun hmot pro silnoproud stanovený z hmotnosti přesunovaného materiálu Příplatek k ceně za zvětšený přesun přes vymezenou největší dopravní vzdálenost do 500 m</t>
  </si>
  <si>
    <t>1301961367</t>
  </si>
  <si>
    <t>https://podminky.urs.cz/item/CS_URS_2022_02/998741193</t>
  </si>
  <si>
    <t>210204002</t>
  </si>
  <si>
    <t>Montáž stožárů osvětlení parkových ocelových</t>
  </si>
  <si>
    <t>2105209237</t>
  </si>
  <si>
    <t>https://podminky.urs.cz/item/CS_URS_2022_02/210204002</t>
  </si>
  <si>
    <t>31674067</t>
  </si>
  <si>
    <t>stožár osvětlovací sadový Pz 133/89/60 v 6,0m</t>
  </si>
  <si>
    <t>256</t>
  </si>
  <si>
    <t>1281318884</t>
  </si>
  <si>
    <t>210204011</t>
  </si>
  <si>
    <t>Montáž stožárů osvětlení ocelových samostatně stojících, délky do 12 m</t>
  </si>
  <si>
    <t>-1872546352</t>
  </si>
  <si>
    <t>https://podminky.urs.cz/item/CS_URS_2022_02/210204011</t>
  </si>
  <si>
    <t>1289993</t>
  </si>
  <si>
    <t>STOZAR VER. OSV. UZN 8-133/108/89 Z</t>
  </si>
  <si>
    <t>128</t>
  </si>
  <si>
    <t>-394512582</t>
  </si>
  <si>
    <t>58346122</t>
  </si>
  <si>
    <t>drť teracová bílá frakce 2/4</t>
  </si>
  <si>
    <t>-568855540</t>
  </si>
  <si>
    <t>2,2*1*0,4*3,14*(0,315-0,133)^2/4+10*0,6*3,14*(0,315-0,133)^2/4</t>
  </si>
  <si>
    <t>1290530</t>
  </si>
  <si>
    <t>OCHRANNA MANZETA PLAST. OMP 133</t>
  </si>
  <si>
    <t>1618721502</t>
  </si>
  <si>
    <t>210204103</t>
  </si>
  <si>
    <t>Montáž výložníků osvětlení jednoramenných sloupových, hmotnosti do 35 kg</t>
  </si>
  <si>
    <t>-16264460</t>
  </si>
  <si>
    <t>https://podminky.urs.cz/item/CS_URS_2022_02/210204103</t>
  </si>
  <si>
    <t>1290261</t>
  </si>
  <si>
    <t>VYLOZNIK PRIMY UZD 1-1000/ Z</t>
  </si>
  <si>
    <t>1206490953</t>
  </si>
  <si>
    <t>1290886</t>
  </si>
  <si>
    <t>VYLOZNIK LOMENY SK 1-300/ Z</t>
  </si>
  <si>
    <t>797046597</t>
  </si>
  <si>
    <t>210204201</t>
  </si>
  <si>
    <t>Montáž elektrovýzbroje stožárů osvětlení 1 okruh</t>
  </si>
  <si>
    <t>832518994</t>
  </si>
  <si>
    <t>https://podminky.urs.cz/item/CS_URS_2022_02/210204201</t>
  </si>
  <si>
    <t>1208934</t>
  </si>
  <si>
    <t>VYZBROJ STOZAROVA SV 6.16.4</t>
  </si>
  <si>
    <t>205603549</t>
  </si>
  <si>
    <t>1202167</t>
  </si>
  <si>
    <t>VYZBROJ STOZAROVA SV 9.16.4</t>
  </si>
  <si>
    <t>1159961518</t>
  </si>
  <si>
    <t>1232346</t>
  </si>
  <si>
    <t>VYZBROJ STOZAROVA SV 9.35.4</t>
  </si>
  <si>
    <t>-75362480</t>
  </si>
  <si>
    <t>46-M</t>
  </si>
  <si>
    <t>Zemní práce při extr.mont.pracích</t>
  </si>
  <si>
    <t>460010022</t>
  </si>
  <si>
    <t>Vytyčení trasy vedení kabelového (podzemního) podél silnice</t>
  </si>
  <si>
    <t>km</t>
  </si>
  <si>
    <t>-331800640</t>
  </si>
  <si>
    <t>https://podminky.urs.cz/item/CS_URS_2022_02/460010022</t>
  </si>
  <si>
    <t>460131114</t>
  </si>
  <si>
    <t>Hloubení nezapažených jam ručně včetně urovnání dna s přemístěním výkopku do vzdálenosti 3 m od okraje jámy nebo s naložením na dopravní prostředek v hornině třídy těžitelnosti II skupiny 4</t>
  </si>
  <si>
    <t>-1761659361</t>
  </si>
  <si>
    <t>https://podminky.urs.cz/item/CS_URS_2022_02/460131114</t>
  </si>
  <si>
    <t>Poznámka k položce:
ruční výkopy z důvodu souběhu stávajících sítí</t>
  </si>
  <si>
    <t>10*1,2*0,6*0,6+1*1,0*0,5*0,5</t>
  </si>
  <si>
    <t>460161173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</si>
  <si>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II skupiny 4</t>
  </si>
  <si>
    <t>768547195</t>
  </si>
  <si>
    <t>https://podminky.urs.cz/item/CS_URS_2022_02/460161173</t>
  </si>
  <si>
    <t>Poznámka k položce:
počítán výkop od pláně pro chodník</t>
  </si>
  <si>
    <t>460242221</t>
  </si>
  <si>
    <t>Provizorní zajištění inženýrských sítí ve výkopech kabelů při souběhu</t>
  </si>
  <si>
    <t>-472516941</t>
  </si>
  <si>
    <t>https://podminky.urs.cz/item/CS_URS_2022_02/460242221</t>
  </si>
  <si>
    <t>460341112</t>
  </si>
  <si>
    <t>Vodorovné přemístění (odvoz) horniny dopravními prostředky včetně složení, bez naložení a rozprostření jakékoliv třídy, na vzdálenost přes 50 do 500 m</t>
  </si>
  <si>
    <t>363065665</t>
  </si>
  <si>
    <t>https://podminky.urs.cz/item/CS_URS_2022_02/460341112</t>
  </si>
  <si>
    <t>460341113</t>
  </si>
  <si>
    <t>Vodorovné přemístění (odvoz) horniny dopravními prostředky včetně složení, bez naložení a rozprostření jakékoliv třídy, na vzdálenost přes 500 do 1000 m</t>
  </si>
  <si>
    <t>1179721830</t>
  </si>
  <si>
    <t>https://podminky.urs.cz/item/CS_URS_2022_02/460341113</t>
  </si>
  <si>
    <t>460341121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</si>
  <si>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</si>
  <si>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1085797162</t>
  </si>
  <si>
    <t>https://podminky.urs.cz/item/CS_URS_2022_02/460341121</t>
  </si>
  <si>
    <t>20*14,004</t>
  </si>
  <si>
    <t>460361111</t>
  </si>
  <si>
    <t>Poplatek (skládkovné) za uložení zeminy na skládce zatříděné do Katalogu odpadů pod kódem 17 05 04</t>
  </si>
  <si>
    <t>-758840633</t>
  </si>
  <si>
    <t>https://podminky.urs.cz/item/CS_URS_2022_02/460361111</t>
  </si>
  <si>
    <t>14,004*2,2</t>
  </si>
  <si>
    <t>460371113</t>
  </si>
  <si>
    <t>Naložení výkopku ručně z hornin třídy těžitelnosti II skupiny 4 až 5</t>
  </si>
  <si>
    <t>-1179931967</t>
  </si>
  <si>
    <t>https://podminky.urs.cz/item/CS_URS_2022_02/460371113</t>
  </si>
  <si>
    <t>Poznámka k položce:
přebytečná hornina po provedení základů stožárů a obetonování chrániček</t>
  </si>
  <si>
    <t>10*(0,6*0,6*0,4)+1*(0,5*0,5*0,2)+11*(0,6*3,14*0,315^2/4)+80*0,5*0,3</t>
  </si>
  <si>
    <t>460391124</t>
  </si>
  <si>
    <t>Zásyp jam ručně s uložením výkopku ve vrstvách a úpravou povrchu s přemístění sypaniny ze vzdálenosti do 10 m se zhutněním z horniny třídy těžitelnosti II skupiny 4</t>
  </si>
  <si>
    <t>-2001091226</t>
  </si>
  <si>
    <t>https://podminky.urs.cz/item/CS_URS_2022_02/460391124</t>
  </si>
  <si>
    <t>2*1,1*0,5*0,5-2*(0,5*0,5*0,4+0,4*3,14*0,315^2/4)</t>
  </si>
  <si>
    <t>460431163</t>
  </si>
  <si>
    <t>Zásyp kabelových rýh ručně s přemístění sypaniny ze vzdálenosti do 10 m, s uložením výkopku ve vrstvách včetně zhutnění a úpravy povrchu šířky 35 cm hloubky 60 cm z horniny třídy těžitelnosti II skupiny 4</t>
  </si>
  <si>
    <t>1493754514</t>
  </si>
  <si>
    <t>https://podminky.urs.cz/item/CS_URS_2022_02/460431163</t>
  </si>
  <si>
    <t>460641111</t>
  </si>
  <si>
    <t>Základové konstrukce základ bez bednění do rostlé zeminy z monolitického betonu tř. C 8/10</t>
  </si>
  <si>
    <t>1321228026</t>
  </si>
  <si>
    <t>https://podminky.urs.cz/item/CS_URS_2022_02/460641111</t>
  </si>
  <si>
    <t>Poznámka k položce:
obsyb pouzdrových základů stožárů a chrániček pod vozovkou
součástí položky (TOV) je dodávka betonu</t>
  </si>
  <si>
    <t>10*0,6*0,6*0,6+1*0,5*0,5*0,4+80*0,5*0,3</t>
  </si>
  <si>
    <t>28661006</t>
  </si>
  <si>
    <t>roura šachtová korugovaná bez hrdla dno DN 315 dl 1m</t>
  </si>
  <si>
    <t>-430488851</t>
  </si>
  <si>
    <t>Poznámka k položce:
pouzdro základu stožáru</t>
  </si>
  <si>
    <t>28619330</t>
  </si>
  <si>
    <t>trubka kanalizační PE-HD D 315mm</t>
  </si>
  <si>
    <t>1059232850</t>
  </si>
  <si>
    <t>1*1,0+10*1,2</t>
  </si>
  <si>
    <t>13*1,15 'Přepočtené koeficientem množství</t>
  </si>
  <si>
    <t>460661511</t>
  </si>
  <si>
    <t>Kabelové lože z písku včetně podsypu, zhutnění a urovnání povrchu pro kabely nn zakryté plastovou fólií, šířky do 25 cm</t>
  </si>
  <si>
    <t>950563151</t>
  </si>
  <si>
    <t>https://podminky.urs.cz/item/CS_URS_2022_02/460661511</t>
  </si>
  <si>
    <t>Poznámka k položce:
součástí položky (TOV) je dodávka písku a folie
místo písku použitý prohozený výkopek</t>
  </si>
  <si>
    <t>460791212</t>
  </si>
  <si>
    <t>Montáž trubek ochranných uložených volně do rýhy plastových ohebných, vnitřního průměru přes 32 do 50 mm</t>
  </si>
  <si>
    <t>-862227237</t>
  </si>
  <si>
    <t>https://podminky.urs.cz/item/CS_URS_2022_02/460791212</t>
  </si>
  <si>
    <t>34571351</t>
  </si>
  <si>
    <t>trubka elektroinstalační ohebná dvouplášťová korugovaná (chránička) D 41/50mm, HDPE+LDPE</t>
  </si>
  <si>
    <t>-532449040</t>
  </si>
  <si>
    <t>380*1,05 'Přepočtené koeficientem množství</t>
  </si>
  <si>
    <t>1693246</t>
  </si>
  <si>
    <t>KABELOVA CHRANICKA HDPE 4 HDPE 40/33 BL</t>
  </si>
  <si>
    <t>1133321874</t>
  </si>
  <si>
    <t>Poznámka k položce:
rezervní chránička pro optické kabely, uložená do společného výkopu s rozvodem VO
případně podle požadavků zadavatele je možné použít jinou chráničku</t>
  </si>
  <si>
    <t>330*1,05 'Přepočtené koeficientem množství</t>
  </si>
  <si>
    <t>460921222</t>
  </si>
  <si>
    <t>Vyspravení krytu po překopech kladení dlažby pro pokládání kabelů, včetně rozprostření, urovnání a zhutnění podkladu a provedení lože z kameniva těženého z dlaždic betonových tvarovaných nebo zámkových</t>
  </si>
  <si>
    <t>-855220870</t>
  </si>
  <si>
    <t>https://podminky.urs.cz/item/CS_URS_2022_02/460921222</t>
  </si>
  <si>
    <t>Poznámka k položce:
použítá původní dlažba</t>
  </si>
  <si>
    <t>468021221</t>
  </si>
  <si>
    <t>Vytrhání dlažby včetně ručního rozebrání, vytřídění, odhozu na hromady nebo naložení na dopravní prostředek a očistění kostek nebo dlaždic z pískového podkladu z dlaždic zámkových, spáry nezalité</t>
  </si>
  <si>
    <t>1820874374</t>
  </si>
  <si>
    <t>https://podminky.urs.cz/item/CS_URS_2022_02/468021221</t>
  </si>
  <si>
    <t>Poznámka k položce:
pro připojení nového kabelu pod již hotovým chodníkem
dlažba bude zpětně použita</t>
  </si>
  <si>
    <t>4*0,5</t>
  </si>
  <si>
    <t>469981111</t>
  </si>
  <si>
    <t>Přesun hmot pro pomocné stavební práce při elektromontážích dopravní vzdálenost do 1 000 m</t>
  </si>
  <si>
    <t>1564088513</t>
  </si>
  <si>
    <t>https://podminky.urs.cz/item/CS_URS_2022_02/469981111</t>
  </si>
  <si>
    <t>HZS1212</t>
  </si>
  <si>
    <t>Hodinové zúčtovací sazby profesí HSV zemní a pomocné práce kopáč</t>
  </si>
  <si>
    <t>-1065929383</t>
  </si>
  <si>
    <t>https://podminky.urs.cz/item/CS_URS_2022_02/HZS1212</t>
  </si>
  <si>
    <t>Poznámka k položce:
práce neuvedené v jiných položkách</t>
  </si>
  <si>
    <t>HZS2231</t>
  </si>
  <si>
    <t>Hodinové zúčtovací sazby profesí PSV provádění stavebních instalací elektrikář</t>
  </si>
  <si>
    <t>-1148231632</t>
  </si>
  <si>
    <t>https://podminky.urs.cz/item/CS_URS_2022_02/HZS2231</t>
  </si>
  <si>
    <t>HZS4131</t>
  </si>
  <si>
    <t>Hodinové zúčtovací sazby ostatních profesí obsluha stavebních strojů a zařízení jeřábník</t>
  </si>
  <si>
    <t>194320941</t>
  </si>
  <si>
    <t>https://podminky.urs.cz/item/CS_URS_2022_02/HZS4131</t>
  </si>
  <si>
    <t>011002000</t>
  </si>
  <si>
    <t>Průzkumné práce</t>
  </si>
  <si>
    <t>ks</t>
  </si>
  <si>
    <t>203531036</t>
  </si>
  <si>
    <t>https://podminky.urs.cz/item/CS_URS_2022_02/011002000</t>
  </si>
  <si>
    <t>-1332351197</t>
  </si>
  <si>
    <t>https://podminky.urs.cz/item/CS_URS_2022_02/012203000</t>
  </si>
  <si>
    <t>Dokumentace skutečného provedení stavby</t>
  </si>
  <si>
    <t>-514056629</t>
  </si>
  <si>
    <t>https://podminky.urs.cz/item/CS_URS_2022_02/013254000</t>
  </si>
  <si>
    <t>VRN7</t>
  </si>
  <si>
    <t>Provozní vlivy</t>
  </si>
  <si>
    <t>075103000</t>
  </si>
  <si>
    <t>Ochranná pásma elektrického vedení</t>
  </si>
  <si>
    <t>1753294326</t>
  </si>
  <si>
    <t>https://podminky.urs.cz/item/CS_URS_2022_02/075103000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</si>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</sst>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11101" TargetMode="External" /><Relationship Id="rId2" Type="http://schemas.openxmlformats.org/officeDocument/2006/relationships/hyperlink" Target="https://podminky.urs.cz/item/CS_URS_2022_02/112101103" TargetMode="External" /><Relationship Id="rId3" Type="http://schemas.openxmlformats.org/officeDocument/2006/relationships/hyperlink" Target="https://podminky.urs.cz/item/CS_URS_2022_02/112251103" TargetMode="External" /><Relationship Id="rId4" Type="http://schemas.openxmlformats.org/officeDocument/2006/relationships/hyperlink" Target="https://podminky.urs.cz/item/CS_URS_2022_02/113106171" TargetMode="External" /><Relationship Id="rId5" Type="http://schemas.openxmlformats.org/officeDocument/2006/relationships/hyperlink" Target="https://podminky.urs.cz/item/CS_URS_2022_02/113107163" TargetMode="External" /><Relationship Id="rId6" Type="http://schemas.openxmlformats.org/officeDocument/2006/relationships/hyperlink" Target="https://podminky.urs.cz/item/CS_URS_2022_02/113107171" TargetMode="External" /><Relationship Id="rId7" Type="http://schemas.openxmlformats.org/officeDocument/2006/relationships/hyperlink" Target="https://podminky.urs.cz/item/CS_URS_2022_02/113107183" TargetMode="External" /><Relationship Id="rId8" Type="http://schemas.openxmlformats.org/officeDocument/2006/relationships/hyperlink" Target="https://podminky.urs.cz/item/CS_URS_2022_02/113107223" TargetMode="External" /><Relationship Id="rId9" Type="http://schemas.openxmlformats.org/officeDocument/2006/relationships/hyperlink" Target="https://podminky.urs.cz/item/CS_URS_2022_02/113107243" TargetMode="External" /><Relationship Id="rId10" Type="http://schemas.openxmlformats.org/officeDocument/2006/relationships/hyperlink" Target="https://podminky.urs.cz/item/CS_URS_2022_02/113107323" TargetMode="External" /><Relationship Id="rId11" Type="http://schemas.openxmlformats.org/officeDocument/2006/relationships/hyperlink" Target="https://podminky.urs.cz/item/CS_URS_2022_02/113201112" TargetMode="External" /><Relationship Id="rId12" Type="http://schemas.openxmlformats.org/officeDocument/2006/relationships/hyperlink" Target="https://podminky.urs.cz/item/CS_URS_2022_02/122251103" TargetMode="External" /><Relationship Id="rId13" Type="http://schemas.openxmlformats.org/officeDocument/2006/relationships/hyperlink" Target="https://podminky.urs.cz/item/CS_URS_2022_02/132212131" TargetMode="External" /><Relationship Id="rId14" Type="http://schemas.openxmlformats.org/officeDocument/2006/relationships/hyperlink" Target="https://podminky.urs.cz/item/CS_URS_2022_02/162751117" TargetMode="External" /><Relationship Id="rId15" Type="http://schemas.openxmlformats.org/officeDocument/2006/relationships/hyperlink" Target="https://podminky.urs.cz/item/CS_URS_2022_02/162751119" TargetMode="External" /><Relationship Id="rId16" Type="http://schemas.openxmlformats.org/officeDocument/2006/relationships/hyperlink" Target="https://podminky.urs.cz/item/CS_URS_2022_02/167151111" TargetMode="External" /><Relationship Id="rId17" Type="http://schemas.openxmlformats.org/officeDocument/2006/relationships/hyperlink" Target="https://podminky.urs.cz/item/CS_URS_2022_02/171151112" TargetMode="External" /><Relationship Id="rId18" Type="http://schemas.openxmlformats.org/officeDocument/2006/relationships/hyperlink" Target="https://podminky.urs.cz/item/CS_URS_2022_02/171152501" TargetMode="External" /><Relationship Id="rId19" Type="http://schemas.openxmlformats.org/officeDocument/2006/relationships/hyperlink" Target="https://podminky.urs.cz/item/CS_URS_2022_02/171201221" TargetMode="External" /><Relationship Id="rId20" Type="http://schemas.openxmlformats.org/officeDocument/2006/relationships/hyperlink" Target="https://podminky.urs.cz/item/CS_URS_2022_02/171251201" TargetMode="External" /><Relationship Id="rId21" Type="http://schemas.openxmlformats.org/officeDocument/2006/relationships/hyperlink" Target="https://podminky.urs.cz/item/CS_URS_2022_02/174211101" TargetMode="External" /><Relationship Id="rId22" Type="http://schemas.openxmlformats.org/officeDocument/2006/relationships/hyperlink" Target="https://podminky.urs.cz/item/CS_URS_2022_02/181411131" TargetMode="External" /><Relationship Id="rId23" Type="http://schemas.openxmlformats.org/officeDocument/2006/relationships/hyperlink" Target="https://podminky.urs.cz/item/CS_URS_2022_02/182303111" TargetMode="External" /><Relationship Id="rId24" Type="http://schemas.openxmlformats.org/officeDocument/2006/relationships/hyperlink" Target="https://podminky.urs.cz/item/CS_URS_2022_02/564851111" TargetMode="External" /><Relationship Id="rId25" Type="http://schemas.openxmlformats.org/officeDocument/2006/relationships/hyperlink" Target="https://podminky.urs.cz/item/CS_URS_2022_02/564861111" TargetMode="External" /><Relationship Id="rId26" Type="http://schemas.openxmlformats.org/officeDocument/2006/relationships/hyperlink" Target="https://podminky.urs.cz/item/CS_URS_2022_02/564871111" TargetMode="External" /><Relationship Id="rId27" Type="http://schemas.openxmlformats.org/officeDocument/2006/relationships/hyperlink" Target="https://podminky.urs.cz/item/CS_URS_2022_02/565155101" TargetMode="External" /><Relationship Id="rId28" Type="http://schemas.openxmlformats.org/officeDocument/2006/relationships/hyperlink" Target="https://podminky.urs.cz/item/CS_URS_2022_02/573211106" TargetMode="External" /><Relationship Id="rId29" Type="http://schemas.openxmlformats.org/officeDocument/2006/relationships/hyperlink" Target="https://podminky.urs.cz/item/CS_URS_2022_02/573231111" TargetMode="External" /><Relationship Id="rId30" Type="http://schemas.openxmlformats.org/officeDocument/2006/relationships/hyperlink" Target="https://podminky.urs.cz/item/CS_URS_2022_02/577144031" TargetMode="External" /><Relationship Id="rId31" Type="http://schemas.openxmlformats.org/officeDocument/2006/relationships/hyperlink" Target="https://podminky.urs.cz/item/CS_URS_2022_02/596211113" TargetMode="External" /><Relationship Id="rId32" Type="http://schemas.openxmlformats.org/officeDocument/2006/relationships/hyperlink" Target="https://podminky.urs.cz/item/CS_URS_2022_02/596212212" TargetMode="External" /><Relationship Id="rId33" Type="http://schemas.openxmlformats.org/officeDocument/2006/relationships/hyperlink" Target="https://podminky.urs.cz/item/CS_URS_2022_02/914111111" TargetMode="External" /><Relationship Id="rId34" Type="http://schemas.openxmlformats.org/officeDocument/2006/relationships/hyperlink" Target="https://podminky.urs.cz/item/CS_URS_2022_02/914511111" TargetMode="External" /><Relationship Id="rId35" Type="http://schemas.openxmlformats.org/officeDocument/2006/relationships/hyperlink" Target="https://podminky.urs.cz/item/CS_URS_2022_02/916131213" TargetMode="External" /><Relationship Id="rId36" Type="http://schemas.openxmlformats.org/officeDocument/2006/relationships/hyperlink" Target="https://podminky.urs.cz/item/CS_URS_2022_02/916231213" TargetMode="External" /><Relationship Id="rId37" Type="http://schemas.openxmlformats.org/officeDocument/2006/relationships/hyperlink" Target="https://podminky.urs.cz/item/CS_URS_2022_02/916991121" TargetMode="External" /><Relationship Id="rId38" Type="http://schemas.openxmlformats.org/officeDocument/2006/relationships/hyperlink" Target="https://podminky.urs.cz/item/CS_URS_2022_02/919121122" TargetMode="External" /><Relationship Id="rId39" Type="http://schemas.openxmlformats.org/officeDocument/2006/relationships/hyperlink" Target="https://podminky.urs.cz/item/CS_URS_2022_02/919735113" TargetMode="External" /><Relationship Id="rId40" Type="http://schemas.openxmlformats.org/officeDocument/2006/relationships/hyperlink" Target="https://podminky.urs.cz/item/CS_URS_2022_02/935113111" TargetMode="External" /><Relationship Id="rId41" Type="http://schemas.openxmlformats.org/officeDocument/2006/relationships/hyperlink" Target="https://podminky.urs.cz/item/CS_URS_2022_02/966006132" TargetMode="External" /><Relationship Id="rId42" Type="http://schemas.openxmlformats.org/officeDocument/2006/relationships/hyperlink" Target="https://podminky.urs.cz/item/CS_URS_2022_02/966006211" TargetMode="External" /><Relationship Id="rId43" Type="http://schemas.openxmlformats.org/officeDocument/2006/relationships/hyperlink" Target="https://podminky.urs.cz/item/CS_URS_2022_02/997221571" TargetMode="External" /><Relationship Id="rId44" Type="http://schemas.openxmlformats.org/officeDocument/2006/relationships/hyperlink" Target="https://podminky.urs.cz/item/CS_URS_2022_02/997221579" TargetMode="External" /><Relationship Id="rId45" Type="http://schemas.openxmlformats.org/officeDocument/2006/relationships/hyperlink" Target="https://podminky.urs.cz/item/CS_URS_2022_02/997221612" TargetMode="External" /><Relationship Id="rId46" Type="http://schemas.openxmlformats.org/officeDocument/2006/relationships/hyperlink" Target="https://podminky.urs.cz/item/CS_URS_2022_02/997221861" TargetMode="External" /><Relationship Id="rId47" Type="http://schemas.openxmlformats.org/officeDocument/2006/relationships/hyperlink" Target="https://podminky.urs.cz/item/CS_URS_2022_02/997221873" TargetMode="External" /><Relationship Id="rId48" Type="http://schemas.openxmlformats.org/officeDocument/2006/relationships/hyperlink" Target="https://podminky.urs.cz/item/CS_URS_2022_02/997221875" TargetMode="External" /><Relationship Id="rId49" Type="http://schemas.openxmlformats.org/officeDocument/2006/relationships/hyperlink" Target="https://podminky.urs.cz/item/CS_URS_2022_02/998223011" TargetMode="External" /><Relationship Id="rId50" Type="http://schemas.openxmlformats.org/officeDocument/2006/relationships/hyperlink" Target="https://podminky.urs.cz/item/CS_URS_2022_02/218202013" TargetMode="External" /><Relationship Id="rId51" Type="http://schemas.openxmlformats.org/officeDocument/2006/relationships/hyperlink" Target="https://podminky.urs.cz/item/CS_URS_2022_02/218204002" TargetMode="External" /><Relationship Id="rId52" Type="http://schemas.openxmlformats.org/officeDocument/2006/relationships/hyperlink" Target="https://podminky.urs.cz/item/CS_URS_2022_02/218204103" TargetMode="External" /><Relationship Id="rId53" Type="http://schemas.openxmlformats.org/officeDocument/2006/relationships/hyperlink" Target="https://podminky.urs.cz/item/CS_URS_2022_02/218204121" TargetMode="External" /><Relationship Id="rId54" Type="http://schemas.openxmlformats.org/officeDocument/2006/relationships/hyperlink" Target="https://podminky.urs.cz/item/CS_URS_2022_02/218204204" TargetMode="External" /><Relationship Id="rId55" Type="http://schemas.openxmlformats.org/officeDocument/2006/relationships/hyperlink" Target="https://podminky.urs.cz/item/CS_URS_2022_02/HZS1292" TargetMode="External" /><Relationship Id="rId5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122122" TargetMode="External" /><Relationship Id="rId2" Type="http://schemas.openxmlformats.org/officeDocument/2006/relationships/hyperlink" Target="https://podminky.urs.cz/item/CS_URS_2022_02/741122134" TargetMode="External" /><Relationship Id="rId3" Type="http://schemas.openxmlformats.org/officeDocument/2006/relationships/hyperlink" Target="https://podminky.urs.cz/item/CS_URS_2022_02/741132133" TargetMode="External" /><Relationship Id="rId4" Type="http://schemas.openxmlformats.org/officeDocument/2006/relationships/hyperlink" Target="https://podminky.urs.cz/item/CS_URS_2022_02/741136002" TargetMode="External" /><Relationship Id="rId5" Type="http://schemas.openxmlformats.org/officeDocument/2006/relationships/hyperlink" Target="https://podminky.urs.cz/item/CS_URS_2022_02/741373003" TargetMode="External" /><Relationship Id="rId6" Type="http://schemas.openxmlformats.org/officeDocument/2006/relationships/hyperlink" Target="https://podminky.urs.cz/item/CS_URS_2022_02/741410041" TargetMode="External" /><Relationship Id="rId7" Type="http://schemas.openxmlformats.org/officeDocument/2006/relationships/hyperlink" Target="https://podminky.urs.cz/item/CS_URS_2022_02/741420020" TargetMode="External" /><Relationship Id="rId8" Type="http://schemas.openxmlformats.org/officeDocument/2006/relationships/hyperlink" Target="https://podminky.urs.cz/item/CS_URS_2022_01/741810003" TargetMode="External" /><Relationship Id="rId9" Type="http://schemas.openxmlformats.org/officeDocument/2006/relationships/hyperlink" Target="https://podminky.urs.cz/item/CS_URS_2022_02/998741101" TargetMode="External" /><Relationship Id="rId10" Type="http://schemas.openxmlformats.org/officeDocument/2006/relationships/hyperlink" Target="https://podminky.urs.cz/item/CS_URS_2022_02/998741193" TargetMode="External" /><Relationship Id="rId11" Type="http://schemas.openxmlformats.org/officeDocument/2006/relationships/hyperlink" Target="https://podminky.urs.cz/item/CS_URS_2022_02/210204002" TargetMode="External" /><Relationship Id="rId12" Type="http://schemas.openxmlformats.org/officeDocument/2006/relationships/hyperlink" Target="https://podminky.urs.cz/item/CS_URS_2022_02/210204011" TargetMode="External" /><Relationship Id="rId13" Type="http://schemas.openxmlformats.org/officeDocument/2006/relationships/hyperlink" Target="https://podminky.urs.cz/item/CS_URS_2022_02/210204103" TargetMode="External" /><Relationship Id="rId14" Type="http://schemas.openxmlformats.org/officeDocument/2006/relationships/hyperlink" Target="https://podminky.urs.cz/item/CS_URS_2022_02/210204201" TargetMode="External" /><Relationship Id="rId15" Type="http://schemas.openxmlformats.org/officeDocument/2006/relationships/hyperlink" Target="https://podminky.urs.cz/item/CS_URS_2022_02/460010022" TargetMode="External" /><Relationship Id="rId16" Type="http://schemas.openxmlformats.org/officeDocument/2006/relationships/hyperlink" Target="https://podminky.urs.cz/item/CS_URS_2022_02/460131114" TargetMode="External" /><Relationship Id="rId17" Type="http://schemas.openxmlformats.org/officeDocument/2006/relationships/hyperlink" Target="https://podminky.urs.cz/item/CS_URS_2022_02/460161173" TargetMode="External" /><Relationship Id="rId18" Type="http://schemas.openxmlformats.org/officeDocument/2006/relationships/hyperlink" Target="https://podminky.urs.cz/item/CS_URS_2022_02/460242221" TargetMode="External" /><Relationship Id="rId19" Type="http://schemas.openxmlformats.org/officeDocument/2006/relationships/hyperlink" Target="https://podminky.urs.cz/item/CS_URS_2022_02/460341112" TargetMode="External" /><Relationship Id="rId20" Type="http://schemas.openxmlformats.org/officeDocument/2006/relationships/hyperlink" Target="https://podminky.urs.cz/item/CS_URS_2022_02/460341113" TargetMode="External" /><Relationship Id="rId21" Type="http://schemas.openxmlformats.org/officeDocument/2006/relationships/hyperlink" Target="https://podminky.urs.cz/item/CS_URS_2022_02/460341121" TargetMode="External" /><Relationship Id="rId22" Type="http://schemas.openxmlformats.org/officeDocument/2006/relationships/hyperlink" Target="https://podminky.urs.cz/item/CS_URS_2022_02/460361111" TargetMode="External" /><Relationship Id="rId23" Type="http://schemas.openxmlformats.org/officeDocument/2006/relationships/hyperlink" Target="https://podminky.urs.cz/item/CS_URS_2022_02/460371113" TargetMode="External" /><Relationship Id="rId24" Type="http://schemas.openxmlformats.org/officeDocument/2006/relationships/hyperlink" Target="https://podminky.urs.cz/item/CS_URS_2022_02/460391124" TargetMode="External" /><Relationship Id="rId25" Type="http://schemas.openxmlformats.org/officeDocument/2006/relationships/hyperlink" Target="https://podminky.urs.cz/item/CS_URS_2022_02/460431163" TargetMode="External" /><Relationship Id="rId26" Type="http://schemas.openxmlformats.org/officeDocument/2006/relationships/hyperlink" Target="https://podminky.urs.cz/item/CS_URS_2022_02/460641111" TargetMode="External" /><Relationship Id="rId27" Type="http://schemas.openxmlformats.org/officeDocument/2006/relationships/hyperlink" Target="https://podminky.urs.cz/item/CS_URS_2022_02/460661511" TargetMode="External" /><Relationship Id="rId28" Type="http://schemas.openxmlformats.org/officeDocument/2006/relationships/hyperlink" Target="https://podminky.urs.cz/item/CS_URS_2022_02/460791212" TargetMode="External" /><Relationship Id="rId29" Type="http://schemas.openxmlformats.org/officeDocument/2006/relationships/hyperlink" Target="https://podminky.urs.cz/item/CS_URS_2022_02/460921222" TargetMode="External" /><Relationship Id="rId30" Type="http://schemas.openxmlformats.org/officeDocument/2006/relationships/hyperlink" Target="https://podminky.urs.cz/item/CS_URS_2022_02/468021221" TargetMode="External" /><Relationship Id="rId31" Type="http://schemas.openxmlformats.org/officeDocument/2006/relationships/hyperlink" Target="https://podminky.urs.cz/item/CS_URS_2022_02/469981111" TargetMode="External" /><Relationship Id="rId32" Type="http://schemas.openxmlformats.org/officeDocument/2006/relationships/hyperlink" Target="https://podminky.urs.cz/item/CS_URS_2022_02/HZS1212" TargetMode="External" /><Relationship Id="rId33" Type="http://schemas.openxmlformats.org/officeDocument/2006/relationships/hyperlink" Target="https://podminky.urs.cz/item/CS_URS_2022_02/HZS2231" TargetMode="External" /><Relationship Id="rId34" Type="http://schemas.openxmlformats.org/officeDocument/2006/relationships/hyperlink" Target="https://podminky.urs.cz/item/CS_URS_2022_02/HZS4131" TargetMode="External" /><Relationship Id="rId35" Type="http://schemas.openxmlformats.org/officeDocument/2006/relationships/hyperlink" Target="https://podminky.urs.cz/item/CS_URS_2022_02/011002000" TargetMode="External" /><Relationship Id="rId36" Type="http://schemas.openxmlformats.org/officeDocument/2006/relationships/hyperlink" Target="https://podminky.urs.cz/item/CS_URS_2022_02/012203000" TargetMode="External" /><Relationship Id="rId37" Type="http://schemas.openxmlformats.org/officeDocument/2006/relationships/hyperlink" Target="https://podminky.urs.cz/item/CS_URS_2022_02/013254000" TargetMode="External" /><Relationship Id="rId38" Type="http://schemas.openxmlformats.org/officeDocument/2006/relationships/hyperlink" Target="https://podminky.urs.cz/item/CS_URS_2022_02/075103000" TargetMode="External" /><Relationship Id="rId3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KAP07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Výstavba chodníku v ul. Elišky Krásnohorské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Chomutov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11. 6. 2022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Chomutov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KAP Atelier s.r.o.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Jaroslav Kudláček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01 - Chodník'!J30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'SO 01 - Chodník'!P92</f>
        <v>0</v>
      </c>
      <c r="AV55" s="122">
        <f>'SO 01 - Chodník'!J33</f>
        <v>0</v>
      </c>
      <c r="AW55" s="122">
        <f>'SO 01 - Chodník'!J34</f>
        <v>0</v>
      </c>
      <c r="AX55" s="122">
        <f>'SO 01 - Chodník'!J35</f>
        <v>0</v>
      </c>
      <c r="AY55" s="122">
        <f>'SO 01 - Chodník'!J36</f>
        <v>0</v>
      </c>
      <c r="AZ55" s="122">
        <f>'SO 01 - Chodník'!F33</f>
        <v>0</v>
      </c>
      <c r="BA55" s="122">
        <f>'SO 01 - Chodník'!F34</f>
        <v>0</v>
      </c>
      <c r="BB55" s="122">
        <f>'SO 01 - Chodník'!F35</f>
        <v>0</v>
      </c>
      <c r="BC55" s="122">
        <f>'SO 01 - Chodník'!F36</f>
        <v>0</v>
      </c>
      <c r="BD55" s="124">
        <f>'SO 01 - Chodník'!F37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02 - Veřejné osvětlení'!J30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6">
        <v>0</v>
      </c>
      <c r="AT56" s="127">
        <f>ROUND(SUM(AV56:AW56),2)</f>
        <v>0</v>
      </c>
      <c r="AU56" s="128">
        <f>'SO 02 - Veřejné osvětlení'!P88</f>
        <v>0</v>
      </c>
      <c r="AV56" s="127">
        <f>'SO 02 - Veřejné osvětlení'!J33</f>
        <v>0</v>
      </c>
      <c r="AW56" s="127">
        <f>'SO 02 - Veřejné osvětlení'!J34</f>
        <v>0</v>
      </c>
      <c r="AX56" s="127">
        <f>'SO 02 - Veřejné osvětlení'!J35</f>
        <v>0</v>
      </c>
      <c r="AY56" s="127">
        <f>'SO 02 - Veřejné osvětlení'!J36</f>
        <v>0</v>
      </c>
      <c r="AZ56" s="127">
        <f>'SO 02 - Veřejné osvětlení'!F33</f>
        <v>0</v>
      </c>
      <c r="BA56" s="127">
        <f>'SO 02 - Veřejné osvětlení'!F34</f>
        <v>0</v>
      </c>
      <c r="BB56" s="127">
        <f>'SO 02 - Veřejné osvětlení'!F35</f>
        <v>0</v>
      </c>
      <c r="BC56" s="127">
        <f>'SO 02 - Veřejné osvětlení'!F36</f>
        <v>0</v>
      </c>
      <c r="BD56" s="129">
        <f>'SO 02 - Veřejné osvětlení'!F37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01 - Chodník'!C2" display="/"/>
    <hyperlink ref="A56" location="'SO 02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Výstavba chodníku v ul. Elišky Krásnohorské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11. 6. 2022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ROUND((SUM(BE92:BE377)),2)</f>
        <v>0</v>
      </c>
      <c r="G33" s="40"/>
      <c r="H33" s="40"/>
      <c r="I33" s="150">
        <v>0.21</v>
      </c>
      <c r="J33" s="149">
        <f>ROUND(((SUM(BE92:BE377))*I33),2)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ROUND((SUM(BF92:BF377)),2)</f>
        <v>0</v>
      </c>
      <c r="G34" s="40"/>
      <c r="H34" s="40"/>
      <c r="I34" s="150">
        <v>0.15</v>
      </c>
      <c r="J34" s="149">
        <f>ROUND(((SUM(BF92:BF377))*I34),2)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ROUND((SUM(BG92:BG377)),2)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ROUND((SUM(BH92:BH377)),2)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ROUND((SUM(BI92:BI377)),2)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Výstavba chodníku v ul. Elišky Krásnohorské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01 - Chodník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Chomutov</v>
      </c>
      <c r="G52" s="42"/>
      <c r="H52" s="42"/>
      <c r="I52" s="34" t="s">
        <v>23</v>
      </c>
      <c r="J52" s="74" t="str">
        <f>IF(J12="","",J12)</f>
        <v>11. 6. 2022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Chomutov</v>
      </c>
      <c r="G54" s="42"/>
      <c r="H54" s="42"/>
      <c r="I54" s="34" t="s">
        <v>31</v>
      </c>
      <c r="J54" s="38" t="str">
        <f>E21</f>
        <v>KAP Atelier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90</v>
      </c>
      <c r="D57" s="164"/>
      <c r="E57" s="164"/>
      <c r="F57" s="164"/>
      <c r="G57" s="164"/>
      <c r="H57" s="164"/>
      <c r="I57" s="164"/>
      <c r="J57" s="165" t="s">
        <v>91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7"/>
      <c r="C60" s="168"/>
      <c r="D60" s="169" t="s">
        <v>93</v>
      </c>
      <c r="E60" s="170"/>
      <c r="F60" s="170"/>
      <c r="G60" s="170"/>
      <c r="H60" s="170"/>
      <c r="I60" s="170"/>
      <c r="J60" s="171">
        <f>J93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94</v>
      </c>
      <c r="E61" s="176"/>
      <c r="F61" s="176"/>
      <c r="G61" s="176"/>
      <c r="H61" s="176"/>
      <c r="I61" s="176"/>
      <c r="J61" s="177">
        <f>J94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95</v>
      </c>
      <c r="E62" s="176"/>
      <c r="F62" s="176"/>
      <c r="G62" s="176"/>
      <c r="H62" s="176"/>
      <c r="I62" s="176"/>
      <c r="J62" s="177">
        <f>J191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96</v>
      </c>
      <c r="E63" s="176"/>
      <c r="F63" s="176"/>
      <c r="G63" s="176"/>
      <c r="H63" s="176"/>
      <c r="I63" s="176"/>
      <c r="J63" s="177">
        <f>J258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97</v>
      </c>
      <c r="E64" s="176"/>
      <c r="F64" s="176"/>
      <c r="G64" s="176"/>
      <c r="H64" s="176"/>
      <c r="I64" s="176"/>
      <c r="J64" s="177">
        <f>J303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98</v>
      </c>
      <c r="E65" s="176"/>
      <c r="F65" s="176"/>
      <c r="G65" s="176"/>
      <c r="H65" s="176"/>
      <c r="I65" s="176"/>
      <c r="J65" s="177">
        <f>J331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99</v>
      </c>
      <c r="E66" s="170"/>
      <c r="F66" s="170"/>
      <c r="G66" s="170"/>
      <c r="H66" s="170"/>
      <c r="I66" s="170"/>
      <c r="J66" s="171">
        <f>J334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100</v>
      </c>
      <c r="E67" s="176"/>
      <c r="F67" s="176"/>
      <c r="G67" s="176"/>
      <c r="H67" s="176"/>
      <c r="I67" s="176"/>
      <c r="J67" s="177">
        <f>J335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101</v>
      </c>
      <c r="E68" s="170"/>
      <c r="F68" s="170"/>
      <c r="G68" s="170"/>
      <c r="H68" s="170"/>
      <c r="I68" s="170"/>
      <c r="J68" s="171">
        <f>J351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7"/>
      <c r="C69" s="168"/>
      <c r="D69" s="169" t="s">
        <v>102</v>
      </c>
      <c r="E69" s="170"/>
      <c r="F69" s="170"/>
      <c r="G69" s="170"/>
      <c r="H69" s="170"/>
      <c r="I69" s="170"/>
      <c r="J69" s="171">
        <f>J354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103</v>
      </c>
      <c r="E70" s="176"/>
      <c r="F70" s="176"/>
      <c r="G70" s="176"/>
      <c r="H70" s="176"/>
      <c r="I70" s="176"/>
      <c r="J70" s="177">
        <f>J355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104</v>
      </c>
      <c r="E71" s="176"/>
      <c r="F71" s="176"/>
      <c r="G71" s="176"/>
      <c r="H71" s="176"/>
      <c r="I71" s="176"/>
      <c r="J71" s="177">
        <f>J368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105</v>
      </c>
      <c r="E72" s="176"/>
      <c r="F72" s="176"/>
      <c r="G72" s="176"/>
      <c r="H72" s="176"/>
      <c r="I72" s="176"/>
      <c r="J72" s="177">
        <f>J376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106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2" t="str">
        <f>E7</f>
        <v>Výstavba chodníku v ul. Elišky Krásnohorské</v>
      </c>
      <c r="F82" s="34"/>
      <c r="G82" s="34"/>
      <c r="H82" s="34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87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SO 01 - Chodník</v>
      </c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>Chomutov</v>
      </c>
      <c r="G86" s="42"/>
      <c r="H86" s="42"/>
      <c r="I86" s="34" t="s">
        <v>23</v>
      </c>
      <c r="J86" s="74" t="str">
        <f>IF(J12="","",J12)</f>
        <v>11. 6. 2022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E15</f>
        <v>Statutární město Chomutov</v>
      </c>
      <c r="G88" s="42"/>
      <c r="H88" s="42"/>
      <c r="I88" s="34" t="s">
        <v>31</v>
      </c>
      <c r="J88" s="38" t="str">
        <f>E21</f>
        <v>KAP Atelier s.r.o.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IF(E18="","",E18)</f>
        <v>Vyplň údaj</v>
      </c>
      <c r="G89" s="42"/>
      <c r="H89" s="42"/>
      <c r="I89" s="34" t="s">
        <v>34</v>
      </c>
      <c r="J89" s="38" t="str">
        <f>E24</f>
        <v>Jaroslav Kudláček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79"/>
      <c r="B91" s="180"/>
      <c r="C91" s="181" t="s">
        <v>107</v>
      </c>
      <c r="D91" s="182" t="s">
        <v>57</v>
      </c>
      <c r="E91" s="182" t="s">
        <v>53</v>
      </c>
      <c r="F91" s="182" t="s">
        <v>54</v>
      </c>
      <c r="G91" s="182" t="s">
        <v>108</v>
      </c>
      <c r="H91" s="182" t="s">
        <v>109</v>
      </c>
      <c r="I91" s="182" t="s">
        <v>110</v>
      </c>
      <c r="J91" s="182" t="s">
        <v>91</v>
      </c>
      <c r="K91" s="183" t="s">
        <v>111</v>
      </c>
      <c r="L91" s="184"/>
      <c r="M91" s="94" t="s">
        <v>19</v>
      </c>
      <c r="N91" s="95" t="s">
        <v>42</v>
      </c>
      <c r="O91" s="95" t="s">
        <v>112</v>
      </c>
      <c r="P91" s="95" t="s">
        <v>113</v>
      </c>
      <c r="Q91" s="95" t="s">
        <v>114</v>
      </c>
      <c r="R91" s="95" t="s">
        <v>115</v>
      </c>
      <c r="S91" s="95" t="s">
        <v>116</v>
      </c>
      <c r="T91" s="96" t="s">
        <v>117</v>
      </c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</row>
    <row r="92" spans="1:63" s="2" customFormat="1" ht="22.8" customHeight="1">
      <c r="A92" s="40"/>
      <c r="B92" s="41"/>
      <c r="C92" s="101" t="s">
        <v>118</v>
      </c>
      <c r="D92" s="42"/>
      <c r="E92" s="42"/>
      <c r="F92" s="42"/>
      <c r="G92" s="42"/>
      <c r="H92" s="42"/>
      <c r="I92" s="42"/>
      <c r="J92" s="185">
        <f>BK92</f>
        <v>0</v>
      </c>
      <c r="K92" s="42"/>
      <c r="L92" s="46"/>
      <c r="M92" s="97"/>
      <c r="N92" s="186"/>
      <c r="O92" s="98"/>
      <c r="P92" s="187">
        <f>P93+P334+P351+P354</f>
        <v>0</v>
      </c>
      <c r="Q92" s="98"/>
      <c r="R92" s="187">
        <f>R93+R334+R351+R354</f>
        <v>999.0704549699999</v>
      </c>
      <c r="S92" s="98"/>
      <c r="T92" s="188">
        <f>T93+T334+T351+T354</f>
        <v>672.8029800000002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92</v>
      </c>
      <c r="BK92" s="189">
        <f>BK93+BK334+BK351+BK354</f>
        <v>0</v>
      </c>
    </row>
    <row r="93" spans="1:63" s="12" customFormat="1" ht="25.9" customHeight="1">
      <c r="A93" s="12"/>
      <c r="B93" s="190"/>
      <c r="C93" s="191"/>
      <c r="D93" s="192" t="s">
        <v>71</v>
      </c>
      <c r="E93" s="193" t="s">
        <v>119</v>
      </c>
      <c r="F93" s="193" t="s">
        <v>120</v>
      </c>
      <c r="G93" s="191"/>
      <c r="H93" s="191"/>
      <c r="I93" s="194"/>
      <c r="J93" s="195">
        <f>BK93</f>
        <v>0</v>
      </c>
      <c r="K93" s="191"/>
      <c r="L93" s="196"/>
      <c r="M93" s="197"/>
      <c r="N93" s="198"/>
      <c r="O93" s="198"/>
      <c r="P93" s="199">
        <f>P94+P191+P258+P303+P331</f>
        <v>0</v>
      </c>
      <c r="Q93" s="198"/>
      <c r="R93" s="199">
        <f>R94+R191+R258+R303+R331</f>
        <v>999.0704549699999</v>
      </c>
      <c r="S93" s="198"/>
      <c r="T93" s="200">
        <f>T94+T191+T258+T303+T331</f>
        <v>672.8029800000002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80</v>
      </c>
      <c r="AT93" s="202" t="s">
        <v>71</v>
      </c>
      <c r="AU93" s="202" t="s">
        <v>72</v>
      </c>
      <c r="AY93" s="201" t="s">
        <v>121</v>
      </c>
      <c r="BK93" s="203">
        <f>BK94+BK191+BK258+BK303+BK331</f>
        <v>0</v>
      </c>
    </row>
    <row r="94" spans="1:63" s="12" customFormat="1" ht="22.8" customHeight="1">
      <c r="A94" s="12"/>
      <c r="B94" s="190"/>
      <c r="C94" s="191"/>
      <c r="D94" s="192" t="s">
        <v>71</v>
      </c>
      <c r="E94" s="204" t="s">
        <v>80</v>
      </c>
      <c r="F94" s="204" t="s">
        <v>122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SUM(P95:P190)</f>
        <v>0</v>
      </c>
      <c r="Q94" s="198"/>
      <c r="R94" s="199">
        <f>SUM(R95:R190)</f>
        <v>187.40310000000002</v>
      </c>
      <c r="S94" s="198"/>
      <c r="T94" s="200">
        <f>SUM(T95:T190)</f>
        <v>672.6309800000001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80</v>
      </c>
      <c r="AT94" s="202" t="s">
        <v>71</v>
      </c>
      <c r="AU94" s="202" t="s">
        <v>80</v>
      </c>
      <c r="AY94" s="201" t="s">
        <v>121</v>
      </c>
      <c r="BK94" s="203">
        <f>SUM(BK95:BK190)</f>
        <v>0</v>
      </c>
    </row>
    <row r="95" spans="1:65" s="2" customFormat="1" ht="24.15" customHeight="1">
      <c r="A95" s="40"/>
      <c r="B95" s="41"/>
      <c r="C95" s="206" t="s">
        <v>80</v>
      </c>
      <c r="D95" s="206" t="s">
        <v>123</v>
      </c>
      <c r="E95" s="207" t="s">
        <v>124</v>
      </c>
      <c r="F95" s="208" t="s">
        <v>125</v>
      </c>
      <c r="G95" s="209" t="s">
        <v>126</v>
      </c>
      <c r="H95" s="210">
        <v>14</v>
      </c>
      <c r="I95" s="211"/>
      <c r="J95" s="212">
        <f>ROUND(I95*H95,2)</f>
        <v>0</v>
      </c>
      <c r="K95" s="208" t="s">
        <v>127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128</v>
      </c>
      <c r="AT95" s="217" t="s">
        <v>123</v>
      </c>
      <c r="AU95" s="217" t="s">
        <v>82</v>
      </c>
      <c r="AY95" s="19" t="s">
        <v>121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128</v>
      </c>
      <c r="BM95" s="217" t="s">
        <v>129</v>
      </c>
    </row>
    <row r="96" spans="1:47" s="2" customFormat="1" ht="12">
      <c r="A96" s="40"/>
      <c r="B96" s="41"/>
      <c r="C96" s="42"/>
      <c r="D96" s="219" t="s">
        <v>130</v>
      </c>
      <c r="E96" s="42"/>
      <c r="F96" s="220" t="s">
        <v>131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130</v>
      </c>
      <c r="AU96" s="19" t="s">
        <v>82</v>
      </c>
    </row>
    <row r="97" spans="1:51" s="13" customFormat="1" ht="12">
      <c r="A97" s="13"/>
      <c r="B97" s="224"/>
      <c r="C97" s="225"/>
      <c r="D97" s="226" t="s">
        <v>132</v>
      </c>
      <c r="E97" s="227" t="s">
        <v>19</v>
      </c>
      <c r="F97" s="228" t="s">
        <v>133</v>
      </c>
      <c r="G97" s="225"/>
      <c r="H97" s="229">
        <v>14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132</v>
      </c>
      <c r="AU97" s="235" t="s">
        <v>82</v>
      </c>
      <c r="AV97" s="13" t="s">
        <v>82</v>
      </c>
      <c r="AW97" s="13" t="s">
        <v>33</v>
      </c>
      <c r="AX97" s="13" t="s">
        <v>80</v>
      </c>
      <c r="AY97" s="235" t="s">
        <v>121</v>
      </c>
    </row>
    <row r="98" spans="1:65" s="2" customFormat="1" ht="21.75" customHeight="1">
      <c r="A98" s="40"/>
      <c r="B98" s="41"/>
      <c r="C98" s="206" t="s">
        <v>82</v>
      </c>
      <c r="D98" s="206" t="s">
        <v>123</v>
      </c>
      <c r="E98" s="207" t="s">
        <v>134</v>
      </c>
      <c r="F98" s="208" t="s">
        <v>135</v>
      </c>
      <c r="G98" s="209" t="s">
        <v>136</v>
      </c>
      <c r="H98" s="210">
        <v>5</v>
      </c>
      <c r="I98" s="211"/>
      <c r="J98" s="212">
        <f>ROUND(I98*H98,2)</f>
        <v>0</v>
      </c>
      <c r="K98" s="208" t="s">
        <v>127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128</v>
      </c>
      <c r="AT98" s="217" t="s">
        <v>123</v>
      </c>
      <c r="AU98" s="217" t="s">
        <v>82</v>
      </c>
      <c r="AY98" s="19" t="s">
        <v>121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128</v>
      </c>
      <c r="BM98" s="217" t="s">
        <v>137</v>
      </c>
    </row>
    <row r="99" spans="1:47" s="2" customFormat="1" ht="12">
      <c r="A99" s="40"/>
      <c r="B99" s="41"/>
      <c r="C99" s="42"/>
      <c r="D99" s="219" t="s">
        <v>130</v>
      </c>
      <c r="E99" s="42"/>
      <c r="F99" s="220" t="s">
        <v>138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130</v>
      </c>
      <c r="AU99" s="19" t="s">
        <v>82</v>
      </c>
    </row>
    <row r="100" spans="1:51" s="13" customFormat="1" ht="12">
      <c r="A100" s="13"/>
      <c r="B100" s="224"/>
      <c r="C100" s="225"/>
      <c r="D100" s="226" t="s">
        <v>132</v>
      </c>
      <c r="E100" s="227" t="s">
        <v>19</v>
      </c>
      <c r="F100" s="228" t="s">
        <v>139</v>
      </c>
      <c r="G100" s="225"/>
      <c r="H100" s="229">
        <v>5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132</v>
      </c>
      <c r="AU100" s="235" t="s">
        <v>82</v>
      </c>
      <c r="AV100" s="13" t="s">
        <v>82</v>
      </c>
      <c r="AW100" s="13" t="s">
        <v>33</v>
      </c>
      <c r="AX100" s="13" t="s">
        <v>80</v>
      </c>
      <c r="AY100" s="235" t="s">
        <v>121</v>
      </c>
    </row>
    <row r="101" spans="1:65" s="2" customFormat="1" ht="16.5" customHeight="1">
      <c r="A101" s="40"/>
      <c r="B101" s="41"/>
      <c r="C101" s="206" t="s">
        <v>140</v>
      </c>
      <c r="D101" s="206" t="s">
        <v>123</v>
      </c>
      <c r="E101" s="207" t="s">
        <v>141</v>
      </c>
      <c r="F101" s="208" t="s">
        <v>142</v>
      </c>
      <c r="G101" s="209" t="s">
        <v>136</v>
      </c>
      <c r="H101" s="210">
        <v>4</v>
      </c>
      <c r="I101" s="211"/>
      <c r="J101" s="212">
        <f>ROUND(I101*H101,2)</f>
        <v>0</v>
      </c>
      <c r="K101" s="208" t="s">
        <v>127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128</v>
      </c>
      <c r="AT101" s="217" t="s">
        <v>123</v>
      </c>
      <c r="AU101" s="217" t="s">
        <v>82</v>
      </c>
      <c r="AY101" s="19" t="s">
        <v>121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128</v>
      </c>
      <c r="BM101" s="217" t="s">
        <v>143</v>
      </c>
    </row>
    <row r="102" spans="1:47" s="2" customFormat="1" ht="12">
      <c r="A102" s="40"/>
      <c r="B102" s="41"/>
      <c r="C102" s="42"/>
      <c r="D102" s="219" t="s">
        <v>130</v>
      </c>
      <c r="E102" s="42"/>
      <c r="F102" s="220" t="s">
        <v>144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130</v>
      </c>
      <c r="AU102" s="19" t="s">
        <v>82</v>
      </c>
    </row>
    <row r="103" spans="1:51" s="13" customFormat="1" ht="12">
      <c r="A103" s="13"/>
      <c r="B103" s="224"/>
      <c r="C103" s="225"/>
      <c r="D103" s="226" t="s">
        <v>132</v>
      </c>
      <c r="E103" s="227" t="s">
        <v>19</v>
      </c>
      <c r="F103" s="228" t="s">
        <v>128</v>
      </c>
      <c r="G103" s="225"/>
      <c r="H103" s="229">
        <v>4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132</v>
      </c>
      <c r="AU103" s="235" t="s">
        <v>82</v>
      </c>
      <c r="AV103" s="13" t="s">
        <v>82</v>
      </c>
      <c r="AW103" s="13" t="s">
        <v>33</v>
      </c>
      <c r="AX103" s="13" t="s">
        <v>80</v>
      </c>
      <c r="AY103" s="235" t="s">
        <v>121</v>
      </c>
    </row>
    <row r="104" spans="1:65" s="2" customFormat="1" ht="33" customHeight="1">
      <c r="A104" s="40"/>
      <c r="B104" s="41"/>
      <c r="C104" s="206" t="s">
        <v>128</v>
      </c>
      <c r="D104" s="206" t="s">
        <v>123</v>
      </c>
      <c r="E104" s="207" t="s">
        <v>145</v>
      </c>
      <c r="F104" s="208" t="s">
        <v>146</v>
      </c>
      <c r="G104" s="209" t="s">
        <v>126</v>
      </c>
      <c r="H104" s="210">
        <v>21</v>
      </c>
      <c r="I104" s="211"/>
      <c r="J104" s="212">
        <f>ROUND(I104*H104,2)</f>
        <v>0</v>
      </c>
      <c r="K104" s="208" t="s">
        <v>127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0.295</v>
      </c>
      <c r="T104" s="216">
        <f>S104*H104</f>
        <v>6.194999999999999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128</v>
      </c>
      <c r="AT104" s="217" t="s">
        <v>123</v>
      </c>
      <c r="AU104" s="217" t="s">
        <v>82</v>
      </c>
      <c r="AY104" s="19" t="s">
        <v>121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128</v>
      </c>
      <c r="BM104" s="217" t="s">
        <v>147</v>
      </c>
    </row>
    <row r="105" spans="1:47" s="2" customFormat="1" ht="12">
      <c r="A105" s="40"/>
      <c r="B105" s="41"/>
      <c r="C105" s="42"/>
      <c r="D105" s="219" t="s">
        <v>130</v>
      </c>
      <c r="E105" s="42"/>
      <c r="F105" s="220" t="s">
        <v>148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130</v>
      </c>
      <c r="AU105" s="19" t="s">
        <v>82</v>
      </c>
    </row>
    <row r="106" spans="1:51" s="14" customFormat="1" ht="12">
      <c r="A106" s="14"/>
      <c r="B106" s="236"/>
      <c r="C106" s="237"/>
      <c r="D106" s="226" t="s">
        <v>132</v>
      </c>
      <c r="E106" s="238" t="s">
        <v>19</v>
      </c>
      <c r="F106" s="239" t="s">
        <v>149</v>
      </c>
      <c r="G106" s="237"/>
      <c r="H106" s="238" t="s">
        <v>19</v>
      </c>
      <c r="I106" s="240"/>
      <c r="J106" s="237"/>
      <c r="K106" s="237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132</v>
      </c>
      <c r="AU106" s="245" t="s">
        <v>82</v>
      </c>
      <c r="AV106" s="14" t="s">
        <v>80</v>
      </c>
      <c r="AW106" s="14" t="s">
        <v>33</v>
      </c>
      <c r="AX106" s="14" t="s">
        <v>72</v>
      </c>
      <c r="AY106" s="245" t="s">
        <v>121</v>
      </c>
    </row>
    <row r="107" spans="1:51" s="13" customFormat="1" ht="12">
      <c r="A107" s="13"/>
      <c r="B107" s="224"/>
      <c r="C107" s="225"/>
      <c r="D107" s="226" t="s">
        <v>132</v>
      </c>
      <c r="E107" s="227" t="s">
        <v>19</v>
      </c>
      <c r="F107" s="228" t="s">
        <v>7</v>
      </c>
      <c r="G107" s="225"/>
      <c r="H107" s="229">
        <v>21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132</v>
      </c>
      <c r="AU107" s="235" t="s">
        <v>82</v>
      </c>
      <c r="AV107" s="13" t="s">
        <v>82</v>
      </c>
      <c r="AW107" s="13" t="s">
        <v>33</v>
      </c>
      <c r="AX107" s="13" t="s">
        <v>80</v>
      </c>
      <c r="AY107" s="235" t="s">
        <v>121</v>
      </c>
    </row>
    <row r="108" spans="1:65" s="2" customFormat="1" ht="37.8" customHeight="1">
      <c r="A108" s="40"/>
      <c r="B108" s="41"/>
      <c r="C108" s="206" t="s">
        <v>150</v>
      </c>
      <c r="D108" s="206" t="s">
        <v>123</v>
      </c>
      <c r="E108" s="207" t="s">
        <v>151</v>
      </c>
      <c r="F108" s="208" t="s">
        <v>152</v>
      </c>
      <c r="G108" s="209" t="s">
        <v>126</v>
      </c>
      <c r="H108" s="210">
        <v>180</v>
      </c>
      <c r="I108" s="211"/>
      <c r="J108" s="212">
        <f>ROUND(I108*H108,2)</f>
        <v>0</v>
      </c>
      <c r="K108" s="208" t="s">
        <v>127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0.44</v>
      </c>
      <c r="T108" s="216">
        <f>S108*H108</f>
        <v>79.2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128</v>
      </c>
      <c r="AT108" s="217" t="s">
        <v>123</v>
      </c>
      <c r="AU108" s="217" t="s">
        <v>82</v>
      </c>
      <c r="AY108" s="19" t="s">
        <v>121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128</v>
      </c>
      <c r="BM108" s="217" t="s">
        <v>153</v>
      </c>
    </row>
    <row r="109" spans="1:47" s="2" customFormat="1" ht="12">
      <c r="A109" s="40"/>
      <c r="B109" s="41"/>
      <c r="C109" s="42"/>
      <c r="D109" s="219" t="s">
        <v>130</v>
      </c>
      <c r="E109" s="42"/>
      <c r="F109" s="220" t="s">
        <v>154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130</v>
      </c>
      <c r="AU109" s="19" t="s">
        <v>82</v>
      </c>
    </row>
    <row r="110" spans="1:51" s="14" customFormat="1" ht="12">
      <c r="A110" s="14"/>
      <c r="B110" s="236"/>
      <c r="C110" s="237"/>
      <c r="D110" s="226" t="s">
        <v>132</v>
      </c>
      <c r="E110" s="238" t="s">
        <v>19</v>
      </c>
      <c r="F110" s="239" t="s">
        <v>155</v>
      </c>
      <c r="G110" s="237"/>
      <c r="H110" s="238" t="s">
        <v>19</v>
      </c>
      <c r="I110" s="240"/>
      <c r="J110" s="237"/>
      <c r="K110" s="237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132</v>
      </c>
      <c r="AU110" s="245" t="s">
        <v>82</v>
      </c>
      <c r="AV110" s="14" t="s">
        <v>80</v>
      </c>
      <c r="AW110" s="14" t="s">
        <v>33</v>
      </c>
      <c r="AX110" s="14" t="s">
        <v>72</v>
      </c>
      <c r="AY110" s="245" t="s">
        <v>121</v>
      </c>
    </row>
    <row r="111" spans="1:51" s="13" customFormat="1" ht="12">
      <c r="A111" s="13"/>
      <c r="B111" s="224"/>
      <c r="C111" s="225"/>
      <c r="D111" s="226" t="s">
        <v>132</v>
      </c>
      <c r="E111" s="227" t="s">
        <v>19</v>
      </c>
      <c r="F111" s="228" t="s">
        <v>156</v>
      </c>
      <c r="G111" s="225"/>
      <c r="H111" s="229">
        <v>180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132</v>
      </c>
      <c r="AU111" s="235" t="s">
        <v>82</v>
      </c>
      <c r="AV111" s="13" t="s">
        <v>82</v>
      </c>
      <c r="AW111" s="13" t="s">
        <v>33</v>
      </c>
      <c r="AX111" s="13" t="s">
        <v>80</v>
      </c>
      <c r="AY111" s="235" t="s">
        <v>121</v>
      </c>
    </row>
    <row r="112" spans="1:65" s="2" customFormat="1" ht="37.8" customHeight="1">
      <c r="A112" s="40"/>
      <c r="B112" s="41"/>
      <c r="C112" s="206" t="s">
        <v>157</v>
      </c>
      <c r="D112" s="206" t="s">
        <v>123</v>
      </c>
      <c r="E112" s="207" t="s">
        <v>158</v>
      </c>
      <c r="F112" s="208" t="s">
        <v>159</v>
      </c>
      <c r="G112" s="209" t="s">
        <v>126</v>
      </c>
      <c r="H112" s="210">
        <v>180</v>
      </c>
      <c r="I112" s="211"/>
      <c r="J112" s="212">
        <f>ROUND(I112*H112,2)</f>
        <v>0</v>
      </c>
      <c r="K112" s="208" t="s">
        <v>127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0.325</v>
      </c>
      <c r="T112" s="216">
        <f>S112*H112</f>
        <v>58.5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128</v>
      </c>
      <c r="AT112" s="217" t="s">
        <v>123</v>
      </c>
      <c r="AU112" s="217" t="s">
        <v>82</v>
      </c>
      <c r="AY112" s="19" t="s">
        <v>121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128</v>
      </c>
      <c r="BM112" s="217" t="s">
        <v>160</v>
      </c>
    </row>
    <row r="113" spans="1:47" s="2" customFormat="1" ht="12">
      <c r="A113" s="40"/>
      <c r="B113" s="41"/>
      <c r="C113" s="42"/>
      <c r="D113" s="219" t="s">
        <v>130</v>
      </c>
      <c r="E113" s="42"/>
      <c r="F113" s="220" t="s">
        <v>161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130</v>
      </c>
      <c r="AU113" s="19" t="s">
        <v>82</v>
      </c>
    </row>
    <row r="114" spans="1:51" s="14" customFormat="1" ht="12">
      <c r="A114" s="14"/>
      <c r="B114" s="236"/>
      <c r="C114" s="237"/>
      <c r="D114" s="226" t="s">
        <v>132</v>
      </c>
      <c r="E114" s="238" t="s">
        <v>19</v>
      </c>
      <c r="F114" s="239" t="s">
        <v>155</v>
      </c>
      <c r="G114" s="237"/>
      <c r="H114" s="238" t="s">
        <v>19</v>
      </c>
      <c r="I114" s="240"/>
      <c r="J114" s="237"/>
      <c r="K114" s="237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132</v>
      </c>
      <c r="AU114" s="245" t="s">
        <v>82</v>
      </c>
      <c r="AV114" s="14" t="s">
        <v>80</v>
      </c>
      <c r="AW114" s="14" t="s">
        <v>33</v>
      </c>
      <c r="AX114" s="14" t="s">
        <v>72</v>
      </c>
      <c r="AY114" s="245" t="s">
        <v>121</v>
      </c>
    </row>
    <row r="115" spans="1:51" s="13" customFormat="1" ht="12">
      <c r="A115" s="13"/>
      <c r="B115" s="224"/>
      <c r="C115" s="225"/>
      <c r="D115" s="226" t="s">
        <v>132</v>
      </c>
      <c r="E115" s="227" t="s">
        <v>19</v>
      </c>
      <c r="F115" s="228" t="s">
        <v>156</v>
      </c>
      <c r="G115" s="225"/>
      <c r="H115" s="229">
        <v>180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132</v>
      </c>
      <c r="AU115" s="235" t="s">
        <v>82</v>
      </c>
      <c r="AV115" s="13" t="s">
        <v>82</v>
      </c>
      <c r="AW115" s="13" t="s">
        <v>33</v>
      </c>
      <c r="AX115" s="13" t="s">
        <v>80</v>
      </c>
      <c r="AY115" s="235" t="s">
        <v>121</v>
      </c>
    </row>
    <row r="116" spans="1:65" s="2" customFormat="1" ht="37.8" customHeight="1">
      <c r="A116" s="40"/>
      <c r="B116" s="41"/>
      <c r="C116" s="206" t="s">
        <v>162</v>
      </c>
      <c r="D116" s="206" t="s">
        <v>123</v>
      </c>
      <c r="E116" s="207" t="s">
        <v>163</v>
      </c>
      <c r="F116" s="208" t="s">
        <v>164</v>
      </c>
      <c r="G116" s="209" t="s">
        <v>126</v>
      </c>
      <c r="H116" s="210">
        <v>180</v>
      </c>
      <c r="I116" s="211"/>
      <c r="J116" s="212">
        <f>ROUND(I116*H116,2)</f>
        <v>0</v>
      </c>
      <c r="K116" s="208" t="s">
        <v>127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0.316</v>
      </c>
      <c r="T116" s="216">
        <f>S116*H116</f>
        <v>56.88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128</v>
      </c>
      <c r="AT116" s="217" t="s">
        <v>123</v>
      </c>
      <c r="AU116" s="217" t="s">
        <v>82</v>
      </c>
      <c r="AY116" s="19" t="s">
        <v>121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128</v>
      </c>
      <c r="BM116" s="217" t="s">
        <v>165</v>
      </c>
    </row>
    <row r="117" spans="1:47" s="2" customFormat="1" ht="12">
      <c r="A117" s="40"/>
      <c r="B117" s="41"/>
      <c r="C117" s="42"/>
      <c r="D117" s="219" t="s">
        <v>130</v>
      </c>
      <c r="E117" s="42"/>
      <c r="F117" s="220" t="s">
        <v>166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130</v>
      </c>
      <c r="AU117" s="19" t="s">
        <v>82</v>
      </c>
    </row>
    <row r="118" spans="1:51" s="14" customFormat="1" ht="12">
      <c r="A118" s="14"/>
      <c r="B118" s="236"/>
      <c r="C118" s="237"/>
      <c r="D118" s="226" t="s">
        <v>132</v>
      </c>
      <c r="E118" s="238" t="s">
        <v>19</v>
      </c>
      <c r="F118" s="239" t="s">
        <v>155</v>
      </c>
      <c r="G118" s="237"/>
      <c r="H118" s="238" t="s">
        <v>19</v>
      </c>
      <c r="I118" s="240"/>
      <c r="J118" s="237"/>
      <c r="K118" s="237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132</v>
      </c>
      <c r="AU118" s="245" t="s">
        <v>82</v>
      </c>
      <c r="AV118" s="14" t="s">
        <v>80</v>
      </c>
      <c r="AW118" s="14" t="s">
        <v>33</v>
      </c>
      <c r="AX118" s="14" t="s">
        <v>72</v>
      </c>
      <c r="AY118" s="245" t="s">
        <v>121</v>
      </c>
    </row>
    <row r="119" spans="1:51" s="13" customFormat="1" ht="12">
      <c r="A119" s="13"/>
      <c r="B119" s="224"/>
      <c r="C119" s="225"/>
      <c r="D119" s="226" t="s">
        <v>132</v>
      </c>
      <c r="E119" s="227" t="s">
        <v>19</v>
      </c>
      <c r="F119" s="228" t="s">
        <v>156</v>
      </c>
      <c r="G119" s="225"/>
      <c r="H119" s="229">
        <v>180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132</v>
      </c>
      <c r="AU119" s="235" t="s">
        <v>82</v>
      </c>
      <c r="AV119" s="13" t="s">
        <v>82</v>
      </c>
      <c r="AW119" s="13" t="s">
        <v>33</v>
      </c>
      <c r="AX119" s="13" t="s">
        <v>80</v>
      </c>
      <c r="AY119" s="235" t="s">
        <v>121</v>
      </c>
    </row>
    <row r="120" spans="1:65" s="2" customFormat="1" ht="37.8" customHeight="1">
      <c r="A120" s="40"/>
      <c r="B120" s="41"/>
      <c r="C120" s="206" t="s">
        <v>167</v>
      </c>
      <c r="D120" s="206" t="s">
        <v>123</v>
      </c>
      <c r="E120" s="207" t="s">
        <v>168</v>
      </c>
      <c r="F120" s="208" t="s">
        <v>169</v>
      </c>
      <c r="G120" s="209" t="s">
        <v>126</v>
      </c>
      <c r="H120" s="210">
        <v>521.205</v>
      </c>
      <c r="I120" s="211"/>
      <c r="J120" s="212">
        <f>ROUND(I120*H120,2)</f>
        <v>0</v>
      </c>
      <c r="K120" s="208" t="s">
        <v>127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0.44</v>
      </c>
      <c r="T120" s="216">
        <f>S120*H120</f>
        <v>229.33020000000002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128</v>
      </c>
      <c r="AT120" s="217" t="s">
        <v>123</v>
      </c>
      <c r="AU120" s="217" t="s">
        <v>82</v>
      </c>
      <c r="AY120" s="19" t="s">
        <v>121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128</v>
      </c>
      <c r="BM120" s="217" t="s">
        <v>170</v>
      </c>
    </row>
    <row r="121" spans="1:47" s="2" customFormat="1" ht="12">
      <c r="A121" s="40"/>
      <c r="B121" s="41"/>
      <c r="C121" s="42"/>
      <c r="D121" s="219" t="s">
        <v>130</v>
      </c>
      <c r="E121" s="42"/>
      <c r="F121" s="220" t="s">
        <v>171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130</v>
      </c>
      <c r="AU121" s="19" t="s">
        <v>82</v>
      </c>
    </row>
    <row r="122" spans="1:51" s="14" customFormat="1" ht="12">
      <c r="A122" s="14"/>
      <c r="B122" s="236"/>
      <c r="C122" s="237"/>
      <c r="D122" s="226" t="s">
        <v>132</v>
      </c>
      <c r="E122" s="238" t="s">
        <v>19</v>
      </c>
      <c r="F122" s="239" t="s">
        <v>172</v>
      </c>
      <c r="G122" s="237"/>
      <c r="H122" s="238" t="s">
        <v>19</v>
      </c>
      <c r="I122" s="240"/>
      <c r="J122" s="237"/>
      <c r="K122" s="237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132</v>
      </c>
      <c r="AU122" s="245" t="s">
        <v>82</v>
      </c>
      <c r="AV122" s="14" t="s">
        <v>80</v>
      </c>
      <c r="AW122" s="14" t="s">
        <v>33</v>
      </c>
      <c r="AX122" s="14" t="s">
        <v>72</v>
      </c>
      <c r="AY122" s="245" t="s">
        <v>121</v>
      </c>
    </row>
    <row r="123" spans="1:51" s="13" customFormat="1" ht="12">
      <c r="A123" s="13"/>
      <c r="B123" s="224"/>
      <c r="C123" s="225"/>
      <c r="D123" s="226" t="s">
        <v>132</v>
      </c>
      <c r="E123" s="227" t="s">
        <v>19</v>
      </c>
      <c r="F123" s="228" t="s">
        <v>173</v>
      </c>
      <c r="G123" s="225"/>
      <c r="H123" s="229">
        <v>521.205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132</v>
      </c>
      <c r="AU123" s="235" t="s">
        <v>82</v>
      </c>
      <c r="AV123" s="13" t="s">
        <v>82</v>
      </c>
      <c r="AW123" s="13" t="s">
        <v>33</v>
      </c>
      <c r="AX123" s="13" t="s">
        <v>80</v>
      </c>
      <c r="AY123" s="235" t="s">
        <v>121</v>
      </c>
    </row>
    <row r="124" spans="1:65" s="2" customFormat="1" ht="33" customHeight="1">
      <c r="A124" s="40"/>
      <c r="B124" s="41"/>
      <c r="C124" s="206" t="s">
        <v>174</v>
      </c>
      <c r="D124" s="206" t="s">
        <v>123</v>
      </c>
      <c r="E124" s="207" t="s">
        <v>175</v>
      </c>
      <c r="F124" s="208" t="s">
        <v>176</v>
      </c>
      <c r="G124" s="209" t="s">
        <v>126</v>
      </c>
      <c r="H124" s="210">
        <v>521.205</v>
      </c>
      <c r="I124" s="211"/>
      <c r="J124" s="212">
        <f>ROUND(I124*H124,2)</f>
        <v>0</v>
      </c>
      <c r="K124" s="208" t="s">
        <v>127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0.316</v>
      </c>
      <c r="T124" s="216">
        <f>S124*H124</f>
        <v>164.70078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128</v>
      </c>
      <c r="AT124" s="217" t="s">
        <v>123</v>
      </c>
      <c r="AU124" s="217" t="s">
        <v>82</v>
      </c>
      <c r="AY124" s="19" t="s">
        <v>121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128</v>
      </c>
      <c r="BM124" s="217" t="s">
        <v>177</v>
      </c>
    </row>
    <row r="125" spans="1:47" s="2" customFormat="1" ht="12">
      <c r="A125" s="40"/>
      <c r="B125" s="41"/>
      <c r="C125" s="42"/>
      <c r="D125" s="219" t="s">
        <v>130</v>
      </c>
      <c r="E125" s="42"/>
      <c r="F125" s="220" t="s">
        <v>178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130</v>
      </c>
      <c r="AU125" s="19" t="s">
        <v>82</v>
      </c>
    </row>
    <row r="126" spans="1:51" s="14" customFormat="1" ht="12">
      <c r="A126" s="14"/>
      <c r="B126" s="236"/>
      <c r="C126" s="237"/>
      <c r="D126" s="226" t="s">
        <v>132</v>
      </c>
      <c r="E126" s="238" t="s">
        <v>19</v>
      </c>
      <c r="F126" s="239" t="s">
        <v>172</v>
      </c>
      <c r="G126" s="237"/>
      <c r="H126" s="238" t="s">
        <v>19</v>
      </c>
      <c r="I126" s="240"/>
      <c r="J126" s="237"/>
      <c r="K126" s="237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132</v>
      </c>
      <c r="AU126" s="245" t="s">
        <v>82</v>
      </c>
      <c r="AV126" s="14" t="s">
        <v>80</v>
      </c>
      <c r="AW126" s="14" t="s">
        <v>33</v>
      </c>
      <c r="AX126" s="14" t="s">
        <v>72</v>
      </c>
      <c r="AY126" s="245" t="s">
        <v>121</v>
      </c>
    </row>
    <row r="127" spans="1:51" s="13" customFormat="1" ht="12">
      <c r="A127" s="13"/>
      <c r="B127" s="224"/>
      <c r="C127" s="225"/>
      <c r="D127" s="226" t="s">
        <v>132</v>
      </c>
      <c r="E127" s="227" t="s">
        <v>19</v>
      </c>
      <c r="F127" s="228" t="s">
        <v>173</v>
      </c>
      <c r="G127" s="225"/>
      <c r="H127" s="229">
        <v>521.205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132</v>
      </c>
      <c r="AU127" s="235" t="s">
        <v>82</v>
      </c>
      <c r="AV127" s="13" t="s">
        <v>82</v>
      </c>
      <c r="AW127" s="13" t="s">
        <v>33</v>
      </c>
      <c r="AX127" s="13" t="s">
        <v>80</v>
      </c>
      <c r="AY127" s="235" t="s">
        <v>121</v>
      </c>
    </row>
    <row r="128" spans="1:65" s="2" customFormat="1" ht="37.8" customHeight="1">
      <c r="A128" s="40"/>
      <c r="B128" s="41"/>
      <c r="C128" s="206" t="s">
        <v>179</v>
      </c>
      <c r="D128" s="206" t="s">
        <v>123</v>
      </c>
      <c r="E128" s="207" t="s">
        <v>180</v>
      </c>
      <c r="F128" s="208" t="s">
        <v>181</v>
      </c>
      <c r="G128" s="209" t="s">
        <v>126</v>
      </c>
      <c r="H128" s="210">
        <v>21</v>
      </c>
      <c r="I128" s="211"/>
      <c r="J128" s="212">
        <f>ROUND(I128*H128,2)</f>
        <v>0</v>
      </c>
      <c r="K128" s="208" t="s">
        <v>127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0.44</v>
      </c>
      <c r="T128" s="216">
        <f>S128*H128</f>
        <v>9.24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128</v>
      </c>
      <c r="AT128" s="217" t="s">
        <v>123</v>
      </c>
      <c r="AU128" s="217" t="s">
        <v>82</v>
      </c>
      <c r="AY128" s="19" t="s">
        <v>121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128</v>
      </c>
      <c r="BM128" s="217" t="s">
        <v>182</v>
      </c>
    </row>
    <row r="129" spans="1:47" s="2" customFormat="1" ht="12">
      <c r="A129" s="40"/>
      <c r="B129" s="41"/>
      <c r="C129" s="42"/>
      <c r="D129" s="219" t="s">
        <v>130</v>
      </c>
      <c r="E129" s="42"/>
      <c r="F129" s="220" t="s">
        <v>183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130</v>
      </c>
      <c r="AU129" s="19" t="s">
        <v>82</v>
      </c>
    </row>
    <row r="130" spans="1:51" s="14" customFormat="1" ht="12">
      <c r="A130" s="14"/>
      <c r="B130" s="236"/>
      <c r="C130" s="237"/>
      <c r="D130" s="226" t="s">
        <v>132</v>
      </c>
      <c r="E130" s="238" t="s">
        <v>19</v>
      </c>
      <c r="F130" s="239" t="s">
        <v>149</v>
      </c>
      <c r="G130" s="237"/>
      <c r="H130" s="238" t="s">
        <v>19</v>
      </c>
      <c r="I130" s="240"/>
      <c r="J130" s="237"/>
      <c r="K130" s="237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132</v>
      </c>
      <c r="AU130" s="245" t="s">
        <v>82</v>
      </c>
      <c r="AV130" s="14" t="s">
        <v>80</v>
      </c>
      <c r="AW130" s="14" t="s">
        <v>33</v>
      </c>
      <c r="AX130" s="14" t="s">
        <v>72</v>
      </c>
      <c r="AY130" s="245" t="s">
        <v>121</v>
      </c>
    </row>
    <row r="131" spans="1:51" s="13" customFormat="1" ht="12">
      <c r="A131" s="13"/>
      <c r="B131" s="224"/>
      <c r="C131" s="225"/>
      <c r="D131" s="226" t="s">
        <v>132</v>
      </c>
      <c r="E131" s="227" t="s">
        <v>19</v>
      </c>
      <c r="F131" s="228" t="s">
        <v>7</v>
      </c>
      <c r="G131" s="225"/>
      <c r="H131" s="229">
        <v>21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132</v>
      </c>
      <c r="AU131" s="235" t="s">
        <v>82</v>
      </c>
      <c r="AV131" s="13" t="s">
        <v>82</v>
      </c>
      <c r="AW131" s="13" t="s">
        <v>33</v>
      </c>
      <c r="AX131" s="13" t="s">
        <v>80</v>
      </c>
      <c r="AY131" s="235" t="s">
        <v>121</v>
      </c>
    </row>
    <row r="132" spans="1:65" s="2" customFormat="1" ht="24.15" customHeight="1">
      <c r="A132" s="40"/>
      <c r="B132" s="41"/>
      <c r="C132" s="206" t="s">
        <v>184</v>
      </c>
      <c r="D132" s="206" t="s">
        <v>123</v>
      </c>
      <c r="E132" s="207" t="s">
        <v>185</v>
      </c>
      <c r="F132" s="208" t="s">
        <v>186</v>
      </c>
      <c r="G132" s="209" t="s">
        <v>187</v>
      </c>
      <c r="H132" s="210">
        <v>236.5</v>
      </c>
      <c r="I132" s="211"/>
      <c r="J132" s="212">
        <f>ROUND(I132*H132,2)</f>
        <v>0</v>
      </c>
      <c r="K132" s="208" t="s">
        <v>127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0.29</v>
      </c>
      <c r="T132" s="216">
        <f>S132*H132</f>
        <v>68.585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128</v>
      </c>
      <c r="AT132" s="217" t="s">
        <v>123</v>
      </c>
      <c r="AU132" s="217" t="s">
        <v>82</v>
      </c>
      <c r="AY132" s="19" t="s">
        <v>121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128</v>
      </c>
      <c r="BM132" s="217" t="s">
        <v>188</v>
      </c>
    </row>
    <row r="133" spans="1:47" s="2" customFormat="1" ht="12">
      <c r="A133" s="40"/>
      <c r="B133" s="41"/>
      <c r="C133" s="42"/>
      <c r="D133" s="219" t="s">
        <v>130</v>
      </c>
      <c r="E133" s="42"/>
      <c r="F133" s="220" t="s">
        <v>189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130</v>
      </c>
      <c r="AU133" s="19" t="s">
        <v>82</v>
      </c>
    </row>
    <row r="134" spans="1:51" s="14" customFormat="1" ht="12">
      <c r="A134" s="14"/>
      <c r="B134" s="236"/>
      <c r="C134" s="237"/>
      <c r="D134" s="226" t="s">
        <v>132</v>
      </c>
      <c r="E134" s="238" t="s">
        <v>19</v>
      </c>
      <c r="F134" s="239" t="s">
        <v>190</v>
      </c>
      <c r="G134" s="237"/>
      <c r="H134" s="238" t="s">
        <v>19</v>
      </c>
      <c r="I134" s="240"/>
      <c r="J134" s="237"/>
      <c r="K134" s="237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132</v>
      </c>
      <c r="AU134" s="245" t="s">
        <v>82</v>
      </c>
      <c r="AV134" s="14" t="s">
        <v>80</v>
      </c>
      <c r="AW134" s="14" t="s">
        <v>33</v>
      </c>
      <c r="AX134" s="14" t="s">
        <v>72</v>
      </c>
      <c r="AY134" s="245" t="s">
        <v>121</v>
      </c>
    </row>
    <row r="135" spans="1:51" s="13" customFormat="1" ht="12">
      <c r="A135" s="13"/>
      <c r="B135" s="224"/>
      <c r="C135" s="225"/>
      <c r="D135" s="226" t="s">
        <v>132</v>
      </c>
      <c r="E135" s="227" t="s">
        <v>19</v>
      </c>
      <c r="F135" s="228" t="s">
        <v>191</v>
      </c>
      <c r="G135" s="225"/>
      <c r="H135" s="229">
        <v>236.5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132</v>
      </c>
      <c r="AU135" s="235" t="s">
        <v>82</v>
      </c>
      <c r="AV135" s="13" t="s">
        <v>82</v>
      </c>
      <c r="AW135" s="13" t="s">
        <v>33</v>
      </c>
      <c r="AX135" s="13" t="s">
        <v>80</v>
      </c>
      <c r="AY135" s="235" t="s">
        <v>121</v>
      </c>
    </row>
    <row r="136" spans="1:65" s="2" customFormat="1" ht="21.75" customHeight="1">
      <c r="A136" s="40"/>
      <c r="B136" s="41"/>
      <c r="C136" s="206" t="s">
        <v>192</v>
      </c>
      <c r="D136" s="206" t="s">
        <v>123</v>
      </c>
      <c r="E136" s="207" t="s">
        <v>193</v>
      </c>
      <c r="F136" s="208" t="s">
        <v>194</v>
      </c>
      <c r="G136" s="209" t="s">
        <v>195</v>
      </c>
      <c r="H136" s="210">
        <v>76.5</v>
      </c>
      <c r="I136" s="211"/>
      <c r="J136" s="212">
        <f>ROUND(I136*H136,2)</f>
        <v>0</v>
      </c>
      <c r="K136" s="208" t="s">
        <v>127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128</v>
      </c>
      <c r="AT136" s="217" t="s">
        <v>123</v>
      </c>
      <c r="AU136" s="217" t="s">
        <v>82</v>
      </c>
      <c r="AY136" s="19" t="s">
        <v>121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128</v>
      </c>
      <c r="BM136" s="217" t="s">
        <v>196</v>
      </c>
    </row>
    <row r="137" spans="1:47" s="2" customFormat="1" ht="12">
      <c r="A137" s="40"/>
      <c r="B137" s="41"/>
      <c r="C137" s="42"/>
      <c r="D137" s="219" t="s">
        <v>130</v>
      </c>
      <c r="E137" s="42"/>
      <c r="F137" s="220" t="s">
        <v>197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130</v>
      </c>
      <c r="AU137" s="19" t="s">
        <v>82</v>
      </c>
    </row>
    <row r="138" spans="1:51" s="14" customFormat="1" ht="12">
      <c r="A138" s="14"/>
      <c r="B138" s="236"/>
      <c r="C138" s="237"/>
      <c r="D138" s="226" t="s">
        <v>132</v>
      </c>
      <c r="E138" s="238" t="s">
        <v>19</v>
      </c>
      <c r="F138" s="239" t="s">
        <v>198</v>
      </c>
      <c r="G138" s="237"/>
      <c r="H138" s="238" t="s">
        <v>19</v>
      </c>
      <c r="I138" s="240"/>
      <c r="J138" s="237"/>
      <c r="K138" s="237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132</v>
      </c>
      <c r="AU138" s="245" t="s">
        <v>82</v>
      </c>
      <c r="AV138" s="14" t="s">
        <v>80</v>
      </c>
      <c r="AW138" s="14" t="s">
        <v>33</v>
      </c>
      <c r="AX138" s="14" t="s">
        <v>72</v>
      </c>
      <c r="AY138" s="245" t="s">
        <v>121</v>
      </c>
    </row>
    <row r="139" spans="1:51" s="13" customFormat="1" ht="12">
      <c r="A139" s="13"/>
      <c r="B139" s="224"/>
      <c r="C139" s="225"/>
      <c r="D139" s="226" t="s">
        <v>132</v>
      </c>
      <c r="E139" s="227" t="s">
        <v>19</v>
      </c>
      <c r="F139" s="228" t="s">
        <v>199</v>
      </c>
      <c r="G139" s="225"/>
      <c r="H139" s="229">
        <v>58.05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132</v>
      </c>
      <c r="AU139" s="235" t="s">
        <v>82</v>
      </c>
      <c r="AV139" s="13" t="s">
        <v>82</v>
      </c>
      <c r="AW139" s="13" t="s">
        <v>33</v>
      </c>
      <c r="AX139" s="13" t="s">
        <v>72</v>
      </c>
      <c r="AY139" s="235" t="s">
        <v>121</v>
      </c>
    </row>
    <row r="140" spans="1:51" s="13" customFormat="1" ht="12">
      <c r="A140" s="13"/>
      <c r="B140" s="224"/>
      <c r="C140" s="225"/>
      <c r="D140" s="226" t="s">
        <v>132</v>
      </c>
      <c r="E140" s="227" t="s">
        <v>19</v>
      </c>
      <c r="F140" s="228" t="s">
        <v>200</v>
      </c>
      <c r="G140" s="225"/>
      <c r="H140" s="229">
        <v>15.15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132</v>
      </c>
      <c r="AU140" s="235" t="s">
        <v>82</v>
      </c>
      <c r="AV140" s="13" t="s">
        <v>82</v>
      </c>
      <c r="AW140" s="13" t="s">
        <v>33</v>
      </c>
      <c r="AX140" s="13" t="s">
        <v>72</v>
      </c>
      <c r="AY140" s="235" t="s">
        <v>121</v>
      </c>
    </row>
    <row r="141" spans="1:51" s="13" customFormat="1" ht="12">
      <c r="A141" s="13"/>
      <c r="B141" s="224"/>
      <c r="C141" s="225"/>
      <c r="D141" s="226" t="s">
        <v>132</v>
      </c>
      <c r="E141" s="227" t="s">
        <v>19</v>
      </c>
      <c r="F141" s="228" t="s">
        <v>201</v>
      </c>
      <c r="G141" s="225"/>
      <c r="H141" s="229">
        <v>3.3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132</v>
      </c>
      <c r="AU141" s="235" t="s">
        <v>82</v>
      </c>
      <c r="AV141" s="13" t="s">
        <v>82</v>
      </c>
      <c r="AW141" s="13" t="s">
        <v>33</v>
      </c>
      <c r="AX141" s="13" t="s">
        <v>72</v>
      </c>
      <c r="AY141" s="235" t="s">
        <v>121</v>
      </c>
    </row>
    <row r="142" spans="1:51" s="15" customFormat="1" ht="12">
      <c r="A142" s="15"/>
      <c r="B142" s="246"/>
      <c r="C142" s="247"/>
      <c r="D142" s="226" t="s">
        <v>132</v>
      </c>
      <c r="E142" s="248" t="s">
        <v>19</v>
      </c>
      <c r="F142" s="249" t="s">
        <v>202</v>
      </c>
      <c r="G142" s="247"/>
      <c r="H142" s="250">
        <v>76.5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6" t="s">
        <v>132</v>
      </c>
      <c r="AU142" s="256" t="s">
        <v>82</v>
      </c>
      <c r="AV142" s="15" t="s">
        <v>128</v>
      </c>
      <c r="AW142" s="15" t="s">
        <v>33</v>
      </c>
      <c r="AX142" s="15" t="s">
        <v>80</v>
      </c>
      <c r="AY142" s="256" t="s">
        <v>121</v>
      </c>
    </row>
    <row r="143" spans="1:65" s="2" customFormat="1" ht="24.15" customHeight="1">
      <c r="A143" s="40"/>
      <c r="B143" s="41"/>
      <c r="C143" s="206" t="s">
        <v>203</v>
      </c>
      <c r="D143" s="206" t="s">
        <v>123</v>
      </c>
      <c r="E143" s="207" t="s">
        <v>204</v>
      </c>
      <c r="F143" s="208" t="s">
        <v>205</v>
      </c>
      <c r="G143" s="209" t="s">
        <v>195</v>
      </c>
      <c r="H143" s="210">
        <v>4.8</v>
      </c>
      <c r="I143" s="211"/>
      <c r="J143" s="212">
        <f>ROUND(I143*H143,2)</f>
        <v>0</v>
      </c>
      <c r="K143" s="208" t="s">
        <v>127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128</v>
      </c>
      <c r="AT143" s="217" t="s">
        <v>123</v>
      </c>
      <c r="AU143" s="217" t="s">
        <v>82</v>
      </c>
      <c r="AY143" s="19" t="s">
        <v>121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128</v>
      </c>
      <c r="BM143" s="217" t="s">
        <v>206</v>
      </c>
    </row>
    <row r="144" spans="1:47" s="2" customFormat="1" ht="12">
      <c r="A144" s="40"/>
      <c r="B144" s="41"/>
      <c r="C144" s="42"/>
      <c r="D144" s="219" t="s">
        <v>130</v>
      </c>
      <c r="E144" s="42"/>
      <c r="F144" s="220" t="s">
        <v>207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130</v>
      </c>
      <c r="AU144" s="19" t="s">
        <v>82</v>
      </c>
    </row>
    <row r="145" spans="1:51" s="14" customFormat="1" ht="12">
      <c r="A145" s="14"/>
      <c r="B145" s="236"/>
      <c r="C145" s="237"/>
      <c r="D145" s="226" t="s">
        <v>132</v>
      </c>
      <c r="E145" s="238" t="s">
        <v>19</v>
      </c>
      <c r="F145" s="239" t="s">
        <v>208</v>
      </c>
      <c r="G145" s="237"/>
      <c r="H145" s="238" t="s">
        <v>19</v>
      </c>
      <c r="I145" s="240"/>
      <c r="J145" s="237"/>
      <c r="K145" s="237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132</v>
      </c>
      <c r="AU145" s="245" t="s">
        <v>82</v>
      </c>
      <c r="AV145" s="14" t="s">
        <v>80</v>
      </c>
      <c r="AW145" s="14" t="s">
        <v>33</v>
      </c>
      <c r="AX145" s="14" t="s">
        <v>72</v>
      </c>
      <c r="AY145" s="245" t="s">
        <v>121</v>
      </c>
    </row>
    <row r="146" spans="1:51" s="13" customFormat="1" ht="12">
      <c r="A146" s="13"/>
      <c r="B146" s="224"/>
      <c r="C146" s="225"/>
      <c r="D146" s="226" t="s">
        <v>132</v>
      </c>
      <c r="E146" s="227" t="s">
        <v>19</v>
      </c>
      <c r="F146" s="228" t="s">
        <v>209</v>
      </c>
      <c r="G146" s="225"/>
      <c r="H146" s="229">
        <v>4.8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132</v>
      </c>
      <c r="AU146" s="235" t="s">
        <v>82</v>
      </c>
      <c r="AV146" s="13" t="s">
        <v>82</v>
      </c>
      <c r="AW146" s="13" t="s">
        <v>33</v>
      </c>
      <c r="AX146" s="13" t="s">
        <v>80</v>
      </c>
      <c r="AY146" s="235" t="s">
        <v>121</v>
      </c>
    </row>
    <row r="147" spans="1:65" s="2" customFormat="1" ht="37.8" customHeight="1">
      <c r="A147" s="40"/>
      <c r="B147" s="41"/>
      <c r="C147" s="206" t="s">
        <v>133</v>
      </c>
      <c r="D147" s="206" t="s">
        <v>123</v>
      </c>
      <c r="E147" s="207" t="s">
        <v>210</v>
      </c>
      <c r="F147" s="208" t="s">
        <v>211</v>
      </c>
      <c r="G147" s="209" t="s">
        <v>195</v>
      </c>
      <c r="H147" s="210">
        <v>241.3</v>
      </c>
      <c r="I147" s="211"/>
      <c r="J147" s="212">
        <f>ROUND(I147*H147,2)</f>
        <v>0</v>
      </c>
      <c r="K147" s="208" t="s">
        <v>127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128</v>
      </c>
      <c r="AT147" s="217" t="s">
        <v>123</v>
      </c>
      <c r="AU147" s="217" t="s">
        <v>82</v>
      </c>
      <c r="AY147" s="19" t="s">
        <v>121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128</v>
      </c>
      <c r="BM147" s="217" t="s">
        <v>212</v>
      </c>
    </row>
    <row r="148" spans="1:47" s="2" customFormat="1" ht="12">
      <c r="A148" s="40"/>
      <c r="B148" s="41"/>
      <c r="C148" s="42"/>
      <c r="D148" s="219" t="s">
        <v>130</v>
      </c>
      <c r="E148" s="42"/>
      <c r="F148" s="220" t="s">
        <v>213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130</v>
      </c>
      <c r="AU148" s="19" t="s">
        <v>82</v>
      </c>
    </row>
    <row r="149" spans="1:51" s="13" customFormat="1" ht="12">
      <c r="A149" s="13"/>
      <c r="B149" s="224"/>
      <c r="C149" s="225"/>
      <c r="D149" s="226" t="s">
        <v>132</v>
      </c>
      <c r="E149" s="227" t="s">
        <v>19</v>
      </c>
      <c r="F149" s="228" t="s">
        <v>214</v>
      </c>
      <c r="G149" s="225"/>
      <c r="H149" s="229">
        <v>241.3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132</v>
      </c>
      <c r="AU149" s="235" t="s">
        <v>82</v>
      </c>
      <c r="AV149" s="13" t="s">
        <v>82</v>
      </c>
      <c r="AW149" s="13" t="s">
        <v>33</v>
      </c>
      <c r="AX149" s="13" t="s">
        <v>80</v>
      </c>
      <c r="AY149" s="235" t="s">
        <v>121</v>
      </c>
    </row>
    <row r="150" spans="1:65" s="2" customFormat="1" ht="37.8" customHeight="1">
      <c r="A150" s="40"/>
      <c r="B150" s="41"/>
      <c r="C150" s="206" t="s">
        <v>8</v>
      </c>
      <c r="D150" s="206" t="s">
        <v>123</v>
      </c>
      <c r="E150" s="207" t="s">
        <v>215</v>
      </c>
      <c r="F150" s="208" t="s">
        <v>216</v>
      </c>
      <c r="G150" s="209" t="s">
        <v>195</v>
      </c>
      <c r="H150" s="210">
        <v>2413</v>
      </c>
      <c r="I150" s="211"/>
      <c r="J150" s="212">
        <f>ROUND(I150*H150,2)</f>
        <v>0</v>
      </c>
      <c r="K150" s="208" t="s">
        <v>127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128</v>
      </c>
      <c r="AT150" s="217" t="s">
        <v>123</v>
      </c>
      <c r="AU150" s="217" t="s">
        <v>82</v>
      </c>
      <c r="AY150" s="19" t="s">
        <v>121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128</v>
      </c>
      <c r="BM150" s="217" t="s">
        <v>217</v>
      </c>
    </row>
    <row r="151" spans="1:47" s="2" customFormat="1" ht="12">
      <c r="A151" s="40"/>
      <c r="B151" s="41"/>
      <c r="C151" s="42"/>
      <c r="D151" s="219" t="s">
        <v>130</v>
      </c>
      <c r="E151" s="42"/>
      <c r="F151" s="220" t="s">
        <v>218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130</v>
      </c>
      <c r="AU151" s="19" t="s">
        <v>82</v>
      </c>
    </row>
    <row r="152" spans="1:51" s="13" customFormat="1" ht="12">
      <c r="A152" s="13"/>
      <c r="B152" s="224"/>
      <c r="C152" s="225"/>
      <c r="D152" s="226" t="s">
        <v>132</v>
      </c>
      <c r="E152" s="227" t="s">
        <v>19</v>
      </c>
      <c r="F152" s="228" t="s">
        <v>219</v>
      </c>
      <c r="G152" s="225"/>
      <c r="H152" s="229">
        <v>2413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132</v>
      </c>
      <c r="AU152" s="235" t="s">
        <v>82</v>
      </c>
      <c r="AV152" s="13" t="s">
        <v>82</v>
      </c>
      <c r="AW152" s="13" t="s">
        <v>33</v>
      </c>
      <c r="AX152" s="13" t="s">
        <v>80</v>
      </c>
      <c r="AY152" s="235" t="s">
        <v>121</v>
      </c>
    </row>
    <row r="153" spans="1:65" s="2" customFormat="1" ht="24.15" customHeight="1">
      <c r="A153" s="40"/>
      <c r="B153" s="41"/>
      <c r="C153" s="206" t="s">
        <v>220</v>
      </c>
      <c r="D153" s="206" t="s">
        <v>123</v>
      </c>
      <c r="E153" s="207" t="s">
        <v>221</v>
      </c>
      <c r="F153" s="208" t="s">
        <v>222</v>
      </c>
      <c r="G153" s="209" t="s">
        <v>195</v>
      </c>
      <c r="H153" s="210">
        <v>241.3</v>
      </c>
      <c r="I153" s="211"/>
      <c r="J153" s="212">
        <f>ROUND(I153*H153,2)</f>
        <v>0</v>
      </c>
      <c r="K153" s="208" t="s">
        <v>127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128</v>
      </c>
      <c r="AT153" s="217" t="s">
        <v>123</v>
      </c>
      <c r="AU153" s="217" t="s">
        <v>82</v>
      </c>
      <c r="AY153" s="19" t="s">
        <v>121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128</v>
      </c>
      <c r="BM153" s="217" t="s">
        <v>223</v>
      </c>
    </row>
    <row r="154" spans="1:47" s="2" customFormat="1" ht="12">
      <c r="A154" s="40"/>
      <c r="B154" s="41"/>
      <c r="C154" s="42"/>
      <c r="D154" s="219" t="s">
        <v>130</v>
      </c>
      <c r="E154" s="42"/>
      <c r="F154" s="220" t="s">
        <v>224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130</v>
      </c>
      <c r="AU154" s="19" t="s">
        <v>82</v>
      </c>
    </row>
    <row r="155" spans="1:51" s="13" customFormat="1" ht="12">
      <c r="A155" s="13"/>
      <c r="B155" s="224"/>
      <c r="C155" s="225"/>
      <c r="D155" s="226" t="s">
        <v>132</v>
      </c>
      <c r="E155" s="227" t="s">
        <v>19</v>
      </c>
      <c r="F155" s="228" t="s">
        <v>225</v>
      </c>
      <c r="G155" s="225"/>
      <c r="H155" s="229">
        <v>241.3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132</v>
      </c>
      <c r="AU155" s="235" t="s">
        <v>82</v>
      </c>
      <c r="AV155" s="13" t="s">
        <v>82</v>
      </c>
      <c r="AW155" s="13" t="s">
        <v>33</v>
      </c>
      <c r="AX155" s="13" t="s">
        <v>80</v>
      </c>
      <c r="AY155" s="235" t="s">
        <v>121</v>
      </c>
    </row>
    <row r="156" spans="1:65" s="2" customFormat="1" ht="24.15" customHeight="1">
      <c r="A156" s="40"/>
      <c r="B156" s="41"/>
      <c r="C156" s="206" t="s">
        <v>226</v>
      </c>
      <c r="D156" s="206" t="s">
        <v>123</v>
      </c>
      <c r="E156" s="207" t="s">
        <v>227</v>
      </c>
      <c r="F156" s="208" t="s">
        <v>228</v>
      </c>
      <c r="G156" s="209" t="s">
        <v>195</v>
      </c>
      <c r="H156" s="210">
        <v>76.5</v>
      </c>
      <c r="I156" s="211"/>
      <c r="J156" s="212">
        <f>ROUND(I156*H156,2)</f>
        <v>0</v>
      </c>
      <c r="K156" s="208" t="s">
        <v>127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128</v>
      </c>
      <c r="AT156" s="217" t="s">
        <v>123</v>
      </c>
      <c r="AU156" s="217" t="s">
        <v>82</v>
      </c>
      <c r="AY156" s="19" t="s">
        <v>121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128</v>
      </c>
      <c r="BM156" s="217" t="s">
        <v>229</v>
      </c>
    </row>
    <row r="157" spans="1:47" s="2" customFormat="1" ht="12">
      <c r="A157" s="40"/>
      <c r="B157" s="41"/>
      <c r="C157" s="42"/>
      <c r="D157" s="219" t="s">
        <v>130</v>
      </c>
      <c r="E157" s="42"/>
      <c r="F157" s="220" t="s">
        <v>230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130</v>
      </c>
      <c r="AU157" s="19" t="s">
        <v>82</v>
      </c>
    </row>
    <row r="158" spans="1:51" s="14" customFormat="1" ht="12">
      <c r="A158" s="14"/>
      <c r="B158" s="236"/>
      <c r="C158" s="237"/>
      <c r="D158" s="226" t="s">
        <v>132</v>
      </c>
      <c r="E158" s="238" t="s">
        <v>19</v>
      </c>
      <c r="F158" s="239" t="s">
        <v>198</v>
      </c>
      <c r="G158" s="237"/>
      <c r="H158" s="238" t="s">
        <v>19</v>
      </c>
      <c r="I158" s="240"/>
      <c r="J158" s="237"/>
      <c r="K158" s="237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132</v>
      </c>
      <c r="AU158" s="245" t="s">
        <v>82</v>
      </c>
      <c r="AV158" s="14" t="s">
        <v>80</v>
      </c>
      <c r="AW158" s="14" t="s">
        <v>33</v>
      </c>
      <c r="AX158" s="14" t="s">
        <v>72</v>
      </c>
      <c r="AY158" s="245" t="s">
        <v>121</v>
      </c>
    </row>
    <row r="159" spans="1:51" s="13" customFormat="1" ht="12">
      <c r="A159" s="13"/>
      <c r="B159" s="224"/>
      <c r="C159" s="225"/>
      <c r="D159" s="226" t="s">
        <v>132</v>
      </c>
      <c r="E159" s="227" t="s">
        <v>19</v>
      </c>
      <c r="F159" s="228" t="s">
        <v>199</v>
      </c>
      <c r="G159" s="225"/>
      <c r="H159" s="229">
        <v>58.05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132</v>
      </c>
      <c r="AU159" s="235" t="s">
        <v>82</v>
      </c>
      <c r="AV159" s="13" t="s">
        <v>82</v>
      </c>
      <c r="AW159" s="13" t="s">
        <v>33</v>
      </c>
      <c r="AX159" s="13" t="s">
        <v>72</v>
      </c>
      <c r="AY159" s="235" t="s">
        <v>121</v>
      </c>
    </row>
    <row r="160" spans="1:51" s="13" customFormat="1" ht="12">
      <c r="A160" s="13"/>
      <c r="B160" s="224"/>
      <c r="C160" s="225"/>
      <c r="D160" s="226" t="s">
        <v>132</v>
      </c>
      <c r="E160" s="227" t="s">
        <v>19</v>
      </c>
      <c r="F160" s="228" t="s">
        <v>200</v>
      </c>
      <c r="G160" s="225"/>
      <c r="H160" s="229">
        <v>15.15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132</v>
      </c>
      <c r="AU160" s="235" t="s">
        <v>82</v>
      </c>
      <c r="AV160" s="13" t="s">
        <v>82</v>
      </c>
      <c r="AW160" s="13" t="s">
        <v>33</v>
      </c>
      <c r="AX160" s="13" t="s">
        <v>72</v>
      </c>
      <c r="AY160" s="235" t="s">
        <v>121</v>
      </c>
    </row>
    <row r="161" spans="1:51" s="13" customFormat="1" ht="12">
      <c r="A161" s="13"/>
      <c r="B161" s="224"/>
      <c r="C161" s="225"/>
      <c r="D161" s="226" t="s">
        <v>132</v>
      </c>
      <c r="E161" s="227" t="s">
        <v>19</v>
      </c>
      <c r="F161" s="228" t="s">
        <v>201</v>
      </c>
      <c r="G161" s="225"/>
      <c r="H161" s="229">
        <v>3.3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132</v>
      </c>
      <c r="AU161" s="235" t="s">
        <v>82</v>
      </c>
      <c r="AV161" s="13" t="s">
        <v>82</v>
      </c>
      <c r="AW161" s="13" t="s">
        <v>33</v>
      </c>
      <c r="AX161" s="13" t="s">
        <v>72</v>
      </c>
      <c r="AY161" s="235" t="s">
        <v>121</v>
      </c>
    </row>
    <row r="162" spans="1:51" s="15" customFormat="1" ht="12">
      <c r="A162" s="15"/>
      <c r="B162" s="246"/>
      <c r="C162" s="247"/>
      <c r="D162" s="226" t="s">
        <v>132</v>
      </c>
      <c r="E162" s="248" t="s">
        <v>19</v>
      </c>
      <c r="F162" s="249" t="s">
        <v>202</v>
      </c>
      <c r="G162" s="247"/>
      <c r="H162" s="250">
        <v>76.5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6" t="s">
        <v>132</v>
      </c>
      <c r="AU162" s="256" t="s">
        <v>82</v>
      </c>
      <c r="AV162" s="15" t="s">
        <v>128</v>
      </c>
      <c r="AW162" s="15" t="s">
        <v>33</v>
      </c>
      <c r="AX162" s="15" t="s">
        <v>80</v>
      </c>
      <c r="AY162" s="256" t="s">
        <v>121</v>
      </c>
    </row>
    <row r="163" spans="1:65" s="2" customFormat="1" ht="16.5" customHeight="1">
      <c r="A163" s="40"/>
      <c r="B163" s="41"/>
      <c r="C163" s="257" t="s">
        <v>231</v>
      </c>
      <c r="D163" s="257" t="s">
        <v>232</v>
      </c>
      <c r="E163" s="258" t="s">
        <v>233</v>
      </c>
      <c r="F163" s="259" t="s">
        <v>234</v>
      </c>
      <c r="G163" s="260" t="s">
        <v>235</v>
      </c>
      <c r="H163" s="261">
        <v>153</v>
      </c>
      <c r="I163" s="262"/>
      <c r="J163" s="263">
        <f>ROUND(I163*H163,2)</f>
        <v>0</v>
      </c>
      <c r="K163" s="259" t="s">
        <v>127</v>
      </c>
      <c r="L163" s="264"/>
      <c r="M163" s="265" t="s">
        <v>19</v>
      </c>
      <c r="N163" s="266" t="s">
        <v>43</v>
      </c>
      <c r="O163" s="86"/>
      <c r="P163" s="215">
        <f>O163*H163</f>
        <v>0</v>
      </c>
      <c r="Q163" s="215">
        <v>1</v>
      </c>
      <c r="R163" s="215">
        <f>Q163*H163</f>
        <v>153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167</v>
      </c>
      <c r="AT163" s="217" t="s">
        <v>232</v>
      </c>
      <c r="AU163" s="217" t="s">
        <v>82</v>
      </c>
      <c r="AY163" s="19" t="s">
        <v>121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128</v>
      </c>
      <c r="BM163" s="217" t="s">
        <v>236</v>
      </c>
    </row>
    <row r="164" spans="1:51" s="13" customFormat="1" ht="12">
      <c r="A164" s="13"/>
      <c r="B164" s="224"/>
      <c r="C164" s="225"/>
      <c r="D164" s="226" t="s">
        <v>132</v>
      </c>
      <c r="E164" s="227" t="s">
        <v>19</v>
      </c>
      <c r="F164" s="228" t="s">
        <v>237</v>
      </c>
      <c r="G164" s="225"/>
      <c r="H164" s="229">
        <v>153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132</v>
      </c>
      <c r="AU164" s="235" t="s">
        <v>82</v>
      </c>
      <c r="AV164" s="13" t="s">
        <v>82</v>
      </c>
      <c r="AW164" s="13" t="s">
        <v>33</v>
      </c>
      <c r="AX164" s="13" t="s">
        <v>80</v>
      </c>
      <c r="AY164" s="235" t="s">
        <v>121</v>
      </c>
    </row>
    <row r="165" spans="1:65" s="2" customFormat="1" ht="24.15" customHeight="1">
      <c r="A165" s="40"/>
      <c r="B165" s="41"/>
      <c r="C165" s="206" t="s">
        <v>238</v>
      </c>
      <c r="D165" s="206" t="s">
        <v>123</v>
      </c>
      <c r="E165" s="207" t="s">
        <v>239</v>
      </c>
      <c r="F165" s="208" t="s">
        <v>240</v>
      </c>
      <c r="G165" s="209" t="s">
        <v>126</v>
      </c>
      <c r="H165" s="210">
        <v>510</v>
      </c>
      <c r="I165" s="211"/>
      <c r="J165" s="212">
        <f>ROUND(I165*H165,2)</f>
        <v>0</v>
      </c>
      <c r="K165" s="208" t="s">
        <v>127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128</v>
      </c>
      <c r="AT165" s="217" t="s">
        <v>123</v>
      </c>
      <c r="AU165" s="217" t="s">
        <v>82</v>
      </c>
      <c r="AY165" s="19" t="s">
        <v>121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128</v>
      </c>
      <c r="BM165" s="217" t="s">
        <v>241</v>
      </c>
    </row>
    <row r="166" spans="1:47" s="2" customFormat="1" ht="12">
      <c r="A166" s="40"/>
      <c r="B166" s="41"/>
      <c r="C166" s="42"/>
      <c r="D166" s="219" t="s">
        <v>130</v>
      </c>
      <c r="E166" s="42"/>
      <c r="F166" s="220" t="s">
        <v>242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130</v>
      </c>
      <c r="AU166" s="19" t="s">
        <v>82</v>
      </c>
    </row>
    <row r="167" spans="1:51" s="13" customFormat="1" ht="12">
      <c r="A167" s="13"/>
      <c r="B167" s="224"/>
      <c r="C167" s="225"/>
      <c r="D167" s="226" t="s">
        <v>132</v>
      </c>
      <c r="E167" s="227" t="s">
        <v>19</v>
      </c>
      <c r="F167" s="228" t="s">
        <v>243</v>
      </c>
      <c r="G167" s="225"/>
      <c r="H167" s="229">
        <v>510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132</v>
      </c>
      <c r="AU167" s="235" t="s">
        <v>82</v>
      </c>
      <c r="AV167" s="13" t="s">
        <v>82</v>
      </c>
      <c r="AW167" s="13" t="s">
        <v>33</v>
      </c>
      <c r="AX167" s="13" t="s">
        <v>80</v>
      </c>
      <c r="AY167" s="235" t="s">
        <v>121</v>
      </c>
    </row>
    <row r="168" spans="1:65" s="2" customFormat="1" ht="24.15" customHeight="1">
      <c r="A168" s="40"/>
      <c r="B168" s="41"/>
      <c r="C168" s="206" t="s">
        <v>244</v>
      </c>
      <c r="D168" s="206" t="s">
        <v>123</v>
      </c>
      <c r="E168" s="207" t="s">
        <v>245</v>
      </c>
      <c r="F168" s="208" t="s">
        <v>246</v>
      </c>
      <c r="G168" s="209" t="s">
        <v>235</v>
      </c>
      <c r="H168" s="210">
        <v>434.34</v>
      </c>
      <c r="I168" s="211"/>
      <c r="J168" s="212">
        <f>ROUND(I168*H168,2)</f>
        <v>0</v>
      </c>
      <c r="K168" s="208" t="s">
        <v>127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128</v>
      </c>
      <c r="AT168" s="217" t="s">
        <v>123</v>
      </c>
      <c r="AU168" s="217" t="s">
        <v>82</v>
      </c>
      <c r="AY168" s="19" t="s">
        <v>121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128</v>
      </c>
      <c r="BM168" s="217" t="s">
        <v>247</v>
      </c>
    </row>
    <row r="169" spans="1:47" s="2" customFormat="1" ht="12">
      <c r="A169" s="40"/>
      <c r="B169" s="41"/>
      <c r="C169" s="42"/>
      <c r="D169" s="219" t="s">
        <v>130</v>
      </c>
      <c r="E169" s="42"/>
      <c r="F169" s="220" t="s">
        <v>248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130</v>
      </c>
      <c r="AU169" s="19" t="s">
        <v>82</v>
      </c>
    </row>
    <row r="170" spans="1:51" s="13" customFormat="1" ht="12">
      <c r="A170" s="13"/>
      <c r="B170" s="224"/>
      <c r="C170" s="225"/>
      <c r="D170" s="226" t="s">
        <v>132</v>
      </c>
      <c r="E170" s="227" t="s">
        <v>19</v>
      </c>
      <c r="F170" s="228" t="s">
        <v>249</v>
      </c>
      <c r="G170" s="225"/>
      <c r="H170" s="229">
        <v>434.34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132</v>
      </c>
      <c r="AU170" s="235" t="s">
        <v>82</v>
      </c>
      <c r="AV170" s="13" t="s">
        <v>82</v>
      </c>
      <c r="AW170" s="13" t="s">
        <v>33</v>
      </c>
      <c r="AX170" s="13" t="s">
        <v>80</v>
      </c>
      <c r="AY170" s="235" t="s">
        <v>121</v>
      </c>
    </row>
    <row r="171" spans="1:65" s="2" customFormat="1" ht="24.15" customHeight="1">
      <c r="A171" s="40"/>
      <c r="B171" s="41"/>
      <c r="C171" s="206" t="s">
        <v>7</v>
      </c>
      <c r="D171" s="206" t="s">
        <v>123</v>
      </c>
      <c r="E171" s="207" t="s">
        <v>250</v>
      </c>
      <c r="F171" s="208" t="s">
        <v>251</v>
      </c>
      <c r="G171" s="209" t="s">
        <v>195</v>
      </c>
      <c r="H171" s="210">
        <v>241.3</v>
      </c>
      <c r="I171" s="211"/>
      <c r="J171" s="212">
        <f>ROUND(I171*H171,2)</f>
        <v>0</v>
      </c>
      <c r="K171" s="208" t="s">
        <v>127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128</v>
      </c>
      <c r="AT171" s="217" t="s">
        <v>123</v>
      </c>
      <c r="AU171" s="217" t="s">
        <v>82</v>
      </c>
      <c r="AY171" s="19" t="s">
        <v>121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80</v>
      </c>
      <c r="BK171" s="218">
        <f>ROUND(I171*H171,2)</f>
        <v>0</v>
      </c>
      <c r="BL171" s="19" t="s">
        <v>128</v>
      </c>
      <c r="BM171" s="217" t="s">
        <v>252</v>
      </c>
    </row>
    <row r="172" spans="1:47" s="2" customFormat="1" ht="12">
      <c r="A172" s="40"/>
      <c r="B172" s="41"/>
      <c r="C172" s="42"/>
      <c r="D172" s="219" t="s">
        <v>130</v>
      </c>
      <c r="E172" s="42"/>
      <c r="F172" s="220" t="s">
        <v>253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130</v>
      </c>
      <c r="AU172" s="19" t="s">
        <v>82</v>
      </c>
    </row>
    <row r="173" spans="1:51" s="13" customFormat="1" ht="12">
      <c r="A173" s="13"/>
      <c r="B173" s="224"/>
      <c r="C173" s="225"/>
      <c r="D173" s="226" t="s">
        <v>132</v>
      </c>
      <c r="E173" s="227" t="s">
        <v>19</v>
      </c>
      <c r="F173" s="228" t="s">
        <v>225</v>
      </c>
      <c r="G173" s="225"/>
      <c r="H173" s="229">
        <v>241.3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132</v>
      </c>
      <c r="AU173" s="235" t="s">
        <v>82</v>
      </c>
      <c r="AV173" s="13" t="s">
        <v>82</v>
      </c>
      <c r="AW173" s="13" t="s">
        <v>33</v>
      </c>
      <c r="AX173" s="13" t="s">
        <v>80</v>
      </c>
      <c r="AY173" s="235" t="s">
        <v>121</v>
      </c>
    </row>
    <row r="174" spans="1:65" s="2" customFormat="1" ht="24.15" customHeight="1">
      <c r="A174" s="40"/>
      <c r="B174" s="41"/>
      <c r="C174" s="206" t="s">
        <v>254</v>
      </c>
      <c r="D174" s="206" t="s">
        <v>123</v>
      </c>
      <c r="E174" s="207" t="s">
        <v>255</v>
      </c>
      <c r="F174" s="208" t="s">
        <v>256</v>
      </c>
      <c r="G174" s="209" t="s">
        <v>195</v>
      </c>
      <c r="H174" s="210">
        <v>4.8</v>
      </c>
      <c r="I174" s="211"/>
      <c r="J174" s="212">
        <f>ROUND(I174*H174,2)</f>
        <v>0</v>
      </c>
      <c r="K174" s="208" t="s">
        <v>127</v>
      </c>
      <c r="L174" s="46"/>
      <c r="M174" s="213" t="s">
        <v>19</v>
      </c>
      <c r="N174" s="214" t="s">
        <v>43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128</v>
      </c>
      <c r="AT174" s="217" t="s">
        <v>123</v>
      </c>
      <c r="AU174" s="217" t="s">
        <v>82</v>
      </c>
      <c r="AY174" s="19" t="s">
        <v>121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128</v>
      </c>
      <c r="BM174" s="217" t="s">
        <v>257</v>
      </c>
    </row>
    <row r="175" spans="1:47" s="2" customFormat="1" ht="12">
      <c r="A175" s="40"/>
      <c r="B175" s="41"/>
      <c r="C175" s="42"/>
      <c r="D175" s="219" t="s">
        <v>130</v>
      </c>
      <c r="E175" s="42"/>
      <c r="F175" s="220" t="s">
        <v>258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130</v>
      </c>
      <c r="AU175" s="19" t="s">
        <v>82</v>
      </c>
    </row>
    <row r="176" spans="1:51" s="14" customFormat="1" ht="12">
      <c r="A176" s="14"/>
      <c r="B176" s="236"/>
      <c r="C176" s="237"/>
      <c r="D176" s="226" t="s">
        <v>132</v>
      </c>
      <c r="E176" s="238" t="s">
        <v>19</v>
      </c>
      <c r="F176" s="239" t="s">
        <v>208</v>
      </c>
      <c r="G176" s="237"/>
      <c r="H176" s="238" t="s">
        <v>19</v>
      </c>
      <c r="I176" s="240"/>
      <c r="J176" s="237"/>
      <c r="K176" s="237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132</v>
      </c>
      <c r="AU176" s="245" t="s">
        <v>82</v>
      </c>
      <c r="AV176" s="14" t="s">
        <v>80</v>
      </c>
      <c r="AW176" s="14" t="s">
        <v>33</v>
      </c>
      <c r="AX176" s="14" t="s">
        <v>72</v>
      </c>
      <c r="AY176" s="245" t="s">
        <v>121</v>
      </c>
    </row>
    <row r="177" spans="1:51" s="13" customFormat="1" ht="12">
      <c r="A177" s="13"/>
      <c r="B177" s="224"/>
      <c r="C177" s="225"/>
      <c r="D177" s="226" t="s">
        <v>132</v>
      </c>
      <c r="E177" s="227" t="s">
        <v>19</v>
      </c>
      <c r="F177" s="228" t="s">
        <v>209</v>
      </c>
      <c r="G177" s="225"/>
      <c r="H177" s="229">
        <v>4.8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132</v>
      </c>
      <c r="AU177" s="235" t="s">
        <v>82</v>
      </c>
      <c r="AV177" s="13" t="s">
        <v>82</v>
      </c>
      <c r="AW177" s="13" t="s">
        <v>33</v>
      </c>
      <c r="AX177" s="13" t="s">
        <v>80</v>
      </c>
      <c r="AY177" s="235" t="s">
        <v>121</v>
      </c>
    </row>
    <row r="178" spans="1:65" s="2" customFormat="1" ht="16.5" customHeight="1">
      <c r="A178" s="40"/>
      <c r="B178" s="41"/>
      <c r="C178" s="257" t="s">
        <v>259</v>
      </c>
      <c r="D178" s="257" t="s">
        <v>232</v>
      </c>
      <c r="E178" s="258" t="s">
        <v>260</v>
      </c>
      <c r="F178" s="259" t="s">
        <v>261</v>
      </c>
      <c r="G178" s="260" t="s">
        <v>235</v>
      </c>
      <c r="H178" s="261">
        <v>9.6</v>
      </c>
      <c r="I178" s="262"/>
      <c r="J178" s="263">
        <f>ROUND(I178*H178,2)</f>
        <v>0</v>
      </c>
      <c r="K178" s="259" t="s">
        <v>127</v>
      </c>
      <c r="L178" s="264"/>
      <c r="M178" s="265" t="s">
        <v>19</v>
      </c>
      <c r="N178" s="266" t="s">
        <v>43</v>
      </c>
      <c r="O178" s="86"/>
      <c r="P178" s="215">
        <f>O178*H178</f>
        <v>0</v>
      </c>
      <c r="Q178" s="215">
        <v>1</v>
      </c>
      <c r="R178" s="215">
        <f>Q178*H178</f>
        <v>9.6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167</v>
      </c>
      <c r="AT178" s="217" t="s">
        <v>232</v>
      </c>
      <c r="AU178" s="217" t="s">
        <v>82</v>
      </c>
      <c r="AY178" s="19" t="s">
        <v>121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128</v>
      </c>
      <c r="BM178" s="217" t="s">
        <v>262</v>
      </c>
    </row>
    <row r="179" spans="1:51" s="13" customFormat="1" ht="12">
      <c r="A179" s="13"/>
      <c r="B179" s="224"/>
      <c r="C179" s="225"/>
      <c r="D179" s="226" t="s">
        <v>132</v>
      </c>
      <c r="E179" s="227" t="s">
        <v>19</v>
      </c>
      <c r="F179" s="228" t="s">
        <v>263</v>
      </c>
      <c r="G179" s="225"/>
      <c r="H179" s="229">
        <v>9.6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132</v>
      </c>
      <c r="AU179" s="235" t="s">
        <v>82</v>
      </c>
      <c r="AV179" s="13" t="s">
        <v>82</v>
      </c>
      <c r="AW179" s="13" t="s">
        <v>33</v>
      </c>
      <c r="AX179" s="13" t="s">
        <v>80</v>
      </c>
      <c r="AY179" s="235" t="s">
        <v>121</v>
      </c>
    </row>
    <row r="180" spans="1:65" s="2" customFormat="1" ht="24.15" customHeight="1">
      <c r="A180" s="40"/>
      <c r="B180" s="41"/>
      <c r="C180" s="206" t="s">
        <v>264</v>
      </c>
      <c r="D180" s="206" t="s">
        <v>123</v>
      </c>
      <c r="E180" s="207" t="s">
        <v>265</v>
      </c>
      <c r="F180" s="208" t="s">
        <v>266</v>
      </c>
      <c r="G180" s="209" t="s">
        <v>126</v>
      </c>
      <c r="H180" s="210">
        <v>155</v>
      </c>
      <c r="I180" s="211"/>
      <c r="J180" s="212">
        <f>ROUND(I180*H180,2)</f>
        <v>0</v>
      </c>
      <c r="K180" s="208" t="s">
        <v>127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128</v>
      </c>
      <c r="AT180" s="217" t="s">
        <v>123</v>
      </c>
      <c r="AU180" s="217" t="s">
        <v>82</v>
      </c>
      <c r="AY180" s="19" t="s">
        <v>121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128</v>
      </c>
      <c r="BM180" s="217" t="s">
        <v>267</v>
      </c>
    </row>
    <row r="181" spans="1:47" s="2" customFormat="1" ht="12">
      <c r="A181" s="40"/>
      <c r="B181" s="41"/>
      <c r="C181" s="42"/>
      <c r="D181" s="219" t="s">
        <v>130</v>
      </c>
      <c r="E181" s="42"/>
      <c r="F181" s="220" t="s">
        <v>268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130</v>
      </c>
      <c r="AU181" s="19" t="s">
        <v>82</v>
      </c>
    </row>
    <row r="182" spans="1:51" s="13" customFormat="1" ht="12">
      <c r="A182" s="13"/>
      <c r="B182" s="224"/>
      <c r="C182" s="225"/>
      <c r="D182" s="226" t="s">
        <v>132</v>
      </c>
      <c r="E182" s="227" t="s">
        <v>19</v>
      </c>
      <c r="F182" s="228" t="s">
        <v>269</v>
      </c>
      <c r="G182" s="225"/>
      <c r="H182" s="229">
        <v>155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132</v>
      </c>
      <c r="AU182" s="235" t="s">
        <v>82</v>
      </c>
      <c r="AV182" s="13" t="s">
        <v>82</v>
      </c>
      <c r="AW182" s="13" t="s">
        <v>33</v>
      </c>
      <c r="AX182" s="13" t="s">
        <v>80</v>
      </c>
      <c r="AY182" s="235" t="s">
        <v>121</v>
      </c>
    </row>
    <row r="183" spans="1:65" s="2" customFormat="1" ht="16.5" customHeight="1">
      <c r="A183" s="40"/>
      <c r="B183" s="41"/>
      <c r="C183" s="257" t="s">
        <v>270</v>
      </c>
      <c r="D183" s="257" t="s">
        <v>232</v>
      </c>
      <c r="E183" s="258" t="s">
        <v>271</v>
      </c>
      <c r="F183" s="259" t="s">
        <v>272</v>
      </c>
      <c r="G183" s="260" t="s">
        <v>273</v>
      </c>
      <c r="H183" s="261">
        <v>3.1</v>
      </c>
      <c r="I183" s="262"/>
      <c r="J183" s="263">
        <f>ROUND(I183*H183,2)</f>
        <v>0</v>
      </c>
      <c r="K183" s="259" t="s">
        <v>127</v>
      </c>
      <c r="L183" s="264"/>
      <c r="M183" s="265" t="s">
        <v>19</v>
      </c>
      <c r="N183" s="266" t="s">
        <v>43</v>
      </c>
      <c r="O183" s="86"/>
      <c r="P183" s="215">
        <f>O183*H183</f>
        <v>0</v>
      </c>
      <c r="Q183" s="215">
        <v>0.001</v>
      </c>
      <c r="R183" s="215">
        <f>Q183*H183</f>
        <v>0.0031000000000000003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167</v>
      </c>
      <c r="AT183" s="217" t="s">
        <v>232</v>
      </c>
      <c r="AU183" s="217" t="s">
        <v>82</v>
      </c>
      <c r="AY183" s="19" t="s">
        <v>121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80</v>
      </c>
      <c r="BK183" s="218">
        <f>ROUND(I183*H183,2)</f>
        <v>0</v>
      </c>
      <c r="BL183" s="19" t="s">
        <v>128</v>
      </c>
      <c r="BM183" s="217" t="s">
        <v>274</v>
      </c>
    </row>
    <row r="184" spans="1:51" s="13" customFormat="1" ht="12">
      <c r="A184" s="13"/>
      <c r="B184" s="224"/>
      <c r="C184" s="225"/>
      <c r="D184" s="226" t="s">
        <v>132</v>
      </c>
      <c r="E184" s="225"/>
      <c r="F184" s="228" t="s">
        <v>275</v>
      </c>
      <c r="G184" s="225"/>
      <c r="H184" s="229">
        <v>3.1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132</v>
      </c>
      <c r="AU184" s="235" t="s">
        <v>82</v>
      </c>
      <c r="AV184" s="13" t="s">
        <v>82</v>
      </c>
      <c r="AW184" s="13" t="s">
        <v>4</v>
      </c>
      <c r="AX184" s="13" t="s">
        <v>80</v>
      </c>
      <c r="AY184" s="235" t="s">
        <v>121</v>
      </c>
    </row>
    <row r="185" spans="1:65" s="2" customFormat="1" ht="21.75" customHeight="1">
      <c r="A185" s="40"/>
      <c r="B185" s="41"/>
      <c r="C185" s="206" t="s">
        <v>276</v>
      </c>
      <c r="D185" s="206" t="s">
        <v>123</v>
      </c>
      <c r="E185" s="207" t="s">
        <v>277</v>
      </c>
      <c r="F185" s="208" t="s">
        <v>278</v>
      </c>
      <c r="G185" s="209" t="s">
        <v>126</v>
      </c>
      <c r="H185" s="210">
        <v>310</v>
      </c>
      <c r="I185" s="211"/>
      <c r="J185" s="212">
        <f>ROUND(I185*H185,2)</f>
        <v>0</v>
      </c>
      <c r="K185" s="208" t="s">
        <v>127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128</v>
      </c>
      <c r="AT185" s="217" t="s">
        <v>123</v>
      </c>
      <c r="AU185" s="217" t="s">
        <v>82</v>
      </c>
      <c r="AY185" s="19" t="s">
        <v>121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128</v>
      </c>
      <c r="BM185" s="217" t="s">
        <v>279</v>
      </c>
    </row>
    <row r="186" spans="1:47" s="2" customFormat="1" ht="12">
      <c r="A186" s="40"/>
      <c r="B186" s="41"/>
      <c r="C186" s="42"/>
      <c r="D186" s="219" t="s">
        <v>130</v>
      </c>
      <c r="E186" s="42"/>
      <c r="F186" s="220" t="s">
        <v>280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130</v>
      </c>
      <c r="AU186" s="19" t="s">
        <v>82</v>
      </c>
    </row>
    <row r="187" spans="1:51" s="14" customFormat="1" ht="12">
      <c r="A187" s="14"/>
      <c r="B187" s="236"/>
      <c r="C187" s="237"/>
      <c r="D187" s="226" t="s">
        <v>132</v>
      </c>
      <c r="E187" s="238" t="s">
        <v>19</v>
      </c>
      <c r="F187" s="239" t="s">
        <v>281</v>
      </c>
      <c r="G187" s="237"/>
      <c r="H187" s="238" t="s">
        <v>19</v>
      </c>
      <c r="I187" s="240"/>
      <c r="J187" s="237"/>
      <c r="K187" s="237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132</v>
      </c>
      <c r="AU187" s="245" t="s">
        <v>82</v>
      </c>
      <c r="AV187" s="14" t="s">
        <v>80</v>
      </c>
      <c r="AW187" s="14" t="s">
        <v>33</v>
      </c>
      <c r="AX187" s="14" t="s">
        <v>72</v>
      </c>
      <c r="AY187" s="245" t="s">
        <v>121</v>
      </c>
    </row>
    <row r="188" spans="1:51" s="13" customFormat="1" ht="12">
      <c r="A188" s="13"/>
      <c r="B188" s="224"/>
      <c r="C188" s="225"/>
      <c r="D188" s="226" t="s">
        <v>132</v>
      </c>
      <c r="E188" s="227" t="s">
        <v>19</v>
      </c>
      <c r="F188" s="228" t="s">
        <v>282</v>
      </c>
      <c r="G188" s="225"/>
      <c r="H188" s="229">
        <v>310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132</v>
      </c>
      <c r="AU188" s="235" t="s">
        <v>82</v>
      </c>
      <c r="AV188" s="13" t="s">
        <v>82</v>
      </c>
      <c r="AW188" s="13" t="s">
        <v>33</v>
      </c>
      <c r="AX188" s="13" t="s">
        <v>80</v>
      </c>
      <c r="AY188" s="235" t="s">
        <v>121</v>
      </c>
    </row>
    <row r="189" spans="1:65" s="2" customFormat="1" ht="16.5" customHeight="1">
      <c r="A189" s="40"/>
      <c r="B189" s="41"/>
      <c r="C189" s="257" t="s">
        <v>283</v>
      </c>
      <c r="D189" s="257" t="s">
        <v>232</v>
      </c>
      <c r="E189" s="258" t="s">
        <v>284</v>
      </c>
      <c r="F189" s="259" t="s">
        <v>285</v>
      </c>
      <c r="G189" s="260" t="s">
        <v>235</v>
      </c>
      <c r="H189" s="261">
        <v>24.8</v>
      </c>
      <c r="I189" s="262"/>
      <c r="J189" s="263">
        <f>ROUND(I189*H189,2)</f>
        <v>0</v>
      </c>
      <c r="K189" s="259" t="s">
        <v>127</v>
      </c>
      <c r="L189" s="264"/>
      <c r="M189" s="265" t="s">
        <v>19</v>
      </c>
      <c r="N189" s="266" t="s">
        <v>43</v>
      </c>
      <c r="O189" s="86"/>
      <c r="P189" s="215">
        <f>O189*H189</f>
        <v>0</v>
      </c>
      <c r="Q189" s="215">
        <v>1</v>
      </c>
      <c r="R189" s="215">
        <f>Q189*H189</f>
        <v>24.8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167</v>
      </c>
      <c r="AT189" s="217" t="s">
        <v>232</v>
      </c>
      <c r="AU189" s="217" t="s">
        <v>82</v>
      </c>
      <c r="AY189" s="19" t="s">
        <v>121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80</v>
      </c>
      <c r="BK189" s="218">
        <f>ROUND(I189*H189,2)</f>
        <v>0</v>
      </c>
      <c r="BL189" s="19" t="s">
        <v>128</v>
      </c>
      <c r="BM189" s="217" t="s">
        <v>286</v>
      </c>
    </row>
    <row r="190" spans="1:51" s="13" customFormat="1" ht="12">
      <c r="A190" s="13"/>
      <c r="B190" s="224"/>
      <c r="C190" s="225"/>
      <c r="D190" s="226" t="s">
        <v>132</v>
      </c>
      <c r="E190" s="227" t="s">
        <v>19</v>
      </c>
      <c r="F190" s="228" t="s">
        <v>287</v>
      </c>
      <c r="G190" s="225"/>
      <c r="H190" s="229">
        <v>24.8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132</v>
      </c>
      <c r="AU190" s="235" t="s">
        <v>82</v>
      </c>
      <c r="AV190" s="13" t="s">
        <v>82</v>
      </c>
      <c r="AW190" s="13" t="s">
        <v>33</v>
      </c>
      <c r="AX190" s="13" t="s">
        <v>80</v>
      </c>
      <c r="AY190" s="235" t="s">
        <v>121</v>
      </c>
    </row>
    <row r="191" spans="1:63" s="12" customFormat="1" ht="22.8" customHeight="1">
      <c r="A191" s="12"/>
      <c r="B191" s="190"/>
      <c r="C191" s="191"/>
      <c r="D191" s="192" t="s">
        <v>71</v>
      </c>
      <c r="E191" s="204" t="s">
        <v>150</v>
      </c>
      <c r="F191" s="204" t="s">
        <v>288</v>
      </c>
      <c r="G191" s="191"/>
      <c r="H191" s="191"/>
      <c r="I191" s="194"/>
      <c r="J191" s="205">
        <f>BK191</f>
        <v>0</v>
      </c>
      <c r="K191" s="191"/>
      <c r="L191" s="196"/>
      <c r="M191" s="197"/>
      <c r="N191" s="198"/>
      <c r="O191" s="198"/>
      <c r="P191" s="199">
        <f>SUM(P192:P257)</f>
        <v>0</v>
      </c>
      <c r="Q191" s="198"/>
      <c r="R191" s="199">
        <f>SUM(R192:R257)</f>
        <v>590.16743805</v>
      </c>
      <c r="S191" s="198"/>
      <c r="T191" s="200">
        <f>SUM(T192:T257)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1" t="s">
        <v>80</v>
      </c>
      <c r="AT191" s="202" t="s">
        <v>71</v>
      </c>
      <c r="AU191" s="202" t="s">
        <v>80</v>
      </c>
      <c r="AY191" s="201" t="s">
        <v>121</v>
      </c>
      <c r="BK191" s="203">
        <f>SUM(BK192:BK257)</f>
        <v>0</v>
      </c>
    </row>
    <row r="192" spans="1:65" s="2" customFormat="1" ht="21.75" customHeight="1">
      <c r="A192" s="40"/>
      <c r="B192" s="41"/>
      <c r="C192" s="206" t="s">
        <v>289</v>
      </c>
      <c r="D192" s="206" t="s">
        <v>123</v>
      </c>
      <c r="E192" s="207" t="s">
        <v>290</v>
      </c>
      <c r="F192" s="208" t="s">
        <v>291</v>
      </c>
      <c r="G192" s="209" t="s">
        <v>126</v>
      </c>
      <c r="H192" s="210">
        <v>101</v>
      </c>
      <c r="I192" s="211"/>
      <c r="J192" s="212">
        <f>ROUND(I192*H192,2)</f>
        <v>0</v>
      </c>
      <c r="K192" s="208" t="s">
        <v>127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0.345</v>
      </c>
      <c r="R192" s="215">
        <f>Q192*H192</f>
        <v>34.845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128</v>
      </c>
      <c r="AT192" s="217" t="s">
        <v>123</v>
      </c>
      <c r="AU192" s="217" t="s">
        <v>82</v>
      </c>
      <c r="AY192" s="19" t="s">
        <v>121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80</v>
      </c>
      <c r="BK192" s="218">
        <f>ROUND(I192*H192,2)</f>
        <v>0</v>
      </c>
      <c r="BL192" s="19" t="s">
        <v>128</v>
      </c>
      <c r="BM192" s="217" t="s">
        <v>292</v>
      </c>
    </row>
    <row r="193" spans="1:47" s="2" customFormat="1" ht="12">
      <c r="A193" s="40"/>
      <c r="B193" s="41"/>
      <c r="C193" s="42"/>
      <c r="D193" s="219" t="s">
        <v>130</v>
      </c>
      <c r="E193" s="42"/>
      <c r="F193" s="220" t="s">
        <v>293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130</v>
      </c>
      <c r="AU193" s="19" t="s">
        <v>82</v>
      </c>
    </row>
    <row r="194" spans="1:51" s="14" customFormat="1" ht="12">
      <c r="A194" s="14"/>
      <c r="B194" s="236"/>
      <c r="C194" s="237"/>
      <c r="D194" s="226" t="s">
        <v>132</v>
      </c>
      <c r="E194" s="238" t="s">
        <v>19</v>
      </c>
      <c r="F194" s="239" t="s">
        <v>294</v>
      </c>
      <c r="G194" s="237"/>
      <c r="H194" s="238" t="s">
        <v>19</v>
      </c>
      <c r="I194" s="240"/>
      <c r="J194" s="237"/>
      <c r="K194" s="237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132</v>
      </c>
      <c r="AU194" s="245" t="s">
        <v>82</v>
      </c>
      <c r="AV194" s="14" t="s">
        <v>80</v>
      </c>
      <c r="AW194" s="14" t="s">
        <v>33</v>
      </c>
      <c r="AX194" s="14" t="s">
        <v>72</v>
      </c>
      <c r="AY194" s="245" t="s">
        <v>121</v>
      </c>
    </row>
    <row r="195" spans="1:51" s="13" customFormat="1" ht="12">
      <c r="A195" s="13"/>
      <c r="B195" s="224"/>
      <c r="C195" s="225"/>
      <c r="D195" s="226" t="s">
        <v>132</v>
      </c>
      <c r="E195" s="227" t="s">
        <v>19</v>
      </c>
      <c r="F195" s="228" t="s">
        <v>295</v>
      </c>
      <c r="G195" s="225"/>
      <c r="H195" s="229">
        <v>78</v>
      </c>
      <c r="I195" s="230"/>
      <c r="J195" s="225"/>
      <c r="K195" s="225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132</v>
      </c>
      <c r="AU195" s="235" t="s">
        <v>82</v>
      </c>
      <c r="AV195" s="13" t="s">
        <v>82</v>
      </c>
      <c r="AW195" s="13" t="s">
        <v>33</v>
      </c>
      <c r="AX195" s="13" t="s">
        <v>72</v>
      </c>
      <c r="AY195" s="235" t="s">
        <v>121</v>
      </c>
    </row>
    <row r="196" spans="1:51" s="13" customFormat="1" ht="12">
      <c r="A196" s="13"/>
      <c r="B196" s="224"/>
      <c r="C196" s="225"/>
      <c r="D196" s="226" t="s">
        <v>132</v>
      </c>
      <c r="E196" s="227" t="s">
        <v>19</v>
      </c>
      <c r="F196" s="228" t="s">
        <v>259</v>
      </c>
      <c r="G196" s="225"/>
      <c r="H196" s="229">
        <v>23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132</v>
      </c>
      <c r="AU196" s="235" t="s">
        <v>82</v>
      </c>
      <c r="AV196" s="13" t="s">
        <v>82</v>
      </c>
      <c r="AW196" s="13" t="s">
        <v>33</v>
      </c>
      <c r="AX196" s="13" t="s">
        <v>72</v>
      </c>
      <c r="AY196" s="235" t="s">
        <v>121</v>
      </c>
    </row>
    <row r="197" spans="1:51" s="15" customFormat="1" ht="12">
      <c r="A197" s="15"/>
      <c r="B197" s="246"/>
      <c r="C197" s="247"/>
      <c r="D197" s="226" t="s">
        <v>132</v>
      </c>
      <c r="E197" s="248" t="s">
        <v>19</v>
      </c>
      <c r="F197" s="249" t="s">
        <v>202</v>
      </c>
      <c r="G197" s="247"/>
      <c r="H197" s="250">
        <v>101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6" t="s">
        <v>132</v>
      </c>
      <c r="AU197" s="256" t="s">
        <v>82</v>
      </c>
      <c r="AV197" s="15" t="s">
        <v>128</v>
      </c>
      <c r="AW197" s="15" t="s">
        <v>33</v>
      </c>
      <c r="AX197" s="15" t="s">
        <v>80</v>
      </c>
      <c r="AY197" s="256" t="s">
        <v>121</v>
      </c>
    </row>
    <row r="198" spans="1:65" s="2" customFormat="1" ht="21.75" customHeight="1">
      <c r="A198" s="40"/>
      <c r="B198" s="41"/>
      <c r="C198" s="206" t="s">
        <v>296</v>
      </c>
      <c r="D198" s="206" t="s">
        <v>123</v>
      </c>
      <c r="E198" s="207" t="s">
        <v>297</v>
      </c>
      <c r="F198" s="208" t="s">
        <v>298</v>
      </c>
      <c r="G198" s="209" t="s">
        <v>126</v>
      </c>
      <c r="H198" s="210">
        <v>101</v>
      </c>
      <c r="I198" s="211"/>
      <c r="J198" s="212">
        <f>ROUND(I198*H198,2)</f>
        <v>0</v>
      </c>
      <c r="K198" s="208" t="s">
        <v>127</v>
      </c>
      <c r="L198" s="46"/>
      <c r="M198" s="213" t="s">
        <v>19</v>
      </c>
      <c r="N198" s="214" t="s">
        <v>43</v>
      </c>
      <c r="O198" s="86"/>
      <c r="P198" s="215">
        <f>O198*H198</f>
        <v>0</v>
      </c>
      <c r="Q198" s="215">
        <v>0.46</v>
      </c>
      <c r="R198" s="215">
        <f>Q198*H198</f>
        <v>46.46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128</v>
      </c>
      <c r="AT198" s="217" t="s">
        <v>123</v>
      </c>
      <c r="AU198" s="217" t="s">
        <v>82</v>
      </c>
      <c r="AY198" s="19" t="s">
        <v>121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128</v>
      </c>
      <c r="BM198" s="217" t="s">
        <v>299</v>
      </c>
    </row>
    <row r="199" spans="1:47" s="2" customFormat="1" ht="12">
      <c r="A199" s="40"/>
      <c r="B199" s="41"/>
      <c r="C199" s="42"/>
      <c r="D199" s="219" t="s">
        <v>130</v>
      </c>
      <c r="E199" s="42"/>
      <c r="F199" s="220" t="s">
        <v>300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130</v>
      </c>
      <c r="AU199" s="19" t="s">
        <v>82</v>
      </c>
    </row>
    <row r="200" spans="1:51" s="14" customFormat="1" ht="12">
      <c r="A200" s="14"/>
      <c r="B200" s="236"/>
      <c r="C200" s="237"/>
      <c r="D200" s="226" t="s">
        <v>132</v>
      </c>
      <c r="E200" s="238" t="s">
        <v>19</v>
      </c>
      <c r="F200" s="239" t="s">
        <v>294</v>
      </c>
      <c r="G200" s="237"/>
      <c r="H200" s="238" t="s">
        <v>19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132</v>
      </c>
      <c r="AU200" s="245" t="s">
        <v>82</v>
      </c>
      <c r="AV200" s="14" t="s">
        <v>80</v>
      </c>
      <c r="AW200" s="14" t="s">
        <v>33</v>
      </c>
      <c r="AX200" s="14" t="s">
        <v>72</v>
      </c>
      <c r="AY200" s="245" t="s">
        <v>121</v>
      </c>
    </row>
    <row r="201" spans="1:51" s="13" customFormat="1" ht="12">
      <c r="A201" s="13"/>
      <c r="B201" s="224"/>
      <c r="C201" s="225"/>
      <c r="D201" s="226" t="s">
        <v>132</v>
      </c>
      <c r="E201" s="227" t="s">
        <v>19</v>
      </c>
      <c r="F201" s="228" t="s">
        <v>295</v>
      </c>
      <c r="G201" s="225"/>
      <c r="H201" s="229">
        <v>78</v>
      </c>
      <c r="I201" s="230"/>
      <c r="J201" s="225"/>
      <c r="K201" s="225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132</v>
      </c>
      <c r="AU201" s="235" t="s">
        <v>82</v>
      </c>
      <c r="AV201" s="13" t="s">
        <v>82</v>
      </c>
      <c r="AW201" s="13" t="s">
        <v>33</v>
      </c>
      <c r="AX201" s="13" t="s">
        <v>72</v>
      </c>
      <c r="AY201" s="235" t="s">
        <v>121</v>
      </c>
    </row>
    <row r="202" spans="1:51" s="13" customFormat="1" ht="12">
      <c r="A202" s="13"/>
      <c r="B202" s="224"/>
      <c r="C202" s="225"/>
      <c r="D202" s="226" t="s">
        <v>132</v>
      </c>
      <c r="E202" s="227" t="s">
        <v>19</v>
      </c>
      <c r="F202" s="228" t="s">
        <v>259</v>
      </c>
      <c r="G202" s="225"/>
      <c r="H202" s="229">
        <v>23</v>
      </c>
      <c r="I202" s="230"/>
      <c r="J202" s="225"/>
      <c r="K202" s="225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132</v>
      </c>
      <c r="AU202" s="235" t="s">
        <v>82</v>
      </c>
      <c r="AV202" s="13" t="s">
        <v>82</v>
      </c>
      <c r="AW202" s="13" t="s">
        <v>33</v>
      </c>
      <c r="AX202" s="13" t="s">
        <v>72</v>
      </c>
      <c r="AY202" s="235" t="s">
        <v>121</v>
      </c>
    </row>
    <row r="203" spans="1:51" s="15" customFormat="1" ht="12">
      <c r="A203" s="15"/>
      <c r="B203" s="246"/>
      <c r="C203" s="247"/>
      <c r="D203" s="226" t="s">
        <v>132</v>
      </c>
      <c r="E203" s="248" t="s">
        <v>19</v>
      </c>
      <c r="F203" s="249" t="s">
        <v>202</v>
      </c>
      <c r="G203" s="247"/>
      <c r="H203" s="250">
        <v>101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6" t="s">
        <v>132</v>
      </c>
      <c r="AU203" s="256" t="s">
        <v>82</v>
      </c>
      <c r="AV203" s="15" t="s">
        <v>128</v>
      </c>
      <c r="AW203" s="15" t="s">
        <v>33</v>
      </c>
      <c r="AX203" s="15" t="s">
        <v>80</v>
      </c>
      <c r="AY203" s="256" t="s">
        <v>121</v>
      </c>
    </row>
    <row r="204" spans="1:65" s="2" customFormat="1" ht="21.75" customHeight="1">
      <c r="A204" s="40"/>
      <c r="B204" s="41"/>
      <c r="C204" s="206" t="s">
        <v>301</v>
      </c>
      <c r="D204" s="206" t="s">
        <v>123</v>
      </c>
      <c r="E204" s="207" t="s">
        <v>302</v>
      </c>
      <c r="F204" s="208" t="s">
        <v>303</v>
      </c>
      <c r="G204" s="209" t="s">
        <v>126</v>
      </c>
      <c r="H204" s="210">
        <v>387</v>
      </c>
      <c r="I204" s="211"/>
      <c r="J204" s="212">
        <f>ROUND(I204*H204,2)</f>
        <v>0</v>
      </c>
      <c r="K204" s="208" t="s">
        <v>127</v>
      </c>
      <c r="L204" s="46"/>
      <c r="M204" s="213" t="s">
        <v>19</v>
      </c>
      <c r="N204" s="214" t="s">
        <v>43</v>
      </c>
      <c r="O204" s="86"/>
      <c r="P204" s="215">
        <f>O204*H204</f>
        <v>0</v>
      </c>
      <c r="Q204" s="215">
        <v>0.575</v>
      </c>
      <c r="R204" s="215">
        <f>Q204*H204</f>
        <v>222.52499999999998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128</v>
      </c>
      <c r="AT204" s="217" t="s">
        <v>123</v>
      </c>
      <c r="AU204" s="217" t="s">
        <v>82</v>
      </c>
      <c r="AY204" s="19" t="s">
        <v>121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128</v>
      </c>
      <c r="BM204" s="217" t="s">
        <v>304</v>
      </c>
    </row>
    <row r="205" spans="1:47" s="2" customFormat="1" ht="12">
      <c r="A205" s="40"/>
      <c r="B205" s="41"/>
      <c r="C205" s="42"/>
      <c r="D205" s="219" t="s">
        <v>130</v>
      </c>
      <c r="E205" s="42"/>
      <c r="F205" s="220" t="s">
        <v>305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130</v>
      </c>
      <c r="AU205" s="19" t="s">
        <v>82</v>
      </c>
    </row>
    <row r="206" spans="1:51" s="14" customFormat="1" ht="12">
      <c r="A206" s="14"/>
      <c r="B206" s="236"/>
      <c r="C206" s="237"/>
      <c r="D206" s="226" t="s">
        <v>132</v>
      </c>
      <c r="E206" s="238" t="s">
        <v>19</v>
      </c>
      <c r="F206" s="239" t="s">
        <v>306</v>
      </c>
      <c r="G206" s="237"/>
      <c r="H206" s="238" t="s">
        <v>19</v>
      </c>
      <c r="I206" s="240"/>
      <c r="J206" s="237"/>
      <c r="K206" s="237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132</v>
      </c>
      <c r="AU206" s="245" t="s">
        <v>82</v>
      </c>
      <c r="AV206" s="14" t="s">
        <v>80</v>
      </c>
      <c r="AW206" s="14" t="s">
        <v>33</v>
      </c>
      <c r="AX206" s="14" t="s">
        <v>72</v>
      </c>
      <c r="AY206" s="245" t="s">
        <v>121</v>
      </c>
    </row>
    <row r="207" spans="1:51" s="13" customFormat="1" ht="12">
      <c r="A207" s="13"/>
      <c r="B207" s="224"/>
      <c r="C207" s="225"/>
      <c r="D207" s="226" t="s">
        <v>132</v>
      </c>
      <c r="E207" s="227" t="s">
        <v>19</v>
      </c>
      <c r="F207" s="228" t="s">
        <v>307</v>
      </c>
      <c r="G207" s="225"/>
      <c r="H207" s="229">
        <v>374</v>
      </c>
      <c r="I207" s="230"/>
      <c r="J207" s="225"/>
      <c r="K207" s="225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132</v>
      </c>
      <c r="AU207" s="235" t="s">
        <v>82</v>
      </c>
      <c r="AV207" s="13" t="s">
        <v>82</v>
      </c>
      <c r="AW207" s="13" t="s">
        <v>33</v>
      </c>
      <c r="AX207" s="13" t="s">
        <v>72</v>
      </c>
      <c r="AY207" s="235" t="s">
        <v>121</v>
      </c>
    </row>
    <row r="208" spans="1:51" s="13" customFormat="1" ht="12">
      <c r="A208" s="13"/>
      <c r="B208" s="224"/>
      <c r="C208" s="225"/>
      <c r="D208" s="226" t="s">
        <v>132</v>
      </c>
      <c r="E208" s="227" t="s">
        <v>19</v>
      </c>
      <c r="F208" s="228" t="s">
        <v>203</v>
      </c>
      <c r="G208" s="225"/>
      <c r="H208" s="229">
        <v>13</v>
      </c>
      <c r="I208" s="230"/>
      <c r="J208" s="225"/>
      <c r="K208" s="225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132</v>
      </c>
      <c r="AU208" s="235" t="s">
        <v>82</v>
      </c>
      <c r="AV208" s="13" t="s">
        <v>82</v>
      </c>
      <c r="AW208" s="13" t="s">
        <v>33</v>
      </c>
      <c r="AX208" s="13" t="s">
        <v>72</v>
      </c>
      <c r="AY208" s="235" t="s">
        <v>121</v>
      </c>
    </row>
    <row r="209" spans="1:51" s="15" customFormat="1" ht="12">
      <c r="A209" s="15"/>
      <c r="B209" s="246"/>
      <c r="C209" s="247"/>
      <c r="D209" s="226" t="s">
        <v>132</v>
      </c>
      <c r="E209" s="248" t="s">
        <v>19</v>
      </c>
      <c r="F209" s="249" t="s">
        <v>202</v>
      </c>
      <c r="G209" s="247"/>
      <c r="H209" s="250">
        <v>387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6" t="s">
        <v>132</v>
      </c>
      <c r="AU209" s="256" t="s">
        <v>82</v>
      </c>
      <c r="AV209" s="15" t="s">
        <v>128</v>
      </c>
      <c r="AW209" s="15" t="s">
        <v>33</v>
      </c>
      <c r="AX209" s="15" t="s">
        <v>80</v>
      </c>
      <c r="AY209" s="256" t="s">
        <v>121</v>
      </c>
    </row>
    <row r="210" spans="1:65" s="2" customFormat="1" ht="24.15" customHeight="1">
      <c r="A210" s="40"/>
      <c r="B210" s="41"/>
      <c r="C210" s="206" t="s">
        <v>308</v>
      </c>
      <c r="D210" s="206" t="s">
        <v>123</v>
      </c>
      <c r="E210" s="207" t="s">
        <v>309</v>
      </c>
      <c r="F210" s="208" t="s">
        <v>310</v>
      </c>
      <c r="G210" s="209" t="s">
        <v>126</v>
      </c>
      <c r="H210" s="210">
        <v>543.205</v>
      </c>
      <c r="I210" s="211"/>
      <c r="J210" s="212">
        <f>ROUND(I210*H210,2)</f>
        <v>0</v>
      </c>
      <c r="K210" s="208" t="s">
        <v>127</v>
      </c>
      <c r="L210" s="46"/>
      <c r="M210" s="213" t="s">
        <v>19</v>
      </c>
      <c r="N210" s="214" t="s">
        <v>43</v>
      </c>
      <c r="O210" s="86"/>
      <c r="P210" s="215">
        <f>O210*H210</f>
        <v>0</v>
      </c>
      <c r="Q210" s="215">
        <v>0.18463</v>
      </c>
      <c r="R210" s="215">
        <f>Q210*H210</f>
        <v>100.29193915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128</v>
      </c>
      <c r="AT210" s="217" t="s">
        <v>123</v>
      </c>
      <c r="AU210" s="217" t="s">
        <v>82</v>
      </c>
      <c r="AY210" s="19" t="s">
        <v>121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128</v>
      </c>
      <c r="BM210" s="217" t="s">
        <v>311</v>
      </c>
    </row>
    <row r="211" spans="1:47" s="2" customFormat="1" ht="12">
      <c r="A211" s="40"/>
      <c r="B211" s="41"/>
      <c r="C211" s="42"/>
      <c r="D211" s="219" t="s">
        <v>130</v>
      </c>
      <c r="E211" s="42"/>
      <c r="F211" s="220" t="s">
        <v>312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130</v>
      </c>
      <c r="AU211" s="19" t="s">
        <v>82</v>
      </c>
    </row>
    <row r="212" spans="1:51" s="14" customFormat="1" ht="12">
      <c r="A212" s="14"/>
      <c r="B212" s="236"/>
      <c r="C212" s="237"/>
      <c r="D212" s="226" t="s">
        <v>132</v>
      </c>
      <c r="E212" s="238" t="s">
        <v>19</v>
      </c>
      <c r="F212" s="239" t="s">
        <v>313</v>
      </c>
      <c r="G212" s="237"/>
      <c r="H212" s="238" t="s">
        <v>19</v>
      </c>
      <c r="I212" s="240"/>
      <c r="J212" s="237"/>
      <c r="K212" s="237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132</v>
      </c>
      <c r="AU212" s="245" t="s">
        <v>82</v>
      </c>
      <c r="AV212" s="14" t="s">
        <v>80</v>
      </c>
      <c r="AW212" s="14" t="s">
        <v>33</v>
      </c>
      <c r="AX212" s="14" t="s">
        <v>72</v>
      </c>
      <c r="AY212" s="245" t="s">
        <v>121</v>
      </c>
    </row>
    <row r="213" spans="1:51" s="13" customFormat="1" ht="12">
      <c r="A213" s="13"/>
      <c r="B213" s="224"/>
      <c r="C213" s="225"/>
      <c r="D213" s="226" t="s">
        <v>132</v>
      </c>
      <c r="E213" s="227" t="s">
        <v>19</v>
      </c>
      <c r="F213" s="228" t="s">
        <v>254</v>
      </c>
      <c r="G213" s="225"/>
      <c r="H213" s="229">
        <v>22</v>
      </c>
      <c r="I213" s="230"/>
      <c r="J213" s="225"/>
      <c r="K213" s="225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132</v>
      </c>
      <c r="AU213" s="235" t="s">
        <v>82</v>
      </c>
      <c r="AV213" s="13" t="s">
        <v>82</v>
      </c>
      <c r="AW213" s="13" t="s">
        <v>33</v>
      </c>
      <c r="AX213" s="13" t="s">
        <v>72</v>
      </c>
      <c r="AY213" s="235" t="s">
        <v>121</v>
      </c>
    </row>
    <row r="214" spans="1:51" s="14" customFormat="1" ht="12">
      <c r="A214" s="14"/>
      <c r="B214" s="236"/>
      <c r="C214" s="237"/>
      <c r="D214" s="226" t="s">
        <v>132</v>
      </c>
      <c r="E214" s="238" t="s">
        <v>19</v>
      </c>
      <c r="F214" s="239" t="s">
        <v>314</v>
      </c>
      <c r="G214" s="237"/>
      <c r="H214" s="238" t="s">
        <v>19</v>
      </c>
      <c r="I214" s="240"/>
      <c r="J214" s="237"/>
      <c r="K214" s="237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132</v>
      </c>
      <c r="AU214" s="245" t="s">
        <v>82</v>
      </c>
      <c r="AV214" s="14" t="s">
        <v>80</v>
      </c>
      <c r="AW214" s="14" t="s">
        <v>33</v>
      </c>
      <c r="AX214" s="14" t="s">
        <v>72</v>
      </c>
      <c r="AY214" s="245" t="s">
        <v>121</v>
      </c>
    </row>
    <row r="215" spans="1:51" s="13" customFormat="1" ht="12">
      <c r="A215" s="13"/>
      <c r="B215" s="224"/>
      <c r="C215" s="225"/>
      <c r="D215" s="226" t="s">
        <v>132</v>
      </c>
      <c r="E215" s="227" t="s">
        <v>19</v>
      </c>
      <c r="F215" s="228" t="s">
        <v>173</v>
      </c>
      <c r="G215" s="225"/>
      <c r="H215" s="229">
        <v>521.205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132</v>
      </c>
      <c r="AU215" s="235" t="s">
        <v>82</v>
      </c>
      <c r="AV215" s="13" t="s">
        <v>82</v>
      </c>
      <c r="AW215" s="13" t="s">
        <v>33</v>
      </c>
      <c r="AX215" s="13" t="s">
        <v>72</v>
      </c>
      <c r="AY215" s="235" t="s">
        <v>121</v>
      </c>
    </row>
    <row r="216" spans="1:51" s="15" customFormat="1" ht="12">
      <c r="A216" s="15"/>
      <c r="B216" s="246"/>
      <c r="C216" s="247"/>
      <c r="D216" s="226" t="s">
        <v>132</v>
      </c>
      <c r="E216" s="248" t="s">
        <v>19</v>
      </c>
      <c r="F216" s="249" t="s">
        <v>202</v>
      </c>
      <c r="G216" s="247"/>
      <c r="H216" s="250">
        <v>543.205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6" t="s">
        <v>132</v>
      </c>
      <c r="AU216" s="256" t="s">
        <v>82</v>
      </c>
      <c r="AV216" s="15" t="s">
        <v>128</v>
      </c>
      <c r="AW216" s="15" t="s">
        <v>33</v>
      </c>
      <c r="AX216" s="15" t="s">
        <v>80</v>
      </c>
      <c r="AY216" s="256" t="s">
        <v>121</v>
      </c>
    </row>
    <row r="217" spans="1:65" s="2" customFormat="1" ht="16.5" customHeight="1">
      <c r="A217" s="40"/>
      <c r="B217" s="41"/>
      <c r="C217" s="206" t="s">
        <v>315</v>
      </c>
      <c r="D217" s="206" t="s">
        <v>123</v>
      </c>
      <c r="E217" s="207" t="s">
        <v>316</v>
      </c>
      <c r="F217" s="208" t="s">
        <v>317</v>
      </c>
      <c r="G217" s="209" t="s">
        <v>126</v>
      </c>
      <c r="H217" s="210">
        <v>543.205</v>
      </c>
      <c r="I217" s="211"/>
      <c r="J217" s="212">
        <f>ROUND(I217*H217,2)</f>
        <v>0</v>
      </c>
      <c r="K217" s="208" t="s">
        <v>127</v>
      </c>
      <c r="L217" s="46"/>
      <c r="M217" s="213" t="s">
        <v>19</v>
      </c>
      <c r="N217" s="214" t="s">
        <v>43</v>
      </c>
      <c r="O217" s="86"/>
      <c r="P217" s="215">
        <f>O217*H217</f>
        <v>0</v>
      </c>
      <c r="Q217" s="215">
        <v>0.00021</v>
      </c>
      <c r="R217" s="215">
        <f>Q217*H217</f>
        <v>0.11407305000000001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128</v>
      </c>
      <c r="AT217" s="217" t="s">
        <v>123</v>
      </c>
      <c r="AU217" s="217" t="s">
        <v>82</v>
      </c>
      <c r="AY217" s="19" t="s">
        <v>121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80</v>
      </c>
      <c r="BK217" s="218">
        <f>ROUND(I217*H217,2)</f>
        <v>0</v>
      </c>
      <c r="BL217" s="19" t="s">
        <v>128</v>
      </c>
      <c r="BM217" s="217" t="s">
        <v>318</v>
      </c>
    </row>
    <row r="218" spans="1:47" s="2" customFormat="1" ht="12">
      <c r="A218" s="40"/>
      <c r="B218" s="41"/>
      <c r="C218" s="42"/>
      <c r="D218" s="219" t="s">
        <v>130</v>
      </c>
      <c r="E218" s="42"/>
      <c r="F218" s="220" t="s">
        <v>319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130</v>
      </c>
      <c r="AU218" s="19" t="s">
        <v>82</v>
      </c>
    </row>
    <row r="219" spans="1:51" s="14" customFormat="1" ht="12">
      <c r="A219" s="14"/>
      <c r="B219" s="236"/>
      <c r="C219" s="237"/>
      <c r="D219" s="226" t="s">
        <v>132</v>
      </c>
      <c r="E219" s="238" t="s">
        <v>19</v>
      </c>
      <c r="F219" s="239" t="s">
        <v>313</v>
      </c>
      <c r="G219" s="237"/>
      <c r="H219" s="238" t="s">
        <v>19</v>
      </c>
      <c r="I219" s="240"/>
      <c r="J219" s="237"/>
      <c r="K219" s="237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132</v>
      </c>
      <c r="AU219" s="245" t="s">
        <v>82</v>
      </c>
      <c r="AV219" s="14" t="s">
        <v>80</v>
      </c>
      <c r="AW219" s="14" t="s">
        <v>33</v>
      </c>
      <c r="AX219" s="14" t="s">
        <v>72</v>
      </c>
      <c r="AY219" s="245" t="s">
        <v>121</v>
      </c>
    </row>
    <row r="220" spans="1:51" s="13" customFormat="1" ht="12">
      <c r="A220" s="13"/>
      <c r="B220" s="224"/>
      <c r="C220" s="225"/>
      <c r="D220" s="226" t="s">
        <v>132</v>
      </c>
      <c r="E220" s="227" t="s">
        <v>19</v>
      </c>
      <c r="F220" s="228" t="s">
        <v>254</v>
      </c>
      <c r="G220" s="225"/>
      <c r="H220" s="229">
        <v>22</v>
      </c>
      <c r="I220" s="230"/>
      <c r="J220" s="225"/>
      <c r="K220" s="225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132</v>
      </c>
      <c r="AU220" s="235" t="s">
        <v>82</v>
      </c>
      <c r="AV220" s="13" t="s">
        <v>82</v>
      </c>
      <c r="AW220" s="13" t="s">
        <v>33</v>
      </c>
      <c r="AX220" s="13" t="s">
        <v>72</v>
      </c>
      <c r="AY220" s="235" t="s">
        <v>121</v>
      </c>
    </row>
    <row r="221" spans="1:51" s="14" customFormat="1" ht="12">
      <c r="A221" s="14"/>
      <c r="B221" s="236"/>
      <c r="C221" s="237"/>
      <c r="D221" s="226" t="s">
        <v>132</v>
      </c>
      <c r="E221" s="238" t="s">
        <v>19</v>
      </c>
      <c r="F221" s="239" t="s">
        <v>314</v>
      </c>
      <c r="G221" s="237"/>
      <c r="H221" s="238" t="s">
        <v>19</v>
      </c>
      <c r="I221" s="240"/>
      <c r="J221" s="237"/>
      <c r="K221" s="237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132</v>
      </c>
      <c r="AU221" s="245" t="s">
        <v>82</v>
      </c>
      <c r="AV221" s="14" t="s">
        <v>80</v>
      </c>
      <c r="AW221" s="14" t="s">
        <v>33</v>
      </c>
      <c r="AX221" s="14" t="s">
        <v>72</v>
      </c>
      <c r="AY221" s="245" t="s">
        <v>121</v>
      </c>
    </row>
    <row r="222" spans="1:51" s="13" customFormat="1" ht="12">
      <c r="A222" s="13"/>
      <c r="B222" s="224"/>
      <c r="C222" s="225"/>
      <c r="D222" s="226" t="s">
        <v>132</v>
      </c>
      <c r="E222" s="227" t="s">
        <v>19</v>
      </c>
      <c r="F222" s="228" t="s">
        <v>173</v>
      </c>
      <c r="G222" s="225"/>
      <c r="H222" s="229">
        <v>521.205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132</v>
      </c>
      <c r="AU222" s="235" t="s">
        <v>82</v>
      </c>
      <c r="AV222" s="13" t="s">
        <v>82</v>
      </c>
      <c r="AW222" s="13" t="s">
        <v>33</v>
      </c>
      <c r="AX222" s="13" t="s">
        <v>72</v>
      </c>
      <c r="AY222" s="235" t="s">
        <v>121</v>
      </c>
    </row>
    <row r="223" spans="1:51" s="15" customFormat="1" ht="12">
      <c r="A223" s="15"/>
      <c r="B223" s="246"/>
      <c r="C223" s="247"/>
      <c r="D223" s="226" t="s">
        <v>132</v>
      </c>
      <c r="E223" s="248" t="s">
        <v>19</v>
      </c>
      <c r="F223" s="249" t="s">
        <v>202</v>
      </c>
      <c r="G223" s="247"/>
      <c r="H223" s="250">
        <v>543.205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6" t="s">
        <v>132</v>
      </c>
      <c r="AU223" s="256" t="s">
        <v>82</v>
      </c>
      <c r="AV223" s="15" t="s">
        <v>128</v>
      </c>
      <c r="AW223" s="15" t="s">
        <v>33</v>
      </c>
      <c r="AX223" s="15" t="s">
        <v>80</v>
      </c>
      <c r="AY223" s="256" t="s">
        <v>121</v>
      </c>
    </row>
    <row r="224" spans="1:65" s="2" customFormat="1" ht="16.5" customHeight="1">
      <c r="A224" s="40"/>
      <c r="B224" s="41"/>
      <c r="C224" s="206" t="s">
        <v>320</v>
      </c>
      <c r="D224" s="206" t="s">
        <v>123</v>
      </c>
      <c r="E224" s="207" t="s">
        <v>321</v>
      </c>
      <c r="F224" s="208" t="s">
        <v>322</v>
      </c>
      <c r="G224" s="209" t="s">
        <v>126</v>
      </c>
      <c r="H224" s="210">
        <v>543.205</v>
      </c>
      <c r="I224" s="211"/>
      <c r="J224" s="212">
        <f>ROUND(I224*H224,2)</f>
        <v>0</v>
      </c>
      <c r="K224" s="208" t="s">
        <v>127</v>
      </c>
      <c r="L224" s="46"/>
      <c r="M224" s="213" t="s">
        <v>19</v>
      </c>
      <c r="N224" s="214" t="s">
        <v>43</v>
      </c>
      <c r="O224" s="86"/>
      <c r="P224" s="215">
        <f>O224*H224</f>
        <v>0</v>
      </c>
      <c r="Q224" s="215">
        <v>0.00071</v>
      </c>
      <c r="R224" s="215">
        <f>Q224*H224</f>
        <v>0.38567555000000003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128</v>
      </c>
      <c r="AT224" s="217" t="s">
        <v>123</v>
      </c>
      <c r="AU224" s="217" t="s">
        <v>82</v>
      </c>
      <c r="AY224" s="19" t="s">
        <v>121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80</v>
      </c>
      <c r="BK224" s="218">
        <f>ROUND(I224*H224,2)</f>
        <v>0</v>
      </c>
      <c r="BL224" s="19" t="s">
        <v>128</v>
      </c>
      <c r="BM224" s="217" t="s">
        <v>323</v>
      </c>
    </row>
    <row r="225" spans="1:47" s="2" customFormat="1" ht="12">
      <c r="A225" s="40"/>
      <c r="B225" s="41"/>
      <c r="C225" s="42"/>
      <c r="D225" s="219" t="s">
        <v>130</v>
      </c>
      <c r="E225" s="42"/>
      <c r="F225" s="220" t="s">
        <v>324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130</v>
      </c>
      <c r="AU225" s="19" t="s">
        <v>82</v>
      </c>
    </row>
    <row r="226" spans="1:51" s="14" customFormat="1" ht="12">
      <c r="A226" s="14"/>
      <c r="B226" s="236"/>
      <c r="C226" s="237"/>
      <c r="D226" s="226" t="s">
        <v>132</v>
      </c>
      <c r="E226" s="238" t="s">
        <v>19</v>
      </c>
      <c r="F226" s="239" t="s">
        <v>313</v>
      </c>
      <c r="G226" s="237"/>
      <c r="H226" s="238" t="s">
        <v>19</v>
      </c>
      <c r="I226" s="240"/>
      <c r="J226" s="237"/>
      <c r="K226" s="237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132</v>
      </c>
      <c r="AU226" s="245" t="s">
        <v>82</v>
      </c>
      <c r="AV226" s="14" t="s">
        <v>80</v>
      </c>
      <c r="AW226" s="14" t="s">
        <v>33</v>
      </c>
      <c r="AX226" s="14" t="s">
        <v>72</v>
      </c>
      <c r="AY226" s="245" t="s">
        <v>121</v>
      </c>
    </row>
    <row r="227" spans="1:51" s="13" customFormat="1" ht="12">
      <c r="A227" s="13"/>
      <c r="B227" s="224"/>
      <c r="C227" s="225"/>
      <c r="D227" s="226" t="s">
        <v>132</v>
      </c>
      <c r="E227" s="227" t="s">
        <v>19</v>
      </c>
      <c r="F227" s="228" t="s">
        <v>254</v>
      </c>
      <c r="G227" s="225"/>
      <c r="H227" s="229">
        <v>22</v>
      </c>
      <c r="I227" s="230"/>
      <c r="J227" s="225"/>
      <c r="K227" s="225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132</v>
      </c>
      <c r="AU227" s="235" t="s">
        <v>82</v>
      </c>
      <c r="AV227" s="13" t="s">
        <v>82</v>
      </c>
      <c r="AW227" s="13" t="s">
        <v>33</v>
      </c>
      <c r="AX227" s="13" t="s">
        <v>72</v>
      </c>
      <c r="AY227" s="235" t="s">
        <v>121</v>
      </c>
    </row>
    <row r="228" spans="1:51" s="14" customFormat="1" ht="12">
      <c r="A228" s="14"/>
      <c r="B228" s="236"/>
      <c r="C228" s="237"/>
      <c r="D228" s="226" t="s">
        <v>132</v>
      </c>
      <c r="E228" s="238" t="s">
        <v>19</v>
      </c>
      <c r="F228" s="239" t="s">
        <v>314</v>
      </c>
      <c r="G228" s="237"/>
      <c r="H228" s="238" t="s">
        <v>19</v>
      </c>
      <c r="I228" s="240"/>
      <c r="J228" s="237"/>
      <c r="K228" s="237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132</v>
      </c>
      <c r="AU228" s="245" t="s">
        <v>82</v>
      </c>
      <c r="AV228" s="14" t="s">
        <v>80</v>
      </c>
      <c r="AW228" s="14" t="s">
        <v>33</v>
      </c>
      <c r="AX228" s="14" t="s">
        <v>72</v>
      </c>
      <c r="AY228" s="245" t="s">
        <v>121</v>
      </c>
    </row>
    <row r="229" spans="1:51" s="13" customFormat="1" ht="12">
      <c r="A229" s="13"/>
      <c r="B229" s="224"/>
      <c r="C229" s="225"/>
      <c r="D229" s="226" t="s">
        <v>132</v>
      </c>
      <c r="E229" s="227" t="s">
        <v>19</v>
      </c>
      <c r="F229" s="228" t="s">
        <v>173</v>
      </c>
      <c r="G229" s="225"/>
      <c r="H229" s="229">
        <v>521.205</v>
      </c>
      <c r="I229" s="230"/>
      <c r="J229" s="225"/>
      <c r="K229" s="225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132</v>
      </c>
      <c r="AU229" s="235" t="s">
        <v>82</v>
      </c>
      <c r="AV229" s="13" t="s">
        <v>82</v>
      </c>
      <c r="AW229" s="13" t="s">
        <v>33</v>
      </c>
      <c r="AX229" s="13" t="s">
        <v>72</v>
      </c>
      <c r="AY229" s="235" t="s">
        <v>121</v>
      </c>
    </row>
    <row r="230" spans="1:51" s="15" customFormat="1" ht="12">
      <c r="A230" s="15"/>
      <c r="B230" s="246"/>
      <c r="C230" s="247"/>
      <c r="D230" s="226" t="s">
        <v>132</v>
      </c>
      <c r="E230" s="248" t="s">
        <v>19</v>
      </c>
      <c r="F230" s="249" t="s">
        <v>202</v>
      </c>
      <c r="G230" s="247"/>
      <c r="H230" s="250">
        <v>543.205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6" t="s">
        <v>132</v>
      </c>
      <c r="AU230" s="256" t="s">
        <v>82</v>
      </c>
      <c r="AV230" s="15" t="s">
        <v>128</v>
      </c>
      <c r="AW230" s="15" t="s">
        <v>33</v>
      </c>
      <c r="AX230" s="15" t="s">
        <v>80</v>
      </c>
      <c r="AY230" s="256" t="s">
        <v>121</v>
      </c>
    </row>
    <row r="231" spans="1:65" s="2" customFormat="1" ht="24.15" customHeight="1">
      <c r="A231" s="40"/>
      <c r="B231" s="41"/>
      <c r="C231" s="206" t="s">
        <v>325</v>
      </c>
      <c r="D231" s="206" t="s">
        <v>123</v>
      </c>
      <c r="E231" s="207" t="s">
        <v>326</v>
      </c>
      <c r="F231" s="208" t="s">
        <v>327</v>
      </c>
      <c r="G231" s="209" t="s">
        <v>126</v>
      </c>
      <c r="H231" s="210">
        <v>543.205</v>
      </c>
      <c r="I231" s="211"/>
      <c r="J231" s="212">
        <f>ROUND(I231*H231,2)</f>
        <v>0</v>
      </c>
      <c r="K231" s="208" t="s">
        <v>127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0.12966</v>
      </c>
      <c r="R231" s="215">
        <f>Q231*H231</f>
        <v>70.4319603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128</v>
      </c>
      <c r="AT231" s="217" t="s">
        <v>123</v>
      </c>
      <c r="AU231" s="217" t="s">
        <v>82</v>
      </c>
      <c r="AY231" s="19" t="s">
        <v>121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80</v>
      </c>
      <c r="BK231" s="218">
        <f>ROUND(I231*H231,2)</f>
        <v>0</v>
      </c>
      <c r="BL231" s="19" t="s">
        <v>128</v>
      </c>
      <c r="BM231" s="217" t="s">
        <v>328</v>
      </c>
    </row>
    <row r="232" spans="1:47" s="2" customFormat="1" ht="12">
      <c r="A232" s="40"/>
      <c r="B232" s="41"/>
      <c r="C232" s="42"/>
      <c r="D232" s="219" t="s">
        <v>130</v>
      </c>
      <c r="E232" s="42"/>
      <c r="F232" s="220" t="s">
        <v>329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130</v>
      </c>
      <c r="AU232" s="19" t="s">
        <v>82</v>
      </c>
    </row>
    <row r="233" spans="1:51" s="14" customFormat="1" ht="12">
      <c r="A233" s="14"/>
      <c r="B233" s="236"/>
      <c r="C233" s="237"/>
      <c r="D233" s="226" t="s">
        <v>132</v>
      </c>
      <c r="E233" s="238" t="s">
        <v>19</v>
      </c>
      <c r="F233" s="239" t="s">
        <v>313</v>
      </c>
      <c r="G233" s="237"/>
      <c r="H233" s="238" t="s">
        <v>19</v>
      </c>
      <c r="I233" s="240"/>
      <c r="J233" s="237"/>
      <c r="K233" s="237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132</v>
      </c>
      <c r="AU233" s="245" t="s">
        <v>82</v>
      </c>
      <c r="AV233" s="14" t="s">
        <v>80</v>
      </c>
      <c r="AW233" s="14" t="s">
        <v>33</v>
      </c>
      <c r="AX233" s="14" t="s">
        <v>72</v>
      </c>
      <c r="AY233" s="245" t="s">
        <v>121</v>
      </c>
    </row>
    <row r="234" spans="1:51" s="13" customFormat="1" ht="12">
      <c r="A234" s="13"/>
      <c r="B234" s="224"/>
      <c r="C234" s="225"/>
      <c r="D234" s="226" t="s">
        <v>132</v>
      </c>
      <c r="E234" s="227" t="s">
        <v>19</v>
      </c>
      <c r="F234" s="228" t="s">
        <v>254</v>
      </c>
      <c r="G234" s="225"/>
      <c r="H234" s="229">
        <v>22</v>
      </c>
      <c r="I234" s="230"/>
      <c r="J234" s="225"/>
      <c r="K234" s="225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132</v>
      </c>
      <c r="AU234" s="235" t="s">
        <v>82</v>
      </c>
      <c r="AV234" s="13" t="s">
        <v>82</v>
      </c>
      <c r="AW234" s="13" t="s">
        <v>33</v>
      </c>
      <c r="AX234" s="13" t="s">
        <v>72</v>
      </c>
      <c r="AY234" s="235" t="s">
        <v>121</v>
      </c>
    </row>
    <row r="235" spans="1:51" s="14" customFormat="1" ht="12">
      <c r="A235" s="14"/>
      <c r="B235" s="236"/>
      <c r="C235" s="237"/>
      <c r="D235" s="226" t="s">
        <v>132</v>
      </c>
      <c r="E235" s="238" t="s">
        <v>19</v>
      </c>
      <c r="F235" s="239" t="s">
        <v>314</v>
      </c>
      <c r="G235" s="237"/>
      <c r="H235" s="238" t="s">
        <v>19</v>
      </c>
      <c r="I235" s="240"/>
      <c r="J235" s="237"/>
      <c r="K235" s="237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132</v>
      </c>
      <c r="AU235" s="245" t="s">
        <v>82</v>
      </c>
      <c r="AV235" s="14" t="s">
        <v>80</v>
      </c>
      <c r="AW235" s="14" t="s">
        <v>33</v>
      </c>
      <c r="AX235" s="14" t="s">
        <v>72</v>
      </c>
      <c r="AY235" s="245" t="s">
        <v>121</v>
      </c>
    </row>
    <row r="236" spans="1:51" s="13" customFormat="1" ht="12">
      <c r="A236" s="13"/>
      <c r="B236" s="224"/>
      <c r="C236" s="225"/>
      <c r="D236" s="226" t="s">
        <v>132</v>
      </c>
      <c r="E236" s="227" t="s">
        <v>19</v>
      </c>
      <c r="F236" s="228" t="s">
        <v>173</v>
      </c>
      <c r="G236" s="225"/>
      <c r="H236" s="229">
        <v>521.205</v>
      </c>
      <c r="I236" s="230"/>
      <c r="J236" s="225"/>
      <c r="K236" s="225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132</v>
      </c>
      <c r="AU236" s="235" t="s">
        <v>82</v>
      </c>
      <c r="AV236" s="13" t="s">
        <v>82</v>
      </c>
      <c r="AW236" s="13" t="s">
        <v>33</v>
      </c>
      <c r="AX236" s="13" t="s">
        <v>72</v>
      </c>
      <c r="AY236" s="235" t="s">
        <v>121</v>
      </c>
    </row>
    <row r="237" spans="1:51" s="15" customFormat="1" ht="12">
      <c r="A237" s="15"/>
      <c r="B237" s="246"/>
      <c r="C237" s="247"/>
      <c r="D237" s="226" t="s">
        <v>132</v>
      </c>
      <c r="E237" s="248" t="s">
        <v>19</v>
      </c>
      <c r="F237" s="249" t="s">
        <v>202</v>
      </c>
      <c r="G237" s="247"/>
      <c r="H237" s="250">
        <v>543.205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6" t="s">
        <v>132</v>
      </c>
      <c r="AU237" s="256" t="s">
        <v>82</v>
      </c>
      <c r="AV237" s="15" t="s">
        <v>128</v>
      </c>
      <c r="AW237" s="15" t="s">
        <v>33</v>
      </c>
      <c r="AX237" s="15" t="s">
        <v>80</v>
      </c>
      <c r="AY237" s="256" t="s">
        <v>121</v>
      </c>
    </row>
    <row r="238" spans="1:65" s="2" customFormat="1" ht="37.8" customHeight="1">
      <c r="A238" s="40"/>
      <c r="B238" s="41"/>
      <c r="C238" s="206" t="s">
        <v>330</v>
      </c>
      <c r="D238" s="206" t="s">
        <v>123</v>
      </c>
      <c r="E238" s="207" t="s">
        <v>331</v>
      </c>
      <c r="F238" s="208" t="s">
        <v>332</v>
      </c>
      <c r="G238" s="209" t="s">
        <v>126</v>
      </c>
      <c r="H238" s="210">
        <v>387</v>
      </c>
      <c r="I238" s="211"/>
      <c r="J238" s="212">
        <f>ROUND(I238*H238,2)</f>
        <v>0</v>
      </c>
      <c r="K238" s="208" t="s">
        <v>127</v>
      </c>
      <c r="L238" s="46"/>
      <c r="M238" s="213" t="s">
        <v>19</v>
      </c>
      <c r="N238" s="214" t="s">
        <v>43</v>
      </c>
      <c r="O238" s="86"/>
      <c r="P238" s="215">
        <f>O238*H238</f>
        <v>0</v>
      </c>
      <c r="Q238" s="215">
        <v>0.08922</v>
      </c>
      <c r="R238" s="215">
        <f>Q238*H238</f>
        <v>34.52814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128</v>
      </c>
      <c r="AT238" s="217" t="s">
        <v>123</v>
      </c>
      <c r="AU238" s="217" t="s">
        <v>82</v>
      </c>
      <c r="AY238" s="19" t="s">
        <v>121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80</v>
      </c>
      <c r="BK238" s="218">
        <f>ROUND(I238*H238,2)</f>
        <v>0</v>
      </c>
      <c r="BL238" s="19" t="s">
        <v>128</v>
      </c>
      <c r="BM238" s="217" t="s">
        <v>333</v>
      </c>
    </row>
    <row r="239" spans="1:47" s="2" customFormat="1" ht="12">
      <c r="A239" s="40"/>
      <c r="B239" s="41"/>
      <c r="C239" s="42"/>
      <c r="D239" s="219" t="s">
        <v>130</v>
      </c>
      <c r="E239" s="42"/>
      <c r="F239" s="220" t="s">
        <v>334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130</v>
      </c>
      <c r="AU239" s="19" t="s">
        <v>82</v>
      </c>
    </row>
    <row r="240" spans="1:51" s="14" customFormat="1" ht="12">
      <c r="A240" s="14"/>
      <c r="B240" s="236"/>
      <c r="C240" s="237"/>
      <c r="D240" s="226" t="s">
        <v>132</v>
      </c>
      <c r="E240" s="238" t="s">
        <v>19</v>
      </c>
      <c r="F240" s="239" t="s">
        <v>306</v>
      </c>
      <c r="G240" s="237"/>
      <c r="H240" s="238" t="s">
        <v>19</v>
      </c>
      <c r="I240" s="240"/>
      <c r="J240" s="237"/>
      <c r="K240" s="237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132</v>
      </c>
      <c r="AU240" s="245" t="s">
        <v>82</v>
      </c>
      <c r="AV240" s="14" t="s">
        <v>80</v>
      </c>
      <c r="AW240" s="14" t="s">
        <v>33</v>
      </c>
      <c r="AX240" s="14" t="s">
        <v>72</v>
      </c>
      <c r="AY240" s="245" t="s">
        <v>121</v>
      </c>
    </row>
    <row r="241" spans="1:51" s="13" customFormat="1" ht="12">
      <c r="A241" s="13"/>
      <c r="B241" s="224"/>
      <c r="C241" s="225"/>
      <c r="D241" s="226" t="s">
        <v>132</v>
      </c>
      <c r="E241" s="227" t="s">
        <v>19</v>
      </c>
      <c r="F241" s="228" t="s">
        <v>307</v>
      </c>
      <c r="G241" s="225"/>
      <c r="H241" s="229">
        <v>374</v>
      </c>
      <c r="I241" s="230"/>
      <c r="J241" s="225"/>
      <c r="K241" s="225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132</v>
      </c>
      <c r="AU241" s="235" t="s">
        <v>82</v>
      </c>
      <c r="AV241" s="13" t="s">
        <v>82</v>
      </c>
      <c r="AW241" s="13" t="s">
        <v>33</v>
      </c>
      <c r="AX241" s="13" t="s">
        <v>72</v>
      </c>
      <c r="AY241" s="235" t="s">
        <v>121</v>
      </c>
    </row>
    <row r="242" spans="1:51" s="13" customFormat="1" ht="12">
      <c r="A242" s="13"/>
      <c r="B242" s="224"/>
      <c r="C242" s="225"/>
      <c r="D242" s="226" t="s">
        <v>132</v>
      </c>
      <c r="E242" s="227" t="s">
        <v>19</v>
      </c>
      <c r="F242" s="228" t="s">
        <v>203</v>
      </c>
      <c r="G242" s="225"/>
      <c r="H242" s="229">
        <v>13</v>
      </c>
      <c r="I242" s="230"/>
      <c r="J242" s="225"/>
      <c r="K242" s="225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132</v>
      </c>
      <c r="AU242" s="235" t="s">
        <v>82</v>
      </c>
      <c r="AV242" s="13" t="s">
        <v>82</v>
      </c>
      <c r="AW242" s="13" t="s">
        <v>33</v>
      </c>
      <c r="AX242" s="13" t="s">
        <v>72</v>
      </c>
      <c r="AY242" s="235" t="s">
        <v>121</v>
      </c>
    </row>
    <row r="243" spans="1:51" s="15" customFormat="1" ht="12">
      <c r="A243" s="15"/>
      <c r="B243" s="246"/>
      <c r="C243" s="247"/>
      <c r="D243" s="226" t="s">
        <v>132</v>
      </c>
      <c r="E243" s="248" t="s">
        <v>19</v>
      </c>
      <c r="F243" s="249" t="s">
        <v>202</v>
      </c>
      <c r="G243" s="247"/>
      <c r="H243" s="250">
        <v>387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6" t="s">
        <v>132</v>
      </c>
      <c r="AU243" s="256" t="s">
        <v>82</v>
      </c>
      <c r="AV243" s="15" t="s">
        <v>128</v>
      </c>
      <c r="AW243" s="15" t="s">
        <v>33</v>
      </c>
      <c r="AX243" s="15" t="s">
        <v>80</v>
      </c>
      <c r="AY243" s="256" t="s">
        <v>121</v>
      </c>
    </row>
    <row r="244" spans="1:65" s="2" customFormat="1" ht="16.5" customHeight="1">
      <c r="A244" s="40"/>
      <c r="B244" s="41"/>
      <c r="C244" s="257" t="s">
        <v>335</v>
      </c>
      <c r="D244" s="257" t="s">
        <v>232</v>
      </c>
      <c r="E244" s="258" t="s">
        <v>336</v>
      </c>
      <c r="F244" s="259" t="s">
        <v>337</v>
      </c>
      <c r="G244" s="260" t="s">
        <v>126</v>
      </c>
      <c r="H244" s="261">
        <v>377.74</v>
      </c>
      <c r="I244" s="262"/>
      <c r="J244" s="263">
        <f>ROUND(I244*H244,2)</f>
        <v>0</v>
      </c>
      <c r="K244" s="259" t="s">
        <v>127</v>
      </c>
      <c r="L244" s="264"/>
      <c r="M244" s="265" t="s">
        <v>19</v>
      </c>
      <c r="N244" s="266" t="s">
        <v>43</v>
      </c>
      <c r="O244" s="86"/>
      <c r="P244" s="215">
        <f>O244*H244</f>
        <v>0</v>
      </c>
      <c r="Q244" s="215">
        <v>0.131</v>
      </c>
      <c r="R244" s="215">
        <f>Q244*H244</f>
        <v>49.483940000000004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167</v>
      </c>
      <c r="AT244" s="217" t="s">
        <v>232</v>
      </c>
      <c r="AU244" s="217" t="s">
        <v>82</v>
      </c>
      <c r="AY244" s="19" t="s">
        <v>121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128</v>
      </c>
      <c r="BM244" s="217" t="s">
        <v>338</v>
      </c>
    </row>
    <row r="245" spans="1:51" s="13" customFormat="1" ht="12">
      <c r="A245" s="13"/>
      <c r="B245" s="224"/>
      <c r="C245" s="225"/>
      <c r="D245" s="226" t="s">
        <v>132</v>
      </c>
      <c r="E245" s="225"/>
      <c r="F245" s="228" t="s">
        <v>339</v>
      </c>
      <c r="G245" s="225"/>
      <c r="H245" s="229">
        <v>377.74</v>
      </c>
      <c r="I245" s="230"/>
      <c r="J245" s="225"/>
      <c r="K245" s="225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132</v>
      </c>
      <c r="AU245" s="235" t="s">
        <v>82</v>
      </c>
      <c r="AV245" s="13" t="s">
        <v>82</v>
      </c>
      <c r="AW245" s="13" t="s">
        <v>4</v>
      </c>
      <c r="AX245" s="13" t="s">
        <v>80</v>
      </c>
      <c r="AY245" s="235" t="s">
        <v>121</v>
      </c>
    </row>
    <row r="246" spans="1:65" s="2" customFormat="1" ht="16.5" customHeight="1">
      <c r="A246" s="40"/>
      <c r="B246" s="41"/>
      <c r="C246" s="257" t="s">
        <v>340</v>
      </c>
      <c r="D246" s="257" t="s">
        <v>232</v>
      </c>
      <c r="E246" s="258" t="s">
        <v>341</v>
      </c>
      <c r="F246" s="259" t="s">
        <v>342</v>
      </c>
      <c r="G246" s="260" t="s">
        <v>126</v>
      </c>
      <c r="H246" s="261">
        <v>13.13</v>
      </c>
      <c r="I246" s="262"/>
      <c r="J246" s="263">
        <f>ROUND(I246*H246,2)</f>
        <v>0</v>
      </c>
      <c r="K246" s="259" t="s">
        <v>127</v>
      </c>
      <c r="L246" s="264"/>
      <c r="M246" s="265" t="s">
        <v>19</v>
      </c>
      <c r="N246" s="266" t="s">
        <v>43</v>
      </c>
      <c r="O246" s="86"/>
      <c r="P246" s="215">
        <f>O246*H246</f>
        <v>0</v>
      </c>
      <c r="Q246" s="215">
        <v>0.131</v>
      </c>
      <c r="R246" s="215">
        <f>Q246*H246</f>
        <v>1.7200300000000002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167</v>
      </c>
      <c r="AT246" s="217" t="s">
        <v>232</v>
      </c>
      <c r="AU246" s="217" t="s">
        <v>82</v>
      </c>
      <c r="AY246" s="19" t="s">
        <v>121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80</v>
      </c>
      <c r="BK246" s="218">
        <f>ROUND(I246*H246,2)</f>
        <v>0</v>
      </c>
      <c r="BL246" s="19" t="s">
        <v>128</v>
      </c>
      <c r="BM246" s="217" t="s">
        <v>343</v>
      </c>
    </row>
    <row r="247" spans="1:51" s="13" customFormat="1" ht="12">
      <c r="A247" s="13"/>
      <c r="B247" s="224"/>
      <c r="C247" s="225"/>
      <c r="D247" s="226" t="s">
        <v>132</v>
      </c>
      <c r="E247" s="225"/>
      <c r="F247" s="228" t="s">
        <v>344</v>
      </c>
      <c r="G247" s="225"/>
      <c r="H247" s="229">
        <v>13.13</v>
      </c>
      <c r="I247" s="230"/>
      <c r="J247" s="225"/>
      <c r="K247" s="225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132</v>
      </c>
      <c r="AU247" s="235" t="s">
        <v>82</v>
      </c>
      <c r="AV247" s="13" t="s">
        <v>82</v>
      </c>
      <c r="AW247" s="13" t="s">
        <v>4</v>
      </c>
      <c r="AX247" s="13" t="s">
        <v>80</v>
      </c>
      <c r="AY247" s="235" t="s">
        <v>121</v>
      </c>
    </row>
    <row r="248" spans="1:65" s="2" customFormat="1" ht="44.25" customHeight="1">
      <c r="A248" s="40"/>
      <c r="B248" s="41"/>
      <c r="C248" s="206" t="s">
        <v>345</v>
      </c>
      <c r="D248" s="206" t="s">
        <v>123</v>
      </c>
      <c r="E248" s="207" t="s">
        <v>346</v>
      </c>
      <c r="F248" s="208" t="s">
        <v>347</v>
      </c>
      <c r="G248" s="209" t="s">
        <v>126</v>
      </c>
      <c r="H248" s="210">
        <v>101</v>
      </c>
      <c r="I248" s="211"/>
      <c r="J248" s="212">
        <f>ROUND(I248*H248,2)</f>
        <v>0</v>
      </c>
      <c r="K248" s="208" t="s">
        <v>127</v>
      </c>
      <c r="L248" s="46"/>
      <c r="M248" s="213" t="s">
        <v>19</v>
      </c>
      <c r="N248" s="214" t="s">
        <v>43</v>
      </c>
      <c r="O248" s="86"/>
      <c r="P248" s="215">
        <f>O248*H248</f>
        <v>0</v>
      </c>
      <c r="Q248" s="215">
        <v>0.11162</v>
      </c>
      <c r="R248" s="215">
        <f>Q248*H248</f>
        <v>11.27362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128</v>
      </c>
      <c r="AT248" s="217" t="s">
        <v>123</v>
      </c>
      <c r="AU248" s="217" t="s">
        <v>82</v>
      </c>
      <c r="AY248" s="19" t="s">
        <v>121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80</v>
      </c>
      <c r="BK248" s="218">
        <f>ROUND(I248*H248,2)</f>
        <v>0</v>
      </c>
      <c r="BL248" s="19" t="s">
        <v>128</v>
      </c>
      <c r="BM248" s="217" t="s">
        <v>348</v>
      </c>
    </row>
    <row r="249" spans="1:47" s="2" customFormat="1" ht="12">
      <c r="A249" s="40"/>
      <c r="B249" s="41"/>
      <c r="C249" s="42"/>
      <c r="D249" s="219" t="s">
        <v>130</v>
      </c>
      <c r="E249" s="42"/>
      <c r="F249" s="220" t="s">
        <v>349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130</v>
      </c>
      <c r="AU249" s="19" t="s">
        <v>82</v>
      </c>
    </row>
    <row r="250" spans="1:51" s="14" customFormat="1" ht="12">
      <c r="A250" s="14"/>
      <c r="B250" s="236"/>
      <c r="C250" s="237"/>
      <c r="D250" s="226" t="s">
        <v>132</v>
      </c>
      <c r="E250" s="238" t="s">
        <v>19</v>
      </c>
      <c r="F250" s="239" t="s">
        <v>294</v>
      </c>
      <c r="G250" s="237"/>
      <c r="H250" s="238" t="s">
        <v>19</v>
      </c>
      <c r="I250" s="240"/>
      <c r="J250" s="237"/>
      <c r="K250" s="237"/>
      <c r="L250" s="241"/>
      <c r="M250" s="242"/>
      <c r="N250" s="243"/>
      <c r="O250" s="243"/>
      <c r="P250" s="243"/>
      <c r="Q250" s="243"/>
      <c r="R250" s="243"/>
      <c r="S250" s="243"/>
      <c r="T250" s="24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5" t="s">
        <v>132</v>
      </c>
      <c r="AU250" s="245" t="s">
        <v>82</v>
      </c>
      <c r="AV250" s="14" t="s">
        <v>80</v>
      </c>
      <c r="AW250" s="14" t="s">
        <v>33</v>
      </c>
      <c r="AX250" s="14" t="s">
        <v>72</v>
      </c>
      <c r="AY250" s="245" t="s">
        <v>121</v>
      </c>
    </row>
    <row r="251" spans="1:51" s="13" customFormat="1" ht="12">
      <c r="A251" s="13"/>
      <c r="B251" s="224"/>
      <c r="C251" s="225"/>
      <c r="D251" s="226" t="s">
        <v>132</v>
      </c>
      <c r="E251" s="227" t="s">
        <v>19</v>
      </c>
      <c r="F251" s="228" t="s">
        <v>295</v>
      </c>
      <c r="G251" s="225"/>
      <c r="H251" s="229">
        <v>78</v>
      </c>
      <c r="I251" s="230"/>
      <c r="J251" s="225"/>
      <c r="K251" s="225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132</v>
      </c>
      <c r="AU251" s="235" t="s">
        <v>82</v>
      </c>
      <c r="AV251" s="13" t="s">
        <v>82</v>
      </c>
      <c r="AW251" s="13" t="s">
        <v>33</v>
      </c>
      <c r="AX251" s="13" t="s">
        <v>72</v>
      </c>
      <c r="AY251" s="235" t="s">
        <v>121</v>
      </c>
    </row>
    <row r="252" spans="1:51" s="13" customFormat="1" ht="12">
      <c r="A252" s="13"/>
      <c r="B252" s="224"/>
      <c r="C252" s="225"/>
      <c r="D252" s="226" t="s">
        <v>132</v>
      </c>
      <c r="E252" s="227" t="s">
        <v>19</v>
      </c>
      <c r="F252" s="228" t="s">
        <v>259</v>
      </c>
      <c r="G252" s="225"/>
      <c r="H252" s="229">
        <v>23</v>
      </c>
      <c r="I252" s="230"/>
      <c r="J252" s="225"/>
      <c r="K252" s="225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132</v>
      </c>
      <c r="AU252" s="235" t="s">
        <v>82</v>
      </c>
      <c r="AV252" s="13" t="s">
        <v>82</v>
      </c>
      <c r="AW252" s="13" t="s">
        <v>33</v>
      </c>
      <c r="AX252" s="13" t="s">
        <v>72</v>
      </c>
      <c r="AY252" s="235" t="s">
        <v>121</v>
      </c>
    </row>
    <row r="253" spans="1:51" s="15" customFormat="1" ht="12">
      <c r="A253" s="15"/>
      <c r="B253" s="246"/>
      <c r="C253" s="247"/>
      <c r="D253" s="226" t="s">
        <v>132</v>
      </c>
      <c r="E253" s="248" t="s">
        <v>19</v>
      </c>
      <c r="F253" s="249" t="s">
        <v>202</v>
      </c>
      <c r="G253" s="247"/>
      <c r="H253" s="250">
        <v>101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6" t="s">
        <v>132</v>
      </c>
      <c r="AU253" s="256" t="s">
        <v>82</v>
      </c>
      <c r="AV253" s="15" t="s">
        <v>128</v>
      </c>
      <c r="AW253" s="15" t="s">
        <v>33</v>
      </c>
      <c r="AX253" s="15" t="s">
        <v>80</v>
      </c>
      <c r="AY253" s="256" t="s">
        <v>121</v>
      </c>
    </row>
    <row r="254" spans="1:65" s="2" customFormat="1" ht="16.5" customHeight="1">
      <c r="A254" s="40"/>
      <c r="B254" s="41"/>
      <c r="C254" s="257" t="s">
        <v>350</v>
      </c>
      <c r="D254" s="257" t="s">
        <v>232</v>
      </c>
      <c r="E254" s="258" t="s">
        <v>351</v>
      </c>
      <c r="F254" s="259" t="s">
        <v>352</v>
      </c>
      <c r="G254" s="260" t="s">
        <v>126</v>
      </c>
      <c r="H254" s="261">
        <v>79.56</v>
      </c>
      <c r="I254" s="262"/>
      <c r="J254" s="263">
        <f>ROUND(I254*H254,2)</f>
        <v>0</v>
      </c>
      <c r="K254" s="259" t="s">
        <v>127</v>
      </c>
      <c r="L254" s="264"/>
      <c r="M254" s="265" t="s">
        <v>19</v>
      </c>
      <c r="N254" s="266" t="s">
        <v>43</v>
      </c>
      <c r="O254" s="86"/>
      <c r="P254" s="215">
        <f>O254*H254</f>
        <v>0</v>
      </c>
      <c r="Q254" s="215">
        <v>0.176</v>
      </c>
      <c r="R254" s="215">
        <f>Q254*H254</f>
        <v>14.002559999999999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167</v>
      </c>
      <c r="AT254" s="217" t="s">
        <v>232</v>
      </c>
      <c r="AU254" s="217" t="s">
        <v>82</v>
      </c>
      <c r="AY254" s="19" t="s">
        <v>121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80</v>
      </c>
      <c r="BK254" s="218">
        <f>ROUND(I254*H254,2)</f>
        <v>0</v>
      </c>
      <c r="BL254" s="19" t="s">
        <v>128</v>
      </c>
      <c r="BM254" s="217" t="s">
        <v>353</v>
      </c>
    </row>
    <row r="255" spans="1:51" s="13" customFormat="1" ht="12">
      <c r="A255" s="13"/>
      <c r="B255" s="224"/>
      <c r="C255" s="225"/>
      <c r="D255" s="226" t="s">
        <v>132</v>
      </c>
      <c r="E255" s="225"/>
      <c r="F255" s="228" t="s">
        <v>354</v>
      </c>
      <c r="G255" s="225"/>
      <c r="H255" s="229">
        <v>79.56</v>
      </c>
      <c r="I255" s="230"/>
      <c r="J255" s="225"/>
      <c r="K255" s="225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132</v>
      </c>
      <c r="AU255" s="235" t="s">
        <v>82</v>
      </c>
      <c r="AV255" s="13" t="s">
        <v>82</v>
      </c>
      <c r="AW255" s="13" t="s">
        <v>4</v>
      </c>
      <c r="AX255" s="13" t="s">
        <v>80</v>
      </c>
      <c r="AY255" s="235" t="s">
        <v>121</v>
      </c>
    </row>
    <row r="256" spans="1:65" s="2" customFormat="1" ht="16.5" customHeight="1">
      <c r="A256" s="40"/>
      <c r="B256" s="41"/>
      <c r="C256" s="257" t="s">
        <v>355</v>
      </c>
      <c r="D256" s="257" t="s">
        <v>232</v>
      </c>
      <c r="E256" s="258" t="s">
        <v>356</v>
      </c>
      <c r="F256" s="259" t="s">
        <v>357</v>
      </c>
      <c r="G256" s="260" t="s">
        <v>126</v>
      </c>
      <c r="H256" s="261">
        <v>23.46</v>
      </c>
      <c r="I256" s="262"/>
      <c r="J256" s="263">
        <f>ROUND(I256*H256,2)</f>
        <v>0</v>
      </c>
      <c r="K256" s="259" t="s">
        <v>127</v>
      </c>
      <c r="L256" s="264"/>
      <c r="M256" s="265" t="s">
        <v>19</v>
      </c>
      <c r="N256" s="266" t="s">
        <v>43</v>
      </c>
      <c r="O256" s="86"/>
      <c r="P256" s="215">
        <f>O256*H256</f>
        <v>0</v>
      </c>
      <c r="Q256" s="215">
        <v>0.175</v>
      </c>
      <c r="R256" s="215">
        <f>Q256*H256</f>
        <v>4.1055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167</v>
      </c>
      <c r="AT256" s="217" t="s">
        <v>232</v>
      </c>
      <c r="AU256" s="217" t="s">
        <v>82</v>
      </c>
      <c r="AY256" s="19" t="s">
        <v>121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80</v>
      </c>
      <c r="BK256" s="218">
        <f>ROUND(I256*H256,2)</f>
        <v>0</v>
      </c>
      <c r="BL256" s="19" t="s">
        <v>128</v>
      </c>
      <c r="BM256" s="217" t="s">
        <v>358</v>
      </c>
    </row>
    <row r="257" spans="1:51" s="13" customFormat="1" ht="12">
      <c r="A257" s="13"/>
      <c r="B257" s="224"/>
      <c r="C257" s="225"/>
      <c r="D257" s="226" t="s">
        <v>132</v>
      </c>
      <c r="E257" s="225"/>
      <c r="F257" s="228" t="s">
        <v>359</v>
      </c>
      <c r="G257" s="225"/>
      <c r="H257" s="229">
        <v>23.46</v>
      </c>
      <c r="I257" s="230"/>
      <c r="J257" s="225"/>
      <c r="K257" s="225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132</v>
      </c>
      <c r="AU257" s="235" t="s">
        <v>82</v>
      </c>
      <c r="AV257" s="13" t="s">
        <v>82</v>
      </c>
      <c r="AW257" s="13" t="s">
        <v>4</v>
      </c>
      <c r="AX257" s="13" t="s">
        <v>80</v>
      </c>
      <c r="AY257" s="235" t="s">
        <v>121</v>
      </c>
    </row>
    <row r="258" spans="1:63" s="12" customFormat="1" ht="22.8" customHeight="1">
      <c r="A258" s="12"/>
      <c r="B258" s="190"/>
      <c r="C258" s="191"/>
      <c r="D258" s="192" t="s">
        <v>71</v>
      </c>
      <c r="E258" s="204" t="s">
        <v>174</v>
      </c>
      <c r="F258" s="204" t="s">
        <v>360</v>
      </c>
      <c r="G258" s="191"/>
      <c r="H258" s="191"/>
      <c r="I258" s="194"/>
      <c r="J258" s="205">
        <f>BK258</f>
        <v>0</v>
      </c>
      <c r="K258" s="191"/>
      <c r="L258" s="196"/>
      <c r="M258" s="197"/>
      <c r="N258" s="198"/>
      <c r="O258" s="198"/>
      <c r="P258" s="199">
        <f>SUM(P259:P302)</f>
        <v>0</v>
      </c>
      <c r="Q258" s="198"/>
      <c r="R258" s="199">
        <f>SUM(R259:R302)</f>
        <v>221.49991691999998</v>
      </c>
      <c r="S258" s="198"/>
      <c r="T258" s="200">
        <f>SUM(T259:T302)</f>
        <v>0.17200000000000001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1" t="s">
        <v>80</v>
      </c>
      <c r="AT258" s="202" t="s">
        <v>71</v>
      </c>
      <c r="AU258" s="202" t="s">
        <v>80</v>
      </c>
      <c r="AY258" s="201" t="s">
        <v>121</v>
      </c>
      <c r="BK258" s="203">
        <f>SUM(BK259:BK302)</f>
        <v>0</v>
      </c>
    </row>
    <row r="259" spans="1:65" s="2" customFormat="1" ht="16.5" customHeight="1">
      <c r="A259" s="40"/>
      <c r="B259" s="41"/>
      <c r="C259" s="206" t="s">
        <v>361</v>
      </c>
      <c r="D259" s="206" t="s">
        <v>123</v>
      </c>
      <c r="E259" s="207" t="s">
        <v>362</v>
      </c>
      <c r="F259" s="208" t="s">
        <v>363</v>
      </c>
      <c r="G259" s="209" t="s">
        <v>136</v>
      </c>
      <c r="H259" s="210">
        <v>2</v>
      </c>
      <c r="I259" s="211"/>
      <c r="J259" s="212">
        <f>ROUND(I259*H259,2)</f>
        <v>0</v>
      </c>
      <c r="K259" s="208" t="s">
        <v>127</v>
      </c>
      <c r="L259" s="46"/>
      <c r="M259" s="213" t="s">
        <v>19</v>
      </c>
      <c r="N259" s="214" t="s">
        <v>43</v>
      </c>
      <c r="O259" s="86"/>
      <c r="P259" s="215">
        <f>O259*H259</f>
        <v>0</v>
      </c>
      <c r="Q259" s="215">
        <v>0.0007</v>
      </c>
      <c r="R259" s="215">
        <f>Q259*H259</f>
        <v>0.0014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128</v>
      </c>
      <c r="AT259" s="217" t="s">
        <v>123</v>
      </c>
      <c r="AU259" s="217" t="s">
        <v>82</v>
      </c>
      <c r="AY259" s="19" t="s">
        <v>121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80</v>
      </c>
      <c r="BK259" s="218">
        <f>ROUND(I259*H259,2)</f>
        <v>0</v>
      </c>
      <c r="BL259" s="19" t="s">
        <v>128</v>
      </c>
      <c r="BM259" s="217" t="s">
        <v>364</v>
      </c>
    </row>
    <row r="260" spans="1:47" s="2" customFormat="1" ht="12">
      <c r="A260" s="40"/>
      <c r="B260" s="41"/>
      <c r="C260" s="42"/>
      <c r="D260" s="219" t="s">
        <v>130</v>
      </c>
      <c r="E260" s="42"/>
      <c r="F260" s="220" t="s">
        <v>365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130</v>
      </c>
      <c r="AU260" s="19" t="s">
        <v>82</v>
      </c>
    </row>
    <row r="261" spans="1:51" s="14" customFormat="1" ht="12">
      <c r="A261" s="14"/>
      <c r="B261" s="236"/>
      <c r="C261" s="237"/>
      <c r="D261" s="226" t="s">
        <v>132</v>
      </c>
      <c r="E261" s="238" t="s">
        <v>19</v>
      </c>
      <c r="F261" s="239" t="s">
        <v>366</v>
      </c>
      <c r="G261" s="237"/>
      <c r="H261" s="238" t="s">
        <v>19</v>
      </c>
      <c r="I261" s="240"/>
      <c r="J261" s="237"/>
      <c r="K261" s="237"/>
      <c r="L261" s="241"/>
      <c r="M261" s="242"/>
      <c r="N261" s="243"/>
      <c r="O261" s="243"/>
      <c r="P261" s="243"/>
      <c r="Q261" s="243"/>
      <c r="R261" s="243"/>
      <c r="S261" s="243"/>
      <c r="T261" s="24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5" t="s">
        <v>132</v>
      </c>
      <c r="AU261" s="245" t="s">
        <v>82</v>
      </c>
      <c r="AV261" s="14" t="s">
        <v>80</v>
      </c>
      <c r="AW261" s="14" t="s">
        <v>33</v>
      </c>
      <c r="AX261" s="14" t="s">
        <v>72</v>
      </c>
      <c r="AY261" s="245" t="s">
        <v>121</v>
      </c>
    </row>
    <row r="262" spans="1:51" s="13" customFormat="1" ht="12">
      <c r="A262" s="13"/>
      <c r="B262" s="224"/>
      <c r="C262" s="225"/>
      <c r="D262" s="226" t="s">
        <v>132</v>
      </c>
      <c r="E262" s="227" t="s">
        <v>19</v>
      </c>
      <c r="F262" s="228" t="s">
        <v>82</v>
      </c>
      <c r="G262" s="225"/>
      <c r="H262" s="229">
        <v>2</v>
      </c>
      <c r="I262" s="230"/>
      <c r="J262" s="225"/>
      <c r="K262" s="225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132</v>
      </c>
      <c r="AU262" s="235" t="s">
        <v>82</v>
      </c>
      <c r="AV262" s="13" t="s">
        <v>82</v>
      </c>
      <c r="AW262" s="13" t="s">
        <v>33</v>
      </c>
      <c r="AX262" s="13" t="s">
        <v>80</v>
      </c>
      <c r="AY262" s="235" t="s">
        <v>121</v>
      </c>
    </row>
    <row r="263" spans="1:65" s="2" customFormat="1" ht="16.5" customHeight="1">
      <c r="A263" s="40"/>
      <c r="B263" s="41"/>
      <c r="C263" s="206" t="s">
        <v>367</v>
      </c>
      <c r="D263" s="206" t="s">
        <v>123</v>
      </c>
      <c r="E263" s="207" t="s">
        <v>368</v>
      </c>
      <c r="F263" s="208" t="s">
        <v>369</v>
      </c>
      <c r="G263" s="209" t="s">
        <v>136</v>
      </c>
      <c r="H263" s="210">
        <v>1</v>
      </c>
      <c r="I263" s="211"/>
      <c r="J263" s="212">
        <f>ROUND(I263*H263,2)</f>
        <v>0</v>
      </c>
      <c r="K263" s="208" t="s">
        <v>127</v>
      </c>
      <c r="L263" s="46"/>
      <c r="M263" s="213" t="s">
        <v>19</v>
      </c>
      <c r="N263" s="214" t="s">
        <v>43</v>
      </c>
      <c r="O263" s="86"/>
      <c r="P263" s="215">
        <f>O263*H263</f>
        <v>0</v>
      </c>
      <c r="Q263" s="215">
        <v>0.10941</v>
      </c>
      <c r="R263" s="215">
        <f>Q263*H263</f>
        <v>0.10941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128</v>
      </c>
      <c r="AT263" s="217" t="s">
        <v>123</v>
      </c>
      <c r="AU263" s="217" t="s">
        <v>82</v>
      </c>
      <c r="AY263" s="19" t="s">
        <v>121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80</v>
      </c>
      <c r="BK263" s="218">
        <f>ROUND(I263*H263,2)</f>
        <v>0</v>
      </c>
      <c r="BL263" s="19" t="s">
        <v>128</v>
      </c>
      <c r="BM263" s="217" t="s">
        <v>370</v>
      </c>
    </row>
    <row r="264" spans="1:47" s="2" customFormat="1" ht="12">
      <c r="A264" s="40"/>
      <c r="B264" s="41"/>
      <c r="C264" s="42"/>
      <c r="D264" s="219" t="s">
        <v>130</v>
      </c>
      <c r="E264" s="42"/>
      <c r="F264" s="220" t="s">
        <v>371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130</v>
      </c>
      <c r="AU264" s="19" t="s">
        <v>82</v>
      </c>
    </row>
    <row r="265" spans="1:51" s="14" customFormat="1" ht="12">
      <c r="A265" s="14"/>
      <c r="B265" s="236"/>
      <c r="C265" s="237"/>
      <c r="D265" s="226" t="s">
        <v>132</v>
      </c>
      <c r="E265" s="238" t="s">
        <v>19</v>
      </c>
      <c r="F265" s="239" t="s">
        <v>372</v>
      </c>
      <c r="G265" s="237"/>
      <c r="H265" s="238" t="s">
        <v>19</v>
      </c>
      <c r="I265" s="240"/>
      <c r="J265" s="237"/>
      <c r="K265" s="237"/>
      <c r="L265" s="241"/>
      <c r="M265" s="242"/>
      <c r="N265" s="243"/>
      <c r="O265" s="243"/>
      <c r="P265" s="243"/>
      <c r="Q265" s="243"/>
      <c r="R265" s="243"/>
      <c r="S265" s="243"/>
      <c r="T265" s="24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5" t="s">
        <v>132</v>
      </c>
      <c r="AU265" s="245" t="s">
        <v>82</v>
      </c>
      <c r="AV265" s="14" t="s">
        <v>80</v>
      </c>
      <c r="AW265" s="14" t="s">
        <v>33</v>
      </c>
      <c r="AX265" s="14" t="s">
        <v>72</v>
      </c>
      <c r="AY265" s="245" t="s">
        <v>121</v>
      </c>
    </row>
    <row r="266" spans="1:51" s="13" customFormat="1" ht="12">
      <c r="A266" s="13"/>
      <c r="B266" s="224"/>
      <c r="C266" s="225"/>
      <c r="D266" s="226" t="s">
        <v>132</v>
      </c>
      <c r="E266" s="227" t="s">
        <v>19</v>
      </c>
      <c r="F266" s="228" t="s">
        <v>80</v>
      </c>
      <c r="G266" s="225"/>
      <c r="H266" s="229">
        <v>1</v>
      </c>
      <c r="I266" s="230"/>
      <c r="J266" s="225"/>
      <c r="K266" s="225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132</v>
      </c>
      <c r="AU266" s="235" t="s">
        <v>82</v>
      </c>
      <c r="AV266" s="13" t="s">
        <v>82</v>
      </c>
      <c r="AW266" s="13" t="s">
        <v>33</v>
      </c>
      <c r="AX266" s="13" t="s">
        <v>80</v>
      </c>
      <c r="AY266" s="235" t="s">
        <v>121</v>
      </c>
    </row>
    <row r="267" spans="1:65" s="2" customFormat="1" ht="24.15" customHeight="1">
      <c r="A267" s="40"/>
      <c r="B267" s="41"/>
      <c r="C267" s="206" t="s">
        <v>373</v>
      </c>
      <c r="D267" s="206" t="s">
        <v>123</v>
      </c>
      <c r="E267" s="207" t="s">
        <v>374</v>
      </c>
      <c r="F267" s="208" t="s">
        <v>375</v>
      </c>
      <c r="G267" s="209" t="s">
        <v>187</v>
      </c>
      <c r="H267" s="210">
        <v>366.5</v>
      </c>
      <c r="I267" s="211"/>
      <c r="J267" s="212">
        <f>ROUND(I267*H267,2)</f>
        <v>0</v>
      </c>
      <c r="K267" s="208" t="s">
        <v>127</v>
      </c>
      <c r="L267" s="46"/>
      <c r="M267" s="213" t="s">
        <v>19</v>
      </c>
      <c r="N267" s="214" t="s">
        <v>43</v>
      </c>
      <c r="O267" s="86"/>
      <c r="P267" s="215">
        <f>O267*H267</f>
        <v>0</v>
      </c>
      <c r="Q267" s="215">
        <v>0.1554</v>
      </c>
      <c r="R267" s="215">
        <f>Q267*H267</f>
        <v>56.954100000000004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128</v>
      </c>
      <c r="AT267" s="217" t="s">
        <v>123</v>
      </c>
      <c r="AU267" s="217" t="s">
        <v>82</v>
      </c>
      <c r="AY267" s="19" t="s">
        <v>121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80</v>
      </c>
      <c r="BK267" s="218">
        <f>ROUND(I267*H267,2)</f>
        <v>0</v>
      </c>
      <c r="BL267" s="19" t="s">
        <v>128</v>
      </c>
      <c r="BM267" s="217" t="s">
        <v>376</v>
      </c>
    </row>
    <row r="268" spans="1:47" s="2" customFormat="1" ht="12">
      <c r="A268" s="40"/>
      <c r="B268" s="41"/>
      <c r="C268" s="42"/>
      <c r="D268" s="219" t="s">
        <v>130</v>
      </c>
      <c r="E268" s="42"/>
      <c r="F268" s="220" t="s">
        <v>377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130</v>
      </c>
      <c r="AU268" s="19" t="s">
        <v>82</v>
      </c>
    </row>
    <row r="269" spans="1:51" s="14" customFormat="1" ht="12">
      <c r="A269" s="14"/>
      <c r="B269" s="236"/>
      <c r="C269" s="237"/>
      <c r="D269" s="226" t="s">
        <v>132</v>
      </c>
      <c r="E269" s="238" t="s">
        <v>19</v>
      </c>
      <c r="F269" s="239" t="s">
        <v>378</v>
      </c>
      <c r="G269" s="237"/>
      <c r="H269" s="238" t="s">
        <v>19</v>
      </c>
      <c r="I269" s="240"/>
      <c r="J269" s="237"/>
      <c r="K269" s="237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132</v>
      </c>
      <c r="AU269" s="245" t="s">
        <v>82</v>
      </c>
      <c r="AV269" s="14" t="s">
        <v>80</v>
      </c>
      <c r="AW269" s="14" t="s">
        <v>33</v>
      </c>
      <c r="AX269" s="14" t="s">
        <v>72</v>
      </c>
      <c r="AY269" s="245" t="s">
        <v>121</v>
      </c>
    </row>
    <row r="270" spans="1:51" s="13" customFormat="1" ht="12">
      <c r="A270" s="13"/>
      <c r="B270" s="224"/>
      <c r="C270" s="225"/>
      <c r="D270" s="226" t="s">
        <v>132</v>
      </c>
      <c r="E270" s="227" t="s">
        <v>19</v>
      </c>
      <c r="F270" s="228" t="s">
        <v>379</v>
      </c>
      <c r="G270" s="225"/>
      <c r="H270" s="229">
        <v>366.5</v>
      </c>
      <c r="I270" s="230"/>
      <c r="J270" s="225"/>
      <c r="K270" s="225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132</v>
      </c>
      <c r="AU270" s="235" t="s">
        <v>82</v>
      </c>
      <c r="AV270" s="13" t="s">
        <v>82</v>
      </c>
      <c r="AW270" s="13" t="s">
        <v>33</v>
      </c>
      <c r="AX270" s="13" t="s">
        <v>80</v>
      </c>
      <c r="AY270" s="235" t="s">
        <v>121</v>
      </c>
    </row>
    <row r="271" spans="1:65" s="2" customFormat="1" ht="16.5" customHeight="1">
      <c r="A271" s="40"/>
      <c r="B271" s="41"/>
      <c r="C271" s="257" t="s">
        <v>380</v>
      </c>
      <c r="D271" s="257" t="s">
        <v>232</v>
      </c>
      <c r="E271" s="258" t="s">
        <v>381</v>
      </c>
      <c r="F271" s="259" t="s">
        <v>382</v>
      </c>
      <c r="G271" s="260" t="s">
        <v>187</v>
      </c>
      <c r="H271" s="261">
        <v>381.16</v>
      </c>
      <c r="I271" s="262"/>
      <c r="J271" s="263">
        <f>ROUND(I271*H271,2)</f>
        <v>0</v>
      </c>
      <c r="K271" s="259" t="s">
        <v>127</v>
      </c>
      <c r="L271" s="264"/>
      <c r="M271" s="265" t="s">
        <v>19</v>
      </c>
      <c r="N271" s="266" t="s">
        <v>43</v>
      </c>
      <c r="O271" s="86"/>
      <c r="P271" s="215">
        <f>O271*H271</f>
        <v>0</v>
      </c>
      <c r="Q271" s="215">
        <v>0.08</v>
      </c>
      <c r="R271" s="215">
        <f>Q271*H271</f>
        <v>30.492800000000003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167</v>
      </c>
      <c r="AT271" s="217" t="s">
        <v>232</v>
      </c>
      <c r="AU271" s="217" t="s">
        <v>82</v>
      </c>
      <c r="AY271" s="19" t="s">
        <v>121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80</v>
      </c>
      <c r="BK271" s="218">
        <f>ROUND(I271*H271,2)</f>
        <v>0</v>
      </c>
      <c r="BL271" s="19" t="s">
        <v>128</v>
      </c>
      <c r="BM271" s="217" t="s">
        <v>383</v>
      </c>
    </row>
    <row r="272" spans="1:51" s="13" customFormat="1" ht="12">
      <c r="A272" s="13"/>
      <c r="B272" s="224"/>
      <c r="C272" s="225"/>
      <c r="D272" s="226" t="s">
        <v>132</v>
      </c>
      <c r="E272" s="225"/>
      <c r="F272" s="228" t="s">
        <v>384</v>
      </c>
      <c r="G272" s="225"/>
      <c r="H272" s="229">
        <v>381.16</v>
      </c>
      <c r="I272" s="230"/>
      <c r="J272" s="225"/>
      <c r="K272" s="225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132</v>
      </c>
      <c r="AU272" s="235" t="s">
        <v>82</v>
      </c>
      <c r="AV272" s="13" t="s">
        <v>82</v>
      </c>
      <c r="AW272" s="13" t="s">
        <v>4</v>
      </c>
      <c r="AX272" s="13" t="s">
        <v>80</v>
      </c>
      <c r="AY272" s="235" t="s">
        <v>121</v>
      </c>
    </row>
    <row r="273" spans="1:65" s="2" customFormat="1" ht="24.15" customHeight="1">
      <c r="A273" s="40"/>
      <c r="B273" s="41"/>
      <c r="C273" s="206" t="s">
        <v>385</v>
      </c>
      <c r="D273" s="206" t="s">
        <v>123</v>
      </c>
      <c r="E273" s="207" t="s">
        <v>386</v>
      </c>
      <c r="F273" s="208" t="s">
        <v>387</v>
      </c>
      <c r="G273" s="209" t="s">
        <v>187</v>
      </c>
      <c r="H273" s="210">
        <v>339</v>
      </c>
      <c r="I273" s="211"/>
      <c r="J273" s="212">
        <f>ROUND(I273*H273,2)</f>
        <v>0</v>
      </c>
      <c r="K273" s="208" t="s">
        <v>127</v>
      </c>
      <c r="L273" s="46"/>
      <c r="M273" s="213" t="s">
        <v>19</v>
      </c>
      <c r="N273" s="214" t="s">
        <v>43</v>
      </c>
      <c r="O273" s="86"/>
      <c r="P273" s="215">
        <f>O273*H273</f>
        <v>0</v>
      </c>
      <c r="Q273" s="215">
        <v>0.1295</v>
      </c>
      <c r="R273" s="215">
        <f>Q273*H273</f>
        <v>43.9005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128</v>
      </c>
      <c r="AT273" s="217" t="s">
        <v>123</v>
      </c>
      <c r="AU273" s="217" t="s">
        <v>82</v>
      </c>
      <c r="AY273" s="19" t="s">
        <v>121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80</v>
      </c>
      <c r="BK273" s="218">
        <f>ROUND(I273*H273,2)</f>
        <v>0</v>
      </c>
      <c r="BL273" s="19" t="s">
        <v>128</v>
      </c>
      <c r="BM273" s="217" t="s">
        <v>388</v>
      </c>
    </row>
    <row r="274" spans="1:47" s="2" customFormat="1" ht="12">
      <c r="A274" s="40"/>
      <c r="B274" s="41"/>
      <c r="C274" s="42"/>
      <c r="D274" s="219" t="s">
        <v>130</v>
      </c>
      <c r="E274" s="42"/>
      <c r="F274" s="220" t="s">
        <v>389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130</v>
      </c>
      <c r="AU274" s="19" t="s">
        <v>82</v>
      </c>
    </row>
    <row r="275" spans="1:51" s="14" customFormat="1" ht="12">
      <c r="A275" s="14"/>
      <c r="B275" s="236"/>
      <c r="C275" s="237"/>
      <c r="D275" s="226" t="s">
        <v>132</v>
      </c>
      <c r="E275" s="238" t="s">
        <v>19</v>
      </c>
      <c r="F275" s="239" t="s">
        <v>390</v>
      </c>
      <c r="G275" s="237"/>
      <c r="H275" s="238" t="s">
        <v>19</v>
      </c>
      <c r="I275" s="240"/>
      <c r="J275" s="237"/>
      <c r="K275" s="237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132</v>
      </c>
      <c r="AU275" s="245" t="s">
        <v>82</v>
      </c>
      <c r="AV275" s="14" t="s">
        <v>80</v>
      </c>
      <c r="AW275" s="14" t="s">
        <v>33</v>
      </c>
      <c r="AX275" s="14" t="s">
        <v>72</v>
      </c>
      <c r="AY275" s="245" t="s">
        <v>121</v>
      </c>
    </row>
    <row r="276" spans="1:51" s="13" customFormat="1" ht="12">
      <c r="A276" s="13"/>
      <c r="B276" s="224"/>
      <c r="C276" s="225"/>
      <c r="D276" s="226" t="s">
        <v>132</v>
      </c>
      <c r="E276" s="227" t="s">
        <v>19</v>
      </c>
      <c r="F276" s="228" t="s">
        <v>391</v>
      </c>
      <c r="G276" s="225"/>
      <c r="H276" s="229">
        <v>339</v>
      </c>
      <c r="I276" s="230"/>
      <c r="J276" s="225"/>
      <c r="K276" s="225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132</v>
      </c>
      <c r="AU276" s="235" t="s">
        <v>82</v>
      </c>
      <c r="AV276" s="13" t="s">
        <v>82</v>
      </c>
      <c r="AW276" s="13" t="s">
        <v>33</v>
      </c>
      <c r="AX276" s="13" t="s">
        <v>72</v>
      </c>
      <c r="AY276" s="235" t="s">
        <v>121</v>
      </c>
    </row>
    <row r="277" spans="1:51" s="15" customFormat="1" ht="12">
      <c r="A277" s="15"/>
      <c r="B277" s="246"/>
      <c r="C277" s="247"/>
      <c r="D277" s="226" t="s">
        <v>132</v>
      </c>
      <c r="E277" s="248" t="s">
        <v>19</v>
      </c>
      <c r="F277" s="249" t="s">
        <v>202</v>
      </c>
      <c r="G277" s="247"/>
      <c r="H277" s="250">
        <v>339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6" t="s">
        <v>132</v>
      </c>
      <c r="AU277" s="256" t="s">
        <v>82</v>
      </c>
      <c r="AV277" s="15" t="s">
        <v>128</v>
      </c>
      <c r="AW277" s="15" t="s">
        <v>33</v>
      </c>
      <c r="AX277" s="15" t="s">
        <v>80</v>
      </c>
      <c r="AY277" s="256" t="s">
        <v>121</v>
      </c>
    </row>
    <row r="278" spans="1:65" s="2" customFormat="1" ht="16.5" customHeight="1">
      <c r="A278" s="40"/>
      <c r="B278" s="41"/>
      <c r="C278" s="257" t="s">
        <v>392</v>
      </c>
      <c r="D278" s="257" t="s">
        <v>232</v>
      </c>
      <c r="E278" s="258" t="s">
        <v>393</v>
      </c>
      <c r="F278" s="259" t="s">
        <v>394</v>
      </c>
      <c r="G278" s="260" t="s">
        <v>187</v>
      </c>
      <c r="H278" s="261">
        <v>352.56</v>
      </c>
      <c r="I278" s="262"/>
      <c r="J278" s="263">
        <f>ROUND(I278*H278,2)</f>
        <v>0</v>
      </c>
      <c r="K278" s="259" t="s">
        <v>127</v>
      </c>
      <c r="L278" s="264"/>
      <c r="M278" s="265" t="s">
        <v>19</v>
      </c>
      <c r="N278" s="266" t="s">
        <v>43</v>
      </c>
      <c r="O278" s="86"/>
      <c r="P278" s="215">
        <f>O278*H278</f>
        <v>0</v>
      </c>
      <c r="Q278" s="215">
        <v>0.045</v>
      </c>
      <c r="R278" s="215">
        <f>Q278*H278</f>
        <v>15.8652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167</v>
      </c>
      <c r="AT278" s="217" t="s">
        <v>232</v>
      </c>
      <c r="AU278" s="217" t="s">
        <v>82</v>
      </c>
      <c r="AY278" s="19" t="s">
        <v>121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80</v>
      </c>
      <c r="BK278" s="218">
        <f>ROUND(I278*H278,2)</f>
        <v>0</v>
      </c>
      <c r="BL278" s="19" t="s">
        <v>128</v>
      </c>
      <c r="BM278" s="217" t="s">
        <v>395</v>
      </c>
    </row>
    <row r="279" spans="1:51" s="13" customFormat="1" ht="12">
      <c r="A279" s="13"/>
      <c r="B279" s="224"/>
      <c r="C279" s="225"/>
      <c r="D279" s="226" t="s">
        <v>132</v>
      </c>
      <c r="E279" s="225"/>
      <c r="F279" s="228" t="s">
        <v>396</v>
      </c>
      <c r="G279" s="225"/>
      <c r="H279" s="229">
        <v>352.56</v>
      </c>
      <c r="I279" s="230"/>
      <c r="J279" s="225"/>
      <c r="K279" s="225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132</v>
      </c>
      <c r="AU279" s="235" t="s">
        <v>82</v>
      </c>
      <c r="AV279" s="13" t="s">
        <v>82</v>
      </c>
      <c r="AW279" s="13" t="s">
        <v>4</v>
      </c>
      <c r="AX279" s="13" t="s">
        <v>80</v>
      </c>
      <c r="AY279" s="235" t="s">
        <v>121</v>
      </c>
    </row>
    <row r="280" spans="1:65" s="2" customFormat="1" ht="16.5" customHeight="1">
      <c r="A280" s="40"/>
      <c r="B280" s="41"/>
      <c r="C280" s="206" t="s">
        <v>397</v>
      </c>
      <c r="D280" s="206" t="s">
        <v>123</v>
      </c>
      <c r="E280" s="207" t="s">
        <v>398</v>
      </c>
      <c r="F280" s="208" t="s">
        <v>399</v>
      </c>
      <c r="G280" s="209" t="s">
        <v>195</v>
      </c>
      <c r="H280" s="210">
        <v>31.748</v>
      </c>
      <c r="I280" s="211"/>
      <c r="J280" s="212">
        <f>ROUND(I280*H280,2)</f>
        <v>0</v>
      </c>
      <c r="K280" s="208" t="s">
        <v>127</v>
      </c>
      <c r="L280" s="46"/>
      <c r="M280" s="213" t="s">
        <v>19</v>
      </c>
      <c r="N280" s="214" t="s">
        <v>43</v>
      </c>
      <c r="O280" s="86"/>
      <c r="P280" s="215">
        <f>O280*H280</f>
        <v>0</v>
      </c>
      <c r="Q280" s="215">
        <v>2.25634</v>
      </c>
      <c r="R280" s="215">
        <f>Q280*H280</f>
        <v>71.63428232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128</v>
      </c>
      <c r="AT280" s="217" t="s">
        <v>123</v>
      </c>
      <c r="AU280" s="217" t="s">
        <v>82</v>
      </c>
      <c r="AY280" s="19" t="s">
        <v>121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80</v>
      </c>
      <c r="BK280" s="218">
        <f>ROUND(I280*H280,2)</f>
        <v>0</v>
      </c>
      <c r="BL280" s="19" t="s">
        <v>128</v>
      </c>
      <c r="BM280" s="217" t="s">
        <v>400</v>
      </c>
    </row>
    <row r="281" spans="1:47" s="2" customFormat="1" ht="12">
      <c r="A281" s="40"/>
      <c r="B281" s="41"/>
      <c r="C281" s="42"/>
      <c r="D281" s="219" t="s">
        <v>130</v>
      </c>
      <c r="E281" s="42"/>
      <c r="F281" s="220" t="s">
        <v>401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130</v>
      </c>
      <c r="AU281" s="19" t="s">
        <v>82</v>
      </c>
    </row>
    <row r="282" spans="1:51" s="13" customFormat="1" ht="12">
      <c r="A282" s="13"/>
      <c r="B282" s="224"/>
      <c r="C282" s="225"/>
      <c r="D282" s="226" t="s">
        <v>132</v>
      </c>
      <c r="E282" s="227" t="s">
        <v>19</v>
      </c>
      <c r="F282" s="228" t="s">
        <v>402</v>
      </c>
      <c r="G282" s="225"/>
      <c r="H282" s="229">
        <v>16.493</v>
      </c>
      <c r="I282" s="230"/>
      <c r="J282" s="225"/>
      <c r="K282" s="225"/>
      <c r="L282" s="231"/>
      <c r="M282" s="232"/>
      <c r="N282" s="233"/>
      <c r="O282" s="233"/>
      <c r="P282" s="233"/>
      <c r="Q282" s="233"/>
      <c r="R282" s="233"/>
      <c r="S282" s="233"/>
      <c r="T282" s="23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5" t="s">
        <v>132</v>
      </c>
      <c r="AU282" s="235" t="s">
        <v>82</v>
      </c>
      <c r="AV282" s="13" t="s">
        <v>82</v>
      </c>
      <c r="AW282" s="13" t="s">
        <v>33</v>
      </c>
      <c r="AX282" s="13" t="s">
        <v>72</v>
      </c>
      <c r="AY282" s="235" t="s">
        <v>121</v>
      </c>
    </row>
    <row r="283" spans="1:51" s="13" customFormat="1" ht="12">
      <c r="A283" s="13"/>
      <c r="B283" s="224"/>
      <c r="C283" s="225"/>
      <c r="D283" s="226" t="s">
        <v>132</v>
      </c>
      <c r="E283" s="227" t="s">
        <v>19</v>
      </c>
      <c r="F283" s="228" t="s">
        <v>403</v>
      </c>
      <c r="G283" s="225"/>
      <c r="H283" s="229">
        <v>15.255</v>
      </c>
      <c r="I283" s="230"/>
      <c r="J283" s="225"/>
      <c r="K283" s="225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132</v>
      </c>
      <c r="AU283" s="235" t="s">
        <v>82</v>
      </c>
      <c r="AV283" s="13" t="s">
        <v>82</v>
      </c>
      <c r="AW283" s="13" t="s">
        <v>33</v>
      </c>
      <c r="AX283" s="13" t="s">
        <v>72</v>
      </c>
      <c r="AY283" s="235" t="s">
        <v>121</v>
      </c>
    </row>
    <row r="284" spans="1:51" s="15" customFormat="1" ht="12">
      <c r="A284" s="15"/>
      <c r="B284" s="246"/>
      <c r="C284" s="247"/>
      <c r="D284" s="226" t="s">
        <v>132</v>
      </c>
      <c r="E284" s="248" t="s">
        <v>19</v>
      </c>
      <c r="F284" s="249" t="s">
        <v>202</v>
      </c>
      <c r="G284" s="247"/>
      <c r="H284" s="250">
        <v>31.748</v>
      </c>
      <c r="I284" s="251"/>
      <c r="J284" s="247"/>
      <c r="K284" s="247"/>
      <c r="L284" s="252"/>
      <c r="M284" s="253"/>
      <c r="N284" s="254"/>
      <c r="O284" s="254"/>
      <c r="P284" s="254"/>
      <c r="Q284" s="254"/>
      <c r="R284" s="254"/>
      <c r="S284" s="254"/>
      <c r="T284" s="25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6" t="s">
        <v>132</v>
      </c>
      <c r="AU284" s="256" t="s">
        <v>82</v>
      </c>
      <c r="AV284" s="15" t="s">
        <v>128</v>
      </c>
      <c r="AW284" s="15" t="s">
        <v>33</v>
      </c>
      <c r="AX284" s="15" t="s">
        <v>80</v>
      </c>
      <c r="AY284" s="256" t="s">
        <v>121</v>
      </c>
    </row>
    <row r="285" spans="1:65" s="2" customFormat="1" ht="24.15" customHeight="1">
      <c r="A285" s="40"/>
      <c r="B285" s="41"/>
      <c r="C285" s="206" t="s">
        <v>404</v>
      </c>
      <c r="D285" s="206" t="s">
        <v>123</v>
      </c>
      <c r="E285" s="207" t="s">
        <v>405</v>
      </c>
      <c r="F285" s="208" t="s">
        <v>406</v>
      </c>
      <c r="G285" s="209" t="s">
        <v>187</v>
      </c>
      <c r="H285" s="210">
        <v>347.47</v>
      </c>
      <c r="I285" s="211"/>
      <c r="J285" s="212">
        <f>ROUND(I285*H285,2)</f>
        <v>0</v>
      </c>
      <c r="K285" s="208" t="s">
        <v>127</v>
      </c>
      <c r="L285" s="46"/>
      <c r="M285" s="213" t="s">
        <v>19</v>
      </c>
      <c r="N285" s="214" t="s">
        <v>43</v>
      </c>
      <c r="O285" s="86"/>
      <c r="P285" s="215">
        <f>O285*H285</f>
        <v>0</v>
      </c>
      <c r="Q285" s="215">
        <v>0.00018</v>
      </c>
      <c r="R285" s="215">
        <f>Q285*H285</f>
        <v>0.0625446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128</v>
      </c>
      <c r="AT285" s="217" t="s">
        <v>123</v>
      </c>
      <c r="AU285" s="217" t="s">
        <v>82</v>
      </c>
      <c r="AY285" s="19" t="s">
        <v>121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80</v>
      </c>
      <c r="BK285" s="218">
        <f>ROUND(I285*H285,2)</f>
        <v>0</v>
      </c>
      <c r="BL285" s="19" t="s">
        <v>128</v>
      </c>
      <c r="BM285" s="217" t="s">
        <v>407</v>
      </c>
    </row>
    <row r="286" spans="1:47" s="2" customFormat="1" ht="12">
      <c r="A286" s="40"/>
      <c r="B286" s="41"/>
      <c r="C286" s="42"/>
      <c r="D286" s="219" t="s">
        <v>130</v>
      </c>
      <c r="E286" s="42"/>
      <c r="F286" s="220" t="s">
        <v>408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130</v>
      </c>
      <c r="AU286" s="19" t="s">
        <v>82</v>
      </c>
    </row>
    <row r="287" spans="1:51" s="13" customFormat="1" ht="12">
      <c r="A287" s="13"/>
      <c r="B287" s="224"/>
      <c r="C287" s="225"/>
      <c r="D287" s="226" t="s">
        <v>132</v>
      </c>
      <c r="E287" s="227" t="s">
        <v>19</v>
      </c>
      <c r="F287" s="228" t="s">
        <v>409</v>
      </c>
      <c r="G287" s="225"/>
      <c r="H287" s="229">
        <v>347.47</v>
      </c>
      <c r="I287" s="230"/>
      <c r="J287" s="225"/>
      <c r="K287" s="225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132</v>
      </c>
      <c r="AU287" s="235" t="s">
        <v>82</v>
      </c>
      <c r="AV287" s="13" t="s">
        <v>82</v>
      </c>
      <c r="AW287" s="13" t="s">
        <v>33</v>
      </c>
      <c r="AX287" s="13" t="s">
        <v>80</v>
      </c>
      <c r="AY287" s="235" t="s">
        <v>121</v>
      </c>
    </row>
    <row r="288" spans="1:65" s="2" customFormat="1" ht="16.5" customHeight="1">
      <c r="A288" s="40"/>
      <c r="B288" s="41"/>
      <c r="C288" s="206" t="s">
        <v>410</v>
      </c>
      <c r="D288" s="206" t="s">
        <v>123</v>
      </c>
      <c r="E288" s="207" t="s">
        <v>411</v>
      </c>
      <c r="F288" s="208" t="s">
        <v>412</v>
      </c>
      <c r="G288" s="209" t="s">
        <v>187</v>
      </c>
      <c r="H288" s="210">
        <v>347.47</v>
      </c>
      <c r="I288" s="211"/>
      <c r="J288" s="212">
        <f>ROUND(I288*H288,2)</f>
        <v>0</v>
      </c>
      <c r="K288" s="208" t="s">
        <v>127</v>
      </c>
      <c r="L288" s="46"/>
      <c r="M288" s="213" t="s">
        <v>19</v>
      </c>
      <c r="N288" s="214" t="s">
        <v>43</v>
      </c>
      <c r="O288" s="86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128</v>
      </c>
      <c r="AT288" s="217" t="s">
        <v>123</v>
      </c>
      <c r="AU288" s="217" t="s">
        <v>82</v>
      </c>
      <c r="AY288" s="19" t="s">
        <v>121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80</v>
      </c>
      <c r="BK288" s="218">
        <f>ROUND(I288*H288,2)</f>
        <v>0</v>
      </c>
      <c r="BL288" s="19" t="s">
        <v>128</v>
      </c>
      <c r="BM288" s="217" t="s">
        <v>413</v>
      </c>
    </row>
    <row r="289" spans="1:47" s="2" customFormat="1" ht="12">
      <c r="A289" s="40"/>
      <c r="B289" s="41"/>
      <c r="C289" s="42"/>
      <c r="D289" s="219" t="s">
        <v>130</v>
      </c>
      <c r="E289" s="42"/>
      <c r="F289" s="220" t="s">
        <v>414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130</v>
      </c>
      <c r="AU289" s="19" t="s">
        <v>82</v>
      </c>
    </row>
    <row r="290" spans="1:51" s="13" customFormat="1" ht="12">
      <c r="A290" s="13"/>
      <c r="B290" s="224"/>
      <c r="C290" s="225"/>
      <c r="D290" s="226" t="s">
        <v>132</v>
      </c>
      <c r="E290" s="227" t="s">
        <v>19</v>
      </c>
      <c r="F290" s="228" t="s">
        <v>409</v>
      </c>
      <c r="G290" s="225"/>
      <c r="H290" s="229">
        <v>347.47</v>
      </c>
      <c r="I290" s="230"/>
      <c r="J290" s="225"/>
      <c r="K290" s="225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132</v>
      </c>
      <c r="AU290" s="235" t="s">
        <v>82</v>
      </c>
      <c r="AV290" s="13" t="s">
        <v>82</v>
      </c>
      <c r="AW290" s="13" t="s">
        <v>33</v>
      </c>
      <c r="AX290" s="13" t="s">
        <v>80</v>
      </c>
      <c r="AY290" s="235" t="s">
        <v>121</v>
      </c>
    </row>
    <row r="291" spans="1:65" s="2" customFormat="1" ht="16.5" customHeight="1">
      <c r="A291" s="40"/>
      <c r="B291" s="41"/>
      <c r="C291" s="206" t="s">
        <v>415</v>
      </c>
      <c r="D291" s="206" t="s">
        <v>123</v>
      </c>
      <c r="E291" s="207" t="s">
        <v>416</v>
      </c>
      <c r="F291" s="208" t="s">
        <v>417</v>
      </c>
      <c r="G291" s="209" t="s">
        <v>187</v>
      </c>
      <c r="H291" s="210">
        <v>8</v>
      </c>
      <c r="I291" s="211"/>
      <c r="J291" s="212">
        <f>ROUND(I291*H291,2)</f>
        <v>0</v>
      </c>
      <c r="K291" s="208" t="s">
        <v>127</v>
      </c>
      <c r="L291" s="46"/>
      <c r="M291" s="213" t="s">
        <v>19</v>
      </c>
      <c r="N291" s="214" t="s">
        <v>43</v>
      </c>
      <c r="O291" s="86"/>
      <c r="P291" s="215">
        <f>O291*H291</f>
        <v>0</v>
      </c>
      <c r="Q291" s="215">
        <v>0.29221</v>
      </c>
      <c r="R291" s="215">
        <f>Q291*H291</f>
        <v>2.33768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128</v>
      </c>
      <c r="AT291" s="217" t="s">
        <v>123</v>
      </c>
      <c r="AU291" s="217" t="s">
        <v>82</v>
      </c>
      <c r="AY291" s="19" t="s">
        <v>121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80</v>
      </c>
      <c r="BK291" s="218">
        <f>ROUND(I291*H291,2)</f>
        <v>0</v>
      </c>
      <c r="BL291" s="19" t="s">
        <v>128</v>
      </c>
      <c r="BM291" s="217" t="s">
        <v>418</v>
      </c>
    </row>
    <row r="292" spans="1:47" s="2" customFormat="1" ht="12">
      <c r="A292" s="40"/>
      <c r="B292" s="41"/>
      <c r="C292" s="42"/>
      <c r="D292" s="219" t="s">
        <v>130</v>
      </c>
      <c r="E292" s="42"/>
      <c r="F292" s="220" t="s">
        <v>419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130</v>
      </c>
      <c r="AU292" s="19" t="s">
        <v>82</v>
      </c>
    </row>
    <row r="293" spans="1:51" s="13" customFormat="1" ht="12">
      <c r="A293" s="13"/>
      <c r="B293" s="224"/>
      <c r="C293" s="225"/>
      <c r="D293" s="226" t="s">
        <v>132</v>
      </c>
      <c r="E293" s="227" t="s">
        <v>19</v>
      </c>
      <c r="F293" s="228" t="s">
        <v>420</v>
      </c>
      <c r="G293" s="225"/>
      <c r="H293" s="229">
        <v>8</v>
      </c>
      <c r="I293" s="230"/>
      <c r="J293" s="225"/>
      <c r="K293" s="225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132</v>
      </c>
      <c r="AU293" s="235" t="s">
        <v>82</v>
      </c>
      <c r="AV293" s="13" t="s">
        <v>82</v>
      </c>
      <c r="AW293" s="13" t="s">
        <v>33</v>
      </c>
      <c r="AX293" s="13" t="s">
        <v>80</v>
      </c>
      <c r="AY293" s="235" t="s">
        <v>121</v>
      </c>
    </row>
    <row r="294" spans="1:65" s="2" customFormat="1" ht="16.5" customHeight="1">
      <c r="A294" s="40"/>
      <c r="B294" s="41"/>
      <c r="C294" s="257" t="s">
        <v>421</v>
      </c>
      <c r="D294" s="257" t="s">
        <v>232</v>
      </c>
      <c r="E294" s="258" t="s">
        <v>422</v>
      </c>
      <c r="F294" s="259" t="s">
        <v>423</v>
      </c>
      <c r="G294" s="260" t="s">
        <v>187</v>
      </c>
      <c r="H294" s="261">
        <v>8</v>
      </c>
      <c r="I294" s="262"/>
      <c r="J294" s="263">
        <f>ROUND(I294*H294,2)</f>
        <v>0</v>
      </c>
      <c r="K294" s="259" t="s">
        <v>127</v>
      </c>
      <c r="L294" s="264"/>
      <c r="M294" s="265" t="s">
        <v>19</v>
      </c>
      <c r="N294" s="266" t="s">
        <v>43</v>
      </c>
      <c r="O294" s="86"/>
      <c r="P294" s="215">
        <f>O294*H294</f>
        <v>0</v>
      </c>
      <c r="Q294" s="215">
        <v>0.0156</v>
      </c>
      <c r="R294" s="215">
        <f>Q294*H294</f>
        <v>0.1248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167</v>
      </c>
      <c r="AT294" s="217" t="s">
        <v>232</v>
      </c>
      <c r="AU294" s="217" t="s">
        <v>82</v>
      </c>
      <c r="AY294" s="19" t="s">
        <v>121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80</v>
      </c>
      <c r="BK294" s="218">
        <f>ROUND(I294*H294,2)</f>
        <v>0</v>
      </c>
      <c r="BL294" s="19" t="s">
        <v>128</v>
      </c>
      <c r="BM294" s="217" t="s">
        <v>424</v>
      </c>
    </row>
    <row r="295" spans="1:65" s="2" customFormat="1" ht="16.5" customHeight="1">
      <c r="A295" s="40"/>
      <c r="B295" s="41"/>
      <c r="C295" s="257" t="s">
        <v>425</v>
      </c>
      <c r="D295" s="257" t="s">
        <v>232</v>
      </c>
      <c r="E295" s="258" t="s">
        <v>426</v>
      </c>
      <c r="F295" s="259" t="s">
        <v>427</v>
      </c>
      <c r="G295" s="260" t="s">
        <v>187</v>
      </c>
      <c r="H295" s="261">
        <v>8</v>
      </c>
      <c r="I295" s="262"/>
      <c r="J295" s="263">
        <f>ROUND(I295*H295,2)</f>
        <v>0</v>
      </c>
      <c r="K295" s="259" t="s">
        <v>127</v>
      </c>
      <c r="L295" s="264"/>
      <c r="M295" s="265" t="s">
        <v>19</v>
      </c>
      <c r="N295" s="266" t="s">
        <v>43</v>
      </c>
      <c r="O295" s="86"/>
      <c r="P295" s="215">
        <f>O295*H295</f>
        <v>0</v>
      </c>
      <c r="Q295" s="215">
        <v>0.00215</v>
      </c>
      <c r="R295" s="215">
        <f>Q295*H295</f>
        <v>0.0172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167</v>
      </c>
      <c r="AT295" s="217" t="s">
        <v>232</v>
      </c>
      <c r="AU295" s="217" t="s">
        <v>82</v>
      </c>
      <c r="AY295" s="19" t="s">
        <v>121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80</v>
      </c>
      <c r="BK295" s="218">
        <f>ROUND(I295*H295,2)</f>
        <v>0</v>
      </c>
      <c r="BL295" s="19" t="s">
        <v>128</v>
      </c>
      <c r="BM295" s="217" t="s">
        <v>428</v>
      </c>
    </row>
    <row r="296" spans="1:65" s="2" customFormat="1" ht="33" customHeight="1">
      <c r="A296" s="40"/>
      <c r="B296" s="41"/>
      <c r="C296" s="206" t="s">
        <v>429</v>
      </c>
      <c r="D296" s="206" t="s">
        <v>123</v>
      </c>
      <c r="E296" s="207" t="s">
        <v>430</v>
      </c>
      <c r="F296" s="208" t="s">
        <v>431</v>
      </c>
      <c r="G296" s="209" t="s">
        <v>136</v>
      </c>
      <c r="H296" s="210">
        <v>2</v>
      </c>
      <c r="I296" s="211"/>
      <c r="J296" s="212">
        <f>ROUND(I296*H296,2)</f>
        <v>0</v>
      </c>
      <c r="K296" s="208" t="s">
        <v>127</v>
      </c>
      <c r="L296" s="46"/>
      <c r="M296" s="213" t="s">
        <v>19</v>
      </c>
      <c r="N296" s="214" t="s">
        <v>43</v>
      </c>
      <c r="O296" s="86"/>
      <c r="P296" s="215">
        <f>O296*H296</f>
        <v>0</v>
      </c>
      <c r="Q296" s="215">
        <v>0</v>
      </c>
      <c r="R296" s="215">
        <f>Q296*H296</f>
        <v>0</v>
      </c>
      <c r="S296" s="215">
        <v>0.082</v>
      </c>
      <c r="T296" s="216">
        <f>S296*H296</f>
        <v>0.164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128</v>
      </c>
      <c r="AT296" s="217" t="s">
        <v>123</v>
      </c>
      <c r="AU296" s="217" t="s">
        <v>82</v>
      </c>
      <c r="AY296" s="19" t="s">
        <v>121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80</v>
      </c>
      <c r="BK296" s="218">
        <f>ROUND(I296*H296,2)</f>
        <v>0</v>
      </c>
      <c r="BL296" s="19" t="s">
        <v>128</v>
      </c>
      <c r="BM296" s="217" t="s">
        <v>432</v>
      </c>
    </row>
    <row r="297" spans="1:47" s="2" customFormat="1" ht="12">
      <c r="A297" s="40"/>
      <c r="B297" s="41"/>
      <c r="C297" s="42"/>
      <c r="D297" s="219" t="s">
        <v>130</v>
      </c>
      <c r="E297" s="42"/>
      <c r="F297" s="220" t="s">
        <v>433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130</v>
      </c>
      <c r="AU297" s="19" t="s">
        <v>82</v>
      </c>
    </row>
    <row r="298" spans="1:51" s="14" customFormat="1" ht="12">
      <c r="A298" s="14"/>
      <c r="B298" s="236"/>
      <c r="C298" s="237"/>
      <c r="D298" s="226" t="s">
        <v>132</v>
      </c>
      <c r="E298" s="238" t="s">
        <v>19</v>
      </c>
      <c r="F298" s="239" t="s">
        <v>434</v>
      </c>
      <c r="G298" s="237"/>
      <c r="H298" s="238" t="s">
        <v>19</v>
      </c>
      <c r="I298" s="240"/>
      <c r="J298" s="237"/>
      <c r="K298" s="237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132</v>
      </c>
      <c r="AU298" s="245" t="s">
        <v>82</v>
      </c>
      <c r="AV298" s="14" t="s">
        <v>80</v>
      </c>
      <c r="AW298" s="14" t="s">
        <v>33</v>
      </c>
      <c r="AX298" s="14" t="s">
        <v>72</v>
      </c>
      <c r="AY298" s="245" t="s">
        <v>121</v>
      </c>
    </row>
    <row r="299" spans="1:51" s="13" customFormat="1" ht="12">
      <c r="A299" s="13"/>
      <c r="B299" s="224"/>
      <c r="C299" s="225"/>
      <c r="D299" s="226" t="s">
        <v>132</v>
      </c>
      <c r="E299" s="227" t="s">
        <v>19</v>
      </c>
      <c r="F299" s="228" t="s">
        <v>82</v>
      </c>
      <c r="G299" s="225"/>
      <c r="H299" s="229">
        <v>2</v>
      </c>
      <c r="I299" s="230"/>
      <c r="J299" s="225"/>
      <c r="K299" s="225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132</v>
      </c>
      <c r="AU299" s="235" t="s">
        <v>82</v>
      </c>
      <c r="AV299" s="13" t="s">
        <v>82</v>
      </c>
      <c r="AW299" s="13" t="s">
        <v>33</v>
      </c>
      <c r="AX299" s="13" t="s">
        <v>80</v>
      </c>
      <c r="AY299" s="235" t="s">
        <v>121</v>
      </c>
    </row>
    <row r="300" spans="1:65" s="2" customFormat="1" ht="24.15" customHeight="1">
      <c r="A300" s="40"/>
      <c r="B300" s="41"/>
      <c r="C300" s="206" t="s">
        <v>435</v>
      </c>
      <c r="D300" s="206" t="s">
        <v>123</v>
      </c>
      <c r="E300" s="207" t="s">
        <v>436</v>
      </c>
      <c r="F300" s="208" t="s">
        <v>437</v>
      </c>
      <c r="G300" s="209" t="s">
        <v>136</v>
      </c>
      <c r="H300" s="210">
        <v>2</v>
      </c>
      <c r="I300" s="211"/>
      <c r="J300" s="212">
        <f>ROUND(I300*H300,2)</f>
        <v>0</v>
      </c>
      <c r="K300" s="208" t="s">
        <v>127</v>
      </c>
      <c r="L300" s="46"/>
      <c r="M300" s="213" t="s">
        <v>19</v>
      </c>
      <c r="N300" s="214" t="s">
        <v>43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0.004</v>
      </c>
      <c r="T300" s="216">
        <f>S300*H300</f>
        <v>0.008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128</v>
      </c>
      <c r="AT300" s="217" t="s">
        <v>123</v>
      </c>
      <c r="AU300" s="217" t="s">
        <v>82</v>
      </c>
      <c r="AY300" s="19" t="s">
        <v>121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80</v>
      </c>
      <c r="BK300" s="218">
        <f>ROUND(I300*H300,2)</f>
        <v>0</v>
      </c>
      <c r="BL300" s="19" t="s">
        <v>128</v>
      </c>
      <c r="BM300" s="217" t="s">
        <v>438</v>
      </c>
    </row>
    <row r="301" spans="1:47" s="2" customFormat="1" ht="12">
      <c r="A301" s="40"/>
      <c r="B301" s="41"/>
      <c r="C301" s="42"/>
      <c r="D301" s="219" t="s">
        <v>130</v>
      </c>
      <c r="E301" s="42"/>
      <c r="F301" s="220" t="s">
        <v>439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130</v>
      </c>
      <c r="AU301" s="19" t="s">
        <v>82</v>
      </c>
    </row>
    <row r="302" spans="1:51" s="13" customFormat="1" ht="12">
      <c r="A302" s="13"/>
      <c r="B302" s="224"/>
      <c r="C302" s="225"/>
      <c r="D302" s="226" t="s">
        <v>132</v>
      </c>
      <c r="E302" s="227" t="s">
        <v>19</v>
      </c>
      <c r="F302" s="228" t="s">
        <v>82</v>
      </c>
      <c r="G302" s="225"/>
      <c r="H302" s="229">
        <v>2</v>
      </c>
      <c r="I302" s="230"/>
      <c r="J302" s="225"/>
      <c r="K302" s="225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132</v>
      </c>
      <c r="AU302" s="235" t="s">
        <v>82</v>
      </c>
      <c r="AV302" s="13" t="s">
        <v>82</v>
      </c>
      <c r="AW302" s="13" t="s">
        <v>33</v>
      </c>
      <c r="AX302" s="13" t="s">
        <v>80</v>
      </c>
      <c r="AY302" s="235" t="s">
        <v>121</v>
      </c>
    </row>
    <row r="303" spans="1:63" s="12" customFormat="1" ht="22.8" customHeight="1">
      <c r="A303" s="12"/>
      <c r="B303" s="190"/>
      <c r="C303" s="191"/>
      <c r="D303" s="192" t="s">
        <v>71</v>
      </c>
      <c r="E303" s="204" t="s">
        <v>440</v>
      </c>
      <c r="F303" s="204" t="s">
        <v>441</v>
      </c>
      <c r="G303" s="191"/>
      <c r="H303" s="191"/>
      <c r="I303" s="194"/>
      <c r="J303" s="205">
        <f>BK303</f>
        <v>0</v>
      </c>
      <c r="K303" s="191"/>
      <c r="L303" s="196"/>
      <c r="M303" s="197"/>
      <c r="N303" s="198"/>
      <c r="O303" s="198"/>
      <c r="P303" s="199">
        <f>SUM(P304:P330)</f>
        <v>0</v>
      </c>
      <c r="Q303" s="198"/>
      <c r="R303" s="199">
        <f>SUM(R304:R330)</f>
        <v>0</v>
      </c>
      <c r="S303" s="198"/>
      <c r="T303" s="200">
        <f>SUM(T304:T330)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1" t="s">
        <v>80</v>
      </c>
      <c r="AT303" s="202" t="s">
        <v>71</v>
      </c>
      <c r="AU303" s="202" t="s">
        <v>80</v>
      </c>
      <c r="AY303" s="201" t="s">
        <v>121</v>
      </c>
      <c r="BK303" s="203">
        <f>SUM(BK304:BK330)</f>
        <v>0</v>
      </c>
    </row>
    <row r="304" spans="1:65" s="2" customFormat="1" ht="24.15" customHeight="1">
      <c r="A304" s="40"/>
      <c r="B304" s="41"/>
      <c r="C304" s="206" t="s">
        <v>442</v>
      </c>
      <c r="D304" s="206" t="s">
        <v>123</v>
      </c>
      <c r="E304" s="207" t="s">
        <v>443</v>
      </c>
      <c r="F304" s="208" t="s">
        <v>444</v>
      </c>
      <c r="G304" s="209" t="s">
        <v>235</v>
      </c>
      <c r="H304" s="210">
        <v>672.803</v>
      </c>
      <c r="I304" s="211"/>
      <c r="J304" s="212">
        <f>ROUND(I304*H304,2)</f>
        <v>0</v>
      </c>
      <c r="K304" s="208" t="s">
        <v>127</v>
      </c>
      <c r="L304" s="46"/>
      <c r="M304" s="213" t="s">
        <v>19</v>
      </c>
      <c r="N304" s="214" t="s">
        <v>43</v>
      </c>
      <c r="O304" s="86"/>
      <c r="P304" s="215">
        <f>O304*H304</f>
        <v>0</v>
      </c>
      <c r="Q304" s="215">
        <v>0</v>
      </c>
      <c r="R304" s="215">
        <f>Q304*H304</f>
        <v>0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128</v>
      </c>
      <c r="AT304" s="217" t="s">
        <v>123</v>
      </c>
      <c r="AU304" s="217" t="s">
        <v>82</v>
      </c>
      <c r="AY304" s="19" t="s">
        <v>121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80</v>
      </c>
      <c r="BK304" s="218">
        <f>ROUND(I304*H304,2)</f>
        <v>0</v>
      </c>
      <c r="BL304" s="19" t="s">
        <v>128</v>
      </c>
      <c r="BM304" s="217" t="s">
        <v>445</v>
      </c>
    </row>
    <row r="305" spans="1:47" s="2" customFormat="1" ht="12">
      <c r="A305" s="40"/>
      <c r="B305" s="41"/>
      <c r="C305" s="42"/>
      <c r="D305" s="219" t="s">
        <v>130</v>
      </c>
      <c r="E305" s="42"/>
      <c r="F305" s="220" t="s">
        <v>446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130</v>
      </c>
      <c r="AU305" s="19" t="s">
        <v>82</v>
      </c>
    </row>
    <row r="306" spans="1:65" s="2" customFormat="1" ht="24.15" customHeight="1">
      <c r="A306" s="40"/>
      <c r="B306" s="41"/>
      <c r="C306" s="206" t="s">
        <v>447</v>
      </c>
      <c r="D306" s="206" t="s">
        <v>123</v>
      </c>
      <c r="E306" s="207" t="s">
        <v>448</v>
      </c>
      <c r="F306" s="208" t="s">
        <v>449</v>
      </c>
      <c r="G306" s="209" t="s">
        <v>235</v>
      </c>
      <c r="H306" s="210">
        <v>5076.192</v>
      </c>
      <c r="I306" s="211"/>
      <c r="J306" s="212">
        <f>ROUND(I306*H306,2)</f>
        <v>0</v>
      </c>
      <c r="K306" s="208" t="s">
        <v>127</v>
      </c>
      <c r="L306" s="46"/>
      <c r="M306" s="213" t="s">
        <v>19</v>
      </c>
      <c r="N306" s="214" t="s">
        <v>43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128</v>
      </c>
      <c r="AT306" s="217" t="s">
        <v>123</v>
      </c>
      <c r="AU306" s="217" t="s">
        <v>82</v>
      </c>
      <c r="AY306" s="19" t="s">
        <v>121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80</v>
      </c>
      <c r="BK306" s="218">
        <f>ROUND(I306*H306,2)</f>
        <v>0</v>
      </c>
      <c r="BL306" s="19" t="s">
        <v>128</v>
      </c>
      <c r="BM306" s="217" t="s">
        <v>450</v>
      </c>
    </row>
    <row r="307" spans="1:47" s="2" customFormat="1" ht="12">
      <c r="A307" s="40"/>
      <c r="B307" s="41"/>
      <c r="C307" s="42"/>
      <c r="D307" s="219" t="s">
        <v>130</v>
      </c>
      <c r="E307" s="42"/>
      <c r="F307" s="220" t="s">
        <v>451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130</v>
      </c>
      <c r="AU307" s="19" t="s">
        <v>82</v>
      </c>
    </row>
    <row r="308" spans="1:51" s="13" customFormat="1" ht="12">
      <c r="A308" s="13"/>
      <c r="B308" s="224"/>
      <c r="C308" s="225"/>
      <c r="D308" s="226" t="s">
        <v>132</v>
      </c>
      <c r="E308" s="227" t="s">
        <v>19</v>
      </c>
      <c r="F308" s="228" t="s">
        <v>452</v>
      </c>
      <c r="G308" s="225"/>
      <c r="H308" s="229">
        <v>5076.192</v>
      </c>
      <c r="I308" s="230"/>
      <c r="J308" s="225"/>
      <c r="K308" s="225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132</v>
      </c>
      <c r="AU308" s="235" t="s">
        <v>82</v>
      </c>
      <c r="AV308" s="13" t="s">
        <v>82</v>
      </c>
      <c r="AW308" s="13" t="s">
        <v>33</v>
      </c>
      <c r="AX308" s="13" t="s">
        <v>80</v>
      </c>
      <c r="AY308" s="235" t="s">
        <v>121</v>
      </c>
    </row>
    <row r="309" spans="1:65" s="2" customFormat="1" ht="16.5" customHeight="1">
      <c r="A309" s="40"/>
      <c r="B309" s="41"/>
      <c r="C309" s="206" t="s">
        <v>453</v>
      </c>
      <c r="D309" s="206" t="s">
        <v>123</v>
      </c>
      <c r="E309" s="207" t="s">
        <v>454</v>
      </c>
      <c r="F309" s="208" t="s">
        <v>455</v>
      </c>
      <c r="G309" s="209" t="s">
        <v>235</v>
      </c>
      <c r="H309" s="210">
        <v>267.168</v>
      </c>
      <c r="I309" s="211"/>
      <c r="J309" s="212">
        <f>ROUND(I309*H309,2)</f>
        <v>0</v>
      </c>
      <c r="K309" s="208" t="s">
        <v>127</v>
      </c>
      <c r="L309" s="46"/>
      <c r="M309" s="213" t="s">
        <v>19</v>
      </c>
      <c r="N309" s="214" t="s">
        <v>43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128</v>
      </c>
      <c r="AT309" s="217" t="s">
        <v>123</v>
      </c>
      <c r="AU309" s="217" t="s">
        <v>82</v>
      </c>
      <c r="AY309" s="19" t="s">
        <v>121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80</v>
      </c>
      <c r="BK309" s="218">
        <f>ROUND(I309*H309,2)</f>
        <v>0</v>
      </c>
      <c r="BL309" s="19" t="s">
        <v>128</v>
      </c>
      <c r="BM309" s="217" t="s">
        <v>456</v>
      </c>
    </row>
    <row r="310" spans="1:47" s="2" customFormat="1" ht="12">
      <c r="A310" s="40"/>
      <c r="B310" s="41"/>
      <c r="C310" s="42"/>
      <c r="D310" s="219" t="s">
        <v>130</v>
      </c>
      <c r="E310" s="42"/>
      <c r="F310" s="220" t="s">
        <v>457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130</v>
      </c>
      <c r="AU310" s="19" t="s">
        <v>82</v>
      </c>
    </row>
    <row r="311" spans="1:51" s="13" customFormat="1" ht="12">
      <c r="A311" s="13"/>
      <c r="B311" s="224"/>
      <c r="C311" s="225"/>
      <c r="D311" s="226" t="s">
        <v>132</v>
      </c>
      <c r="E311" s="227" t="s">
        <v>19</v>
      </c>
      <c r="F311" s="228" t="s">
        <v>458</v>
      </c>
      <c r="G311" s="225"/>
      <c r="H311" s="229">
        <v>267.168</v>
      </c>
      <c r="I311" s="230"/>
      <c r="J311" s="225"/>
      <c r="K311" s="225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132</v>
      </c>
      <c r="AU311" s="235" t="s">
        <v>82</v>
      </c>
      <c r="AV311" s="13" t="s">
        <v>82</v>
      </c>
      <c r="AW311" s="13" t="s">
        <v>33</v>
      </c>
      <c r="AX311" s="13" t="s">
        <v>80</v>
      </c>
      <c r="AY311" s="235" t="s">
        <v>121</v>
      </c>
    </row>
    <row r="312" spans="1:65" s="2" customFormat="1" ht="24.15" customHeight="1">
      <c r="A312" s="40"/>
      <c r="B312" s="41"/>
      <c r="C312" s="206" t="s">
        <v>459</v>
      </c>
      <c r="D312" s="206" t="s">
        <v>123</v>
      </c>
      <c r="E312" s="207" t="s">
        <v>460</v>
      </c>
      <c r="F312" s="208" t="s">
        <v>461</v>
      </c>
      <c r="G312" s="209" t="s">
        <v>235</v>
      </c>
      <c r="H312" s="210">
        <v>104.232</v>
      </c>
      <c r="I312" s="211"/>
      <c r="J312" s="212">
        <f>ROUND(I312*H312,2)</f>
        <v>0</v>
      </c>
      <c r="K312" s="208" t="s">
        <v>127</v>
      </c>
      <c r="L312" s="46"/>
      <c r="M312" s="213" t="s">
        <v>19</v>
      </c>
      <c r="N312" s="214" t="s">
        <v>43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128</v>
      </c>
      <c r="AT312" s="217" t="s">
        <v>123</v>
      </c>
      <c r="AU312" s="217" t="s">
        <v>82</v>
      </c>
      <c r="AY312" s="19" t="s">
        <v>121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80</v>
      </c>
      <c r="BK312" s="218">
        <f>ROUND(I312*H312,2)</f>
        <v>0</v>
      </c>
      <c r="BL312" s="19" t="s">
        <v>128</v>
      </c>
      <c r="BM312" s="217" t="s">
        <v>462</v>
      </c>
    </row>
    <row r="313" spans="1:47" s="2" customFormat="1" ht="12">
      <c r="A313" s="40"/>
      <c r="B313" s="41"/>
      <c r="C313" s="42"/>
      <c r="D313" s="219" t="s">
        <v>130</v>
      </c>
      <c r="E313" s="42"/>
      <c r="F313" s="220" t="s">
        <v>463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130</v>
      </c>
      <c r="AU313" s="19" t="s">
        <v>82</v>
      </c>
    </row>
    <row r="314" spans="1:51" s="13" customFormat="1" ht="12">
      <c r="A314" s="13"/>
      <c r="B314" s="224"/>
      <c r="C314" s="225"/>
      <c r="D314" s="226" t="s">
        <v>132</v>
      </c>
      <c r="E314" s="227" t="s">
        <v>19</v>
      </c>
      <c r="F314" s="228" t="s">
        <v>464</v>
      </c>
      <c r="G314" s="225"/>
      <c r="H314" s="229">
        <v>0.008</v>
      </c>
      <c r="I314" s="230"/>
      <c r="J314" s="225"/>
      <c r="K314" s="225"/>
      <c r="L314" s="231"/>
      <c r="M314" s="232"/>
      <c r="N314" s="233"/>
      <c r="O314" s="233"/>
      <c r="P314" s="233"/>
      <c r="Q314" s="233"/>
      <c r="R314" s="233"/>
      <c r="S314" s="233"/>
      <c r="T314" s="23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5" t="s">
        <v>132</v>
      </c>
      <c r="AU314" s="235" t="s">
        <v>82</v>
      </c>
      <c r="AV314" s="13" t="s">
        <v>82</v>
      </c>
      <c r="AW314" s="13" t="s">
        <v>33</v>
      </c>
      <c r="AX314" s="13" t="s">
        <v>72</v>
      </c>
      <c r="AY314" s="235" t="s">
        <v>121</v>
      </c>
    </row>
    <row r="315" spans="1:51" s="13" customFormat="1" ht="12">
      <c r="A315" s="13"/>
      <c r="B315" s="224"/>
      <c r="C315" s="225"/>
      <c r="D315" s="226" t="s">
        <v>132</v>
      </c>
      <c r="E315" s="227" t="s">
        <v>19</v>
      </c>
      <c r="F315" s="228" t="s">
        <v>465</v>
      </c>
      <c r="G315" s="225"/>
      <c r="H315" s="229">
        <v>0.164</v>
      </c>
      <c r="I315" s="230"/>
      <c r="J315" s="225"/>
      <c r="K315" s="225"/>
      <c r="L315" s="231"/>
      <c r="M315" s="232"/>
      <c r="N315" s="233"/>
      <c r="O315" s="233"/>
      <c r="P315" s="233"/>
      <c r="Q315" s="233"/>
      <c r="R315" s="233"/>
      <c r="S315" s="233"/>
      <c r="T315" s="23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5" t="s">
        <v>132</v>
      </c>
      <c r="AU315" s="235" t="s">
        <v>82</v>
      </c>
      <c r="AV315" s="13" t="s">
        <v>82</v>
      </c>
      <c r="AW315" s="13" t="s">
        <v>33</v>
      </c>
      <c r="AX315" s="13" t="s">
        <v>72</v>
      </c>
      <c r="AY315" s="235" t="s">
        <v>121</v>
      </c>
    </row>
    <row r="316" spans="1:51" s="13" customFormat="1" ht="12">
      <c r="A316" s="13"/>
      <c r="B316" s="224"/>
      <c r="C316" s="225"/>
      <c r="D316" s="226" t="s">
        <v>132</v>
      </c>
      <c r="E316" s="227" t="s">
        <v>19</v>
      </c>
      <c r="F316" s="228" t="s">
        <v>466</v>
      </c>
      <c r="G316" s="225"/>
      <c r="H316" s="229">
        <v>68.585</v>
      </c>
      <c r="I316" s="230"/>
      <c r="J316" s="225"/>
      <c r="K316" s="225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132</v>
      </c>
      <c r="AU316" s="235" t="s">
        <v>82</v>
      </c>
      <c r="AV316" s="13" t="s">
        <v>82</v>
      </c>
      <c r="AW316" s="13" t="s">
        <v>33</v>
      </c>
      <c r="AX316" s="13" t="s">
        <v>72</v>
      </c>
      <c r="AY316" s="235" t="s">
        <v>121</v>
      </c>
    </row>
    <row r="317" spans="1:51" s="13" customFormat="1" ht="12">
      <c r="A317" s="13"/>
      <c r="B317" s="224"/>
      <c r="C317" s="225"/>
      <c r="D317" s="226" t="s">
        <v>132</v>
      </c>
      <c r="E317" s="227" t="s">
        <v>19</v>
      </c>
      <c r="F317" s="228" t="s">
        <v>467</v>
      </c>
      <c r="G317" s="225"/>
      <c r="H317" s="229">
        <v>29.28</v>
      </c>
      <c r="I317" s="230"/>
      <c r="J317" s="225"/>
      <c r="K317" s="225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132</v>
      </c>
      <c r="AU317" s="235" t="s">
        <v>82</v>
      </c>
      <c r="AV317" s="13" t="s">
        <v>82</v>
      </c>
      <c r="AW317" s="13" t="s">
        <v>33</v>
      </c>
      <c r="AX317" s="13" t="s">
        <v>72</v>
      </c>
      <c r="AY317" s="235" t="s">
        <v>121</v>
      </c>
    </row>
    <row r="318" spans="1:51" s="13" customFormat="1" ht="12">
      <c r="A318" s="13"/>
      <c r="B318" s="224"/>
      <c r="C318" s="225"/>
      <c r="D318" s="226" t="s">
        <v>132</v>
      </c>
      <c r="E318" s="227" t="s">
        <v>19</v>
      </c>
      <c r="F318" s="228" t="s">
        <v>468</v>
      </c>
      <c r="G318" s="225"/>
      <c r="H318" s="229">
        <v>6.195</v>
      </c>
      <c r="I318" s="230"/>
      <c r="J318" s="225"/>
      <c r="K318" s="225"/>
      <c r="L318" s="231"/>
      <c r="M318" s="232"/>
      <c r="N318" s="233"/>
      <c r="O318" s="233"/>
      <c r="P318" s="233"/>
      <c r="Q318" s="233"/>
      <c r="R318" s="233"/>
      <c r="S318" s="233"/>
      <c r="T318" s="23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5" t="s">
        <v>132</v>
      </c>
      <c r="AU318" s="235" t="s">
        <v>82</v>
      </c>
      <c r="AV318" s="13" t="s">
        <v>82</v>
      </c>
      <c r="AW318" s="13" t="s">
        <v>33</v>
      </c>
      <c r="AX318" s="13" t="s">
        <v>72</v>
      </c>
      <c r="AY318" s="235" t="s">
        <v>121</v>
      </c>
    </row>
    <row r="319" spans="1:51" s="15" customFormat="1" ht="12">
      <c r="A319" s="15"/>
      <c r="B319" s="246"/>
      <c r="C319" s="247"/>
      <c r="D319" s="226" t="s">
        <v>132</v>
      </c>
      <c r="E319" s="248" t="s">
        <v>19</v>
      </c>
      <c r="F319" s="249" t="s">
        <v>202</v>
      </c>
      <c r="G319" s="247"/>
      <c r="H319" s="250">
        <v>104.232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6" t="s">
        <v>132</v>
      </c>
      <c r="AU319" s="256" t="s">
        <v>82</v>
      </c>
      <c r="AV319" s="15" t="s">
        <v>128</v>
      </c>
      <c r="AW319" s="15" t="s">
        <v>33</v>
      </c>
      <c r="AX319" s="15" t="s">
        <v>80</v>
      </c>
      <c r="AY319" s="256" t="s">
        <v>121</v>
      </c>
    </row>
    <row r="320" spans="1:65" s="2" customFormat="1" ht="24.15" customHeight="1">
      <c r="A320" s="40"/>
      <c r="B320" s="41"/>
      <c r="C320" s="206" t="s">
        <v>469</v>
      </c>
      <c r="D320" s="206" t="s">
        <v>123</v>
      </c>
      <c r="E320" s="207" t="s">
        <v>470</v>
      </c>
      <c r="F320" s="208" t="s">
        <v>471</v>
      </c>
      <c r="G320" s="209" t="s">
        <v>235</v>
      </c>
      <c r="H320" s="210">
        <v>97.86</v>
      </c>
      <c r="I320" s="211"/>
      <c r="J320" s="212">
        <f>ROUND(I320*H320,2)</f>
        <v>0</v>
      </c>
      <c r="K320" s="208" t="s">
        <v>127</v>
      </c>
      <c r="L320" s="46"/>
      <c r="M320" s="213" t="s">
        <v>19</v>
      </c>
      <c r="N320" s="214" t="s">
        <v>43</v>
      </c>
      <c r="O320" s="86"/>
      <c r="P320" s="215">
        <f>O320*H320</f>
        <v>0</v>
      </c>
      <c r="Q320" s="215">
        <v>0</v>
      </c>
      <c r="R320" s="215">
        <f>Q320*H320</f>
        <v>0</v>
      </c>
      <c r="S320" s="215">
        <v>0</v>
      </c>
      <c r="T320" s="21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7" t="s">
        <v>128</v>
      </c>
      <c r="AT320" s="217" t="s">
        <v>123</v>
      </c>
      <c r="AU320" s="217" t="s">
        <v>82</v>
      </c>
      <c r="AY320" s="19" t="s">
        <v>121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9" t="s">
        <v>80</v>
      </c>
      <c r="BK320" s="218">
        <f>ROUND(I320*H320,2)</f>
        <v>0</v>
      </c>
      <c r="BL320" s="19" t="s">
        <v>128</v>
      </c>
      <c r="BM320" s="217" t="s">
        <v>472</v>
      </c>
    </row>
    <row r="321" spans="1:47" s="2" customFormat="1" ht="12">
      <c r="A321" s="40"/>
      <c r="B321" s="41"/>
      <c r="C321" s="42"/>
      <c r="D321" s="219" t="s">
        <v>130</v>
      </c>
      <c r="E321" s="42"/>
      <c r="F321" s="220" t="s">
        <v>473</v>
      </c>
      <c r="G321" s="42"/>
      <c r="H321" s="42"/>
      <c r="I321" s="221"/>
      <c r="J321" s="42"/>
      <c r="K321" s="42"/>
      <c r="L321" s="46"/>
      <c r="M321" s="222"/>
      <c r="N321" s="22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130</v>
      </c>
      <c r="AU321" s="19" t="s">
        <v>82</v>
      </c>
    </row>
    <row r="322" spans="1:51" s="13" customFormat="1" ht="12">
      <c r="A322" s="13"/>
      <c r="B322" s="224"/>
      <c r="C322" s="225"/>
      <c r="D322" s="226" t="s">
        <v>132</v>
      </c>
      <c r="E322" s="227" t="s">
        <v>19</v>
      </c>
      <c r="F322" s="228" t="s">
        <v>474</v>
      </c>
      <c r="G322" s="225"/>
      <c r="H322" s="229">
        <v>9.24</v>
      </c>
      <c r="I322" s="230"/>
      <c r="J322" s="225"/>
      <c r="K322" s="225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132</v>
      </c>
      <c r="AU322" s="235" t="s">
        <v>82</v>
      </c>
      <c r="AV322" s="13" t="s">
        <v>82</v>
      </c>
      <c r="AW322" s="13" t="s">
        <v>33</v>
      </c>
      <c r="AX322" s="13" t="s">
        <v>72</v>
      </c>
      <c r="AY322" s="235" t="s">
        <v>121</v>
      </c>
    </row>
    <row r="323" spans="1:51" s="13" customFormat="1" ht="12">
      <c r="A323" s="13"/>
      <c r="B323" s="224"/>
      <c r="C323" s="225"/>
      <c r="D323" s="226" t="s">
        <v>132</v>
      </c>
      <c r="E323" s="227" t="s">
        <v>19</v>
      </c>
      <c r="F323" s="228" t="s">
        <v>475</v>
      </c>
      <c r="G323" s="225"/>
      <c r="H323" s="229">
        <v>53.24</v>
      </c>
      <c r="I323" s="230"/>
      <c r="J323" s="225"/>
      <c r="K323" s="225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132</v>
      </c>
      <c r="AU323" s="235" t="s">
        <v>82</v>
      </c>
      <c r="AV323" s="13" t="s">
        <v>82</v>
      </c>
      <c r="AW323" s="13" t="s">
        <v>33</v>
      </c>
      <c r="AX323" s="13" t="s">
        <v>72</v>
      </c>
      <c r="AY323" s="235" t="s">
        <v>121</v>
      </c>
    </row>
    <row r="324" spans="1:51" s="13" customFormat="1" ht="12">
      <c r="A324" s="13"/>
      <c r="B324" s="224"/>
      <c r="C324" s="225"/>
      <c r="D324" s="226" t="s">
        <v>132</v>
      </c>
      <c r="E324" s="227" t="s">
        <v>19</v>
      </c>
      <c r="F324" s="228" t="s">
        <v>476</v>
      </c>
      <c r="G324" s="225"/>
      <c r="H324" s="229">
        <v>35.38</v>
      </c>
      <c r="I324" s="230"/>
      <c r="J324" s="225"/>
      <c r="K324" s="225"/>
      <c r="L324" s="231"/>
      <c r="M324" s="232"/>
      <c r="N324" s="233"/>
      <c r="O324" s="233"/>
      <c r="P324" s="233"/>
      <c r="Q324" s="233"/>
      <c r="R324" s="233"/>
      <c r="S324" s="233"/>
      <c r="T324" s="23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5" t="s">
        <v>132</v>
      </c>
      <c r="AU324" s="235" t="s">
        <v>82</v>
      </c>
      <c r="AV324" s="13" t="s">
        <v>82</v>
      </c>
      <c r="AW324" s="13" t="s">
        <v>33</v>
      </c>
      <c r="AX324" s="13" t="s">
        <v>72</v>
      </c>
      <c r="AY324" s="235" t="s">
        <v>121</v>
      </c>
    </row>
    <row r="325" spans="1:51" s="15" customFormat="1" ht="12">
      <c r="A325" s="15"/>
      <c r="B325" s="246"/>
      <c r="C325" s="247"/>
      <c r="D325" s="226" t="s">
        <v>132</v>
      </c>
      <c r="E325" s="248" t="s">
        <v>19</v>
      </c>
      <c r="F325" s="249" t="s">
        <v>202</v>
      </c>
      <c r="G325" s="247"/>
      <c r="H325" s="250">
        <v>97.86</v>
      </c>
      <c r="I325" s="251"/>
      <c r="J325" s="247"/>
      <c r="K325" s="247"/>
      <c r="L325" s="252"/>
      <c r="M325" s="253"/>
      <c r="N325" s="254"/>
      <c r="O325" s="254"/>
      <c r="P325" s="254"/>
      <c r="Q325" s="254"/>
      <c r="R325" s="254"/>
      <c r="S325" s="254"/>
      <c r="T325" s="25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6" t="s">
        <v>132</v>
      </c>
      <c r="AU325" s="256" t="s">
        <v>82</v>
      </c>
      <c r="AV325" s="15" t="s">
        <v>128</v>
      </c>
      <c r="AW325" s="15" t="s">
        <v>33</v>
      </c>
      <c r="AX325" s="15" t="s">
        <v>80</v>
      </c>
      <c r="AY325" s="256" t="s">
        <v>121</v>
      </c>
    </row>
    <row r="326" spans="1:65" s="2" customFormat="1" ht="24.15" customHeight="1">
      <c r="A326" s="40"/>
      <c r="B326" s="41"/>
      <c r="C326" s="206" t="s">
        <v>477</v>
      </c>
      <c r="D326" s="206" t="s">
        <v>123</v>
      </c>
      <c r="E326" s="207" t="s">
        <v>478</v>
      </c>
      <c r="F326" s="208" t="s">
        <v>479</v>
      </c>
      <c r="G326" s="209" t="s">
        <v>235</v>
      </c>
      <c r="H326" s="210">
        <v>65.076</v>
      </c>
      <c r="I326" s="211"/>
      <c r="J326" s="212">
        <f>ROUND(I326*H326,2)</f>
        <v>0</v>
      </c>
      <c r="K326" s="208" t="s">
        <v>127</v>
      </c>
      <c r="L326" s="46"/>
      <c r="M326" s="213" t="s">
        <v>19</v>
      </c>
      <c r="N326" s="214" t="s">
        <v>43</v>
      </c>
      <c r="O326" s="86"/>
      <c r="P326" s="215">
        <f>O326*H326</f>
        <v>0</v>
      </c>
      <c r="Q326" s="215">
        <v>0</v>
      </c>
      <c r="R326" s="215">
        <f>Q326*H326</f>
        <v>0</v>
      </c>
      <c r="S326" s="215">
        <v>0</v>
      </c>
      <c r="T326" s="21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7" t="s">
        <v>128</v>
      </c>
      <c r="AT326" s="217" t="s">
        <v>123</v>
      </c>
      <c r="AU326" s="217" t="s">
        <v>82</v>
      </c>
      <c r="AY326" s="19" t="s">
        <v>121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80</v>
      </c>
      <c r="BK326" s="218">
        <f>ROUND(I326*H326,2)</f>
        <v>0</v>
      </c>
      <c r="BL326" s="19" t="s">
        <v>128</v>
      </c>
      <c r="BM326" s="217" t="s">
        <v>480</v>
      </c>
    </row>
    <row r="327" spans="1:47" s="2" customFormat="1" ht="12">
      <c r="A327" s="40"/>
      <c r="B327" s="41"/>
      <c r="C327" s="42"/>
      <c r="D327" s="219" t="s">
        <v>130</v>
      </c>
      <c r="E327" s="42"/>
      <c r="F327" s="220" t="s">
        <v>481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130</v>
      </c>
      <c r="AU327" s="19" t="s">
        <v>82</v>
      </c>
    </row>
    <row r="328" spans="1:51" s="13" customFormat="1" ht="12">
      <c r="A328" s="13"/>
      <c r="B328" s="224"/>
      <c r="C328" s="225"/>
      <c r="D328" s="226" t="s">
        <v>132</v>
      </c>
      <c r="E328" s="227" t="s">
        <v>19</v>
      </c>
      <c r="F328" s="228" t="s">
        <v>482</v>
      </c>
      <c r="G328" s="225"/>
      <c r="H328" s="229">
        <v>38.236</v>
      </c>
      <c r="I328" s="230"/>
      <c r="J328" s="225"/>
      <c r="K328" s="225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132</v>
      </c>
      <c r="AU328" s="235" t="s">
        <v>82</v>
      </c>
      <c r="AV328" s="13" t="s">
        <v>82</v>
      </c>
      <c r="AW328" s="13" t="s">
        <v>33</v>
      </c>
      <c r="AX328" s="13" t="s">
        <v>72</v>
      </c>
      <c r="AY328" s="235" t="s">
        <v>121</v>
      </c>
    </row>
    <row r="329" spans="1:51" s="13" customFormat="1" ht="12">
      <c r="A329" s="13"/>
      <c r="B329" s="224"/>
      <c r="C329" s="225"/>
      <c r="D329" s="226" t="s">
        <v>132</v>
      </c>
      <c r="E329" s="227" t="s">
        <v>19</v>
      </c>
      <c r="F329" s="228" t="s">
        <v>483</v>
      </c>
      <c r="G329" s="225"/>
      <c r="H329" s="229">
        <v>26.84</v>
      </c>
      <c r="I329" s="230"/>
      <c r="J329" s="225"/>
      <c r="K329" s="225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132</v>
      </c>
      <c r="AU329" s="235" t="s">
        <v>82</v>
      </c>
      <c r="AV329" s="13" t="s">
        <v>82</v>
      </c>
      <c r="AW329" s="13" t="s">
        <v>33</v>
      </c>
      <c r="AX329" s="13" t="s">
        <v>72</v>
      </c>
      <c r="AY329" s="235" t="s">
        <v>121</v>
      </c>
    </row>
    <row r="330" spans="1:51" s="15" customFormat="1" ht="12">
      <c r="A330" s="15"/>
      <c r="B330" s="246"/>
      <c r="C330" s="247"/>
      <c r="D330" s="226" t="s">
        <v>132</v>
      </c>
      <c r="E330" s="248" t="s">
        <v>19</v>
      </c>
      <c r="F330" s="249" t="s">
        <v>202</v>
      </c>
      <c r="G330" s="247"/>
      <c r="H330" s="250">
        <v>65.076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6" t="s">
        <v>132</v>
      </c>
      <c r="AU330" s="256" t="s">
        <v>82</v>
      </c>
      <c r="AV330" s="15" t="s">
        <v>128</v>
      </c>
      <c r="AW330" s="15" t="s">
        <v>33</v>
      </c>
      <c r="AX330" s="15" t="s">
        <v>80</v>
      </c>
      <c r="AY330" s="256" t="s">
        <v>121</v>
      </c>
    </row>
    <row r="331" spans="1:63" s="12" customFormat="1" ht="22.8" customHeight="1">
      <c r="A331" s="12"/>
      <c r="B331" s="190"/>
      <c r="C331" s="191"/>
      <c r="D331" s="192" t="s">
        <v>71</v>
      </c>
      <c r="E331" s="204" t="s">
        <v>484</v>
      </c>
      <c r="F331" s="204" t="s">
        <v>485</v>
      </c>
      <c r="G331" s="191"/>
      <c r="H331" s="191"/>
      <c r="I331" s="194"/>
      <c r="J331" s="205">
        <f>BK331</f>
        <v>0</v>
      </c>
      <c r="K331" s="191"/>
      <c r="L331" s="196"/>
      <c r="M331" s="197"/>
      <c r="N331" s="198"/>
      <c r="O331" s="198"/>
      <c r="P331" s="199">
        <f>SUM(P332:P333)</f>
        <v>0</v>
      </c>
      <c r="Q331" s="198"/>
      <c r="R331" s="199">
        <f>SUM(R332:R333)</f>
        <v>0</v>
      </c>
      <c r="S331" s="198"/>
      <c r="T331" s="200">
        <f>SUM(T332:T333)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1" t="s">
        <v>80</v>
      </c>
      <c r="AT331" s="202" t="s">
        <v>71</v>
      </c>
      <c r="AU331" s="202" t="s">
        <v>80</v>
      </c>
      <c r="AY331" s="201" t="s">
        <v>121</v>
      </c>
      <c r="BK331" s="203">
        <f>SUM(BK332:BK333)</f>
        <v>0</v>
      </c>
    </row>
    <row r="332" spans="1:65" s="2" customFormat="1" ht="24.15" customHeight="1">
      <c r="A332" s="40"/>
      <c r="B332" s="41"/>
      <c r="C332" s="206" t="s">
        <v>486</v>
      </c>
      <c r="D332" s="206" t="s">
        <v>123</v>
      </c>
      <c r="E332" s="207" t="s">
        <v>487</v>
      </c>
      <c r="F332" s="208" t="s">
        <v>488</v>
      </c>
      <c r="G332" s="209" t="s">
        <v>235</v>
      </c>
      <c r="H332" s="210">
        <v>999.07</v>
      </c>
      <c r="I332" s="211"/>
      <c r="J332" s="212">
        <f>ROUND(I332*H332,2)</f>
        <v>0</v>
      </c>
      <c r="K332" s="208" t="s">
        <v>127</v>
      </c>
      <c r="L332" s="46"/>
      <c r="M332" s="213" t="s">
        <v>19</v>
      </c>
      <c r="N332" s="214" t="s">
        <v>43</v>
      </c>
      <c r="O332" s="86"/>
      <c r="P332" s="215">
        <f>O332*H332</f>
        <v>0</v>
      </c>
      <c r="Q332" s="215">
        <v>0</v>
      </c>
      <c r="R332" s="215">
        <f>Q332*H332</f>
        <v>0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128</v>
      </c>
      <c r="AT332" s="217" t="s">
        <v>123</v>
      </c>
      <c r="AU332" s="217" t="s">
        <v>82</v>
      </c>
      <c r="AY332" s="19" t="s">
        <v>121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80</v>
      </c>
      <c r="BK332" s="218">
        <f>ROUND(I332*H332,2)</f>
        <v>0</v>
      </c>
      <c r="BL332" s="19" t="s">
        <v>128</v>
      </c>
      <c r="BM332" s="217" t="s">
        <v>489</v>
      </c>
    </row>
    <row r="333" spans="1:47" s="2" customFormat="1" ht="12">
      <c r="A333" s="40"/>
      <c r="B333" s="41"/>
      <c r="C333" s="42"/>
      <c r="D333" s="219" t="s">
        <v>130</v>
      </c>
      <c r="E333" s="42"/>
      <c r="F333" s="220" t="s">
        <v>490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130</v>
      </c>
      <c r="AU333" s="19" t="s">
        <v>82</v>
      </c>
    </row>
    <row r="334" spans="1:63" s="12" customFormat="1" ht="25.9" customHeight="1">
      <c r="A334" s="12"/>
      <c r="B334" s="190"/>
      <c r="C334" s="191"/>
      <c r="D334" s="192" t="s">
        <v>71</v>
      </c>
      <c r="E334" s="193" t="s">
        <v>232</v>
      </c>
      <c r="F334" s="193" t="s">
        <v>491</v>
      </c>
      <c r="G334" s="191"/>
      <c r="H334" s="191"/>
      <c r="I334" s="194"/>
      <c r="J334" s="195">
        <f>BK334</f>
        <v>0</v>
      </c>
      <c r="K334" s="191"/>
      <c r="L334" s="196"/>
      <c r="M334" s="197"/>
      <c r="N334" s="198"/>
      <c r="O334" s="198"/>
      <c r="P334" s="199">
        <f>P335</f>
        <v>0</v>
      </c>
      <c r="Q334" s="198"/>
      <c r="R334" s="199">
        <f>R335</f>
        <v>0</v>
      </c>
      <c r="S334" s="198"/>
      <c r="T334" s="200">
        <f>T335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1" t="s">
        <v>140</v>
      </c>
      <c r="AT334" s="202" t="s">
        <v>71</v>
      </c>
      <c r="AU334" s="202" t="s">
        <v>72</v>
      </c>
      <c r="AY334" s="201" t="s">
        <v>121</v>
      </c>
      <c r="BK334" s="203">
        <f>BK335</f>
        <v>0</v>
      </c>
    </row>
    <row r="335" spans="1:63" s="12" customFormat="1" ht="22.8" customHeight="1">
      <c r="A335" s="12"/>
      <c r="B335" s="190"/>
      <c r="C335" s="191"/>
      <c r="D335" s="192" t="s">
        <v>71</v>
      </c>
      <c r="E335" s="204" t="s">
        <v>492</v>
      </c>
      <c r="F335" s="204" t="s">
        <v>493</v>
      </c>
      <c r="G335" s="191"/>
      <c r="H335" s="191"/>
      <c r="I335" s="194"/>
      <c r="J335" s="205">
        <f>BK335</f>
        <v>0</v>
      </c>
      <c r="K335" s="191"/>
      <c r="L335" s="196"/>
      <c r="M335" s="197"/>
      <c r="N335" s="198"/>
      <c r="O335" s="198"/>
      <c r="P335" s="199">
        <f>SUM(P336:P350)</f>
        <v>0</v>
      </c>
      <c r="Q335" s="198"/>
      <c r="R335" s="199">
        <f>SUM(R336:R350)</f>
        <v>0</v>
      </c>
      <c r="S335" s="198"/>
      <c r="T335" s="200">
        <f>SUM(T336:T350)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1" t="s">
        <v>140</v>
      </c>
      <c r="AT335" s="202" t="s">
        <v>71</v>
      </c>
      <c r="AU335" s="202" t="s">
        <v>80</v>
      </c>
      <c r="AY335" s="201" t="s">
        <v>121</v>
      </c>
      <c r="BK335" s="203">
        <f>SUM(BK336:BK350)</f>
        <v>0</v>
      </c>
    </row>
    <row r="336" spans="1:65" s="2" customFormat="1" ht="16.5" customHeight="1">
      <c r="A336" s="40"/>
      <c r="B336" s="41"/>
      <c r="C336" s="206" t="s">
        <v>494</v>
      </c>
      <c r="D336" s="206" t="s">
        <v>123</v>
      </c>
      <c r="E336" s="207" t="s">
        <v>495</v>
      </c>
      <c r="F336" s="208" t="s">
        <v>496</v>
      </c>
      <c r="G336" s="209" t="s">
        <v>136</v>
      </c>
      <c r="H336" s="210">
        <v>11</v>
      </c>
      <c r="I336" s="211"/>
      <c r="J336" s="212">
        <f>ROUND(I336*H336,2)</f>
        <v>0</v>
      </c>
      <c r="K336" s="208" t="s">
        <v>127</v>
      </c>
      <c r="L336" s="46"/>
      <c r="M336" s="213" t="s">
        <v>19</v>
      </c>
      <c r="N336" s="214" t="s">
        <v>43</v>
      </c>
      <c r="O336" s="86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497</v>
      </c>
      <c r="AT336" s="217" t="s">
        <v>123</v>
      </c>
      <c r="AU336" s="217" t="s">
        <v>82</v>
      </c>
      <c r="AY336" s="19" t="s">
        <v>121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80</v>
      </c>
      <c r="BK336" s="218">
        <f>ROUND(I336*H336,2)</f>
        <v>0</v>
      </c>
      <c r="BL336" s="19" t="s">
        <v>497</v>
      </c>
      <c r="BM336" s="217" t="s">
        <v>498</v>
      </c>
    </row>
    <row r="337" spans="1:47" s="2" customFormat="1" ht="12">
      <c r="A337" s="40"/>
      <c r="B337" s="41"/>
      <c r="C337" s="42"/>
      <c r="D337" s="219" t="s">
        <v>130</v>
      </c>
      <c r="E337" s="42"/>
      <c r="F337" s="220" t="s">
        <v>499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130</v>
      </c>
      <c r="AU337" s="19" t="s">
        <v>82</v>
      </c>
    </row>
    <row r="338" spans="1:51" s="13" customFormat="1" ht="12">
      <c r="A338" s="13"/>
      <c r="B338" s="224"/>
      <c r="C338" s="225"/>
      <c r="D338" s="226" t="s">
        <v>132</v>
      </c>
      <c r="E338" s="227" t="s">
        <v>19</v>
      </c>
      <c r="F338" s="228" t="s">
        <v>184</v>
      </c>
      <c r="G338" s="225"/>
      <c r="H338" s="229">
        <v>11</v>
      </c>
      <c r="I338" s="230"/>
      <c r="J338" s="225"/>
      <c r="K338" s="225"/>
      <c r="L338" s="231"/>
      <c r="M338" s="232"/>
      <c r="N338" s="233"/>
      <c r="O338" s="233"/>
      <c r="P338" s="233"/>
      <c r="Q338" s="233"/>
      <c r="R338" s="233"/>
      <c r="S338" s="233"/>
      <c r="T338" s="23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5" t="s">
        <v>132</v>
      </c>
      <c r="AU338" s="235" t="s">
        <v>82</v>
      </c>
      <c r="AV338" s="13" t="s">
        <v>82</v>
      </c>
      <c r="AW338" s="13" t="s">
        <v>33</v>
      </c>
      <c r="AX338" s="13" t="s">
        <v>80</v>
      </c>
      <c r="AY338" s="235" t="s">
        <v>121</v>
      </c>
    </row>
    <row r="339" spans="1:65" s="2" customFormat="1" ht="16.5" customHeight="1">
      <c r="A339" s="40"/>
      <c r="B339" s="41"/>
      <c r="C339" s="206" t="s">
        <v>500</v>
      </c>
      <c r="D339" s="206" t="s">
        <v>123</v>
      </c>
      <c r="E339" s="207" t="s">
        <v>501</v>
      </c>
      <c r="F339" s="208" t="s">
        <v>502</v>
      </c>
      <c r="G339" s="209" t="s">
        <v>136</v>
      </c>
      <c r="H339" s="210">
        <v>11</v>
      </c>
      <c r="I339" s="211"/>
      <c r="J339" s="212">
        <f>ROUND(I339*H339,2)</f>
        <v>0</v>
      </c>
      <c r="K339" s="208" t="s">
        <v>127</v>
      </c>
      <c r="L339" s="46"/>
      <c r="M339" s="213" t="s">
        <v>19</v>
      </c>
      <c r="N339" s="214" t="s">
        <v>43</v>
      </c>
      <c r="O339" s="86"/>
      <c r="P339" s="215">
        <f>O339*H339</f>
        <v>0</v>
      </c>
      <c r="Q339" s="215">
        <v>0</v>
      </c>
      <c r="R339" s="215">
        <f>Q339*H339</f>
        <v>0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497</v>
      </c>
      <c r="AT339" s="217" t="s">
        <v>123</v>
      </c>
      <c r="AU339" s="217" t="s">
        <v>82</v>
      </c>
      <c r="AY339" s="19" t="s">
        <v>121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80</v>
      </c>
      <c r="BK339" s="218">
        <f>ROUND(I339*H339,2)</f>
        <v>0</v>
      </c>
      <c r="BL339" s="19" t="s">
        <v>497</v>
      </c>
      <c r="BM339" s="217" t="s">
        <v>503</v>
      </c>
    </row>
    <row r="340" spans="1:47" s="2" customFormat="1" ht="12">
      <c r="A340" s="40"/>
      <c r="B340" s="41"/>
      <c r="C340" s="42"/>
      <c r="D340" s="219" t="s">
        <v>130</v>
      </c>
      <c r="E340" s="42"/>
      <c r="F340" s="220" t="s">
        <v>504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130</v>
      </c>
      <c r="AU340" s="19" t="s">
        <v>82</v>
      </c>
    </row>
    <row r="341" spans="1:51" s="13" customFormat="1" ht="12">
      <c r="A341" s="13"/>
      <c r="B341" s="224"/>
      <c r="C341" s="225"/>
      <c r="D341" s="226" t="s">
        <v>132</v>
      </c>
      <c r="E341" s="227" t="s">
        <v>19</v>
      </c>
      <c r="F341" s="228" t="s">
        <v>184</v>
      </c>
      <c r="G341" s="225"/>
      <c r="H341" s="229">
        <v>11</v>
      </c>
      <c r="I341" s="230"/>
      <c r="J341" s="225"/>
      <c r="K341" s="225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132</v>
      </c>
      <c r="AU341" s="235" t="s">
        <v>82</v>
      </c>
      <c r="AV341" s="13" t="s">
        <v>82</v>
      </c>
      <c r="AW341" s="13" t="s">
        <v>33</v>
      </c>
      <c r="AX341" s="13" t="s">
        <v>80</v>
      </c>
      <c r="AY341" s="235" t="s">
        <v>121</v>
      </c>
    </row>
    <row r="342" spans="1:65" s="2" customFormat="1" ht="16.5" customHeight="1">
      <c r="A342" s="40"/>
      <c r="B342" s="41"/>
      <c r="C342" s="206" t="s">
        <v>497</v>
      </c>
      <c r="D342" s="206" t="s">
        <v>123</v>
      </c>
      <c r="E342" s="207" t="s">
        <v>505</v>
      </c>
      <c r="F342" s="208" t="s">
        <v>506</v>
      </c>
      <c r="G342" s="209" t="s">
        <v>136</v>
      </c>
      <c r="H342" s="210">
        <v>11</v>
      </c>
      <c r="I342" s="211"/>
      <c r="J342" s="212">
        <f>ROUND(I342*H342,2)</f>
        <v>0</v>
      </c>
      <c r="K342" s="208" t="s">
        <v>127</v>
      </c>
      <c r="L342" s="46"/>
      <c r="M342" s="213" t="s">
        <v>19</v>
      </c>
      <c r="N342" s="214" t="s">
        <v>43</v>
      </c>
      <c r="O342" s="86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497</v>
      </c>
      <c r="AT342" s="217" t="s">
        <v>123</v>
      </c>
      <c r="AU342" s="217" t="s">
        <v>82</v>
      </c>
      <c r="AY342" s="19" t="s">
        <v>121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80</v>
      </c>
      <c r="BK342" s="218">
        <f>ROUND(I342*H342,2)</f>
        <v>0</v>
      </c>
      <c r="BL342" s="19" t="s">
        <v>497</v>
      </c>
      <c r="BM342" s="217" t="s">
        <v>507</v>
      </c>
    </row>
    <row r="343" spans="1:47" s="2" customFormat="1" ht="12">
      <c r="A343" s="40"/>
      <c r="B343" s="41"/>
      <c r="C343" s="42"/>
      <c r="D343" s="219" t="s">
        <v>130</v>
      </c>
      <c r="E343" s="42"/>
      <c r="F343" s="220" t="s">
        <v>508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130</v>
      </c>
      <c r="AU343" s="19" t="s">
        <v>82</v>
      </c>
    </row>
    <row r="344" spans="1:51" s="13" customFormat="1" ht="12">
      <c r="A344" s="13"/>
      <c r="B344" s="224"/>
      <c r="C344" s="225"/>
      <c r="D344" s="226" t="s">
        <v>132</v>
      </c>
      <c r="E344" s="227" t="s">
        <v>19</v>
      </c>
      <c r="F344" s="228" t="s">
        <v>184</v>
      </c>
      <c r="G344" s="225"/>
      <c r="H344" s="229">
        <v>11</v>
      </c>
      <c r="I344" s="230"/>
      <c r="J344" s="225"/>
      <c r="K344" s="225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132</v>
      </c>
      <c r="AU344" s="235" t="s">
        <v>82</v>
      </c>
      <c r="AV344" s="13" t="s">
        <v>82</v>
      </c>
      <c r="AW344" s="13" t="s">
        <v>33</v>
      </c>
      <c r="AX344" s="13" t="s">
        <v>80</v>
      </c>
      <c r="AY344" s="235" t="s">
        <v>121</v>
      </c>
    </row>
    <row r="345" spans="1:65" s="2" customFormat="1" ht="16.5" customHeight="1">
      <c r="A345" s="40"/>
      <c r="B345" s="41"/>
      <c r="C345" s="206" t="s">
        <v>509</v>
      </c>
      <c r="D345" s="206" t="s">
        <v>123</v>
      </c>
      <c r="E345" s="207" t="s">
        <v>510</v>
      </c>
      <c r="F345" s="208" t="s">
        <v>511</v>
      </c>
      <c r="G345" s="209" t="s">
        <v>136</v>
      </c>
      <c r="H345" s="210">
        <v>11</v>
      </c>
      <c r="I345" s="211"/>
      <c r="J345" s="212">
        <f>ROUND(I345*H345,2)</f>
        <v>0</v>
      </c>
      <c r="K345" s="208" t="s">
        <v>127</v>
      </c>
      <c r="L345" s="46"/>
      <c r="M345" s="213" t="s">
        <v>19</v>
      </c>
      <c r="N345" s="214" t="s">
        <v>43</v>
      </c>
      <c r="O345" s="86"/>
      <c r="P345" s="215">
        <f>O345*H345</f>
        <v>0</v>
      </c>
      <c r="Q345" s="215">
        <v>0</v>
      </c>
      <c r="R345" s="215">
        <f>Q345*H345</f>
        <v>0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497</v>
      </c>
      <c r="AT345" s="217" t="s">
        <v>123</v>
      </c>
      <c r="AU345" s="217" t="s">
        <v>82</v>
      </c>
      <c r="AY345" s="19" t="s">
        <v>121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80</v>
      </c>
      <c r="BK345" s="218">
        <f>ROUND(I345*H345,2)</f>
        <v>0</v>
      </c>
      <c r="BL345" s="19" t="s">
        <v>497</v>
      </c>
      <c r="BM345" s="217" t="s">
        <v>512</v>
      </c>
    </row>
    <row r="346" spans="1:47" s="2" customFormat="1" ht="12">
      <c r="A346" s="40"/>
      <c r="B346" s="41"/>
      <c r="C346" s="42"/>
      <c r="D346" s="219" t="s">
        <v>130</v>
      </c>
      <c r="E346" s="42"/>
      <c r="F346" s="220" t="s">
        <v>513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130</v>
      </c>
      <c r="AU346" s="19" t="s">
        <v>82</v>
      </c>
    </row>
    <row r="347" spans="1:51" s="13" customFormat="1" ht="12">
      <c r="A347" s="13"/>
      <c r="B347" s="224"/>
      <c r="C347" s="225"/>
      <c r="D347" s="226" t="s">
        <v>132</v>
      </c>
      <c r="E347" s="227" t="s">
        <v>19</v>
      </c>
      <c r="F347" s="228" t="s">
        <v>184</v>
      </c>
      <c r="G347" s="225"/>
      <c r="H347" s="229">
        <v>11</v>
      </c>
      <c r="I347" s="230"/>
      <c r="J347" s="225"/>
      <c r="K347" s="225"/>
      <c r="L347" s="231"/>
      <c r="M347" s="232"/>
      <c r="N347" s="233"/>
      <c r="O347" s="233"/>
      <c r="P347" s="233"/>
      <c r="Q347" s="233"/>
      <c r="R347" s="233"/>
      <c r="S347" s="233"/>
      <c r="T347" s="23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5" t="s">
        <v>132</v>
      </c>
      <c r="AU347" s="235" t="s">
        <v>82</v>
      </c>
      <c r="AV347" s="13" t="s">
        <v>82</v>
      </c>
      <c r="AW347" s="13" t="s">
        <v>33</v>
      </c>
      <c r="AX347" s="13" t="s">
        <v>80</v>
      </c>
      <c r="AY347" s="235" t="s">
        <v>121</v>
      </c>
    </row>
    <row r="348" spans="1:65" s="2" customFormat="1" ht="16.5" customHeight="1">
      <c r="A348" s="40"/>
      <c r="B348" s="41"/>
      <c r="C348" s="206" t="s">
        <v>514</v>
      </c>
      <c r="D348" s="206" t="s">
        <v>123</v>
      </c>
      <c r="E348" s="207" t="s">
        <v>515</v>
      </c>
      <c r="F348" s="208" t="s">
        <v>516</v>
      </c>
      <c r="G348" s="209" t="s">
        <v>136</v>
      </c>
      <c r="H348" s="210">
        <v>11</v>
      </c>
      <c r="I348" s="211"/>
      <c r="J348" s="212">
        <f>ROUND(I348*H348,2)</f>
        <v>0</v>
      </c>
      <c r="K348" s="208" t="s">
        <v>127</v>
      </c>
      <c r="L348" s="46"/>
      <c r="M348" s="213" t="s">
        <v>19</v>
      </c>
      <c r="N348" s="214" t="s">
        <v>43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497</v>
      </c>
      <c r="AT348" s="217" t="s">
        <v>123</v>
      </c>
      <c r="AU348" s="217" t="s">
        <v>82</v>
      </c>
      <c r="AY348" s="19" t="s">
        <v>121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80</v>
      </c>
      <c r="BK348" s="218">
        <f>ROUND(I348*H348,2)</f>
        <v>0</v>
      </c>
      <c r="BL348" s="19" t="s">
        <v>497</v>
      </c>
      <c r="BM348" s="217" t="s">
        <v>517</v>
      </c>
    </row>
    <row r="349" spans="1:47" s="2" customFormat="1" ht="12">
      <c r="A349" s="40"/>
      <c r="B349" s="41"/>
      <c r="C349" s="42"/>
      <c r="D349" s="219" t="s">
        <v>130</v>
      </c>
      <c r="E349" s="42"/>
      <c r="F349" s="220" t="s">
        <v>518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130</v>
      </c>
      <c r="AU349" s="19" t="s">
        <v>82</v>
      </c>
    </row>
    <row r="350" spans="1:51" s="13" customFormat="1" ht="12">
      <c r="A350" s="13"/>
      <c r="B350" s="224"/>
      <c r="C350" s="225"/>
      <c r="D350" s="226" t="s">
        <v>132</v>
      </c>
      <c r="E350" s="227" t="s">
        <v>19</v>
      </c>
      <c r="F350" s="228" t="s">
        <v>184</v>
      </c>
      <c r="G350" s="225"/>
      <c r="H350" s="229">
        <v>11</v>
      </c>
      <c r="I350" s="230"/>
      <c r="J350" s="225"/>
      <c r="K350" s="225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132</v>
      </c>
      <c r="AU350" s="235" t="s">
        <v>82</v>
      </c>
      <c r="AV350" s="13" t="s">
        <v>82</v>
      </c>
      <c r="AW350" s="13" t="s">
        <v>33</v>
      </c>
      <c r="AX350" s="13" t="s">
        <v>80</v>
      </c>
      <c r="AY350" s="235" t="s">
        <v>121</v>
      </c>
    </row>
    <row r="351" spans="1:63" s="12" customFormat="1" ht="25.9" customHeight="1">
      <c r="A351" s="12"/>
      <c r="B351" s="190"/>
      <c r="C351" s="191"/>
      <c r="D351" s="192" t="s">
        <v>71</v>
      </c>
      <c r="E351" s="193" t="s">
        <v>519</v>
      </c>
      <c r="F351" s="193" t="s">
        <v>520</v>
      </c>
      <c r="G351" s="191"/>
      <c r="H351" s="191"/>
      <c r="I351" s="194"/>
      <c r="J351" s="195">
        <f>BK351</f>
        <v>0</v>
      </c>
      <c r="K351" s="191"/>
      <c r="L351" s="196"/>
      <c r="M351" s="197"/>
      <c r="N351" s="198"/>
      <c r="O351" s="198"/>
      <c r="P351" s="199">
        <f>SUM(P352:P353)</f>
        <v>0</v>
      </c>
      <c r="Q351" s="198"/>
      <c r="R351" s="199">
        <f>SUM(R352:R353)</f>
        <v>0</v>
      </c>
      <c r="S351" s="198"/>
      <c r="T351" s="200">
        <f>SUM(T352:T353)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1" t="s">
        <v>128</v>
      </c>
      <c r="AT351" s="202" t="s">
        <v>71</v>
      </c>
      <c r="AU351" s="202" t="s">
        <v>72</v>
      </c>
      <c r="AY351" s="201" t="s">
        <v>121</v>
      </c>
      <c r="BK351" s="203">
        <f>SUM(BK352:BK353)</f>
        <v>0</v>
      </c>
    </row>
    <row r="352" spans="1:65" s="2" customFormat="1" ht="16.5" customHeight="1">
      <c r="A352" s="40"/>
      <c r="B352" s="41"/>
      <c r="C352" s="206" t="s">
        <v>521</v>
      </c>
      <c r="D352" s="206" t="s">
        <v>123</v>
      </c>
      <c r="E352" s="207" t="s">
        <v>522</v>
      </c>
      <c r="F352" s="208" t="s">
        <v>523</v>
      </c>
      <c r="G352" s="209" t="s">
        <v>524</v>
      </c>
      <c r="H352" s="210">
        <v>25</v>
      </c>
      <c r="I352" s="211"/>
      <c r="J352" s="212">
        <f>ROUND(I352*H352,2)</f>
        <v>0</v>
      </c>
      <c r="K352" s="208" t="s">
        <v>127</v>
      </c>
      <c r="L352" s="46"/>
      <c r="M352" s="213" t="s">
        <v>19</v>
      </c>
      <c r="N352" s="214" t="s">
        <v>43</v>
      </c>
      <c r="O352" s="86"/>
      <c r="P352" s="215">
        <f>O352*H352</f>
        <v>0</v>
      </c>
      <c r="Q352" s="215">
        <v>0</v>
      </c>
      <c r="R352" s="215">
        <f>Q352*H352</f>
        <v>0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525</v>
      </c>
      <c r="AT352" s="217" t="s">
        <v>123</v>
      </c>
      <c r="AU352" s="217" t="s">
        <v>80</v>
      </c>
      <c r="AY352" s="19" t="s">
        <v>121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80</v>
      </c>
      <c r="BK352" s="218">
        <f>ROUND(I352*H352,2)</f>
        <v>0</v>
      </c>
      <c r="BL352" s="19" t="s">
        <v>525</v>
      </c>
      <c r="BM352" s="217" t="s">
        <v>526</v>
      </c>
    </row>
    <row r="353" spans="1:47" s="2" customFormat="1" ht="12">
      <c r="A353" s="40"/>
      <c r="B353" s="41"/>
      <c r="C353" s="42"/>
      <c r="D353" s="219" t="s">
        <v>130</v>
      </c>
      <c r="E353" s="42"/>
      <c r="F353" s="220" t="s">
        <v>527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130</v>
      </c>
      <c r="AU353" s="19" t="s">
        <v>80</v>
      </c>
    </row>
    <row r="354" spans="1:63" s="12" customFormat="1" ht="25.9" customHeight="1">
      <c r="A354" s="12"/>
      <c r="B354" s="190"/>
      <c r="C354" s="191"/>
      <c r="D354" s="192" t="s">
        <v>71</v>
      </c>
      <c r="E354" s="193" t="s">
        <v>528</v>
      </c>
      <c r="F354" s="193" t="s">
        <v>529</v>
      </c>
      <c r="G354" s="191"/>
      <c r="H354" s="191"/>
      <c r="I354" s="194"/>
      <c r="J354" s="195">
        <f>BK354</f>
        <v>0</v>
      </c>
      <c r="K354" s="191"/>
      <c r="L354" s="196"/>
      <c r="M354" s="197"/>
      <c r="N354" s="198"/>
      <c r="O354" s="198"/>
      <c r="P354" s="199">
        <f>P355+P368+P376</f>
        <v>0</v>
      </c>
      <c r="Q354" s="198"/>
      <c r="R354" s="199">
        <f>R355+R368+R376</f>
        <v>0</v>
      </c>
      <c r="S354" s="198"/>
      <c r="T354" s="200">
        <f>T355+T368+T376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1" t="s">
        <v>150</v>
      </c>
      <c r="AT354" s="202" t="s">
        <v>71</v>
      </c>
      <c r="AU354" s="202" t="s">
        <v>72</v>
      </c>
      <c r="AY354" s="201" t="s">
        <v>121</v>
      </c>
      <c r="BK354" s="203">
        <f>BK355+BK368+BK376</f>
        <v>0</v>
      </c>
    </row>
    <row r="355" spans="1:63" s="12" customFormat="1" ht="22.8" customHeight="1">
      <c r="A355" s="12"/>
      <c r="B355" s="190"/>
      <c r="C355" s="191"/>
      <c r="D355" s="192" t="s">
        <v>71</v>
      </c>
      <c r="E355" s="204" t="s">
        <v>530</v>
      </c>
      <c r="F355" s="204" t="s">
        <v>531</v>
      </c>
      <c r="G355" s="191"/>
      <c r="H355" s="191"/>
      <c r="I355" s="194"/>
      <c r="J355" s="205">
        <f>BK355</f>
        <v>0</v>
      </c>
      <c r="K355" s="191"/>
      <c r="L355" s="196"/>
      <c r="M355" s="197"/>
      <c r="N355" s="198"/>
      <c r="O355" s="198"/>
      <c r="P355" s="199">
        <f>SUM(P356:P367)</f>
        <v>0</v>
      </c>
      <c r="Q355" s="198"/>
      <c r="R355" s="199">
        <f>SUM(R356:R367)</f>
        <v>0</v>
      </c>
      <c r="S355" s="198"/>
      <c r="T355" s="200">
        <f>SUM(T356:T367)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01" t="s">
        <v>150</v>
      </c>
      <c r="AT355" s="202" t="s">
        <v>71</v>
      </c>
      <c r="AU355" s="202" t="s">
        <v>80</v>
      </c>
      <c r="AY355" s="201" t="s">
        <v>121</v>
      </c>
      <c r="BK355" s="203">
        <f>SUM(BK356:BK367)</f>
        <v>0</v>
      </c>
    </row>
    <row r="356" spans="1:65" s="2" customFormat="1" ht="16.5" customHeight="1">
      <c r="A356" s="40"/>
      <c r="B356" s="41"/>
      <c r="C356" s="206" t="s">
        <v>532</v>
      </c>
      <c r="D356" s="206" t="s">
        <v>123</v>
      </c>
      <c r="E356" s="207" t="s">
        <v>533</v>
      </c>
      <c r="F356" s="208" t="s">
        <v>534</v>
      </c>
      <c r="G356" s="209" t="s">
        <v>535</v>
      </c>
      <c r="H356" s="210">
        <v>10</v>
      </c>
      <c r="I356" s="211"/>
      <c r="J356" s="212">
        <f>ROUND(I356*H356,2)</f>
        <v>0</v>
      </c>
      <c r="K356" s="208" t="s">
        <v>19</v>
      </c>
      <c r="L356" s="46"/>
      <c r="M356" s="213" t="s">
        <v>19</v>
      </c>
      <c r="N356" s="214" t="s">
        <v>43</v>
      </c>
      <c r="O356" s="86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536</v>
      </c>
      <c r="AT356" s="217" t="s">
        <v>123</v>
      </c>
      <c r="AU356" s="217" t="s">
        <v>82</v>
      </c>
      <c r="AY356" s="19" t="s">
        <v>121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80</v>
      </c>
      <c r="BK356" s="218">
        <f>ROUND(I356*H356,2)</f>
        <v>0</v>
      </c>
      <c r="BL356" s="19" t="s">
        <v>536</v>
      </c>
      <c r="BM356" s="217" t="s">
        <v>537</v>
      </c>
    </row>
    <row r="357" spans="1:51" s="14" customFormat="1" ht="12">
      <c r="A357" s="14"/>
      <c r="B357" s="236"/>
      <c r="C357" s="237"/>
      <c r="D357" s="226" t="s">
        <v>132</v>
      </c>
      <c r="E357" s="238" t="s">
        <v>19</v>
      </c>
      <c r="F357" s="239" t="s">
        <v>538</v>
      </c>
      <c r="G357" s="237"/>
      <c r="H357" s="238" t="s">
        <v>19</v>
      </c>
      <c r="I357" s="240"/>
      <c r="J357" s="237"/>
      <c r="K357" s="237"/>
      <c r="L357" s="241"/>
      <c r="M357" s="242"/>
      <c r="N357" s="243"/>
      <c r="O357" s="243"/>
      <c r="P357" s="243"/>
      <c r="Q357" s="243"/>
      <c r="R357" s="243"/>
      <c r="S357" s="243"/>
      <c r="T357" s="24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5" t="s">
        <v>132</v>
      </c>
      <c r="AU357" s="245" t="s">
        <v>82</v>
      </c>
      <c r="AV357" s="14" t="s">
        <v>80</v>
      </c>
      <c r="AW357" s="14" t="s">
        <v>33</v>
      </c>
      <c r="AX357" s="14" t="s">
        <v>72</v>
      </c>
      <c r="AY357" s="245" t="s">
        <v>121</v>
      </c>
    </row>
    <row r="358" spans="1:51" s="13" customFormat="1" ht="12">
      <c r="A358" s="13"/>
      <c r="B358" s="224"/>
      <c r="C358" s="225"/>
      <c r="D358" s="226" t="s">
        <v>132</v>
      </c>
      <c r="E358" s="227" t="s">
        <v>19</v>
      </c>
      <c r="F358" s="228" t="s">
        <v>179</v>
      </c>
      <c r="G358" s="225"/>
      <c r="H358" s="229">
        <v>10</v>
      </c>
      <c r="I358" s="230"/>
      <c r="J358" s="225"/>
      <c r="K358" s="225"/>
      <c r="L358" s="231"/>
      <c r="M358" s="232"/>
      <c r="N358" s="233"/>
      <c r="O358" s="233"/>
      <c r="P358" s="233"/>
      <c r="Q358" s="233"/>
      <c r="R358" s="233"/>
      <c r="S358" s="233"/>
      <c r="T358" s="23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5" t="s">
        <v>132</v>
      </c>
      <c r="AU358" s="235" t="s">
        <v>82</v>
      </c>
      <c r="AV358" s="13" t="s">
        <v>82</v>
      </c>
      <c r="AW358" s="13" t="s">
        <v>33</v>
      </c>
      <c r="AX358" s="13" t="s">
        <v>80</v>
      </c>
      <c r="AY358" s="235" t="s">
        <v>121</v>
      </c>
    </row>
    <row r="359" spans="1:65" s="2" customFormat="1" ht="16.5" customHeight="1">
      <c r="A359" s="40"/>
      <c r="B359" s="41"/>
      <c r="C359" s="206" t="s">
        <v>539</v>
      </c>
      <c r="D359" s="206" t="s">
        <v>123</v>
      </c>
      <c r="E359" s="207" t="s">
        <v>540</v>
      </c>
      <c r="F359" s="208" t="s">
        <v>541</v>
      </c>
      <c r="G359" s="209" t="s">
        <v>535</v>
      </c>
      <c r="H359" s="210">
        <v>10</v>
      </c>
      <c r="I359" s="211"/>
      <c r="J359" s="212">
        <f>ROUND(I359*H359,2)</f>
        <v>0</v>
      </c>
      <c r="K359" s="208" t="s">
        <v>19</v>
      </c>
      <c r="L359" s="46"/>
      <c r="M359" s="213" t="s">
        <v>19</v>
      </c>
      <c r="N359" s="214" t="s">
        <v>43</v>
      </c>
      <c r="O359" s="86"/>
      <c r="P359" s="215">
        <f>O359*H359</f>
        <v>0</v>
      </c>
      <c r="Q359" s="215">
        <v>0</v>
      </c>
      <c r="R359" s="215">
        <f>Q359*H359</f>
        <v>0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536</v>
      </c>
      <c r="AT359" s="217" t="s">
        <v>123</v>
      </c>
      <c r="AU359" s="217" t="s">
        <v>82</v>
      </c>
      <c r="AY359" s="19" t="s">
        <v>121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80</v>
      </c>
      <c r="BK359" s="218">
        <f>ROUND(I359*H359,2)</f>
        <v>0</v>
      </c>
      <c r="BL359" s="19" t="s">
        <v>536</v>
      </c>
      <c r="BM359" s="217" t="s">
        <v>542</v>
      </c>
    </row>
    <row r="360" spans="1:51" s="14" customFormat="1" ht="12">
      <c r="A360" s="14"/>
      <c r="B360" s="236"/>
      <c r="C360" s="237"/>
      <c r="D360" s="226" t="s">
        <v>132</v>
      </c>
      <c r="E360" s="238" t="s">
        <v>19</v>
      </c>
      <c r="F360" s="239" t="s">
        <v>538</v>
      </c>
      <c r="G360" s="237"/>
      <c r="H360" s="238" t="s">
        <v>19</v>
      </c>
      <c r="I360" s="240"/>
      <c r="J360" s="237"/>
      <c r="K360" s="237"/>
      <c r="L360" s="241"/>
      <c r="M360" s="242"/>
      <c r="N360" s="243"/>
      <c r="O360" s="243"/>
      <c r="P360" s="243"/>
      <c r="Q360" s="243"/>
      <c r="R360" s="243"/>
      <c r="S360" s="243"/>
      <c r="T360" s="24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5" t="s">
        <v>132</v>
      </c>
      <c r="AU360" s="245" t="s">
        <v>82</v>
      </c>
      <c r="AV360" s="14" t="s">
        <v>80</v>
      </c>
      <c r="AW360" s="14" t="s">
        <v>33</v>
      </c>
      <c r="AX360" s="14" t="s">
        <v>72</v>
      </c>
      <c r="AY360" s="245" t="s">
        <v>121</v>
      </c>
    </row>
    <row r="361" spans="1:51" s="13" customFormat="1" ht="12">
      <c r="A361" s="13"/>
      <c r="B361" s="224"/>
      <c r="C361" s="225"/>
      <c r="D361" s="226" t="s">
        <v>132</v>
      </c>
      <c r="E361" s="227" t="s">
        <v>19</v>
      </c>
      <c r="F361" s="228" t="s">
        <v>179</v>
      </c>
      <c r="G361" s="225"/>
      <c r="H361" s="229">
        <v>10</v>
      </c>
      <c r="I361" s="230"/>
      <c r="J361" s="225"/>
      <c r="K361" s="225"/>
      <c r="L361" s="231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132</v>
      </c>
      <c r="AU361" s="235" t="s">
        <v>82</v>
      </c>
      <c r="AV361" s="13" t="s">
        <v>82</v>
      </c>
      <c r="AW361" s="13" t="s">
        <v>33</v>
      </c>
      <c r="AX361" s="13" t="s">
        <v>80</v>
      </c>
      <c r="AY361" s="235" t="s">
        <v>121</v>
      </c>
    </row>
    <row r="362" spans="1:65" s="2" customFormat="1" ht="16.5" customHeight="1">
      <c r="A362" s="40"/>
      <c r="B362" s="41"/>
      <c r="C362" s="206" t="s">
        <v>543</v>
      </c>
      <c r="D362" s="206" t="s">
        <v>123</v>
      </c>
      <c r="E362" s="207" t="s">
        <v>544</v>
      </c>
      <c r="F362" s="208" t="s">
        <v>545</v>
      </c>
      <c r="G362" s="209" t="s">
        <v>535</v>
      </c>
      <c r="H362" s="210">
        <v>10</v>
      </c>
      <c r="I362" s="211"/>
      <c r="J362" s="212">
        <f>ROUND(I362*H362,2)</f>
        <v>0</v>
      </c>
      <c r="K362" s="208" t="s">
        <v>19</v>
      </c>
      <c r="L362" s="46"/>
      <c r="M362" s="213" t="s">
        <v>19</v>
      </c>
      <c r="N362" s="214" t="s">
        <v>43</v>
      </c>
      <c r="O362" s="86"/>
      <c r="P362" s="215">
        <f>O362*H362</f>
        <v>0</v>
      </c>
      <c r="Q362" s="215">
        <v>0</v>
      </c>
      <c r="R362" s="215">
        <f>Q362*H362</f>
        <v>0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536</v>
      </c>
      <c r="AT362" s="217" t="s">
        <v>123</v>
      </c>
      <c r="AU362" s="217" t="s">
        <v>82</v>
      </c>
      <c r="AY362" s="19" t="s">
        <v>121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80</v>
      </c>
      <c r="BK362" s="218">
        <f>ROUND(I362*H362,2)</f>
        <v>0</v>
      </c>
      <c r="BL362" s="19" t="s">
        <v>536</v>
      </c>
      <c r="BM362" s="217" t="s">
        <v>546</v>
      </c>
    </row>
    <row r="363" spans="1:51" s="14" customFormat="1" ht="12">
      <c r="A363" s="14"/>
      <c r="B363" s="236"/>
      <c r="C363" s="237"/>
      <c r="D363" s="226" t="s">
        <v>132</v>
      </c>
      <c r="E363" s="238" t="s">
        <v>19</v>
      </c>
      <c r="F363" s="239" t="s">
        <v>538</v>
      </c>
      <c r="G363" s="237"/>
      <c r="H363" s="238" t="s">
        <v>19</v>
      </c>
      <c r="I363" s="240"/>
      <c r="J363" s="237"/>
      <c r="K363" s="237"/>
      <c r="L363" s="241"/>
      <c r="M363" s="242"/>
      <c r="N363" s="243"/>
      <c r="O363" s="243"/>
      <c r="P363" s="243"/>
      <c r="Q363" s="243"/>
      <c r="R363" s="243"/>
      <c r="S363" s="243"/>
      <c r="T363" s="24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5" t="s">
        <v>132</v>
      </c>
      <c r="AU363" s="245" t="s">
        <v>82</v>
      </c>
      <c r="AV363" s="14" t="s">
        <v>80</v>
      </c>
      <c r="AW363" s="14" t="s">
        <v>33</v>
      </c>
      <c r="AX363" s="14" t="s">
        <v>72</v>
      </c>
      <c r="AY363" s="245" t="s">
        <v>121</v>
      </c>
    </row>
    <row r="364" spans="1:51" s="13" customFormat="1" ht="12">
      <c r="A364" s="13"/>
      <c r="B364" s="224"/>
      <c r="C364" s="225"/>
      <c r="D364" s="226" t="s">
        <v>132</v>
      </c>
      <c r="E364" s="227" t="s">
        <v>19</v>
      </c>
      <c r="F364" s="228" t="s">
        <v>179</v>
      </c>
      <c r="G364" s="225"/>
      <c r="H364" s="229">
        <v>10</v>
      </c>
      <c r="I364" s="230"/>
      <c r="J364" s="225"/>
      <c r="K364" s="225"/>
      <c r="L364" s="231"/>
      <c r="M364" s="232"/>
      <c r="N364" s="233"/>
      <c r="O364" s="233"/>
      <c r="P364" s="233"/>
      <c r="Q364" s="233"/>
      <c r="R364" s="233"/>
      <c r="S364" s="233"/>
      <c r="T364" s="23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5" t="s">
        <v>132</v>
      </c>
      <c r="AU364" s="235" t="s">
        <v>82</v>
      </c>
      <c r="AV364" s="13" t="s">
        <v>82</v>
      </c>
      <c r="AW364" s="13" t="s">
        <v>33</v>
      </c>
      <c r="AX364" s="13" t="s">
        <v>80</v>
      </c>
      <c r="AY364" s="235" t="s">
        <v>121</v>
      </c>
    </row>
    <row r="365" spans="1:65" s="2" customFormat="1" ht="16.5" customHeight="1">
      <c r="A365" s="40"/>
      <c r="B365" s="41"/>
      <c r="C365" s="206" t="s">
        <v>547</v>
      </c>
      <c r="D365" s="206" t="s">
        <v>123</v>
      </c>
      <c r="E365" s="207" t="s">
        <v>548</v>
      </c>
      <c r="F365" s="208" t="s">
        <v>549</v>
      </c>
      <c r="G365" s="209" t="s">
        <v>535</v>
      </c>
      <c r="H365" s="210">
        <v>10</v>
      </c>
      <c r="I365" s="211"/>
      <c r="J365" s="212">
        <f>ROUND(I365*H365,2)</f>
        <v>0</v>
      </c>
      <c r="K365" s="208" t="s">
        <v>19</v>
      </c>
      <c r="L365" s="46"/>
      <c r="M365" s="213" t="s">
        <v>19</v>
      </c>
      <c r="N365" s="214" t="s">
        <v>43</v>
      </c>
      <c r="O365" s="86"/>
      <c r="P365" s="215">
        <f>O365*H365</f>
        <v>0</v>
      </c>
      <c r="Q365" s="215">
        <v>0</v>
      </c>
      <c r="R365" s="215">
        <f>Q365*H365</f>
        <v>0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536</v>
      </c>
      <c r="AT365" s="217" t="s">
        <v>123</v>
      </c>
      <c r="AU365" s="217" t="s">
        <v>82</v>
      </c>
      <c r="AY365" s="19" t="s">
        <v>121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80</v>
      </c>
      <c r="BK365" s="218">
        <f>ROUND(I365*H365,2)</f>
        <v>0</v>
      </c>
      <c r="BL365" s="19" t="s">
        <v>536</v>
      </c>
      <c r="BM365" s="217" t="s">
        <v>550</v>
      </c>
    </row>
    <row r="366" spans="1:51" s="14" customFormat="1" ht="12">
      <c r="A366" s="14"/>
      <c r="B366" s="236"/>
      <c r="C366" s="237"/>
      <c r="D366" s="226" t="s">
        <v>132</v>
      </c>
      <c r="E366" s="238" t="s">
        <v>19</v>
      </c>
      <c r="F366" s="239" t="s">
        <v>551</v>
      </c>
      <c r="G366" s="237"/>
      <c r="H366" s="238" t="s">
        <v>19</v>
      </c>
      <c r="I366" s="240"/>
      <c r="J366" s="237"/>
      <c r="K366" s="237"/>
      <c r="L366" s="241"/>
      <c r="M366" s="242"/>
      <c r="N366" s="243"/>
      <c r="O366" s="243"/>
      <c r="P366" s="243"/>
      <c r="Q366" s="243"/>
      <c r="R366" s="243"/>
      <c r="S366" s="243"/>
      <c r="T366" s="24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5" t="s">
        <v>132</v>
      </c>
      <c r="AU366" s="245" t="s">
        <v>82</v>
      </c>
      <c r="AV366" s="14" t="s">
        <v>80</v>
      </c>
      <c r="AW366" s="14" t="s">
        <v>33</v>
      </c>
      <c r="AX366" s="14" t="s">
        <v>72</v>
      </c>
      <c r="AY366" s="245" t="s">
        <v>121</v>
      </c>
    </row>
    <row r="367" spans="1:51" s="13" customFormat="1" ht="12">
      <c r="A367" s="13"/>
      <c r="B367" s="224"/>
      <c r="C367" s="225"/>
      <c r="D367" s="226" t="s">
        <v>132</v>
      </c>
      <c r="E367" s="227" t="s">
        <v>19</v>
      </c>
      <c r="F367" s="228" t="s">
        <v>179</v>
      </c>
      <c r="G367" s="225"/>
      <c r="H367" s="229">
        <v>10</v>
      </c>
      <c r="I367" s="230"/>
      <c r="J367" s="225"/>
      <c r="K367" s="225"/>
      <c r="L367" s="231"/>
      <c r="M367" s="232"/>
      <c r="N367" s="233"/>
      <c r="O367" s="233"/>
      <c r="P367" s="233"/>
      <c r="Q367" s="233"/>
      <c r="R367" s="233"/>
      <c r="S367" s="233"/>
      <c r="T367" s="23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5" t="s">
        <v>132</v>
      </c>
      <c r="AU367" s="235" t="s">
        <v>82</v>
      </c>
      <c r="AV367" s="13" t="s">
        <v>82</v>
      </c>
      <c r="AW367" s="13" t="s">
        <v>33</v>
      </c>
      <c r="AX367" s="13" t="s">
        <v>80</v>
      </c>
      <c r="AY367" s="235" t="s">
        <v>121</v>
      </c>
    </row>
    <row r="368" spans="1:63" s="12" customFormat="1" ht="22.8" customHeight="1">
      <c r="A368" s="12"/>
      <c r="B368" s="190"/>
      <c r="C368" s="191"/>
      <c r="D368" s="192" t="s">
        <v>71</v>
      </c>
      <c r="E368" s="204" t="s">
        <v>552</v>
      </c>
      <c r="F368" s="204" t="s">
        <v>553</v>
      </c>
      <c r="G368" s="191"/>
      <c r="H368" s="191"/>
      <c r="I368" s="194"/>
      <c r="J368" s="205">
        <f>BK368</f>
        <v>0</v>
      </c>
      <c r="K368" s="191"/>
      <c r="L368" s="196"/>
      <c r="M368" s="197"/>
      <c r="N368" s="198"/>
      <c r="O368" s="198"/>
      <c r="P368" s="199">
        <f>SUM(P369:P375)</f>
        <v>0</v>
      </c>
      <c r="Q368" s="198"/>
      <c r="R368" s="199">
        <f>SUM(R369:R375)</f>
        <v>0</v>
      </c>
      <c r="S368" s="198"/>
      <c r="T368" s="200">
        <f>SUM(T369:T375)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1" t="s">
        <v>150</v>
      </c>
      <c r="AT368" s="202" t="s">
        <v>71</v>
      </c>
      <c r="AU368" s="202" t="s">
        <v>80</v>
      </c>
      <c r="AY368" s="201" t="s">
        <v>121</v>
      </c>
      <c r="BK368" s="203">
        <f>SUM(BK369:BK375)</f>
        <v>0</v>
      </c>
    </row>
    <row r="369" spans="1:65" s="2" customFormat="1" ht="16.5" customHeight="1">
      <c r="A369" s="40"/>
      <c r="B369" s="41"/>
      <c r="C369" s="206" t="s">
        <v>554</v>
      </c>
      <c r="D369" s="206" t="s">
        <v>123</v>
      </c>
      <c r="E369" s="207" t="s">
        <v>555</v>
      </c>
      <c r="F369" s="208" t="s">
        <v>556</v>
      </c>
      <c r="G369" s="209" t="s">
        <v>557</v>
      </c>
      <c r="H369" s="210">
        <v>1</v>
      </c>
      <c r="I369" s="211"/>
      <c r="J369" s="212">
        <f>ROUND(I369*H369,2)</f>
        <v>0</v>
      </c>
      <c r="K369" s="208" t="s">
        <v>19</v>
      </c>
      <c r="L369" s="46"/>
      <c r="M369" s="213" t="s">
        <v>19</v>
      </c>
      <c r="N369" s="214" t="s">
        <v>43</v>
      </c>
      <c r="O369" s="86"/>
      <c r="P369" s="215">
        <f>O369*H369</f>
        <v>0</v>
      </c>
      <c r="Q369" s="215">
        <v>0</v>
      </c>
      <c r="R369" s="215">
        <f>Q369*H369</f>
        <v>0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536</v>
      </c>
      <c r="AT369" s="217" t="s">
        <v>123</v>
      </c>
      <c r="AU369" s="217" t="s">
        <v>82</v>
      </c>
      <c r="AY369" s="19" t="s">
        <v>121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80</v>
      </c>
      <c r="BK369" s="218">
        <f>ROUND(I369*H369,2)</f>
        <v>0</v>
      </c>
      <c r="BL369" s="19" t="s">
        <v>536</v>
      </c>
      <c r="BM369" s="217" t="s">
        <v>558</v>
      </c>
    </row>
    <row r="370" spans="1:65" s="2" customFormat="1" ht="16.5" customHeight="1">
      <c r="A370" s="40"/>
      <c r="B370" s="41"/>
      <c r="C370" s="206" t="s">
        <v>559</v>
      </c>
      <c r="D370" s="206" t="s">
        <v>123</v>
      </c>
      <c r="E370" s="207" t="s">
        <v>560</v>
      </c>
      <c r="F370" s="208" t="s">
        <v>561</v>
      </c>
      <c r="G370" s="209" t="s">
        <v>562</v>
      </c>
      <c r="H370" s="210">
        <v>1</v>
      </c>
      <c r="I370" s="211"/>
      <c r="J370" s="212">
        <f>ROUND(I370*H370,2)</f>
        <v>0</v>
      </c>
      <c r="K370" s="208" t="s">
        <v>19</v>
      </c>
      <c r="L370" s="46"/>
      <c r="M370" s="213" t="s">
        <v>19</v>
      </c>
      <c r="N370" s="214" t="s">
        <v>43</v>
      </c>
      <c r="O370" s="86"/>
      <c r="P370" s="215">
        <f>O370*H370</f>
        <v>0</v>
      </c>
      <c r="Q370" s="215">
        <v>0</v>
      </c>
      <c r="R370" s="215">
        <f>Q370*H370</f>
        <v>0</v>
      </c>
      <c r="S370" s="215">
        <v>0</v>
      </c>
      <c r="T370" s="21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7" t="s">
        <v>536</v>
      </c>
      <c r="AT370" s="217" t="s">
        <v>123</v>
      </c>
      <c r="AU370" s="217" t="s">
        <v>82</v>
      </c>
      <c r="AY370" s="19" t="s">
        <v>121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80</v>
      </c>
      <c r="BK370" s="218">
        <f>ROUND(I370*H370,2)</f>
        <v>0</v>
      </c>
      <c r="BL370" s="19" t="s">
        <v>536</v>
      </c>
      <c r="BM370" s="217" t="s">
        <v>563</v>
      </c>
    </row>
    <row r="371" spans="1:51" s="13" customFormat="1" ht="12">
      <c r="A371" s="13"/>
      <c r="B371" s="224"/>
      <c r="C371" s="225"/>
      <c r="D371" s="226" t="s">
        <v>132</v>
      </c>
      <c r="E371" s="227" t="s">
        <v>19</v>
      </c>
      <c r="F371" s="228" t="s">
        <v>80</v>
      </c>
      <c r="G371" s="225"/>
      <c r="H371" s="229">
        <v>1</v>
      </c>
      <c r="I371" s="230"/>
      <c r="J371" s="225"/>
      <c r="K371" s="225"/>
      <c r="L371" s="231"/>
      <c r="M371" s="232"/>
      <c r="N371" s="233"/>
      <c r="O371" s="233"/>
      <c r="P371" s="233"/>
      <c r="Q371" s="233"/>
      <c r="R371" s="233"/>
      <c r="S371" s="233"/>
      <c r="T371" s="23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5" t="s">
        <v>132</v>
      </c>
      <c r="AU371" s="235" t="s">
        <v>82</v>
      </c>
      <c r="AV371" s="13" t="s">
        <v>82</v>
      </c>
      <c r="AW371" s="13" t="s">
        <v>33</v>
      </c>
      <c r="AX371" s="13" t="s">
        <v>80</v>
      </c>
      <c r="AY371" s="235" t="s">
        <v>121</v>
      </c>
    </row>
    <row r="372" spans="1:65" s="2" customFormat="1" ht="16.5" customHeight="1">
      <c r="A372" s="40"/>
      <c r="B372" s="41"/>
      <c r="C372" s="206" t="s">
        <v>564</v>
      </c>
      <c r="D372" s="206" t="s">
        <v>123</v>
      </c>
      <c r="E372" s="207" t="s">
        <v>565</v>
      </c>
      <c r="F372" s="208" t="s">
        <v>566</v>
      </c>
      <c r="G372" s="209" t="s">
        <v>562</v>
      </c>
      <c r="H372" s="210">
        <v>1</v>
      </c>
      <c r="I372" s="211"/>
      <c r="J372" s="212">
        <f>ROUND(I372*H372,2)</f>
        <v>0</v>
      </c>
      <c r="K372" s="208" t="s">
        <v>19</v>
      </c>
      <c r="L372" s="46"/>
      <c r="M372" s="213" t="s">
        <v>19</v>
      </c>
      <c r="N372" s="214" t="s">
        <v>43</v>
      </c>
      <c r="O372" s="86"/>
      <c r="P372" s="215">
        <f>O372*H372</f>
        <v>0</v>
      </c>
      <c r="Q372" s="215">
        <v>0</v>
      </c>
      <c r="R372" s="215">
        <f>Q372*H372</f>
        <v>0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536</v>
      </c>
      <c r="AT372" s="217" t="s">
        <v>123</v>
      </c>
      <c r="AU372" s="217" t="s">
        <v>82</v>
      </c>
      <c r="AY372" s="19" t="s">
        <v>121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80</v>
      </c>
      <c r="BK372" s="218">
        <f>ROUND(I372*H372,2)</f>
        <v>0</v>
      </c>
      <c r="BL372" s="19" t="s">
        <v>536</v>
      </c>
      <c r="BM372" s="217" t="s">
        <v>567</v>
      </c>
    </row>
    <row r="373" spans="1:51" s="14" customFormat="1" ht="12">
      <c r="A373" s="14"/>
      <c r="B373" s="236"/>
      <c r="C373" s="237"/>
      <c r="D373" s="226" t="s">
        <v>132</v>
      </c>
      <c r="E373" s="238" t="s">
        <v>19</v>
      </c>
      <c r="F373" s="239" t="s">
        <v>568</v>
      </c>
      <c r="G373" s="237"/>
      <c r="H373" s="238" t="s">
        <v>19</v>
      </c>
      <c r="I373" s="240"/>
      <c r="J373" s="237"/>
      <c r="K373" s="237"/>
      <c r="L373" s="241"/>
      <c r="M373" s="242"/>
      <c r="N373" s="243"/>
      <c r="O373" s="243"/>
      <c r="P373" s="243"/>
      <c r="Q373" s="243"/>
      <c r="R373" s="243"/>
      <c r="S373" s="243"/>
      <c r="T373" s="24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5" t="s">
        <v>132</v>
      </c>
      <c r="AU373" s="245" t="s">
        <v>82</v>
      </c>
      <c r="AV373" s="14" t="s">
        <v>80</v>
      </c>
      <c r="AW373" s="14" t="s">
        <v>33</v>
      </c>
      <c r="AX373" s="14" t="s">
        <v>72</v>
      </c>
      <c r="AY373" s="245" t="s">
        <v>121</v>
      </c>
    </row>
    <row r="374" spans="1:51" s="13" customFormat="1" ht="12">
      <c r="A374" s="13"/>
      <c r="B374" s="224"/>
      <c r="C374" s="225"/>
      <c r="D374" s="226" t="s">
        <v>132</v>
      </c>
      <c r="E374" s="227" t="s">
        <v>19</v>
      </c>
      <c r="F374" s="228" t="s">
        <v>80</v>
      </c>
      <c r="G374" s="225"/>
      <c r="H374" s="229">
        <v>1</v>
      </c>
      <c r="I374" s="230"/>
      <c r="J374" s="225"/>
      <c r="K374" s="225"/>
      <c r="L374" s="231"/>
      <c r="M374" s="232"/>
      <c r="N374" s="233"/>
      <c r="O374" s="233"/>
      <c r="P374" s="233"/>
      <c r="Q374" s="233"/>
      <c r="R374" s="233"/>
      <c r="S374" s="233"/>
      <c r="T374" s="23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5" t="s">
        <v>132</v>
      </c>
      <c r="AU374" s="235" t="s">
        <v>82</v>
      </c>
      <c r="AV374" s="13" t="s">
        <v>82</v>
      </c>
      <c r="AW374" s="13" t="s">
        <v>33</v>
      </c>
      <c r="AX374" s="13" t="s">
        <v>80</v>
      </c>
      <c r="AY374" s="235" t="s">
        <v>121</v>
      </c>
    </row>
    <row r="375" spans="1:65" s="2" customFormat="1" ht="16.5" customHeight="1">
      <c r="A375" s="40"/>
      <c r="B375" s="41"/>
      <c r="C375" s="206" t="s">
        <v>569</v>
      </c>
      <c r="D375" s="206" t="s">
        <v>123</v>
      </c>
      <c r="E375" s="207" t="s">
        <v>570</v>
      </c>
      <c r="F375" s="208" t="s">
        <v>571</v>
      </c>
      <c r="G375" s="209" t="s">
        <v>136</v>
      </c>
      <c r="H375" s="210">
        <v>1</v>
      </c>
      <c r="I375" s="211"/>
      <c r="J375" s="212">
        <f>ROUND(I375*H375,2)</f>
        <v>0</v>
      </c>
      <c r="K375" s="208" t="s">
        <v>19</v>
      </c>
      <c r="L375" s="46"/>
      <c r="M375" s="213" t="s">
        <v>19</v>
      </c>
      <c r="N375" s="214" t="s">
        <v>43</v>
      </c>
      <c r="O375" s="86"/>
      <c r="P375" s="215">
        <f>O375*H375</f>
        <v>0</v>
      </c>
      <c r="Q375" s="215">
        <v>0</v>
      </c>
      <c r="R375" s="215">
        <f>Q375*H375</f>
        <v>0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536</v>
      </c>
      <c r="AT375" s="217" t="s">
        <v>123</v>
      </c>
      <c r="AU375" s="217" t="s">
        <v>82</v>
      </c>
      <c r="AY375" s="19" t="s">
        <v>121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80</v>
      </c>
      <c r="BK375" s="218">
        <f>ROUND(I375*H375,2)</f>
        <v>0</v>
      </c>
      <c r="BL375" s="19" t="s">
        <v>536</v>
      </c>
      <c r="BM375" s="217" t="s">
        <v>572</v>
      </c>
    </row>
    <row r="376" spans="1:63" s="12" customFormat="1" ht="22.8" customHeight="1">
      <c r="A376" s="12"/>
      <c r="B376" s="190"/>
      <c r="C376" s="191"/>
      <c r="D376" s="192" t="s">
        <v>71</v>
      </c>
      <c r="E376" s="204" t="s">
        <v>573</v>
      </c>
      <c r="F376" s="204" t="s">
        <v>574</v>
      </c>
      <c r="G376" s="191"/>
      <c r="H376" s="191"/>
      <c r="I376" s="194"/>
      <c r="J376" s="205">
        <f>BK376</f>
        <v>0</v>
      </c>
      <c r="K376" s="191"/>
      <c r="L376" s="196"/>
      <c r="M376" s="197"/>
      <c r="N376" s="198"/>
      <c r="O376" s="198"/>
      <c r="P376" s="199">
        <f>P377</f>
        <v>0</v>
      </c>
      <c r="Q376" s="198"/>
      <c r="R376" s="199">
        <f>R377</f>
        <v>0</v>
      </c>
      <c r="S376" s="198"/>
      <c r="T376" s="200">
        <f>T377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01" t="s">
        <v>150</v>
      </c>
      <c r="AT376" s="202" t="s">
        <v>71</v>
      </c>
      <c r="AU376" s="202" t="s">
        <v>80</v>
      </c>
      <c r="AY376" s="201" t="s">
        <v>121</v>
      </c>
      <c r="BK376" s="203">
        <f>BK377</f>
        <v>0</v>
      </c>
    </row>
    <row r="377" spans="1:65" s="2" customFormat="1" ht="16.5" customHeight="1">
      <c r="A377" s="40"/>
      <c r="B377" s="41"/>
      <c r="C377" s="206" t="s">
        <v>575</v>
      </c>
      <c r="D377" s="206" t="s">
        <v>123</v>
      </c>
      <c r="E377" s="207" t="s">
        <v>576</v>
      </c>
      <c r="F377" s="208" t="s">
        <v>577</v>
      </c>
      <c r="G377" s="209" t="s">
        <v>557</v>
      </c>
      <c r="H377" s="210">
        <v>3</v>
      </c>
      <c r="I377" s="211"/>
      <c r="J377" s="212">
        <f>ROUND(I377*H377,2)</f>
        <v>0</v>
      </c>
      <c r="K377" s="208" t="s">
        <v>19</v>
      </c>
      <c r="L377" s="46"/>
      <c r="M377" s="267" t="s">
        <v>19</v>
      </c>
      <c r="N377" s="268" t="s">
        <v>43</v>
      </c>
      <c r="O377" s="269"/>
      <c r="P377" s="270">
        <f>O377*H377</f>
        <v>0</v>
      </c>
      <c r="Q377" s="270">
        <v>0</v>
      </c>
      <c r="R377" s="270">
        <f>Q377*H377</f>
        <v>0</v>
      </c>
      <c r="S377" s="270">
        <v>0</v>
      </c>
      <c r="T377" s="271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536</v>
      </c>
      <c r="AT377" s="217" t="s">
        <v>123</v>
      </c>
      <c r="AU377" s="217" t="s">
        <v>82</v>
      </c>
      <c r="AY377" s="19" t="s">
        <v>121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80</v>
      </c>
      <c r="BK377" s="218">
        <f>ROUND(I377*H377,2)</f>
        <v>0</v>
      </c>
      <c r="BL377" s="19" t="s">
        <v>536</v>
      </c>
      <c r="BM377" s="217" t="s">
        <v>578</v>
      </c>
    </row>
    <row r="378" spans="1:31" s="2" customFormat="1" ht="6.95" customHeight="1">
      <c r="A378" s="40"/>
      <c r="B378" s="61"/>
      <c r="C378" s="62"/>
      <c r="D378" s="62"/>
      <c r="E378" s="62"/>
      <c r="F378" s="62"/>
      <c r="G378" s="62"/>
      <c r="H378" s="62"/>
      <c r="I378" s="62"/>
      <c r="J378" s="62"/>
      <c r="K378" s="62"/>
      <c r="L378" s="46"/>
      <c r="M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</row>
  </sheetData>
  <sheetProtection password="CC35" sheet="1" objects="1" scenarios="1" formatColumns="0" formatRows="0" autoFilter="0"/>
  <autoFilter ref="C91:K377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2_02/111211101"/>
    <hyperlink ref="F99" r:id="rId2" display="https://podminky.urs.cz/item/CS_URS_2022_02/112101103"/>
    <hyperlink ref="F102" r:id="rId3" display="https://podminky.urs.cz/item/CS_URS_2022_02/112251103"/>
    <hyperlink ref="F105" r:id="rId4" display="https://podminky.urs.cz/item/CS_URS_2022_02/113106171"/>
    <hyperlink ref="F109" r:id="rId5" display="https://podminky.urs.cz/item/CS_URS_2022_02/113107163"/>
    <hyperlink ref="F113" r:id="rId6" display="https://podminky.urs.cz/item/CS_URS_2022_02/113107171"/>
    <hyperlink ref="F117" r:id="rId7" display="https://podminky.urs.cz/item/CS_URS_2022_02/113107183"/>
    <hyperlink ref="F121" r:id="rId8" display="https://podminky.urs.cz/item/CS_URS_2022_02/113107223"/>
    <hyperlink ref="F125" r:id="rId9" display="https://podminky.urs.cz/item/CS_URS_2022_02/113107243"/>
    <hyperlink ref="F129" r:id="rId10" display="https://podminky.urs.cz/item/CS_URS_2022_02/113107323"/>
    <hyperlink ref="F133" r:id="rId11" display="https://podminky.urs.cz/item/CS_URS_2022_02/113201112"/>
    <hyperlink ref="F137" r:id="rId12" display="https://podminky.urs.cz/item/CS_URS_2022_02/122251103"/>
    <hyperlink ref="F144" r:id="rId13" display="https://podminky.urs.cz/item/CS_URS_2022_02/132212131"/>
    <hyperlink ref="F148" r:id="rId14" display="https://podminky.urs.cz/item/CS_URS_2022_02/162751117"/>
    <hyperlink ref="F151" r:id="rId15" display="https://podminky.urs.cz/item/CS_URS_2022_02/162751119"/>
    <hyperlink ref="F154" r:id="rId16" display="https://podminky.urs.cz/item/CS_URS_2022_02/167151111"/>
    <hyperlink ref="F157" r:id="rId17" display="https://podminky.urs.cz/item/CS_URS_2022_02/171151112"/>
    <hyperlink ref="F166" r:id="rId18" display="https://podminky.urs.cz/item/CS_URS_2022_02/171152501"/>
    <hyperlink ref="F169" r:id="rId19" display="https://podminky.urs.cz/item/CS_URS_2022_02/171201221"/>
    <hyperlink ref="F172" r:id="rId20" display="https://podminky.urs.cz/item/CS_URS_2022_02/171251201"/>
    <hyperlink ref="F175" r:id="rId21" display="https://podminky.urs.cz/item/CS_URS_2022_02/174211101"/>
    <hyperlink ref="F181" r:id="rId22" display="https://podminky.urs.cz/item/CS_URS_2022_02/181411131"/>
    <hyperlink ref="F186" r:id="rId23" display="https://podminky.urs.cz/item/CS_URS_2022_02/182303111"/>
    <hyperlink ref="F193" r:id="rId24" display="https://podminky.urs.cz/item/CS_URS_2022_02/564851111"/>
    <hyperlink ref="F199" r:id="rId25" display="https://podminky.urs.cz/item/CS_URS_2022_02/564861111"/>
    <hyperlink ref="F205" r:id="rId26" display="https://podminky.urs.cz/item/CS_URS_2022_02/564871111"/>
    <hyperlink ref="F211" r:id="rId27" display="https://podminky.urs.cz/item/CS_URS_2022_02/565155101"/>
    <hyperlink ref="F218" r:id="rId28" display="https://podminky.urs.cz/item/CS_URS_2022_02/573211106"/>
    <hyperlink ref="F225" r:id="rId29" display="https://podminky.urs.cz/item/CS_URS_2022_02/573231111"/>
    <hyperlink ref="F232" r:id="rId30" display="https://podminky.urs.cz/item/CS_URS_2022_02/577144031"/>
    <hyperlink ref="F239" r:id="rId31" display="https://podminky.urs.cz/item/CS_URS_2022_02/596211113"/>
    <hyperlink ref="F249" r:id="rId32" display="https://podminky.urs.cz/item/CS_URS_2022_02/596212212"/>
    <hyperlink ref="F260" r:id="rId33" display="https://podminky.urs.cz/item/CS_URS_2022_02/914111111"/>
    <hyperlink ref="F264" r:id="rId34" display="https://podminky.urs.cz/item/CS_URS_2022_02/914511111"/>
    <hyperlink ref="F268" r:id="rId35" display="https://podminky.urs.cz/item/CS_URS_2022_02/916131213"/>
    <hyperlink ref="F274" r:id="rId36" display="https://podminky.urs.cz/item/CS_URS_2022_02/916231213"/>
    <hyperlink ref="F281" r:id="rId37" display="https://podminky.urs.cz/item/CS_URS_2022_02/916991121"/>
    <hyperlink ref="F286" r:id="rId38" display="https://podminky.urs.cz/item/CS_URS_2022_02/919121122"/>
    <hyperlink ref="F289" r:id="rId39" display="https://podminky.urs.cz/item/CS_URS_2022_02/919735113"/>
    <hyperlink ref="F292" r:id="rId40" display="https://podminky.urs.cz/item/CS_URS_2022_02/935113111"/>
    <hyperlink ref="F297" r:id="rId41" display="https://podminky.urs.cz/item/CS_URS_2022_02/966006132"/>
    <hyperlink ref="F301" r:id="rId42" display="https://podminky.urs.cz/item/CS_URS_2022_02/966006211"/>
    <hyperlink ref="F305" r:id="rId43" display="https://podminky.urs.cz/item/CS_URS_2022_02/997221571"/>
    <hyperlink ref="F307" r:id="rId44" display="https://podminky.urs.cz/item/CS_URS_2022_02/997221579"/>
    <hyperlink ref="F310" r:id="rId45" display="https://podminky.urs.cz/item/CS_URS_2022_02/997221612"/>
    <hyperlink ref="F313" r:id="rId46" display="https://podminky.urs.cz/item/CS_URS_2022_02/997221861"/>
    <hyperlink ref="F321" r:id="rId47" display="https://podminky.urs.cz/item/CS_URS_2022_02/997221873"/>
    <hyperlink ref="F327" r:id="rId48" display="https://podminky.urs.cz/item/CS_URS_2022_02/997221875"/>
    <hyperlink ref="F333" r:id="rId49" display="https://podminky.urs.cz/item/CS_URS_2022_02/998223011"/>
    <hyperlink ref="F337" r:id="rId50" display="https://podminky.urs.cz/item/CS_URS_2022_02/218202013"/>
    <hyperlink ref="F340" r:id="rId51" display="https://podminky.urs.cz/item/CS_URS_2022_02/218204002"/>
    <hyperlink ref="F343" r:id="rId52" display="https://podminky.urs.cz/item/CS_URS_2022_02/218204103"/>
    <hyperlink ref="F346" r:id="rId53" display="https://podminky.urs.cz/item/CS_URS_2022_02/218204121"/>
    <hyperlink ref="F349" r:id="rId54" display="https://podminky.urs.cz/item/CS_URS_2022_02/218204204"/>
    <hyperlink ref="F353" r:id="rId55" display="https://podminky.urs.cz/item/CS_URS_2022_02/HZS129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Výstavba chodníku v ul. Elišky Krásnohorské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579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11. 6. 2022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ROUND((SUM(BE88:BE229)),2)</f>
        <v>0</v>
      </c>
      <c r="G33" s="40"/>
      <c r="H33" s="40"/>
      <c r="I33" s="150">
        <v>0.21</v>
      </c>
      <c r="J33" s="149">
        <f>ROUND(((SUM(BE88:BE229))*I33),2)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ROUND((SUM(BF88:BF229)),2)</f>
        <v>0</v>
      </c>
      <c r="G34" s="40"/>
      <c r="H34" s="40"/>
      <c r="I34" s="150">
        <v>0.15</v>
      </c>
      <c r="J34" s="149">
        <f>ROUND(((SUM(BF88:BF229))*I34),2)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ROUND((SUM(BG88:BG229)),2)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ROUND((SUM(BH88:BH229)),2)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ROUND((SUM(BI88:BI229)),2)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Výstavba chodníku v ul. Elišky Krásnohorské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02 - Veřejné osvětlení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Chomutov</v>
      </c>
      <c r="G52" s="42"/>
      <c r="H52" s="42"/>
      <c r="I52" s="34" t="s">
        <v>23</v>
      </c>
      <c r="J52" s="74" t="str">
        <f>IF(J12="","",J12)</f>
        <v>11. 6. 2022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Chomutov</v>
      </c>
      <c r="G54" s="42"/>
      <c r="H54" s="42"/>
      <c r="I54" s="34" t="s">
        <v>31</v>
      </c>
      <c r="J54" s="38" t="str">
        <f>E21</f>
        <v>KAP Atelier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Kudláček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90</v>
      </c>
      <c r="D57" s="164"/>
      <c r="E57" s="164"/>
      <c r="F57" s="164"/>
      <c r="G57" s="164"/>
      <c r="H57" s="164"/>
      <c r="I57" s="164"/>
      <c r="J57" s="165" t="s">
        <v>91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7"/>
      <c r="C60" s="168"/>
      <c r="D60" s="169" t="s">
        <v>580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581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99</v>
      </c>
      <c r="E62" s="170"/>
      <c r="F62" s="170"/>
      <c r="G62" s="170"/>
      <c r="H62" s="170"/>
      <c r="I62" s="170"/>
      <c r="J62" s="171">
        <f>J130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100</v>
      </c>
      <c r="E63" s="176"/>
      <c r="F63" s="176"/>
      <c r="G63" s="176"/>
      <c r="H63" s="176"/>
      <c r="I63" s="176"/>
      <c r="J63" s="177">
        <f>J131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582</v>
      </c>
      <c r="E64" s="176"/>
      <c r="F64" s="176"/>
      <c r="G64" s="176"/>
      <c r="H64" s="176"/>
      <c r="I64" s="176"/>
      <c r="J64" s="177">
        <f>J150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101</v>
      </c>
      <c r="E65" s="170"/>
      <c r="F65" s="170"/>
      <c r="G65" s="170"/>
      <c r="H65" s="170"/>
      <c r="I65" s="170"/>
      <c r="J65" s="171">
        <f>J209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102</v>
      </c>
      <c r="E66" s="170"/>
      <c r="F66" s="170"/>
      <c r="G66" s="170"/>
      <c r="H66" s="170"/>
      <c r="I66" s="170"/>
      <c r="J66" s="171">
        <f>J219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103</v>
      </c>
      <c r="E67" s="176"/>
      <c r="F67" s="176"/>
      <c r="G67" s="176"/>
      <c r="H67" s="176"/>
      <c r="I67" s="176"/>
      <c r="J67" s="177">
        <f>J220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583</v>
      </c>
      <c r="E68" s="176"/>
      <c r="F68" s="176"/>
      <c r="G68" s="176"/>
      <c r="H68" s="176"/>
      <c r="I68" s="176"/>
      <c r="J68" s="177">
        <f>J227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106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Výstavba chodníku v ul. Elišky Krásnohorské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87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SO 02 - Veřejné osvětlení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Chomutov</v>
      </c>
      <c r="G82" s="42"/>
      <c r="H82" s="42"/>
      <c r="I82" s="34" t="s">
        <v>23</v>
      </c>
      <c r="J82" s="74" t="str">
        <f>IF(J12="","",J12)</f>
        <v>11. 6. 2022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>Statutární město Chomutov</v>
      </c>
      <c r="G84" s="42"/>
      <c r="H84" s="42"/>
      <c r="I84" s="34" t="s">
        <v>31</v>
      </c>
      <c r="J84" s="38" t="str">
        <f>E21</f>
        <v>KAP Atelier s.r.o.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34</v>
      </c>
      <c r="J85" s="38" t="str">
        <f>E24</f>
        <v>Jaroslav Kudláček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107</v>
      </c>
      <c r="D87" s="182" t="s">
        <v>57</v>
      </c>
      <c r="E87" s="182" t="s">
        <v>53</v>
      </c>
      <c r="F87" s="182" t="s">
        <v>54</v>
      </c>
      <c r="G87" s="182" t="s">
        <v>108</v>
      </c>
      <c r="H87" s="182" t="s">
        <v>109</v>
      </c>
      <c r="I87" s="182" t="s">
        <v>110</v>
      </c>
      <c r="J87" s="182" t="s">
        <v>91</v>
      </c>
      <c r="K87" s="183" t="s">
        <v>111</v>
      </c>
      <c r="L87" s="184"/>
      <c r="M87" s="94" t="s">
        <v>19</v>
      </c>
      <c r="N87" s="95" t="s">
        <v>42</v>
      </c>
      <c r="O87" s="95" t="s">
        <v>112</v>
      </c>
      <c r="P87" s="95" t="s">
        <v>113</v>
      </c>
      <c r="Q87" s="95" t="s">
        <v>114</v>
      </c>
      <c r="R87" s="95" t="s">
        <v>115</v>
      </c>
      <c r="S87" s="95" t="s">
        <v>116</v>
      </c>
      <c r="T87" s="96" t="s">
        <v>117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118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P89+P130+P209+P219</f>
        <v>0</v>
      </c>
      <c r="Q88" s="98"/>
      <c r="R88" s="187">
        <f>R89+R130+R209+R219</f>
        <v>3.0978412000000004</v>
      </c>
      <c r="S88" s="98"/>
      <c r="T88" s="188">
        <f>T89+T130+T209+T219</f>
        <v>0.59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71</v>
      </c>
      <c r="AU88" s="19" t="s">
        <v>92</v>
      </c>
      <c r="BK88" s="189">
        <f>BK89+BK130+BK209+BK219</f>
        <v>0</v>
      </c>
    </row>
    <row r="89" spans="1:63" s="12" customFormat="1" ht="25.9" customHeight="1">
      <c r="A89" s="12"/>
      <c r="B89" s="190"/>
      <c r="C89" s="191"/>
      <c r="D89" s="192" t="s">
        <v>71</v>
      </c>
      <c r="E89" s="193" t="s">
        <v>584</v>
      </c>
      <c r="F89" s="193" t="s">
        <v>585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</f>
        <v>0</v>
      </c>
      <c r="Q89" s="198"/>
      <c r="R89" s="199">
        <f>R90</f>
        <v>0.6824410000000001</v>
      </c>
      <c r="S89" s="198"/>
      <c r="T89" s="200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82</v>
      </c>
      <c r="AT89" s="202" t="s">
        <v>71</v>
      </c>
      <c r="AU89" s="202" t="s">
        <v>72</v>
      </c>
      <c r="AY89" s="201" t="s">
        <v>121</v>
      </c>
      <c r="BK89" s="203">
        <f>BK90</f>
        <v>0</v>
      </c>
    </row>
    <row r="90" spans="1:63" s="12" customFormat="1" ht="22.8" customHeight="1">
      <c r="A90" s="12"/>
      <c r="B90" s="190"/>
      <c r="C90" s="191"/>
      <c r="D90" s="192" t="s">
        <v>71</v>
      </c>
      <c r="E90" s="204" t="s">
        <v>586</v>
      </c>
      <c r="F90" s="204" t="s">
        <v>587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SUM(P91:P129)</f>
        <v>0</v>
      </c>
      <c r="Q90" s="198"/>
      <c r="R90" s="199">
        <f>SUM(R91:R129)</f>
        <v>0.6824410000000001</v>
      </c>
      <c r="S90" s="198"/>
      <c r="T90" s="200">
        <f>SUM(T91:T129)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82</v>
      </c>
      <c r="AT90" s="202" t="s">
        <v>71</v>
      </c>
      <c r="AU90" s="202" t="s">
        <v>80</v>
      </c>
      <c r="AY90" s="201" t="s">
        <v>121</v>
      </c>
      <c r="BK90" s="203">
        <f>SUM(BK91:BK129)</f>
        <v>0</v>
      </c>
    </row>
    <row r="91" spans="1:65" s="2" customFormat="1" ht="24.15" customHeight="1">
      <c r="A91" s="40"/>
      <c r="B91" s="41"/>
      <c r="C91" s="206" t="s">
        <v>80</v>
      </c>
      <c r="D91" s="206" t="s">
        <v>123</v>
      </c>
      <c r="E91" s="207" t="s">
        <v>588</v>
      </c>
      <c r="F91" s="208" t="s">
        <v>589</v>
      </c>
      <c r="G91" s="209" t="s">
        <v>187</v>
      </c>
      <c r="H91" s="210">
        <v>96.5</v>
      </c>
      <c r="I91" s="211"/>
      <c r="J91" s="212">
        <f>ROUND(I91*H91,2)</f>
        <v>0</v>
      </c>
      <c r="K91" s="208" t="s">
        <v>127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220</v>
      </c>
      <c r="AT91" s="217" t="s">
        <v>123</v>
      </c>
      <c r="AU91" s="217" t="s">
        <v>82</v>
      </c>
      <c r="AY91" s="19" t="s">
        <v>121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220</v>
      </c>
      <c r="BM91" s="217" t="s">
        <v>590</v>
      </c>
    </row>
    <row r="92" spans="1:47" s="2" customFormat="1" ht="12">
      <c r="A92" s="40"/>
      <c r="B92" s="41"/>
      <c r="C92" s="42"/>
      <c r="D92" s="219" t="s">
        <v>130</v>
      </c>
      <c r="E92" s="42"/>
      <c r="F92" s="220" t="s">
        <v>591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130</v>
      </c>
      <c r="AU92" s="19" t="s">
        <v>82</v>
      </c>
    </row>
    <row r="93" spans="1:51" s="13" customFormat="1" ht="12">
      <c r="A93" s="13"/>
      <c r="B93" s="224"/>
      <c r="C93" s="225"/>
      <c r="D93" s="226" t="s">
        <v>132</v>
      </c>
      <c r="E93" s="227" t="s">
        <v>19</v>
      </c>
      <c r="F93" s="228" t="s">
        <v>592</v>
      </c>
      <c r="G93" s="225"/>
      <c r="H93" s="229">
        <v>96.5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132</v>
      </c>
      <c r="AU93" s="235" t="s">
        <v>82</v>
      </c>
      <c r="AV93" s="13" t="s">
        <v>82</v>
      </c>
      <c r="AW93" s="13" t="s">
        <v>33</v>
      </c>
      <c r="AX93" s="13" t="s">
        <v>80</v>
      </c>
      <c r="AY93" s="235" t="s">
        <v>121</v>
      </c>
    </row>
    <row r="94" spans="1:65" s="2" customFormat="1" ht="16.5" customHeight="1">
      <c r="A94" s="40"/>
      <c r="B94" s="41"/>
      <c r="C94" s="257" t="s">
        <v>82</v>
      </c>
      <c r="D94" s="257" t="s">
        <v>232</v>
      </c>
      <c r="E94" s="258" t="s">
        <v>593</v>
      </c>
      <c r="F94" s="259" t="s">
        <v>594</v>
      </c>
      <c r="G94" s="260" t="s">
        <v>187</v>
      </c>
      <c r="H94" s="261">
        <v>106.15</v>
      </c>
      <c r="I94" s="262"/>
      <c r="J94" s="263">
        <f>ROUND(I94*H94,2)</f>
        <v>0</v>
      </c>
      <c r="K94" s="259" t="s">
        <v>127</v>
      </c>
      <c r="L94" s="264"/>
      <c r="M94" s="265" t="s">
        <v>19</v>
      </c>
      <c r="N94" s="266" t="s">
        <v>43</v>
      </c>
      <c r="O94" s="86"/>
      <c r="P94" s="215">
        <f>O94*H94</f>
        <v>0</v>
      </c>
      <c r="Q94" s="215">
        <v>0.00012</v>
      </c>
      <c r="R94" s="215">
        <f>Q94*H94</f>
        <v>0.012738000000000001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315</v>
      </c>
      <c r="AT94" s="217" t="s">
        <v>232</v>
      </c>
      <c r="AU94" s="217" t="s">
        <v>82</v>
      </c>
      <c r="AY94" s="19" t="s">
        <v>121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220</v>
      </c>
      <c r="BM94" s="217" t="s">
        <v>595</v>
      </c>
    </row>
    <row r="95" spans="1:47" s="2" customFormat="1" ht="12">
      <c r="A95" s="40"/>
      <c r="B95" s="41"/>
      <c r="C95" s="42"/>
      <c r="D95" s="226" t="s">
        <v>596</v>
      </c>
      <c r="E95" s="42"/>
      <c r="F95" s="272" t="s">
        <v>597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596</v>
      </c>
      <c r="AU95" s="19" t="s">
        <v>82</v>
      </c>
    </row>
    <row r="96" spans="1:51" s="13" customFormat="1" ht="12">
      <c r="A96" s="13"/>
      <c r="B96" s="224"/>
      <c r="C96" s="225"/>
      <c r="D96" s="226" t="s">
        <v>132</v>
      </c>
      <c r="E96" s="225"/>
      <c r="F96" s="228" t="s">
        <v>598</v>
      </c>
      <c r="G96" s="225"/>
      <c r="H96" s="229">
        <v>106.15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132</v>
      </c>
      <c r="AU96" s="235" t="s">
        <v>82</v>
      </c>
      <c r="AV96" s="13" t="s">
        <v>82</v>
      </c>
      <c r="AW96" s="13" t="s">
        <v>4</v>
      </c>
      <c r="AX96" s="13" t="s">
        <v>80</v>
      </c>
      <c r="AY96" s="235" t="s">
        <v>121</v>
      </c>
    </row>
    <row r="97" spans="1:65" s="2" customFormat="1" ht="24.15" customHeight="1">
      <c r="A97" s="40"/>
      <c r="B97" s="41"/>
      <c r="C97" s="206" t="s">
        <v>140</v>
      </c>
      <c r="D97" s="206" t="s">
        <v>123</v>
      </c>
      <c r="E97" s="207" t="s">
        <v>599</v>
      </c>
      <c r="F97" s="208" t="s">
        <v>600</v>
      </c>
      <c r="G97" s="209" t="s">
        <v>187</v>
      </c>
      <c r="H97" s="210">
        <v>380</v>
      </c>
      <c r="I97" s="211"/>
      <c r="J97" s="212">
        <f>ROUND(I97*H97,2)</f>
        <v>0</v>
      </c>
      <c r="K97" s="208" t="s">
        <v>127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220</v>
      </c>
      <c r="AT97" s="217" t="s">
        <v>123</v>
      </c>
      <c r="AU97" s="217" t="s">
        <v>82</v>
      </c>
      <c r="AY97" s="19" t="s">
        <v>121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220</v>
      </c>
      <c r="BM97" s="217" t="s">
        <v>601</v>
      </c>
    </row>
    <row r="98" spans="1:47" s="2" customFormat="1" ht="12">
      <c r="A98" s="40"/>
      <c r="B98" s="41"/>
      <c r="C98" s="42"/>
      <c r="D98" s="219" t="s">
        <v>130</v>
      </c>
      <c r="E98" s="42"/>
      <c r="F98" s="220" t="s">
        <v>602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130</v>
      </c>
      <c r="AU98" s="19" t="s">
        <v>82</v>
      </c>
    </row>
    <row r="99" spans="1:65" s="2" customFormat="1" ht="16.5" customHeight="1">
      <c r="A99" s="40"/>
      <c r="B99" s="41"/>
      <c r="C99" s="257" t="s">
        <v>128</v>
      </c>
      <c r="D99" s="257" t="s">
        <v>232</v>
      </c>
      <c r="E99" s="258" t="s">
        <v>603</v>
      </c>
      <c r="F99" s="259" t="s">
        <v>604</v>
      </c>
      <c r="G99" s="260" t="s">
        <v>187</v>
      </c>
      <c r="H99" s="261">
        <v>418</v>
      </c>
      <c r="I99" s="262"/>
      <c r="J99" s="263">
        <f>ROUND(I99*H99,2)</f>
        <v>0</v>
      </c>
      <c r="K99" s="259" t="s">
        <v>127</v>
      </c>
      <c r="L99" s="264"/>
      <c r="M99" s="265" t="s">
        <v>19</v>
      </c>
      <c r="N99" s="266" t="s">
        <v>43</v>
      </c>
      <c r="O99" s="86"/>
      <c r="P99" s="215">
        <f>O99*H99</f>
        <v>0</v>
      </c>
      <c r="Q99" s="215">
        <v>0.0009</v>
      </c>
      <c r="R99" s="215">
        <f>Q99*H99</f>
        <v>0.3762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315</v>
      </c>
      <c r="AT99" s="217" t="s">
        <v>232</v>
      </c>
      <c r="AU99" s="217" t="s">
        <v>82</v>
      </c>
      <c r="AY99" s="19" t="s">
        <v>121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220</v>
      </c>
      <c r="BM99" s="217" t="s">
        <v>605</v>
      </c>
    </row>
    <row r="100" spans="1:51" s="13" customFormat="1" ht="12">
      <c r="A100" s="13"/>
      <c r="B100" s="224"/>
      <c r="C100" s="225"/>
      <c r="D100" s="226" t="s">
        <v>132</v>
      </c>
      <c r="E100" s="225"/>
      <c r="F100" s="228" t="s">
        <v>606</v>
      </c>
      <c r="G100" s="225"/>
      <c r="H100" s="229">
        <v>418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132</v>
      </c>
      <c r="AU100" s="235" t="s">
        <v>82</v>
      </c>
      <c r="AV100" s="13" t="s">
        <v>82</v>
      </c>
      <c r="AW100" s="13" t="s">
        <v>4</v>
      </c>
      <c r="AX100" s="13" t="s">
        <v>80</v>
      </c>
      <c r="AY100" s="235" t="s">
        <v>121</v>
      </c>
    </row>
    <row r="101" spans="1:65" s="2" customFormat="1" ht="21.75" customHeight="1">
      <c r="A101" s="40"/>
      <c r="B101" s="41"/>
      <c r="C101" s="206" t="s">
        <v>150</v>
      </c>
      <c r="D101" s="206" t="s">
        <v>123</v>
      </c>
      <c r="E101" s="207" t="s">
        <v>607</v>
      </c>
      <c r="F101" s="208" t="s">
        <v>608</v>
      </c>
      <c r="G101" s="209" t="s">
        <v>136</v>
      </c>
      <c r="H101" s="210">
        <v>24</v>
      </c>
      <c r="I101" s="211"/>
      <c r="J101" s="212">
        <f>ROUND(I101*H101,2)</f>
        <v>0</v>
      </c>
      <c r="K101" s="208" t="s">
        <v>127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220</v>
      </c>
      <c r="AT101" s="217" t="s">
        <v>123</v>
      </c>
      <c r="AU101" s="217" t="s">
        <v>82</v>
      </c>
      <c r="AY101" s="19" t="s">
        <v>121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220</v>
      </c>
      <c r="BM101" s="217" t="s">
        <v>609</v>
      </c>
    </row>
    <row r="102" spans="1:47" s="2" customFormat="1" ht="12">
      <c r="A102" s="40"/>
      <c r="B102" s="41"/>
      <c r="C102" s="42"/>
      <c r="D102" s="219" t="s">
        <v>130</v>
      </c>
      <c r="E102" s="42"/>
      <c r="F102" s="220" t="s">
        <v>610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130</v>
      </c>
      <c r="AU102" s="19" t="s">
        <v>82</v>
      </c>
    </row>
    <row r="103" spans="1:65" s="2" customFormat="1" ht="16.5" customHeight="1">
      <c r="A103" s="40"/>
      <c r="B103" s="41"/>
      <c r="C103" s="257" t="s">
        <v>157</v>
      </c>
      <c r="D103" s="257" t="s">
        <v>232</v>
      </c>
      <c r="E103" s="258" t="s">
        <v>611</v>
      </c>
      <c r="F103" s="259" t="s">
        <v>612</v>
      </c>
      <c r="G103" s="260" t="s">
        <v>136</v>
      </c>
      <c r="H103" s="261">
        <v>24</v>
      </c>
      <c r="I103" s="262"/>
      <c r="J103" s="263">
        <f>ROUND(I103*H103,2)</f>
        <v>0</v>
      </c>
      <c r="K103" s="259" t="s">
        <v>613</v>
      </c>
      <c r="L103" s="264"/>
      <c r="M103" s="265" t="s">
        <v>19</v>
      </c>
      <c r="N103" s="266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315</v>
      </c>
      <c r="AT103" s="217" t="s">
        <v>232</v>
      </c>
      <c r="AU103" s="217" t="s">
        <v>82</v>
      </c>
      <c r="AY103" s="19" t="s">
        <v>121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220</v>
      </c>
      <c r="BM103" s="217" t="s">
        <v>614</v>
      </c>
    </row>
    <row r="104" spans="1:65" s="2" customFormat="1" ht="24.15" customHeight="1">
      <c r="A104" s="40"/>
      <c r="B104" s="41"/>
      <c r="C104" s="206" t="s">
        <v>162</v>
      </c>
      <c r="D104" s="206" t="s">
        <v>123</v>
      </c>
      <c r="E104" s="207" t="s">
        <v>615</v>
      </c>
      <c r="F104" s="208" t="s">
        <v>616</v>
      </c>
      <c r="G104" s="209" t="s">
        <v>136</v>
      </c>
      <c r="H104" s="210">
        <v>1</v>
      </c>
      <c r="I104" s="211"/>
      <c r="J104" s="212">
        <f>ROUND(I104*H104,2)</f>
        <v>0</v>
      </c>
      <c r="K104" s="208" t="s">
        <v>127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220</v>
      </c>
      <c r="AT104" s="217" t="s">
        <v>123</v>
      </c>
      <c r="AU104" s="217" t="s">
        <v>82</v>
      </c>
      <c r="AY104" s="19" t="s">
        <v>121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220</v>
      </c>
      <c r="BM104" s="217" t="s">
        <v>617</v>
      </c>
    </row>
    <row r="105" spans="1:47" s="2" customFormat="1" ht="12">
      <c r="A105" s="40"/>
      <c r="B105" s="41"/>
      <c r="C105" s="42"/>
      <c r="D105" s="219" t="s">
        <v>130</v>
      </c>
      <c r="E105" s="42"/>
      <c r="F105" s="220" t="s">
        <v>618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130</v>
      </c>
      <c r="AU105" s="19" t="s">
        <v>82</v>
      </c>
    </row>
    <row r="106" spans="1:47" s="2" customFormat="1" ht="12">
      <c r="A106" s="40"/>
      <c r="B106" s="41"/>
      <c r="C106" s="42"/>
      <c r="D106" s="226" t="s">
        <v>596</v>
      </c>
      <c r="E106" s="42"/>
      <c r="F106" s="272" t="s">
        <v>619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596</v>
      </c>
      <c r="AU106" s="19" t="s">
        <v>82</v>
      </c>
    </row>
    <row r="107" spans="1:65" s="2" customFormat="1" ht="16.5" customHeight="1">
      <c r="A107" s="40"/>
      <c r="B107" s="41"/>
      <c r="C107" s="257" t="s">
        <v>167</v>
      </c>
      <c r="D107" s="257" t="s">
        <v>232</v>
      </c>
      <c r="E107" s="258" t="s">
        <v>620</v>
      </c>
      <c r="F107" s="259" t="s">
        <v>621</v>
      </c>
      <c r="G107" s="260" t="s">
        <v>136</v>
      </c>
      <c r="H107" s="261">
        <v>1</v>
      </c>
      <c r="I107" s="262"/>
      <c r="J107" s="263">
        <f>ROUND(I107*H107,2)</f>
        <v>0</v>
      </c>
      <c r="K107" s="259" t="s">
        <v>127</v>
      </c>
      <c r="L107" s="264"/>
      <c r="M107" s="265" t="s">
        <v>19</v>
      </c>
      <c r="N107" s="266" t="s">
        <v>43</v>
      </c>
      <c r="O107" s="86"/>
      <c r="P107" s="215">
        <f>O107*H107</f>
        <v>0</v>
      </c>
      <c r="Q107" s="215">
        <v>0.0081</v>
      </c>
      <c r="R107" s="215">
        <f>Q107*H107</f>
        <v>0.0081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315</v>
      </c>
      <c r="AT107" s="217" t="s">
        <v>232</v>
      </c>
      <c r="AU107" s="217" t="s">
        <v>82</v>
      </c>
      <c r="AY107" s="19" t="s">
        <v>121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220</v>
      </c>
      <c r="BM107" s="217" t="s">
        <v>622</v>
      </c>
    </row>
    <row r="108" spans="1:47" s="2" customFormat="1" ht="12">
      <c r="A108" s="40"/>
      <c r="B108" s="41"/>
      <c r="C108" s="42"/>
      <c r="D108" s="226" t="s">
        <v>596</v>
      </c>
      <c r="E108" s="42"/>
      <c r="F108" s="272" t="s">
        <v>619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596</v>
      </c>
      <c r="AU108" s="19" t="s">
        <v>82</v>
      </c>
    </row>
    <row r="109" spans="1:65" s="2" customFormat="1" ht="21.75" customHeight="1">
      <c r="A109" s="40"/>
      <c r="B109" s="41"/>
      <c r="C109" s="206" t="s">
        <v>174</v>
      </c>
      <c r="D109" s="206" t="s">
        <v>123</v>
      </c>
      <c r="E109" s="207" t="s">
        <v>623</v>
      </c>
      <c r="F109" s="208" t="s">
        <v>624</v>
      </c>
      <c r="G109" s="209" t="s">
        <v>136</v>
      </c>
      <c r="H109" s="210">
        <v>11</v>
      </c>
      <c r="I109" s="211"/>
      <c r="J109" s="212">
        <f>ROUND(I109*H109,2)</f>
        <v>0</v>
      </c>
      <c r="K109" s="208" t="s">
        <v>127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220</v>
      </c>
      <c r="AT109" s="217" t="s">
        <v>123</v>
      </c>
      <c r="AU109" s="217" t="s">
        <v>82</v>
      </c>
      <c r="AY109" s="19" t="s">
        <v>121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220</v>
      </c>
      <c r="BM109" s="217" t="s">
        <v>625</v>
      </c>
    </row>
    <row r="110" spans="1:47" s="2" customFormat="1" ht="12">
      <c r="A110" s="40"/>
      <c r="B110" s="41"/>
      <c r="C110" s="42"/>
      <c r="D110" s="219" t="s">
        <v>130</v>
      </c>
      <c r="E110" s="42"/>
      <c r="F110" s="220" t="s">
        <v>626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130</v>
      </c>
      <c r="AU110" s="19" t="s">
        <v>82</v>
      </c>
    </row>
    <row r="111" spans="1:65" s="2" customFormat="1" ht="24.15" customHeight="1">
      <c r="A111" s="40"/>
      <c r="B111" s="41"/>
      <c r="C111" s="257" t="s">
        <v>179</v>
      </c>
      <c r="D111" s="257" t="s">
        <v>232</v>
      </c>
      <c r="E111" s="258" t="s">
        <v>627</v>
      </c>
      <c r="F111" s="259" t="s">
        <v>628</v>
      </c>
      <c r="G111" s="260" t="s">
        <v>136</v>
      </c>
      <c r="H111" s="261">
        <v>10</v>
      </c>
      <c r="I111" s="262"/>
      <c r="J111" s="263">
        <f>ROUND(I111*H111,2)</f>
        <v>0</v>
      </c>
      <c r="K111" s="259" t="s">
        <v>19</v>
      </c>
      <c r="L111" s="264"/>
      <c r="M111" s="265" t="s">
        <v>19</v>
      </c>
      <c r="N111" s="266" t="s">
        <v>43</v>
      </c>
      <c r="O111" s="86"/>
      <c r="P111" s="215">
        <f>O111*H111</f>
        <v>0</v>
      </c>
      <c r="Q111" s="215">
        <v>0.004</v>
      </c>
      <c r="R111" s="215">
        <f>Q111*H111</f>
        <v>0.04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315</v>
      </c>
      <c r="AT111" s="217" t="s">
        <v>232</v>
      </c>
      <c r="AU111" s="217" t="s">
        <v>82</v>
      </c>
      <c r="AY111" s="19" t="s">
        <v>121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220</v>
      </c>
      <c r="BM111" s="217" t="s">
        <v>629</v>
      </c>
    </row>
    <row r="112" spans="1:47" s="2" customFormat="1" ht="12">
      <c r="A112" s="40"/>
      <c r="B112" s="41"/>
      <c r="C112" s="42"/>
      <c r="D112" s="226" t="s">
        <v>596</v>
      </c>
      <c r="E112" s="42"/>
      <c r="F112" s="272" t="s">
        <v>630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596</v>
      </c>
      <c r="AU112" s="19" t="s">
        <v>82</v>
      </c>
    </row>
    <row r="113" spans="1:65" s="2" customFormat="1" ht="24.15" customHeight="1">
      <c r="A113" s="40"/>
      <c r="B113" s="41"/>
      <c r="C113" s="257" t="s">
        <v>184</v>
      </c>
      <c r="D113" s="257" t="s">
        <v>232</v>
      </c>
      <c r="E113" s="258" t="s">
        <v>631</v>
      </c>
      <c r="F113" s="259" t="s">
        <v>632</v>
      </c>
      <c r="G113" s="260" t="s">
        <v>136</v>
      </c>
      <c r="H113" s="261">
        <v>1</v>
      </c>
      <c r="I113" s="262"/>
      <c r="J113" s="263">
        <f>ROUND(I113*H113,2)</f>
        <v>0</v>
      </c>
      <c r="K113" s="259" t="s">
        <v>19</v>
      </c>
      <c r="L113" s="264"/>
      <c r="M113" s="265" t="s">
        <v>19</v>
      </c>
      <c r="N113" s="266" t="s">
        <v>43</v>
      </c>
      <c r="O113" s="86"/>
      <c r="P113" s="215">
        <f>O113*H113</f>
        <v>0</v>
      </c>
      <c r="Q113" s="215">
        <v>0.004</v>
      </c>
      <c r="R113" s="215">
        <f>Q113*H113</f>
        <v>0.004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315</v>
      </c>
      <c r="AT113" s="217" t="s">
        <v>232</v>
      </c>
      <c r="AU113" s="217" t="s">
        <v>82</v>
      </c>
      <c r="AY113" s="19" t="s">
        <v>121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220</v>
      </c>
      <c r="BM113" s="217" t="s">
        <v>633</v>
      </c>
    </row>
    <row r="114" spans="1:47" s="2" customFormat="1" ht="12">
      <c r="A114" s="40"/>
      <c r="B114" s="41"/>
      <c r="C114" s="42"/>
      <c r="D114" s="226" t="s">
        <v>596</v>
      </c>
      <c r="E114" s="42"/>
      <c r="F114" s="272" t="s">
        <v>630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596</v>
      </c>
      <c r="AU114" s="19" t="s">
        <v>82</v>
      </c>
    </row>
    <row r="115" spans="1:65" s="2" customFormat="1" ht="24.15" customHeight="1">
      <c r="A115" s="40"/>
      <c r="B115" s="41"/>
      <c r="C115" s="206" t="s">
        <v>192</v>
      </c>
      <c r="D115" s="206" t="s">
        <v>123</v>
      </c>
      <c r="E115" s="207" t="s">
        <v>634</v>
      </c>
      <c r="F115" s="208" t="s">
        <v>635</v>
      </c>
      <c r="G115" s="209" t="s">
        <v>187</v>
      </c>
      <c r="H115" s="210">
        <v>365</v>
      </c>
      <c r="I115" s="211"/>
      <c r="J115" s="212">
        <f>ROUND(I115*H115,2)</f>
        <v>0</v>
      </c>
      <c r="K115" s="208" t="s">
        <v>127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220</v>
      </c>
      <c r="AT115" s="217" t="s">
        <v>123</v>
      </c>
      <c r="AU115" s="217" t="s">
        <v>82</v>
      </c>
      <c r="AY115" s="19" t="s">
        <v>121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220</v>
      </c>
      <c r="BM115" s="217" t="s">
        <v>636</v>
      </c>
    </row>
    <row r="116" spans="1:47" s="2" customFormat="1" ht="12">
      <c r="A116" s="40"/>
      <c r="B116" s="41"/>
      <c r="C116" s="42"/>
      <c r="D116" s="219" t="s">
        <v>130</v>
      </c>
      <c r="E116" s="42"/>
      <c r="F116" s="220" t="s">
        <v>637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130</v>
      </c>
      <c r="AU116" s="19" t="s">
        <v>82</v>
      </c>
    </row>
    <row r="117" spans="1:65" s="2" customFormat="1" ht="16.5" customHeight="1">
      <c r="A117" s="40"/>
      <c r="B117" s="41"/>
      <c r="C117" s="257" t="s">
        <v>203</v>
      </c>
      <c r="D117" s="257" t="s">
        <v>232</v>
      </c>
      <c r="E117" s="258" t="s">
        <v>638</v>
      </c>
      <c r="F117" s="259" t="s">
        <v>639</v>
      </c>
      <c r="G117" s="260" t="s">
        <v>273</v>
      </c>
      <c r="H117" s="261">
        <v>238.043</v>
      </c>
      <c r="I117" s="262"/>
      <c r="J117" s="263">
        <f>ROUND(I117*H117,2)</f>
        <v>0</v>
      </c>
      <c r="K117" s="259" t="s">
        <v>127</v>
      </c>
      <c r="L117" s="264"/>
      <c r="M117" s="265" t="s">
        <v>19</v>
      </c>
      <c r="N117" s="266" t="s">
        <v>43</v>
      </c>
      <c r="O117" s="86"/>
      <c r="P117" s="215">
        <f>O117*H117</f>
        <v>0</v>
      </c>
      <c r="Q117" s="215">
        <v>0.001</v>
      </c>
      <c r="R117" s="215">
        <f>Q117*H117</f>
        <v>0.238043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315</v>
      </c>
      <c r="AT117" s="217" t="s">
        <v>232</v>
      </c>
      <c r="AU117" s="217" t="s">
        <v>82</v>
      </c>
      <c r="AY117" s="19" t="s">
        <v>121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220</v>
      </c>
      <c r="BM117" s="217" t="s">
        <v>640</v>
      </c>
    </row>
    <row r="118" spans="1:51" s="13" customFormat="1" ht="12">
      <c r="A118" s="13"/>
      <c r="B118" s="224"/>
      <c r="C118" s="225"/>
      <c r="D118" s="226" t="s">
        <v>132</v>
      </c>
      <c r="E118" s="227" t="s">
        <v>19</v>
      </c>
      <c r="F118" s="228" t="s">
        <v>641</v>
      </c>
      <c r="G118" s="225"/>
      <c r="H118" s="229">
        <v>226.708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132</v>
      </c>
      <c r="AU118" s="235" t="s">
        <v>82</v>
      </c>
      <c r="AV118" s="13" t="s">
        <v>82</v>
      </c>
      <c r="AW118" s="13" t="s">
        <v>33</v>
      </c>
      <c r="AX118" s="13" t="s">
        <v>80</v>
      </c>
      <c r="AY118" s="235" t="s">
        <v>121</v>
      </c>
    </row>
    <row r="119" spans="1:51" s="13" customFormat="1" ht="12">
      <c r="A119" s="13"/>
      <c r="B119" s="224"/>
      <c r="C119" s="225"/>
      <c r="D119" s="226" t="s">
        <v>132</v>
      </c>
      <c r="E119" s="225"/>
      <c r="F119" s="228" t="s">
        <v>642</v>
      </c>
      <c r="G119" s="225"/>
      <c r="H119" s="229">
        <v>238.043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132</v>
      </c>
      <c r="AU119" s="235" t="s">
        <v>82</v>
      </c>
      <c r="AV119" s="13" t="s">
        <v>82</v>
      </c>
      <c r="AW119" s="13" t="s">
        <v>4</v>
      </c>
      <c r="AX119" s="13" t="s">
        <v>80</v>
      </c>
      <c r="AY119" s="235" t="s">
        <v>121</v>
      </c>
    </row>
    <row r="120" spans="1:65" s="2" customFormat="1" ht="16.5" customHeight="1">
      <c r="A120" s="40"/>
      <c r="B120" s="41"/>
      <c r="C120" s="206" t="s">
        <v>133</v>
      </c>
      <c r="D120" s="206" t="s">
        <v>123</v>
      </c>
      <c r="E120" s="207" t="s">
        <v>643</v>
      </c>
      <c r="F120" s="208" t="s">
        <v>644</v>
      </c>
      <c r="G120" s="209" t="s">
        <v>136</v>
      </c>
      <c r="H120" s="210">
        <v>24</v>
      </c>
      <c r="I120" s="211"/>
      <c r="J120" s="212">
        <f>ROUND(I120*H120,2)</f>
        <v>0</v>
      </c>
      <c r="K120" s="208" t="s">
        <v>127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220</v>
      </c>
      <c r="AT120" s="217" t="s">
        <v>123</v>
      </c>
      <c r="AU120" s="217" t="s">
        <v>82</v>
      </c>
      <c r="AY120" s="19" t="s">
        <v>121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220</v>
      </c>
      <c r="BM120" s="217" t="s">
        <v>645</v>
      </c>
    </row>
    <row r="121" spans="1:47" s="2" customFormat="1" ht="12">
      <c r="A121" s="40"/>
      <c r="B121" s="41"/>
      <c r="C121" s="42"/>
      <c r="D121" s="219" t="s">
        <v>130</v>
      </c>
      <c r="E121" s="42"/>
      <c r="F121" s="220" t="s">
        <v>646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130</v>
      </c>
      <c r="AU121" s="19" t="s">
        <v>82</v>
      </c>
    </row>
    <row r="122" spans="1:65" s="2" customFormat="1" ht="16.5" customHeight="1">
      <c r="A122" s="40"/>
      <c r="B122" s="41"/>
      <c r="C122" s="257" t="s">
        <v>8</v>
      </c>
      <c r="D122" s="257" t="s">
        <v>232</v>
      </c>
      <c r="E122" s="258" t="s">
        <v>647</v>
      </c>
      <c r="F122" s="259" t="s">
        <v>648</v>
      </c>
      <c r="G122" s="260" t="s">
        <v>136</v>
      </c>
      <c r="H122" s="261">
        <v>13</v>
      </c>
      <c r="I122" s="262"/>
      <c r="J122" s="263">
        <f>ROUND(I122*H122,2)</f>
        <v>0</v>
      </c>
      <c r="K122" s="259" t="s">
        <v>127</v>
      </c>
      <c r="L122" s="264"/>
      <c r="M122" s="265" t="s">
        <v>19</v>
      </c>
      <c r="N122" s="266" t="s">
        <v>43</v>
      </c>
      <c r="O122" s="86"/>
      <c r="P122" s="215">
        <f>O122*H122</f>
        <v>0</v>
      </c>
      <c r="Q122" s="215">
        <v>0.00014</v>
      </c>
      <c r="R122" s="215">
        <f>Q122*H122</f>
        <v>0.0018199999999999998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315</v>
      </c>
      <c r="AT122" s="217" t="s">
        <v>232</v>
      </c>
      <c r="AU122" s="217" t="s">
        <v>82</v>
      </c>
      <c r="AY122" s="19" t="s">
        <v>121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220</v>
      </c>
      <c r="BM122" s="217" t="s">
        <v>649</v>
      </c>
    </row>
    <row r="123" spans="1:65" s="2" customFormat="1" ht="16.5" customHeight="1">
      <c r="A123" s="40"/>
      <c r="B123" s="41"/>
      <c r="C123" s="257" t="s">
        <v>220</v>
      </c>
      <c r="D123" s="257" t="s">
        <v>232</v>
      </c>
      <c r="E123" s="258" t="s">
        <v>650</v>
      </c>
      <c r="F123" s="259" t="s">
        <v>651</v>
      </c>
      <c r="G123" s="260" t="s">
        <v>136</v>
      </c>
      <c r="H123" s="261">
        <v>11</v>
      </c>
      <c r="I123" s="262"/>
      <c r="J123" s="263">
        <f>ROUND(I123*H123,2)</f>
        <v>0</v>
      </c>
      <c r="K123" s="259" t="s">
        <v>127</v>
      </c>
      <c r="L123" s="264"/>
      <c r="M123" s="265" t="s">
        <v>19</v>
      </c>
      <c r="N123" s="266" t="s">
        <v>43</v>
      </c>
      <c r="O123" s="86"/>
      <c r="P123" s="215">
        <f>O123*H123</f>
        <v>0</v>
      </c>
      <c r="Q123" s="215">
        <v>0.00014</v>
      </c>
      <c r="R123" s="215">
        <f>Q123*H123</f>
        <v>0.00154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315</v>
      </c>
      <c r="AT123" s="217" t="s">
        <v>232</v>
      </c>
      <c r="AU123" s="217" t="s">
        <v>82</v>
      </c>
      <c r="AY123" s="19" t="s">
        <v>121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220</v>
      </c>
      <c r="BM123" s="217" t="s">
        <v>652</v>
      </c>
    </row>
    <row r="124" spans="1:65" s="2" customFormat="1" ht="24.15" customHeight="1">
      <c r="A124" s="40"/>
      <c r="B124" s="41"/>
      <c r="C124" s="206" t="s">
        <v>226</v>
      </c>
      <c r="D124" s="206" t="s">
        <v>123</v>
      </c>
      <c r="E124" s="207" t="s">
        <v>653</v>
      </c>
      <c r="F124" s="208" t="s">
        <v>654</v>
      </c>
      <c r="G124" s="209" t="s">
        <v>136</v>
      </c>
      <c r="H124" s="210">
        <v>1</v>
      </c>
      <c r="I124" s="211"/>
      <c r="J124" s="212">
        <f>ROUND(I124*H124,2)</f>
        <v>0</v>
      </c>
      <c r="K124" s="208" t="s">
        <v>655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220</v>
      </c>
      <c r="AT124" s="217" t="s">
        <v>123</v>
      </c>
      <c r="AU124" s="217" t="s">
        <v>82</v>
      </c>
      <c r="AY124" s="19" t="s">
        <v>121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220</v>
      </c>
      <c r="BM124" s="217" t="s">
        <v>656</v>
      </c>
    </row>
    <row r="125" spans="1:47" s="2" customFormat="1" ht="12">
      <c r="A125" s="40"/>
      <c r="B125" s="41"/>
      <c r="C125" s="42"/>
      <c r="D125" s="219" t="s">
        <v>130</v>
      </c>
      <c r="E125" s="42"/>
      <c r="F125" s="220" t="s">
        <v>657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130</v>
      </c>
      <c r="AU125" s="19" t="s">
        <v>82</v>
      </c>
    </row>
    <row r="126" spans="1:65" s="2" customFormat="1" ht="24.15" customHeight="1">
      <c r="A126" s="40"/>
      <c r="B126" s="41"/>
      <c r="C126" s="206" t="s">
        <v>231</v>
      </c>
      <c r="D126" s="206" t="s">
        <v>123</v>
      </c>
      <c r="E126" s="207" t="s">
        <v>658</v>
      </c>
      <c r="F126" s="208" t="s">
        <v>659</v>
      </c>
      <c r="G126" s="209" t="s">
        <v>235</v>
      </c>
      <c r="H126" s="210">
        <v>0.682</v>
      </c>
      <c r="I126" s="211"/>
      <c r="J126" s="212">
        <f>ROUND(I126*H126,2)</f>
        <v>0</v>
      </c>
      <c r="K126" s="208" t="s">
        <v>127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220</v>
      </c>
      <c r="AT126" s="217" t="s">
        <v>123</v>
      </c>
      <c r="AU126" s="217" t="s">
        <v>82</v>
      </c>
      <c r="AY126" s="19" t="s">
        <v>121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220</v>
      </c>
      <c r="BM126" s="217" t="s">
        <v>660</v>
      </c>
    </row>
    <row r="127" spans="1:47" s="2" customFormat="1" ht="12">
      <c r="A127" s="40"/>
      <c r="B127" s="41"/>
      <c r="C127" s="42"/>
      <c r="D127" s="219" t="s">
        <v>130</v>
      </c>
      <c r="E127" s="42"/>
      <c r="F127" s="220" t="s">
        <v>661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130</v>
      </c>
      <c r="AU127" s="19" t="s">
        <v>82</v>
      </c>
    </row>
    <row r="128" spans="1:65" s="2" customFormat="1" ht="24.15" customHeight="1">
      <c r="A128" s="40"/>
      <c r="B128" s="41"/>
      <c r="C128" s="206" t="s">
        <v>238</v>
      </c>
      <c r="D128" s="206" t="s">
        <v>123</v>
      </c>
      <c r="E128" s="207" t="s">
        <v>662</v>
      </c>
      <c r="F128" s="208" t="s">
        <v>663</v>
      </c>
      <c r="G128" s="209" t="s">
        <v>235</v>
      </c>
      <c r="H128" s="210">
        <v>0.682</v>
      </c>
      <c r="I128" s="211"/>
      <c r="J128" s="212">
        <f>ROUND(I128*H128,2)</f>
        <v>0</v>
      </c>
      <c r="K128" s="208" t="s">
        <v>127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220</v>
      </c>
      <c r="AT128" s="217" t="s">
        <v>123</v>
      </c>
      <c r="AU128" s="217" t="s">
        <v>82</v>
      </c>
      <c r="AY128" s="19" t="s">
        <v>121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220</v>
      </c>
      <c r="BM128" s="217" t="s">
        <v>664</v>
      </c>
    </row>
    <row r="129" spans="1:47" s="2" customFormat="1" ht="12">
      <c r="A129" s="40"/>
      <c r="B129" s="41"/>
      <c r="C129" s="42"/>
      <c r="D129" s="219" t="s">
        <v>130</v>
      </c>
      <c r="E129" s="42"/>
      <c r="F129" s="220" t="s">
        <v>665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130</v>
      </c>
      <c r="AU129" s="19" t="s">
        <v>82</v>
      </c>
    </row>
    <row r="130" spans="1:63" s="12" customFormat="1" ht="25.9" customHeight="1">
      <c r="A130" s="12"/>
      <c r="B130" s="190"/>
      <c r="C130" s="191"/>
      <c r="D130" s="192" t="s">
        <v>71</v>
      </c>
      <c r="E130" s="193" t="s">
        <v>232</v>
      </c>
      <c r="F130" s="193" t="s">
        <v>491</v>
      </c>
      <c r="G130" s="191"/>
      <c r="H130" s="191"/>
      <c r="I130" s="194"/>
      <c r="J130" s="195">
        <f>BK130</f>
        <v>0</v>
      </c>
      <c r="K130" s="191"/>
      <c r="L130" s="196"/>
      <c r="M130" s="197"/>
      <c r="N130" s="198"/>
      <c r="O130" s="198"/>
      <c r="P130" s="199">
        <f>P131+P150</f>
        <v>0</v>
      </c>
      <c r="Q130" s="198"/>
      <c r="R130" s="199">
        <f>R131+R150</f>
        <v>2.4154002000000006</v>
      </c>
      <c r="S130" s="198"/>
      <c r="T130" s="200">
        <f>T131+T150</f>
        <v>0.59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1" t="s">
        <v>140</v>
      </c>
      <c r="AT130" s="202" t="s">
        <v>71</v>
      </c>
      <c r="AU130" s="202" t="s">
        <v>72</v>
      </c>
      <c r="AY130" s="201" t="s">
        <v>121</v>
      </c>
      <c r="BK130" s="203">
        <f>BK131+BK150</f>
        <v>0</v>
      </c>
    </row>
    <row r="131" spans="1:63" s="12" customFormat="1" ht="22.8" customHeight="1">
      <c r="A131" s="12"/>
      <c r="B131" s="190"/>
      <c r="C131" s="191"/>
      <c r="D131" s="192" t="s">
        <v>71</v>
      </c>
      <c r="E131" s="204" t="s">
        <v>492</v>
      </c>
      <c r="F131" s="204" t="s">
        <v>493</v>
      </c>
      <c r="G131" s="191"/>
      <c r="H131" s="191"/>
      <c r="I131" s="194"/>
      <c r="J131" s="205">
        <f>BK131</f>
        <v>0</v>
      </c>
      <c r="K131" s="191"/>
      <c r="L131" s="196"/>
      <c r="M131" s="197"/>
      <c r="N131" s="198"/>
      <c r="O131" s="198"/>
      <c r="P131" s="199">
        <f>SUM(P132:P149)</f>
        <v>0</v>
      </c>
      <c r="Q131" s="198"/>
      <c r="R131" s="199">
        <f>SUM(R132:R149)</f>
        <v>1.2173500000000002</v>
      </c>
      <c r="S131" s="198"/>
      <c r="T131" s="200">
        <f>SUM(T132:T149)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1" t="s">
        <v>140</v>
      </c>
      <c r="AT131" s="202" t="s">
        <v>71</v>
      </c>
      <c r="AU131" s="202" t="s">
        <v>80</v>
      </c>
      <c r="AY131" s="201" t="s">
        <v>121</v>
      </c>
      <c r="BK131" s="203">
        <f>SUM(BK132:BK149)</f>
        <v>0</v>
      </c>
    </row>
    <row r="132" spans="1:65" s="2" customFormat="1" ht="16.5" customHeight="1">
      <c r="A132" s="40"/>
      <c r="B132" s="41"/>
      <c r="C132" s="206" t="s">
        <v>244</v>
      </c>
      <c r="D132" s="206" t="s">
        <v>123</v>
      </c>
      <c r="E132" s="207" t="s">
        <v>666</v>
      </c>
      <c r="F132" s="208" t="s">
        <v>667</v>
      </c>
      <c r="G132" s="209" t="s">
        <v>136</v>
      </c>
      <c r="H132" s="210">
        <v>1</v>
      </c>
      <c r="I132" s="211"/>
      <c r="J132" s="212">
        <f>ROUND(I132*H132,2)</f>
        <v>0</v>
      </c>
      <c r="K132" s="208" t="s">
        <v>127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497</v>
      </c>
      <c r="AT132" s="217" t="s">
        <v>123</v>
      </c>
      <c r="AU132" s="217" t="s">
        <v>82</v>
      </c>
      <c r="AY132" s="19" t="s">
        <v>121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497</v>
      </c>
      <c r="BM132" s="217" t="s">
        <v>668</v>
      </c>
    </row>
    <row r="133" spans="1:47" s="2" customFormat="1" ht="12">
      <c r="A133" s="40"/>
      <c r="B133" s="41"/>
      <c r="C133" s="42"/>
      <c r="D133" s="219" t="s">
        <v>130</v>
      </c>
      <c r="E133" s="42"/>
      <c r="F133" s="220" t="s">
        <v>669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130</v>
      </c>
      <c r="AU133" s="19" t="s">
        <v>82</v>
      </c>
    </row>
    <row r="134" spans="1:65" s="2" customFormat="1" ht="16.5" customHeight="1">
      <c r="A134" s="40"/>
      <c r="B134" s="41"/>
      <c r="C134" s="257" t="s">
        <v>7</v>
      </c>
      <c r="D134" s="257" t="s">
        <v>232</v>
      </c>
      <c r="E134" s="258" t="s">
        <v>670</v>
      </c>
      <c r="F134" s="259" t="s">
        <v>671</v>
      </c>
      <c r="G134" s="260" t="s">
        <v>136</v>
      </c>
      <c r="H134" s="261">
        <v>1</v>
      </c>
      <c r="I134" s="262"/>
      <c r="J134" s="263">
        <f>ROUND(I134*H134,2)</f>
        <v>0</v>
      </c>
      <c r="K134" s="259" t="s">
        <v>127</v>
      </c>
      <c r="L134" s="264"/>
      <c r="M134" s="265" t="s">
        <v>19</v>
      </c>
      <c r="N134" s="266" t="s">
        <v>43</v>
      </c>
      <c r="O134" s="86"/>
      <c r="P134" s="215">
        <f>O134*H134</f>
        <v>0</v>
      </c>
      <c r="Q134" s="215">
        <v>0.062</v>
      </c>
      <c r="R134" s="215">
        <f>Q134*H134</f>
        <v>0.062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672</v>
      </c>
      <c r="AT134" s="217" t="s">
        <v>232</v>
      </c>
      <c r="AU134" s="217" t="s">
        <v>82</v>
      </c>
      <c r="AY134" s="19" t="s">
        <v>121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497</v>
      </c>
      <c r="BM134" s="217" t="s">
        <v>673</v>
      </c>
    </row>
    <row r="135" spans="1:65" s="2" customFormat="1" ht="16.5" customHeight="1">
      <c r="A135" s="40"/>
      <c r="B135" s="41"/>
      <c r="C135" s="206" t="s">
        <v>254</v>
      </c>
      <c r="D135" s="206" t="s">
        <v>123</v>
      </c>
      <c r="E135" s="207" t="s">
        <v>674</v>
      </c>
      <c r="F135" s="208" t="s">
        <v>675</v>
      </c>
      <c r="G135" s="209" t="s">
        <v>136</v>
      </c>
      <c r="H135" s="210">
        <v>10</v>
      </c>
      <c r="I135" s="211"/>
      <c r="J135" s="212">
        <f>ROUND(I135*H135,2)</f>
        <v>0</v>
      </c>
      <c r="K135" s="208" t="s">
        <v>127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497</v>
      </c>
      <c r="AT135" s="217" t="s">
        <v>123</v>
      </c>
      <c r="AU135" s="217" t="s">
        <v>82</v>
      </c>
      <c r="AY135" s="19" t="s">
        <v>121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497</v>
      </c>
      <c r="BM135" s="217" t="s">
        <v>676</v>
      </c>
    </row>
    <row r="136" spans="1:47" s="2" customFormat="1" ht="12">
      <c r="A136" s="40"/>
      <c r="B136" s="41"/>
      <c r="C136" s="42"/>
      <c r="D136" s="219" t="s">
        <v>130</v>
      </c>
      <c r="E136" s="42"/>
      <c r="F136" s="220" t="s">
        <v>677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130</v>
      </c>
      <c r="AU136" s="19" t="s">
        <v>82</v>
      </c>
    </row>
    <row r="137" spans="1:65" s="2" customFormat="1" ht="16.5" customHeight="1">
      <c r="A137" s="40"/>
      <c r="B137" s="41"/>
      <c r="C137" s="257" t="s">
        <v>259</v>
      </c>
      <c r="D137" s="257" t="s">
        <v>232</v>
      </c>
      <c r="E137" s="258" t="s">
        <v>678</v>
      </c>
      <c r="F137" s="259" t="s">
        <v>679</v>
      </c>
      <c r="G137" s="260" t="s">
        <v>136</v>
      </c>
      <c r="H137" s="261">
        <v>10</v>
      </c>
      <c r="I137" s="262"/>
      <c r="J137" s="263">
        <f>ROUND(I137*H137,2)</f>
        <v>0</v>
      </c>
      <c r="K137" s="259" t="s">
        <v>613</v>
      </c>
      <c r="L137" s="264"/>
      <c r="M137" s="265" t="s">
        <v>19</v>
      </c>
      <c r="N137" s="266" t="s">
        <v>43</v>
      </c>
      <c r="O137" s="86"/>
      <c r="P137" s="215">
        <f>O137*H137</f>
        <v>0</v>
      </c>
      <c r="Q137" s="215">
        <v>0.089</v>
      </c>
      <c r="R137" s="215">
        <f>Q137*H137</f>
        <v>0.8899999999999999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680</v>
      </c>
      <c r="AT137" s="217" t="s">
        <v>232</v>
      </c>
      <c r="AU137" s="217" t="s">
        <v>82</v>
      </c>
      <c r="AY137" s="19" t="s">
        <v>121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680</v>
      </c>
      <c r="BM137" s="217" t="s">
        <v>681</v>
      </c>
    </row>
    <row r="138" spans="1:65" s="2" customFormat="1" ht="16.5" customHeight="1">
      <c r="A138" s="40"/>
      <c r="B138" s="41"/>
      <c r="C138" s="257" t="s">
        <v>264</v>
      </c>
      <c r="D138" s="257" t="s">
        <v>232</v>
      </c>
      <c r="E138" s="258" t="s">
        <v>682</v>
      </c>
      <c r="F138" s="259" t="s">
        <v>683</v>
      </c>
      <c r="G138" s="260" t="s">
        <v>235</v>
      </c>
      <c r="H138" s="261">
        <v>0.179</v>
      </c>
      <c r="I138" s="262"/>
      <c r="J138" s="263">
        <f>ROUND(I138*H138,2)</f>
        <v>0</v>
      </c>
      <c r="K138" s="259" t="s">
        <v>127</v>
      </c>
      <c r="L138" s="264"/>
      <c r="M138" s="265" t="s">
        <v>19</v>
      </c>
      <c r="N138" s="266" t="s">
        <v>43</v>
      </c>
      <c r="O138" s="86"/>
      <c r="P138" s="215">
        <f>O138*H138</f>
        <v>0</v>
      </c>
      <c r="Q138" s="215">
        <v>1</v>
      </c>
      <c r="R138" s="215">
        <f>Q138*H138</f>
        <v>0.179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672</v>
      </c>
      <c r="AT138" s="217" t="s">
        <v>232</v>
      </c>
      <c r="AU138" s="217" t="s">
        <v>82</v>
      </c>
      <c r="AY138" s="19" t="s">
        <v>121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497</v>
      </c>
      <c r="BM138" s="217" t="s">
        <v>684</v>
      </c>
    </row>
    <row r="139" spans="1:51" s="13" customFormat="1" ht="12">
      <c r="A139" s="13"/>
      <c r="B139" s="224"/>
      <c r="C139" s="225"/>
      <c r="D139" s="226" t="s">
        <v>132</v>
      </c>
      <c r="E139" s="227" t="s">
        <v>19</v>
      </c>
      <c r="F139" s="228" t="s">
        <v>685</v>
      </c>
      <c r="G139" s="225"/>
      <c r="H139" s="229">
        <v>0.179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132</v>
      </c>
      <c r="AU139" s="235" t="s">
        <v>82</v>
      </c>
      <c r="AV139" s="13" t="s">
        <v>82</v>
      </c>
      <c r="AW139" s="13" t="s">
        <v>33</v>
      </c>
      <c r="AX139" s="13" t="s">
        <v>80</v>
      </c>
      <c r="AY139" s="235" t="s">
        <v>121</v>
      </c>
    </row>
    <row r="140" spans="1:65" s="2" customFormat="1" ht="16.5" customHeight="1">
      <c r="A140" s="40"/>
      <c r="B140" s="41"/>
      <c r="C140" s="257" t="s">
        <v>270</v>
      </c>
      <c r="D140" s="257" t="s">
        <v>232</v>
      </c>
      <c r="E140" s="258" t="s">
        <v>686</v>
      </c>
      <c r="F140" s="259" t="s">
        <v>687</v>
      </c>
      <c r="G140" s="260" t="s">
        <v>136</v>
      </c>
      <c r="H140" s="261">
        <v>11</v>
      </c>
      <c r="I140" s="262"/>
      <c r="J140" s="263">
        <f>ROUND(I140*H140,2)</f>
        <v>0</v>
      </c>
      <c r="K140" s="259" t="s">
        <v>613</v>
      </c>
      <c r="L140" s="264"/>
      <c r="M140" s="265" t="s">
        <v>19</v>
      </c>
      <c r="N140" s="266" t="s">
        <v>43</v>
      </c>
      <c r="O140" s="86"/>
      <c r="P140" s="215">
        <f>O140*H140</f>
        <v>0</v>
      </c>
      <c r="Q140" s="215">
        <v>0.001</v>
      </c>
      <c r="R140" s="215">
        <f>Q140*H140</f>
        <v>0.011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672</v>
      </c>
      <c r="AT140" s="217" t="s">
        <v>232</v>
      </c>
      <c r="AU140" s="217" t="s">
        <v>82</v>
      </c>
      <c r="AY140" s="19" t="s">
        <v>121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497</v>
      </c>
      <c r="BM140" s="217" t="s">
        <v>688</v>
      </c>
    </row>
    <row r="141" spans="1:65" s="2" customFormat="1" ht="16.5" customHeight="1">
      <c r="A141" s="40"/>
      <c r="B141" s="41"/>
      <c r="C141" s="206" t="s">
        <v>276</v>
      </c>
      <c r="D141" s="206" t="s">
        <v>123</v>
      </c>
      <c r="E141" s="207" t="s">
        <v>689</v>
      </c>
      <c r="F141" s="208" t="s">
        <v>690</v>
      </c>
      <c r="G141" s="209" t="s">
        <v>136</v>
      </c>
      <c r="H141" s="210">
        <v>11</v>
      </c>
      <c r="I141" s="211"/>
      <c r="J141" s="212">
        <f>ROUND(I141*H141,2)</f>
        <v>0</v>
      </c>
      <c r="K141" s="208" t="s">
        <v>127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497</v>
      </c>
      <c r="AT141" s="217" t="s">
        <v>123</v>
      </c>
      <c r="AU141" s="217" t="s">
        <v>82</v>
      </c>
      <c r="AY141" s="19" t="s">
        <v>121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497</v>
      </c>
      <c r="BM141" s="217" t="s">
        <v>691</v>
      </c>
    </row>
    <row r="142" spans="1:47" s="2" customFormat="1" ht="12">
      <c r="A142" s="40"/>
      <c r="B142" s="41"/>
      <c r="C142" s="42"/>
      <c r="D142" s="219" t="s">
        <v>130</v>
      </c>
      <c r="E142" s="42"/>
      <c r="F142" s="220" t="s">
        <v>692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130</v>
      </c>
      <c r="AU142" s="19" t="s">
        <v>82</v>
      </c>
    </row>
    <row r="143" spans="1:65" s="2" customFormat="1" ht="16.5" customHeight="1">
      <c r="A143" s="40"/>
      <c r="B143" s="41"/>
      <c r="C143" s="257" t="s">
        <v>283</v>
      </c>
      <c r="D143" s="257" t="s">
        <v>232</v>
      </c>
      <c r="E143" s="258" t="s">
        <v>693</v>
      </c>
      <c r="F143" s="259" t="s">
        <v>694</v>
      </c>
      <c r="G143" s="260" t="s">
        <v>136</v>
      </c>
      <c r="H143" s="261">
        <v>10</v>
      </c>
      <c r="I143" s="262"/>
      <c r="J143" s="263">
        <f>ROUND(I143*H143,2)</f>
        <v>0</v>
      </c>
      <c r="K143" s="259" t="s">
        <v>613</v>
      </c>
      <c r="L143" s="264"/>
      <c r="M143" s="265" t="s">
        <v>19</v>
      </c>
      <c r="N143" s="266" t="s">
        <v>43</v>
      </c>
      <c r="O143" s="86"/>
      <c r="P143" s="215">
        <f>O143*H143</f>
        <v>0</v>
      </c>
      <c r="Q143" s="215">
        <v>0.0068</v>
      </c>
      <c r="R143" s="215">
        <f>Q143*H143</f>
        <v>0.06799999999999999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680</v>
      </c>
      <c r="AT143" s="217" t="s">
        <v>232</v>
      </c>
      <c r="AU143" s="217" t="s">
        <v>82</v>
      </c>
      <c r="AY143" s="19" t="s">
        <v>121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680</v>
      </c>
      <c r="BM143" s="217" t="s">
        <v>695</v>
      </c>
    </row>
    <row r="144" spans="1:65" s="2" customFormat="1" ht="16.5" customHeight="1">
      <c r="A144" s="40"/>
      <c r="B144" s="41"/>
      <c r="C144" s="257" t="s">
        <v>289</v>
      </c>
      <c r="D144" s="257" t="s">
        <v>232</v>
      </c>
      <c r="E144" s="258" t="s">
        <v>696</v>
      </c>
      <c r="F144" s="259" t="s">
        <v>697</v>
      </c>
      <c r="G144" s="260" t="s">
        <v>136</v>
      </c>
      <c r="H144" s="261">
        <v>1</v>
      </c>
      <c r="I144" s="262"/>
      <c r="J144" s="263">
        <f>ROUND(I144*H144,2)</f>
        <v>0</v>
      </c>
      <c r="K144" s="259" t="s">
        <v>613</v>
      </c>
      <c r="L144" s="264"/>
      <c r="M144" s="265" t="s">
        <v>19</v>
      </c>
      <c r="N144" s="266" t="s">
        <v>43</v>
      </c>
      <c r="O144" s="86"/>
      <c r="P144" s="215">
        <f>O144*H144</f>
        <v>0</v>
      </c>
      <c r="Q144" s="215">
        <v>0.0021</v>
      </c>
      <c r="R144" s="215">
        <f>Q144*H144</f>
        <v>0.0021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680</v>
      </c>
      <c r="AT144" s="217" t="s">
        <v>232</v>
      </c>
      <c r="AU144" s="217" t="s">
        <v>82</v>
      </c>
      <c r="AY144" s="19" t="s">
        <v>121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680</v>
      </c>
      <c r="BM144" s="217" t="s">
        <v>698</v>
      </c>
    </row>
    <row r="145" spans="1:65" s="2" customFormat="1" ht="16.5" customHeight="1">
      <c r="A145" s="40"/>
      <c r="B145" s="41"/>
      <c r="C145" s="206" t="s">
        <v>296</v>
      </c>
      <c r="D145" s="206" t="s">
        <v>123</v>
      </c>
      <c r="E145" s="207" t="s">
        <v>699</v>
      </c>
      <c r="F145" s="208" t="s">
        <v>700</v>
      </c>
      <c r="G145" s="209" t="s">
        <v>136</v>
      </c>
      <c r="H145" s="210">
        <v>3</v>
      </c>
      <c r="I145" s="211"/>
      <c r="J145" s="212">
        <f>ROUND(I145*H145,2)</f>
        <v>0</v>
      </c>
      <c r="K145" s="208" t="s">
        <v>127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497</v>
      </c>
      <c r="AT145" s="217" t="s">
        <v>123</v>
      </c>
      <c r="AU145" s="217" t="s">
        <v>82</v>
      </c>
      <c r="AY145" s="19" t="s">
        <v>121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497</v>
      </c>
      <c r="BM145" s="217" t="s">
        <v>701</v>
      </c>
    </row>
    <row r="146" spans="1:47" s="2" customFormat="1" ht="12">
      <c r="A146" s="40"/>
      <c r="B146" s="41"/>
      <c r="C146" s="42"/>
      <c r="D146" s="219" t="s">
        <v>130</v>
      </c>
      <c r="E146" s="42"/>
      <c r="F146" s="220" t="s">
        <v>702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130</v>
      </c>
      <c r="AU146" s="19" t="s">
        <v>82</v>
      </c>
    </row>
    <row r="147" spans="1:65" s="2" customFormat="1" ht="16.5" customHeight="1">
      <c r="A147" s="40"/>
      <c r="B147" s="41"/>
      <c r="C147" s="257" t="s">
        <v>301</v>
      </c>
      <c r="D147" s="257" t="s">
        <v>232</v>
      </c>
      <c r="E147" s="258" t="s">
        <v>703</v>
      </c>
      <c r="F147" s="259" t="s">
        <v>704</v>
      </c>
      <c r="G147" s="260" t="s">
        <v>136</v>
      </c>
      <c r="H147" s="261">
        <v>8</v>
      </c>
      <c r="I147" s="262"/>
      <c r="J147" s="263">
        <f>ROUND(I147*H147,2)</f>
        <v>0</v>
      </c>
      <c r="K147" s="259" t="s">
        <v>613</v>
      </c>
      <c r="L147" s="264"/>
      <c r="M147" s="265" t="s">
        <v>19</v>
      </c>
      <c r="N147" s="266" t="s">
        <v>43</v>
      </c>
      <c r="O147" s="86"/>
      <c r="P147" s="215">
        <f>O147*H147</f>
        <v>0</v>
      </c>
      <c r="Q147" s="215">
        <v>0.00042</v>
      </c>
      <c r="R147" s="215">
        <f>Q147*H147</f>
        <v>0.00336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672</v>
      </c>
      <c r="AT147" s="217" t="s">
        <v>232</v>
      </c>
      <c r="AU147" s="217" t="s">
        <v>82</v>
      </c>
      <c r="AY147" s="19" t="s">
        <v>121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497</v>
      </c>
      <c r="BM147" s="217" t="s">
        <v>705</v>
      </c>
    </row>
    <row r="148" spans="1:65" s="2" customFormat="1" ht="16.5" customHeight="1">
      <c r="A148" s="40"/>
      <c r="B148" s="41"/>
      <c r="C148" s="257" t="s">
        <v>308</v>
      </c>
      <c r="D148" s="257" t="s">
        <v>232</v>
      </c>
      <c r="E148" s="258" t="s">
        <v>706</v>
      </c>
      <c r="F148" s="259" t="s">
        <v>707</v>
      </c>
      <c r="G148" s="260" t="s">
        <v>136</v>
      </c>
      <c r="H148" s="261">
        <v>2</v>
      </c>
      <c r="I148" s="262"/>
      <c r="J148" s="263">
        <f>ROUND(I148*H148,2)</f>
        <v>0</v>
      </c>
      <c r="K148" s="259" t="s">
        <v>613</v>
      </c>
      <c r="L148" s="264"/>
      <c r="M148" s="265" t="s">
        <v>19</v>
      </c>
      <c r="N148" s="266" t="s">
        <v>43</v>
      </c>
      <c r="O148" s="86"/>
      <c r="P148" s="215">
        <f>O148*H148</f>
        <v>0</v>
      </c>
      <c r="Q148" s="215">
        <v>0.00053</v>
      </c>
      <c r="R148" s="215">
        <f>Q148*H148</f>
        <v>0.00106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672</v>
      </c>
      <c r="AT148" s="217" t="s">
        <v>232</v>
      </c>
      <c r="AU148" s="217" t="s">
        <v>82</v>
      </c>
      <c r="AY148" s="19" t="s">
        <v>121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497</v>
      </c>
      <c r="BM148" s="217" t="s">
        <v>708</v>
      </c>
    </row>
    <row r="149" spans="1:65" s="2" customFormat="1" ht="16.5" customHeight="1">
      <c r="A149" s="40"/>
      <c r="B149" s="41"/>
      <c r="C149" s="257" t="s">
        <v>315</v>
      </c>
      <c r="D149" s="257" t="s">
        <v>232</v>
      </c>
      <c r="E149" s="258" t="s">
        <v>709</v>
      </c>
      <c r="F149" s="259" t="s">
        <v>710</v>
      </c>
      <c r="G149" s="260" t="s">
        <v>136</v>
      </c>
      <c r="H149" s="261">
        <v>1</v>
      </c>
      <c r="I149" s="262"/>
      <c r="J149" s="263">
        <f>ROUND(I149*H149,2)</f>
        <v>0</v>
      </c>
      <c r="K149" s="259" t="s">
        <v>613</v>
      </c>
      <c r="L149" s="264"/>
      <c r="M149" s="265" t="s">
        <v>19</v>
      </c>
      <c r="N149" s="266" t="s">
        <v>43</v>
      </c>
      <c r="O149" s="86"/>
      <c r="P149" s="215">
        <f>O149*H149</f>
        <v>0</v>
      </c>
      <c r="Q149" s="215">
        <v>0.00083</v>
      </c>
      <c r="R149" s="215">
        <f>Q149*H149</f>
        <v>0.00083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672</v>
      </c>
      <c r="AT149" s="217" t="s">
        <v>232</v>
      </c>
      <c r="AU149" s="217" t="s">
        <v>82</v>
      </c>
      <c r="AY149" s="19" t="s">
        <v>121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497</v>
      </c>
      <c r="BM149" s="217" t="s">
        <v>711</v>
      </c>
    </row>
    <row r="150" spans="1:63" s="12" customFormat="1" ht="22.8" customHeight="1">
      <c r="A150" s="12"/>
      <c r="B150" s="190"/>
      <c r="C150" s="191"/>
      <c r="D150" s="192" t="s">
        <v>71</v>
      </c>
      <c r="E150" s="204" t="s">
        <v>712</v>
      </c>
      <c r="F150" s="204" t="s">
        <v>713</v>
      </c>
      <c r="G150" s="191"/>
      <c r="H150" s="191"/>
      <c r="I150" s="194"/>
      <c r="J150" s="205">
        <f>BK150</f>
        <v>0</v>
      </c>
      <c r="K150" s="191"/>
      <c r="L150" s="196"/>
      <c r="M150" s="197"/>
      <c r="N150" s="198"/>
      <c r="O150" s="198"/>
      <c r="P150" s="199">
        <f>SUM(P151:P208)</f>
        <v>0</v>
      </c>
      <c r="Q150" s="198"/>
      <c r="R150" s="199">
        <f>SUM(R151:R208)</f>
        <v>1.1980502000000002</v>
      </c>
      <c r="S150" s="198"/>
      <c r="T150" s="200">
        <f>SUM(T151:T208)</f>
        <v>0.59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1" t="s">
        <v>140</v>
      </c>
      <c r="AT150" s="202" t="s">
        <v>71</v>
      </c>
      <c r="AU150" s="202" t="s">
        <v>80</v>
      </c>
      <c r="AY150" s="201" t="s">
        <v>121</v>
      </c>
      <c r="BK150" s="203">
        <f>SUM(BK151:BK208)</f>
        <v>0</v>
      </c>
    </row>
    <row r="151" spans="1:65" s="2" customFormat="1" ht="16.5" customHeight="1">
      <c r="A151" s="40"/>
      <c r="B151" s="41"/>
      <c r="C151" s="206" t="s">
        <v>320</v>
      </c>
      <c r="D151" s="206" t="s">
        <v>123</v>
      </c>
      <c r="E151" s="207" t="s">
        <v>714</v>
      </c>
      <c r="F151" s="208" t="s">
        <v>715</v>
      </c>
      <c r="G151" s="209" t="s">
        <v>716</v>
      </c>
      <c r="H151" s="210">
        <v>0.34</v>
      </c>
      <c r="I151" s="211"/>
      <c r="J151" s="212">
        <f>ROUND(I151*H151,2)</f>
        <v>0</v>
      </c>
      <c r="K151" s="208" t="s">
        <v>127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0.00193</v>
      </c>
      <c r="R151" s="215">
        <f>Q151*H151</f>
        <v>0.0006562000000000001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497</v>
      </c>
      <c r="AT151" s="217" t="s">
        <v>123</v>
      </c>
      <c r="AU151" s="217" t="s">
        <v>82</v>
      </c>
      <c r="AY151" s="19" t="s">
        <v>121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497</v>
      </c>
      <c r="BM151" s="217" t="s">
        <v>717</v>
      </c>
    </row>
    <row r="152" spans="1:47" s="2" customFormat="1" ht="12">
      <c r="A152" s="40"/>
      <c r="B152" s="41"/>
      <c r="C152" s="42"/>
      <c r="D152" s="219" t="s">
        <v>130</v>
      </c>
      <c r="E152" s="42"/>
      <c r="F152" s="220" t="s">
        <v>718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130</v>
      </c>
      <c r="AU152" s="19" t="s">
        <v>82</v>
      </c>
    </row>
    <row r="153" spans="1:65" s="2" customFormat="1" ht="33" customHeight="1">
      <c r="A153" s="40"/>
      <c r="B153" s="41"/>
      <c r="C153" s="206" t="s">
        <v>325</v>
      </c>
      <c r="D153" s="206" t="s">
        <v>123</v>
      </c>
      <c r="E153" s="207" t="s">
        <v>719</v>
      </c>
      <c r="F153" s="208" t="s">
        <v>720</v>
      </c>
      <c r="G153" s="209" t="s">
        <v>195</v>
      </c>
      <c r="H153" s="210">
        <v>4.57</v>
      </c>
      <c r="I153" s="211"/>
      <c r="J153" s="212">
        <f>ROUND(I153*H153,2)</f>
        <v>0</v>
      </c>
      <c r="K153" s="208" t="s">
        <v>127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497</v>
      </c>
      <c r="AT153" s="217" t="s">
        <v>123</v>
      </c>
      <c r="AU153" s="217" t="s">
        <v>82</v>
      </c>
      <c r="AY153" s="19" t="s">
        <v>121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497</v>
      </c>
      <c r="BM153" s="217" t="s">
        <v>721</v>
      </c>
    </row>
    <row r="154" spans="1:47" s="2" customFormat="1" ht="12">
      <c r="A154" s="40"/>
      <c r="B154" s="41"/>
      <c r="C154" s="42"/>
      <c r="D154" s="219" t="s">
        <v>130</v>
      </c>
      <c r="E154" s="42"/>
      <c r="F154" s="220" t="s">
        <v>722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130</v>
      </c>
      <c r="AU154" s="19" t="s">
        <v>82</v>
      </c>
    </row>
    <row r="155" spans="1:47" s="2" customFormat="1" ht="12">
      <c r="A155" s="40"/>
      <c r="B155" s="41"/>
      <c r="C155" s="42"/>
      <c r="D155" s="226" t="s">
        <v>596</v>
      </c>
      <c r="E155" s="42"/>
      <c r="F155" s="272" t="s">
        <v>723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596</v>
      </c>
      <c r="AU155" s="19" t="s">
        <v>82</v>
      </c>
    </row>
    <row r="156" spans="1:51" s="13" customFormat="1" ht="12">
      <c r="A156" s="13"/>
      <c r="B156" s="224"/>
      <c r="C156" s="225"/>
      <c r="D156" s="226" t="s">
        <v>132</v>
      </c>
      <c r="E156" s="227" t="s">
        <v>19</v>
      </c>
      <c r="F156" s="228" t="s">
        <v>724</v>
      </c>
      <c r="G156" s="225"/>
      <c r="H156" s="229">
        <v>4.57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132</v>
      </c>
      <c r="AU156" s="235" t="s">
        <v>82</v>
      </c>
      <c r="AV156" s="13" t="s">
        <v>82</v>
      </c>
      <c r="AW156" s="13" t="s">
        <v>33</v>
      </c>
      <c r="AX156" s="13" t="s">
        <v>80</v>
      </c>
      <c r="AY156" s="235" t="s">
        <v>121</v>
      </c>
    </row>
    <row r="157" spans="1:65" s="2" customFormat="1" ht="37.8" customHeight="1">
      <c r="A157" s="40"/>
      <c r="B157" s="41"/>
      <c r="C157" s="206" t="s">
        <v>330</v>
      </c>
      <c r="D157" s="206" t="s">
        <v>123</v>
      </c>
      <c r="E157" s="207" t="s">
        <v>725</v>
      </c>
      <c r="F157" s="208" t="s">
        <v>726</v>
      </c>
      <c r="G157" s="209" t="s">
        <v>187</v>
      </c>
      <c r="H157" s="210">
        <v>340</v>
      </c>
      <c r="I157" s="211"/>
      <c r="J157" s="212">
        <f>ROUND(I157*H157,2)</f>
        <v>0</v>
      </c>
      <c r="K157" s="208" t="s">
        <v>127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497</v>
      </c>
      <c r="AT157" s="217" t="s">
        <v>123</v>
      </c>
      <c r="AU157" s="217" t="s">
        <v>82</v>
      </c>
      <c r="AY157" s="19" t="s">
        <v>121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497</v>
      </c>
      <c r="BM157" s="217" t="s">
        <v>727</v>
      </c>
    </row>
    <row r="158" spans="1:47" s="2" customFormat="1" ht="12">
      <c r="A158" s="40"/>
      <c r="B158" s="41"/>
      <c r="C158" s="42"/>
      <c r="D158" s="219" t="s">
        <v>130</v>
      </c>
      <c r="E158" s="42"/>
      <c r="F158" s="220" t="s">
        <v>728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130</v>
      </c>
      <c r="AU158" s="19" t="s">
        <v>82</v>
      </c>
    </row>
    <row r="159" spans="1:47" s="2" customFormat="1" ht="12">
      <c r="A159" s="40"/>
      <c r="B159" s="41"/>
      <c r="C159" s="42"/>
      <c r="D159" s="226" t="s">
        <v>596</v>
      </c>
      <c r="E159" s="42"/>
      <c r="F159" s="272" t="s">
        <v>729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596</v>
      </c>
      <c r="AU159" s="19" t="s">
        <v>82</v>
      </c>
    </row>
    <row r="160" spans="1:65" s="2" customFormat="1" ht="16.5" customHeight="1">
      <c r="A160" s="40"/>
      <c r="B160" s="41"/>
      <c r="C160" s="206" t="s">
        <v>335</v>
      </c>
      <c r="D160" s="206" t="s">
        <v>123</v>
      </c>
      <c r="E160" s="207" t="s">
        <v>730</v>
      </c>
      <c r="F160" s="208" t="s">
        <v>731</v>
      </c>
      <c r="G160" s="209" t="s">
        <v>187</v>
      </c>
      <c r="H160" s="210">
        <v>340</v>
      </c>
      <c r="I160" s="211"/>
      <c r="J160" s="212">
        <f>ROUND(I160*H160,2)</f>
        <v>0</v>
      </c>
      <c r="K160" s="208" t="s">
        <v>127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0.0019</v>
      </c>
      <c r="R160" s="215">
        <f>Q160*H160</f>
        <v>0.646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497</v>
      </c>
      <c r="AT160" s="217" t="s">
        <v>123</v>
      </c>
      <c r="AU160" s="217" t="s">
        <v>82</v>
      </c>
      <c r="AY160" s="19" t="s">
        <v>121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497</v>
      </c>
      <c r="BM160" s="217" t="s">
        <v>732</v>
      </c>
    </row>
    <row r="161" spans="1:47" s="2" customFormat="1" ht="12">
      <c r="A161" s="40"/>
      <c r="B161" s="41"/>
      <c r="C161" s="42"/>
      <c r="D161" s="219" t="s">
        <v>130</v>
      </c>
      <c r="E161" s="42"/>
      <c r="F161" s="220" t="s">
        <v>733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130</v>
      </c>
      <c r="AU161" s="19" t="s">
        <v>82</v>
      </c>
    </row>
    <row r="162" spans="1:65" s="2" customFormat="1" ht="24.15" customHeight="1">
      <c r="A162" s="40"/>
      <c r="B162" s="41"/>
      <c r="C162" s="206" t="s">
        <v>340</v>
      </c>
      <c r="D162" s="206" t="s">
        <v>123</v>
      </c>
      <c r="E162" s="207" t="s">
        <v>734</v>
      </c>
      <c r="F162" s="208" t="s">
        <v>735</v>
      </c>
      <c r="G162" s="209" t="s">
        <v>195</v>
      </c>
      <c r="H162" s="210">
        <v>14.004</v>
      </c>
      <c r="I162" s="211"/>
      <c r="J162" s="212">
        <f>ROUND(I162*H162,2)</f>
        <v>0</v>
      </c>
      <c r="K162" s="208" t="s">
        <v>127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497</v>
      </c>
      <c r="AT162" s="217" t="s">
        <v>123</v>
      </c>
      <c r="AU162" s="217" t="s">
        <v>82</v>
      </c>
      <c r="AY162" s="19" t="s">
        <v>121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497</v>
      </c>
      <c r="BM162" s="217" t="s">
        <v>736</v>
      </c>
    </row>
    <row r="163" spans="1:47" s="2" customFormat="1" ht="12">
      <c r="A163" s="40"/>
      <c r="B163" s="41"/>
      <c r="C163" s="42"/>
      <c r="D163" s="219" t="s">
        <v>130</v>
      </c>
      <c r="E163" s="42"/>
      <c r="F163" s="220" t="s">
        <v>737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130</v>
      </c>
      <c r="AU163" s="19" t="s">
        <v>82</v>
      </c>
    </row>
    <row r="164" spans="1:65" s="2" customFormat="1" ht="24.15" customHeight="1">
      <c r="A164" s="40"/>
      <c r="B164" s="41"/>
      <c r="C164" s="206" t="s">
        <v>345</v>
      </c>
      <c r="D164" s="206" t="s">
        <v>123</v>
      </c>
      <c r="E164" s="207" t="s">
        <v>738</v>
      </c>
      <c r="F164" s="208" t="s">
        <v>739</v>
      </c>
      <c r="G164" s="209" t="s">
        <v>195</v>
      </c>
      <c r="H164" s="210">
        <v>14.004</v>
      </c>
      <c r="I164" s="211"/>
      <c r="J164" s="212">
        <f>ROUND(I164*H164,2)</f>
        <v>0</v>
      </c>
      <c r="K164" s="208" t="s">
        <v>127</v>
      </c>
      <c r="L164" s="46"/>
      <c r="M164" s="213" t="s">
        <v>19</v>
      </c>
      <c r="N164" s="214" t="s">
        <v>43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497</v>
      </c>
      <c r="AT164" s="217" t="s">
        <v>123</v>
      </c>
      <c r="AU164" s="217" t="s">
        <v>82</v>
      </c>
      <c r="AY164" s="19" t="s">
        <v>121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497</v>
      </c>
      <c r="BM164" s="217" t="s">
        <v>740</v>
      </c>
    </row>
    <row r="165" spans="1:47" s="2" customFormat="1" ht="12">
      <c r="A165" s="40"/>
      <c r="B165" s="41"/>
      <c r="C165" s="42"/>
      <c r="D165" s="219" t="s">
        <v>130</v>
      </c>
      <c r="E165" s="42"/>
      <c r="F165" s="220" t="s">
        <v>741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130</v>
      </c>
      <c r="AU165" s="19" t="s">
        <v>82</v>
      </c>
    </row>
    <row r="166" spans="1:65" s="2" customFormat="1" ht="33" customHeight="1">
      <c r="A166" s="40"/>
      <c r="B166" s="41"/>
      <c r="C166" s="206" t="s">
        <v>350</v>
      </c>
      <c r="D166" s="206" t="s">
        <v>123</v>
      </c>
      <c r="E166" s="207" t="s">
        <v>742</v>
      </c>
      <c r="F166" s="208" t="s">
        <v>743</v>
      </c>
      <c r="G166" s="209" t="s">
        <v>195</v>
      </c>
      <c r="H166" s="210">
        <v>280.08</v>
      </c>
      <c r="I166" s="211"/>
      <c r="J166" s="212">
        <f>ROUND(I166*H166,2)</f>
        <v>0</v>
      </c>
      <c r="K166" s="208" t="s">
        <v>127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497</v>
      </c>
      <c r="AT166" s="217" t="s">
        <v>123</v>
      </c>
      <c r="AU166" s="217" t="s">
        <v>82</v>
      </c>
      <c r="AY166" s="19" t="s">
        <v>121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497</v>
      </c>
      <c r="BM166" s="217" t="s">
        <v>744</v>
      </c>
    </row>
    <row r="167" spans="1:47" s="2" customFormat="1" ht="12">
      <c r="A167" s="40"/>
      <c r="B167" s="41"/>
      <c r="C167" s="42"/>
      <c r="D167" s="219" t="s">
        <v>130</v>
      </c>
      <c r="E167" s="42"/>
      <c r="F167" s="220" t="s">
        <v>745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130</v>
      </c>
      <c r="AU167" s="19" t="s">
        <v>82</v>
      </c>
    </row>
    <row r="168" spans="1:51" s="13" customFormat="1" ht="12">
      <c r="A168" s="13"/>
      <c r="B168" s="224"/>
      <c r="C168" s="225"/>
      <c r="D168" s="226" t="s">
        <v>132</v>
      </c>
      <c r="E168" s="227" t="s">
        <v>19</v>
      </c>
      <c r="F168" s="228" t="s">
        <v>746</v>
      </c>
      <c r="G168" s="225"/>
      <c r="H168" s="229">
        <v>280.08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132</v>
      </c>
      <c r="AU168" s="235" t="s">
        <v>82</v>
      </c>
      <c r="AV168" s="13" t="s">
        <v>82</v>
      </c>
      <c r="AW168" s="13" t="s">
        <v>33</v>
      </c>
      <c r="AX168" s="13" t="s">
        <v>80</v>
      </c>
      <c r="AY168" s="235" t="s">
        <v>121</v>
      </c>
    </row>
    <row r="169" spans="1:65" s="2" customFormat="1" ht="21.75" customHeight="1">
      <c r="A169" s="40"/>
      <c r="B169" s="41"/>
      <c r="C169" s="206" t="s">
        <v>355</v>
      </c>
      <c r="D169" s="206" t="s">
        <v>123</v>
      </c>
      <c r="E169" s="207" t="s">
        <v>747</v>
      </c>
      <c r="F169" s="208" t="s">
        <v>748</v>
      </c>
      <c r="G169" s="209" t="s">
        <v>235</v>
      </c>
      <c r="H169" s="210">
        <v>30.809</v>
      </c>
      <c r="I169" s="211"/>
      <c r="J169" s="212">
        <f>ROUND(I169*H169,2)</f>
        <v>0</v>
      </c>
      <c r="K169" s="208" t="s">
        <v>127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497</v>
      </c>
      <c r="AT169" s="217" t="s">
        <v>123</v>
      </c>
      <c r="AU169" s="217" t="s">
        <v>82</v>
      </c>
      <c r="AY169" s="19" t="s">
        <v>121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80</v>
      </c>
      <c r="BK169" s="218">
        <f>ROUND(I169*H169,2)</f>
        <v>0</v>
      </c>
      <c r="BL169" s="19" t="s">
        <v>497</v>
      </c>
      <c r="BM169" s="217" t="s">
        <v>749</v>
      </c>
    </row>
    <row r="170" spans="1:47" s="2" customFormat="1" ht="12">
      <c r="A170" s="40"/>
      <c r="B170" s="41"/>
      <c r="C170" s="42"/>
      <c r="D170" s="219" t="s">
        <v>130</v>
      </c>
      <c r="E170" s="42"/>
      <c r="F170" s="220" t="s">
        <v>750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130</v>
      </c>
      <c r="AU170" s="19" t="s">
        <v>82</v>
      </c>
    </row>
    <row r="171" spans="1:51" s="13" customFormat="1" ht="12">
      <c r="A171" s="13"/>
      <c r="B171" s="224"/>
      <c r="C171" s="225"/>
      <c r="D171" s="226" t="s">
        <v>132</v>
      </c>
      <c r="E171" s="227" t="s">
        <v>19</v>
      </c>
      <c r="F171" s="228" t="s">
        <v>751</v>
      </c>
      <c r="G171" s="225"/>
      <c r="H171" s="229">
        <v>30.809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132</v>
      </c>
      <c r="AU171" s="235" t="s">
        <v>82</v>
      </c>
      <c r="AV171" s="13" t="s">
        <v>82</v>
      </c>
      <c r="AW171" s="13" t="s">
        <v>33</v>
      </c>
      <c r="AX171" s="13" t="s">
        <v>80</v>
      </c>
      <c r="AY171" s="235" t="s">
        <v>121</v>
      </c>
    </row>
    <row r="172" spans="1:65" s="2" customFormat="1" ht="16.5" customHeight="1">
      <c r="A172" s="40"/>
      <c r="B172" s="41"/>
      <c r="C172" s="206" t="s">
        <v>361</v>
      </c>
      <c r="D172" s="206" t="s">
        <v>123</v>
      </c>
      <c r="E172" s="207" t="s">
        <v>752</v>
      </c>
      <c r="F172" s="208" t="s">
        <v>753</v>
      </c>
      <c r="G172" s="209" t="s">
        <v>195</v>
      </c>
      <c r="H172" s="210">
        <v>14.004</v>
      </c>
      <c r="I172" s="211"/>
      <c r="J172" s="212">
        <f>ROUND(I172*H172,2)</f>
        <v>0</v>
      </c>
      <c r="K172" s="208" t="s">
        <v>127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497</v>
      </c>
      <c r="AT172" s="217" t="s">
        <v>123</v>
      </c>
      <c r="AU172" s="217" t="s">
        <v>82</v>
      </c>
      <c r="AY172" s="19" t="s">
        <v>121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497</v>
      </c>
      <c r="BM172" s="217" t="s">
        <v>754</v>
      </c>
    </row>
    <row r="173" spans="1:47" s="2" customFormat="1" ht="12">
      <c r="A173" s="40"/>
      <c r="B173" s="41"/>
      <c r="C173" s="42"/>
      <c r="D173" s="219" t="s">
        <v>130</v>
      </c>
      <c r="E173" s="42"/>
      <c r="F173" s="220" t="s">
        <v>755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130</v>
      </c>
      <c r="AU173" s="19" t="s">
        <v>82</v>
      </c>
    </row>
    <row r="174" spans="1:47" s="2" customFormat="1" ht="12">
      <c r="A174" s="40"/>
      <c r="B174" s="41"/>
      <c r="C174" s="42"/>
      <c r="D174" s="226" t="s">
        <v>596</v>
      </c>
      <c r="E174" s="42"/>
      <c r="F174" s="272" t="s">
        <v>756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596</v>
      </c>
      <c r="AU174" s="19" t="s">
        <v>82</v>
      </c>
    </row>
    <row r="175" spans="1:51" s="13" customFormat="1" ht="12">
      <c r="A175" s="13"/>
      <c r="B175" s="224"/>
      <c r="C175" s="225"/>
      <c r="D175" s="226" t="s">
        <v>132</v>
      </c>
      <c r="E175" s="227" t="s">
        <v>19</v>
      </c>
      <c r="F175" s="228" t="s">
        <v>757</v>
      </c>
      <c r="G175" s="225"/>
      <c r="H175" s="229">
        <v>14.004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132</v>
      </c>
      <c r="AU175" s="235" t="s">
        <v>82</v>
      </c>
      <c r="AV175" s="13" t="s">
        <v>82</v>
      </c>
      <c r="AW175" s="13" t="s">
        <v>33</v>
      </c>
      <c r="AX175" s="13" t="s">
        <v>80</v>
      </c>
      <c r="AY175" s="235" t="s">
        <v>121</v>
      </c>
    </row>
    <row r="176" spans="1:65" s="2" customFormat="1" ht="24.15" customHeight="1">
      <c r="A176" s="40"/>
      <c r="B176" s="41"/>
      <c r="C176" s="206" t="s">
        <v>367</v>
      </c>
      <c r="D176" s="206" t="s">
        <v>123</v>
      </c>
      <c r="E176" s="207" t="s">
        <v>758</v>
      </c>
      <c r="F176" s="208" t="s">
        <v>759</v>
      </c>
      <c r="G176" s="209" t="s">
        <v>195</v>
      </c>
      <c r="H176" s="210">
        <v>0.288</v>
      </c>
      <c r="I176" s="211"/>
      <c r="J176" s="212">
        <f>ROUND(I176*H176,2)</f>
        <v>0</v>
      </c>
      <c r="K176" s="208" t="s">
        <v>127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497</v>
      </c>
      <c r="AT176" s="217" t="s">
        <v>123</v>
      </c>
      <c r="AU176" s="217" t="s">
        <v>82</v>
      </c>
      <c r="AY176" s="19" t="s">
        <v>121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497</v>
      </c>
      <c r="BM176" s="217" t="s">
        <v>760</v>
      </c>
    </row>
    <row r="177" spans="1:47" s="2" customFormat="1" ht="12">
      <c r="A177" s="40"/>
      <c r="B177" s="41"/>
      <c r="C177" s="42"/>
      <c r="D177" s="219" t="s">
        <v>130</v>
      </c>
      <c r="E177" s="42"/>
      <c r="F177" s="220" t="s">
        <v>761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130</v>
      </c>
      <c r="AU177" s="19" t="s">
        <v>82</v>
      </c>
    </row>
    <row r="178" spans="1:51" s="13" customFormat="1" ht="12">
      <c r="A178" s="13"/>
      <c r="B178" s="224"/>
      <c r="C178" s="225"/>
      <c r="D178" s="226" t="s">
        <v>132</v>
      </c>
      <c r="E178" s="227" t="s">
        <v>19</v>
      </c>
      <c r="F178" s="228" t="s">
        <v>762</v>
      </c>
      <c r="G178" s="225"/>
      <c r="H178" s="229">
        <v>0.288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132</v>
      </c>
      <c r="AU178" s="235" t="s">
        <v>82</v>
      </c>
      <c r="AV178" s="13" t="s">
        <v>82</v>
      </c>
      <c r="AW178" s="13" t="s">
        <v>33</v>
      </c>
      <c r="AX178" s="13" t="s">
        <v>80</v>
      </c>
      <c r="AY178" s="235" t="s">
        <v>121</v>
      </c>
    </row>
    <row r="179" spans="1:65" s="2" customFormat="1" ht="33" customHeight="1">
      <c r="A179" s="40"/>
      <c r="B179" s="41"/>
      <c r="C179" s="206" t="s">
        <v>373</v>
      </c>
      <c r="D179" s="206" t="s">
        <v>123</v>
      </c>
      <c r="E179" s="207" t="s">
        <v>763</v>
      </c>
      <c r="F179" s="208" t="s">
        <v>764</v>
      </c>
      <c r="G179" s="209" t="s">
        <v>187</v>
      </c>
      <c r="H179" s="210">
        <v>340</v>
      </c>
      <c r="I179" s="211"/>
      <c r="J179" s="212">
        <f>ROUND(I179*H179,2)</f>
        <v>0</v>
      </c>
      <c r="K179" s="208" t="s">
        <v>127</v>
      </c>
      <c r="L179" s="46"/>
      <c r="M179" s="213" t="s">
        <v>19</v>
      </c>
      <c r="N179" s="214" t="s">
        <v>43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497</v>
      </c>
      <c r="AT179" s="217" t="s">
        <v>123</v>
      </c>
      <c r="AU179" s="217" t="s">
        <v>82</v>
      </c>
      <c r="AY179" s="19" t="s">
        <v>121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80</v>
      </c>
      <c r="BK179" s="218">
        <f>ROUND(I179*H179,2)</f>
        <v>0</v>
      </c>
      <c r="BL179" s="19" t="s">
        <v>497</v>
      </c>
      <c r="BM179" s="217" t="s">
        <v>765</v>
      </c>
    </row>
    <row r="180" spans="1:47" s="2" customFormat="1" ht="12">
      <c r="A180" s="40"/>
      <c r="B180" s="41"/>
      <c r="C180" s="42"/>
      <c r="D180" s="219" t="s">
        <v>130</v>
      </c>
      <c r="E180" s="42"/>
      <c r="F180" s="220" t="s">
        <v>766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130</v>
      </c>
      <c r="AU180" s="19" t="s">
        <v>82</v>
      </c>
    </row>
    <row r="181" spans="1:65" s="2" customFormat="1" ht="16.5" customHeight="1">
      <c r="A181" s="40"/>
      <c r="B181" s="41"/>
      <c r="C181" s="206" t="s">
        <v>380</v>
      </c>
      <c r="D181" s="206" t="s">
        <v>123</v>
      </c>
      <c r="E181" s="207" t="s">
        <v>767</v>
      </c>
      <c r="F181" s="208" t="s">
        <v>768</v>
      </c>
      <c r="G181" s="209" t="s">
        <v>195</v>
      </c>
      <c r="H181" s="210">
        <v>14.26</v>
      </c>
      <c r="I181" s="211"/>
      <c r="J181" s="212">
        <f>ROUND(I181*H181,2)</f>
        <v>0</v>
      </c>
      <c r="K181" s="208" t="s">
        <v>127</v>
      </c>
      <c r="L181" s="46"/>
      <c r="M181" s="213" t="s">
        <v>19</v>
      </c>
      <c r="N181" s="214" t="s">
        <v>43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497</v>
      </c>
      <c r="AT181" s="217" t="s">
        <v>123</v>
      </c>
      <c r="AU181" s="217" t="s">
        <v>82</v>
      </c>
      <c r="AY181" s="19" t="s">
        <v>121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497</v>
      </c>
      <c r="BM181" s="217" t="s">
        <v>769</v>
      </c>
    </row>
    <row r="182" spans="1:47" s="2" customFormat="1" ht="12">
      <c r="A182" s="40"/>
      <c r="B182" s="41"/>
      <c r="C182" s="42"/>
      <c r="D182" s="219" t="s">
        <v>130</v>
      </c>
      <c r="E182" s="42"/>
      <c r="F182" s="220" t="s">
        <v>770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130</v>
      </c>
      <c r="AU182" s="19" t="s">
        <v>82</v>
      </c>
    </row>
    <row r="183" spans="1:47" s="2" customFormat="1" ht="12">
      <c r="A183" s="40"/>
      <c r="B183" s="41"/>
      <c r="C183" s="42"/>
      <c r="D183" s="226" t="s">
        <v>596</v>
      </c>
      <c r="E183" s="42"/>
      <c r="F183" s="272" t="s">
        <v>771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596</v>
      </c>
      <c r="AU183" s="19" t="s">
        <v>82</v>
      </c>
    </row>
    <row r="184" spans="1:51" s="13" customFormat="1" ht="12">
      <c r="A184" s="13"/>
      <c r="B184" s="224"/>
      <c r="C184" s="225"/>
      <c r="D184" s="226" t="s">
        <v>132</v>
      </c>
      <c r="E184" s="227" t="s">
        <v>19</v>
      </c>
      <c r="F184" s="228" t="s">
        <v>772</v>
      </c>
      <c r="G184" s="225"/>
      <c r="H184" s="229">
        <v>14.26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132</v>
      </c>
      <c r="AU184" s="235" t="s">
        <v>82</v>
      </c>
      <c r="AV184" s="13" t="s">
        <v>82</v>
      </c>
      <c r="AW184" s="13" t="s">
        <v>33</v>
      </c>
      <c r="AX184" s="13" t="s">
        <v>80</v>
      </c>
      <c r="AY184" s="235" t="s">
        <v>121</v>
      </c>
    </row>
    <row r="185" spans="1:65" s="2" customFormat="1" ht="16.5" customHeight="1">
      <c r="A185" s="40"/>
      <c r="B185" s="41"/>
      <c r="C185" s="257" t="s">
        <v>385</v>
      </c>
      <c r="D185" s="257" t="s">
        <v>232</v>
      </c>
      <c r="E185" s="258" t="s">
        <v>773</v>
      </c>
      <c r="F185" s="259" t="s">
        <v>774</v>
      </c>
      <c r="G185" s="260" t="s">
        <v>187</v>
      </c>
      <c r="H185" s="261">
        <v>2</v>
      </c>
      <c r="I185" s="262"/>
      <c r="J185" s="263">
        <f>ROUND(I185*H185,2)</f>
        <v>0</v>
      </c>
      <c r="K185" s="259" t="s">
        <v>127</v>
      </c>
      <c r="L185" s="264"/>
      <c r="M185" s="265" t="s">
        <v>19</v>
      </c>
      <c r="N185" s="266" t="s">
        <v>43</v>
      </c>
      <c r="O185" s="86"/>
      <c r="P185" s="215">
        <f>O185*H185</f>
        <v>0</v>
      </c>
      <c r="Q185" s="215">
        <v>0.0036</v>
      </c>
      <c r="R185" s="215">
        <f>Q185*H185</f>
        <v>0.0072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672</v>
      </c>
      <c r="AT185" s="217" t="s">
        <v>232</v>
      </c>
      <c r="AU185" s="217" t="s">
        <v>82</v>
      </c>
      <c r="AY185" s="19" t="s">
        <v>121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497</v>
      </c>
      <c r="BM185" s="217" t="s">
        <v>775</v>
      </c>
    </row>
    <row r="186" spans="1:47" s="2" customFormat="1" ht="12">
      <c r="A186" s="40"/>
      <c r="B186" s="41"/>
      <c r="C186" s="42"/>
      <c r="D186" s="226" t="s">
        <v>596</v>
      </c>
      <c r="E186" s="42"/>
      <c r="F186" s="272" t="s">
        <v>776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596</v>
      </c>
      <c r="AU186" s="19" t="s">
        <v>82</v>
      </c>
    </row>
    <row r="187" spans="1:65" s="2" customFormat="1" ht="16.5" customHeight="1">
      <c r="A187" s="40"/>
      <c r="B187" s="41"/>
      <c r="C187" s="257" t="s">
        <v>392</v>
      </c>
      <c r="D187" s="257" t="s">
        <v>232</v>
      </c>
      <c r="E187" s="258" t="s">
        <v>777</v>
      </c>
      <c r="F187" s="259" t="s">
        <v>778</v>
      </c>
      <c r="G187" s="260" t="s">
        <v>187</v>
      </c>
      <c r="H187" s="261">
        <v>14.95</v>
      </c>
      <c r="I187" s="262"/>
      <c r="J187" s="263">
        <f>ROUND(I187*H187,2)</f>
        <v>0</v>
      </c>
      <c r="K187" s="259" t="s">
        <v>127</v>
      </c>
      <c r="L187" s="264"/>
      <c r="M187" s="265" t="s">
        <v>19</v>
      </c>
      <c r="N187" s="266" t="s">
        <v>43</v>
      </c>
      <c r="O187" s="86"/>
      <c r="P187" s="215">
        <f>O187*H187</f>
        <v>0</v>
      </c>
      <c r="Q187" s="215">
        <v>0.00892</v>
      </c>
      <c r="R187" s="215">
        <f>Q187*H187</f>
        <v>0.133354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672</v>
      </c>
      <c r="AT187" s="217" t="s">
        <v>232</v>
      </c>
      <c r="AU187" s="217" t="s">
        <v>82</v>
      </c>
      <c r="AY187" s="19" t="s">
        <v>121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80</v>
      </c>
      <c r="BK187" s="218">
        <f>ROUND(I187*H187,2)</f>
        <v>0</v>
      </c>
      <c r="BL187" s="19" t="s">
        <v>497</v>
      </c>
      <c r="BM187" s="217" t="s">
        <v>779</v>
      </c>
    </row>
    <row r="188" spans="1:51" s="13" customFormat="1" ht="12">
      <c r="A188" s="13"/>
      <c r="B188" s="224"/>
      <c r="C188" s="225"/>
      <c r="D188" s="226" t="s">
        <v>132</v>
      </c>
      <c r="E188" s="227" t="s">
        <v>19</v>
      </c>
      <c r="F188" s="228" t="s">
        <v>780</v>
      </c>
      <c r="G188" s="225"/>
      <c r="H188" s="229">
        <v>13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132</v>
      </c>
      <c r="AU188" s="235" t="s">
        <v>82</v>
      </c>
      <c r="AV188" s="13" t="s">
        <v>82</v>
      </c>
      <c r="AW188" s="13" t="s">
        <v>33</v>
      </c>
      <c r="AX188" s="13" t="s">
        <v>80</v>
      </c>
      <c r="AY188" s="235" t="s">
        <v>121</v>
      </c>
    </row>
    <row r="189" spans="1:51" s="13" customFormat="1" ht="12">
      <c r="A189" s="13"/>
      <c r="B189" s="224"/>
      <c r="C189" s="225"/>
      <c r="D189" s="226" t="s">
        <v>132</v>
      </c>
      <c r="E189" s="225"/>
      <c r="F189" s="228" t="s">
        <v>781</v>
      </c>
      <c r="G189" s="225"/>
      <c r="H189" s="229">
        <v>14.95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132</v>
      </c>
      <c r="AU189" s="235" t="s">
        <v>82</v>
      </c>
      <c r="AV189" s="13" t="s">
        <v>82</v>
      </c>
      <c r="AW189" s="13" t="s">
        <v>4</v>
      </c>
      <c r="AX189" s="13" t="s">
        <v>80</v>
      </c>
      <c r="AY189" s="235" t="s">
        <v>121</v>
      </c>
    </row>
    <row r="190" spans="1:65" s="2" customFormat="1" ht="24.15" customHeight="1">
      <c r="A190" s="40"/>
      <c r="B190" s="41"/>
      <c r="C190" s="206" t="s">
        <v>397</v>
      </c>
      <c r="D190" s="206" t="s">
        <v>123</v>
      </c>
      <c r="E190" s="207" t="s">
        <v>782</v>
      </c>
      <c r="F190" s="208" t="s">
        <v>783</v>
      </c>
      <c r="G190" s="209" t="s">
        <v>187</v>
      </c>
      <c r="H190" s="210">
        <v>340</v>
      </c>
      <c r="I190" s="211"/>
      <c r="J190" s="212">
        <f>ROUND(I190*H190,2)</f>
        <v>0</v>
      </c>
      <c r="K190" s="208" t="s">
        <v>127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497</v>
      </c>
      <c r="AT190" s="217" t="s">
        <v>123</v>
      </c>
      <c r="AU190" s="217" t="s">
        <v>82</v>
      </c>
      <c r="AY190" s="19" t="s">
        <v>121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497</v>
      </c>
      <c r="BM190" s="217" t="s">
        <v>784</v>
      </c>
    </row>
    <row r="191" spans="1:47" s="2" customFormat="1" ht="12">
      <c r="A191" s="40"/>
      <c r="B191" s="41"/>
      <c r="C191" s="42"/>
      <c r="D191" s="219" t="s">
        <v>130</v>
      </c>
      <c r="E191" s="42"/>
      <c r="F191" s="220" t="s">
        <v>785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130</v>
      </c>
      <c r="AU191" s="19" t="s">
        <v>82</v>
      </c>
    </row>
    <row r="192" spans="1:47" s="2" customFormat="1" ht="12">
      <c r="A192" s="40"/>
      <c r="B192" s="41"/>
      <c r="C192" s="42"/>
      <c r="D192" s="226" t="s">
        <v>596</v>
      </c>
      <c r="E192" s="42"/>
      <c r="F192" s="272" t="s">
        <v>786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596</v>
      </c>
      <c r="AU192" s="19" t="s">
        <v>82</v>
      </c>
    </row>
    <row r="193" spans="1:65" s="2" customFormat="1" ht="21.75" customHeight="1">
      <c r="A193" s="40"/>
      <c r="B193" s="41"/>
      <c r="C193" s="206" t="s">
        <v>404</v>
      </c>
      <c r="D193" s="206" t="s">
        <v>123</v>
      </c>
      <c r="E193" s="207" t="s">
        <v>787</v>
      </c>
      <c r="F193" s="208" t="s">
        <v>788</v>
      </c>
      <c r="G193" s="209" t="s">
        <v>187</v>
      </c>
      <c r="H193" s="210">
        <v>718</v>
      </c>
      <c r="I193" s="211"/>
      <c r="J193" s="212">
        <f>ROUND(I193*H193,2)</f>
        <v>0</v>
      </c>
      <c r="K193" s="208" t="s">
        <v>127</v>
      </c>
      <c r="L193" s="46"/>
      <c r="M193" s="213" t="s">
        <v>19</v>
      </c>
      <c r="N193" s="214" t="s">
        <v>43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497</v>
      </c>
      <c r="AT193" s="217" t="s">
        <v>123</v>
      </c>
      <c r="AU193" s="217" t="s">
        <v>82</v>
      </c>
      <c r="AY193" s="19" t="s">
        <v>121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497</v>
      </c>
      <c r="BM193" s="217" t="s">
        <v>789</v>
      </c>
    </row>
    <row r="194" spans="1:47" s="2" customFormat="1" ht="12">
      <c r="A194" s="40"/>
      <c r="B194" s="41"/>
      <c r="C194" s="42"/>
      <c r="D194" s="219" t="s">
        <v>130</v>
      </c>
      <c r="E194" s="42"/>
      <c r="F194" s="220" t="s">
        <v>790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130</v>
      </c>
      <c r="AU194" s="19" t="s">
        <v>82</v>
      </c>
    </row>
    <row r="195" spans="1:65" s="2" customFormat="1" ht="16.5" customHeight="1">
      <c r="A195" s="40"/>
      <c r="B195" s="41"/>
      <c r="C195" s="257" t="s">
        <v>410</v>
      </c>
      <c r="D195" s="257" t="s">
        <v>232</v>
      </c>
      <c r="E195" s="258" t="s">
        <v>791</v>
      </c>
      <c r="F195" s="259" t="s">
        <v>792</v>
      </c>
      <c r="G195" s="260" t="s">
        <v>187</v>
      </c>
      <c r="H195" s="261">
        <v>399</v>
      </c>
      <c r="I195" s="262"/>
      <c r="J195" s="263">
        <f>ROUND(I195*H195,2)</f>
        <v>0</v>
      </c>
      <c r="K195" s="259" t="s">
        <v>127</v>
      </c>
      <c r="L195" s="264"/>
      <c r="M195" s="265" t="s">
        <v>19</v>
      </c>
      <c r="N195" s="266" t="s">
        <v>43</v>
      </c>
      <c r="O195" s="86"/>
      <c r="P195" s="215">
        <f>O195*H195</f>
        <v>0</v>
      </c>
      <c r="Q195" s="215">
        <v>0.00026</v>
      </c>
      <c r="R195" s="215">
        <f>Q195*H195</f>
        <v>0.10373999999999999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680</v>
      </c>
      <c r="AT195" s="217" t="s">
        <v>232</v>
      </c>
      <c r="AU195" s="217" t="s">
        <v>82</v>
      </c>
      <c r="AY195" s="19" t="s">
        <v>121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80</v>
      </c>
      <c r="BK195" s="218">
        <f>ROUND(I195*H195,2)</f>
        <v>0</v>
      </c>
      <c r="BL195" s="19" t="s">
        <v>680</v>
      </c>
      <c r="BM195" s="217" t="s">
        <v>793</v>
      </c>
    </row>
    <row r="196" spans="1:51" s="13" customFormat="1" ht="12">
      <c r="A196" s="13"/>
      <c r="B196" s="224"/>
      <c r="C196" s="225"/>
      <c r="D196" s="226" t="s">
        <v>132</v>
      </c>
      <c r="E196" s="225"/>
      <c r="F196" s="228" t="s">
        <v>794</v>
      </c>
      <c r="G196" s="225"/>
      <c r="H196" s="229">
        <v>399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132</v>
      </c>
      <c r="AU196" s="235" t="s">
        <v>82</v>
      </c>
      <c r="AV196" s="13" t="s">
        <v>82</v>
      </c>
      <c r="AW196" s="13" t="s">
        <v>4</v>
      </c>
      <c r="AX196" s="13" t="s">
        <v>80</v>
      </c>
      <c r="AY196" s="235" t="s">
        <v>121</v>
      </c>
    </row>
    <row r="197" spans="1:65" s="2" customFormat="1" ht="16.5" customHeight="1">
      <c r="A197" s="40"/>
      <c r="B197" s="41"/>
      <c r="C197" s="257" t="s">
        <v>415</v>
      </c>
      <c r="D197" s="257" t="s">
        <v>232</v>
      </c>
      <c r="E197" s="258" t="s">
        <v>795</v>
      </c>
      <c r="F197" s="259" t="s">
        <v>796</v>
      </c>
      <c r="G197" s="260" t="s">
        <v>187</v>
      </c>
      <c r="H197" s="261">
        <v>346.5</v>
      </c>
      <c r="I197" s="262"/>
      <c r="J197" s="263">
        <f>ROUND(I197*H197,2)</f>
        <v>0</v>
      </c>
      <c r="K197" s="259" t="s">
        <v>613</v>
      </c>
      <c r="L197" s="264"/>
      <c r="M197" s="265" t="s">
        <v>19</v>
      </c>
      <c r="N197" s="266" t="s">
        <v>43</v>
      </c>
      <c r="O197" s="86"/>
      <c r="P197" s="215">
        <f>O197*H197</f>
        <v>0</v>
      </c>
      <c r="Q197" s="215">
        <v>0.0004</v>
      </c>
      <c r="R197" s="215">
        <f>Q197*H197</f>
        <v>0.1386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680</v>
      </c>
      <c r="AT197" s="217" t="s">
        <v>232</v>
      </c>
      <c r="AU197" s="217" t="s">
        <v>82</v>
      </c>
      <c r="AY197" s="19" t="s">
        <v>121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80</v>
      </c>
      <c r="BK197" s="218">
        <f>ROUND(I197*H197,2)</f>
        <v>0</v>
      </c>
      <c r="BL197" s="19" t="s">
        <v>680</v>
      </c>
      <c r="BM197" s="217" t="s">
        <v>797</v>
      </c>
    </row>
    <row r="198" spans="1:47" s="2" customFormat="1" ht="12">
      <c r="A198" s="40"/>
      <c r="B198" s="41"/>
      <c r="C198" s="42"/>
      <c r="D198" s="226" t="s">
        <v>596</v>
      </c>
      <c r="E198" s="42"/>
      <c r="F198" s="272" t="s">
        <v>798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596</v>
      </c>
      <c r="AU198" s="19" t="s">
        <v>82</v>
      </c>
    </row>
    <row r="199" spans="1:51" s="13" customFormat="1" ht="12">
      <c r="A199" s="13"/>
      <c r="B199" s="224"/>
      <c r="C199" s="225"/>
      <c r="D199" s="226" t="s">
        <v>132</v>
      </c>
      <c r="E199" s="225"/>
      <c r="F199" s="228" t="s">
        <v>799</v>
      </c>
      <c r="G199" s="225"/>
      <c r="H199" s="229">
        <v>346.5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132</v>
      </c>
      <c r="AU199" s="235" t="s">
        <v>82</v>
      </c>
      <c r="AV199" s="13" t="s">
        <v>82</v>
      </c>
      <c r="AW199" s="13" t="s">
        <v>4</v>
      </c>
      <c r="AX199" s="13" t="s">
        <v>80</v>
      </c>
      <c r="AY199" s="235" t="s">
        <v>121</v>
      </c>
    </row>
    <row r="200" spans="1:65" s="2" customFormat="1" ht="33" customHeight="1">
      <c r="A200" s="40"/>
      <c r="B200" s="41"/>
      <c r="C200" s="206" t="s">
        <v>421</v>
      </c>
      <c r="D200" s="206" t="s">
        <v>123</v>
      </c>
      <c r="E200" s="207" t="s">
        <v>800</v>
      </c>
      <c r="F200" s="208" t="s">
        <v>801</v>
      </c>
      <c r="G200" s="209" t="s">
        <v>126</v>
      </c>
      <c r="H200" s="210">
        <v>2</v>
      </c>
      <c r="I200" s="211"/>
      <c r="J200" s="212">
        <f>ROUND(I200*H200,2)</f>
        <v>0</v>
      </c>
      <c r="K200" s="208" t="s">
        <v>127</v>
      </c>
      <c r="L200" s="46"/>
      <c r="M200" s="213" t="s">
        <v>19</v>
      </c>
      <c r="N200" s="214" t="s">
        <v>43</v>
      </c>
      <c r="O200" s="86"/>
      <c r="P200" s="215">
        <f>O200*H200</f>
        <v>0</v>
      </c>
      <c r="Q200" s="215">
        <v>0.08425</v>
      </c>
      <c r="R200" s="215">
        <f>Q200*H200</f>
        <v>0.1685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497</v>
      </c>
      <c r="AT200" s="217" t="s">
        <v>123</v>
      </c>
      <c r="AU200" s="217" t="s">
        <v>82</v>
      </c>
      <c r="AY200" s="19" t="s">
        <v>121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80</v>
      </c>
      <c r="BK200" s="218">
        <f>ROUND(I200*H200,2)</f>
        <v>0</v>
      </c>
      <c r="BL200" s="19" t="s">
        <v>497</v>
      </c>
      <c r="BM200" s="217" t="s">
        <v>802</v>
      </c>
    </row>
    <row r="201" spans="1:47" s="2" customFormat="1" ht="12">
      <c r="A201" s="40"/>
      <c r="B201" s="41"/>
      <c r="C201" s="42"/>
      <c r="D201" s="219" t="s">
        <v>130</v>
      </c>
      <c r="E201" s="42"/>
      <c r="F201" s="220" t="s">
        <v>803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130</v>
      </c>
      <c r="AU201" s="19" t="s">
        <v>82</v>
      </c>
    </row>
    <row r="202" spans="1:47" s="2" customFormat="1" ht="12">
      <c r="A202" s="40"/>
      <c r="B202" s="41"/>
      <c r="C202" s="42"/>
      <c r="D202" s="226" t="s">
        <v>596</v>
      </c>
      <c r="E202" s="42"/>
      <c r="F202" s="272" t="s">
        <v>804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596</v>
      </c>
      <c r="AU202" s="19" t="s">
        <v>82</v>
      </c>
    </row>
    <row r="203" spans="1:65" s="2" customFormat="1" ht="33" customHeight="1">
      <c r="A203" s="40"/>
      <c r="B203" s="41"/>
      <c r="C203" s="206" t="s">
        <v>425</v>
      </c>
      <c r="D203" s="206" t="s">
        <v>123</v>
      </c>
      <c r="E203" s="207" t="s">
        <v>805</v>
      </c>
      <c r="F203" s="208" t="s">
        <v>806</v>
      </c>
      <c r="G203" s="209" t="s">
        <v>126</v>
      </c>
      <c r="H203" s="210">
        <v>2</v>
      </c>
      <c r="I203" s="211"/>
      <c r="J203" s="212">
        <f>ROUND(I203*H203,2)</f>
        <v>0</v>
      </c>
      <c r="K203" s="208" t="s">
        <v>127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0.295</v>
      </c>
      <c r="T203" s="216">
        <f>S203*H203</f>
        <v>0.59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497</v>
      </c>
      <c r="AT203" s="217" t="s">
        <v>123</v>
      </c>
      <c r="AU203" s="217" t="s">
        <v>82</v>
      </c>
      <c r="AY203" s="19" t="s">
        <v>121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80</v>
      </c>
      <c r="BK203" s="218">
        <f>ROUND(I203*H203,2)</f>
        <v>0</v>
      </c>
      <c r="BL203" s="19" t="s">
        <v>497</v>
      </c>
      <c r="BM203" s="217" t="s">
        <v>807</v>
      </c>
    </row>
    <row r="204" spans="1:47" s="2" customFormat="1" ht="12">
      <c r="A204" s="40"/>
      <c r="B204" s="41"/>
      <c r="C204" s="42"/>
      <c r="D204" s="219" t="s">
        <v>130</v>
      </c>
      <c r="E204" s="42"/>
      <c r="F204" s="220" t="s">
        <v>808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130</v>
      </c>
      <c r="AU204" s="19" t="s">
        <v>82</v>
      </c>
    </row>
    <row r="205" spans="1:47" s="2" customFormat="1" ht="12">
      <c r="A205" s="40"/>
      <c r="B205" s="41"/>
      <c r="C205" s="42"/>
      <c r="D205" s="226" t="s">
        <v>596</v>
      </c>
      <c r="E205" s="42"/>
      <c r="F205" s="272" t="s">
        <v>809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596</v>
      </c>
      <c r="AU205" s="19" t="s">
        <v>82</v>
      </c>
    </row>
    <row r="206" spans="1:51" s="13" customFormat="1" ht="12">
      <c r="A206" s="13"/>
      <c r="B206" s="224"/>
      <c r="C206" s="225"/>
      <c r="D206" s="226" t="s">
        <v>132</v>
      </c>
      <c r="E206" s="227" t="s">
        <v>19</v>
      </c>
      <c r="F206" s="228" t="s">
        <v>810</v>
      </c>
      <c r="G206" s="225"/>
      <c r="H206" s="229">
        <v>2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132</v>
      </c>
      <c r="AU206" s="235" t="s">
        <v>82</v>
      </c>
      <c r="AV206" s="13" t="s">
        <v>82</v>
      </c>
      <c r="AW206" s="13" t="s">
        <v>33</v>
      </c>
      <c r="AX206" s="13" t="s">
        <v>80</v>
      </c>
      <c r="AY206" s="235" t="s">
        <v>121</v>
      </c>
    </row>
    <row r="207" spans="1:65" s="2" customFormat="1" ht="16.5" customHeight="1">
      <c r="A207" s="40"/>
      <c r="B207" s="41"/>
      <c r="C207" s="206" t="s">
        <v>429</v>
      </c>
      <c r="D207" s="206" t="s">
        <v>123</v>
      </c>
      <c r="E207" s="207" t="s">
        <v>811</v>
      </c>
      <c r="F207" s="208" t="s">
        <v>812</v>
      </c>
      <c r="G207" s="209" t="s">
        <v>235</v>
      </c>
      <c r="H207" s="210">
        <v>1.198</v>
      </c>
      <c r="I207" s="211"/>
      <c r="J207" s="212">
        <f>ROUND(I207*H207,2)</f>
        <v>0</v>
      </c>
      <c r="K207" s="208" t="s">
        <v>127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497</v>
      </c>
      <c r="AT207" s="217" t="s">
        <v>123</v>
      </c>
      <c r="AU207" s="217" t="s">
        <v>82</v>
      </c>
      <c r="AY207" s="19" t="s">
        <v>121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497</v>
      </c>
      <c r="BM207" s="217" t="s">
        <v>813</v>
      </c>
    </row>
    <row r="208" spans="1:47" s="2" customFormat="1" ht="12">
      <c r="A208" s="40"/>
      <c r="B208" s="41"/>
      <c r="C208" s="42"/>
      <c r="D208" s="219" t="s">
        <v>130</v>
      </c>
      <c r="E208" s="42"/>
      <c r="F208" s="220" t="s">
        <v>814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130</v>
      </c>
      <c r="AU208" s="19" t="s">
        <v>82</v>
      </c>
    </row>
    <row r="209" spans="1:63" s="12" customFormat="1" ht="25.9" customHeight="1">
      <c r="A209" s="12"/>
      <c r="B209" s="190"/>
      <c r="C209" s="191"/>
      <c r="D209" s="192" t="s">
        <v>71</v>
      </c>
      <c r="E209" s="193" t="s">
        <v>519</v>
      </c>
      <c r="F209" s="193" t="s">
        <v>520</v>
      </c>
      <c r="G209" s="191"/>
      <c r="H209" s="191"/>
      <c r="I209" s="194"/>
      <c r="J209" s="195">
        <f>BK209</f>
        <v>0</v>
      </c>
      <c r="K209" s="191"/>
      <c r="L209" s="196"/>
      <c r="M209" s="197"/>
      <c r="N209" s="198"/>
      <c r="O209" s="198"/>
      <c r="P209" s="199">
        <f>SUM(P210:P218)</f>
        <v>0</v>
      </c>
      <c r="Q209" s="198"/>
      <c r="R209" s="199">
        <f>SUM(R210:R218)</f>
        <v>0</v>
      </c>
      <c r="S209" s="198"/>
      <c r="T209" s="200">
        <f>SUM(T210:T218)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1" t="s">
        <v>128</v>
      </c>
      <c r="AT209" s="202" t="s">
        <v>71</v>
      </c>
      <c r="AU209" s="202" t="s">
        <v>72</v>
      </c>
      <c r="AY209" s="201" t="s">
        <v>121</v>
      </c>
      <c r="BK209" s="203">
        <f>SUM(BK210:BK218)</f>
        <v>0</v>
      </c>
    </row>
    <row r="210" spans="1:65" s="2" customFormat="1" ht="16.5" customHeight="1">
      <c r="A210" s="40"/>
      <c r="B210" s="41"/>
      <c r="C210" s="206" t="s">
        <v>435</v>
      </c>
      <c r="D210" s="206" t="s">
        <v>123</v>
      </c>
      <c r="E210" s="207" t="s">
        <v>815</v>
      </c>
      <c r="F210" s="208" t="s">
        <v>816</v>
      </c>
      <c r="G210" s="209" t="s">
        <v>524</v>
      </c>
      <c r="H210" s="210">
        <v>15</v>
      </c>
      <c r="I210" s="211"/>
      <c r="J210" s="212">
        <f>ROUND(I210*H210,2)</f>
        <v>0</v>
      </c>
      <c r="K210" s="208" t="s">
        <v>127</v>
      </c>
      <c r="L210" s="46"/>
      <c r="M210" s="213" t="s">
        <v>19</v>
      </c>
      <c r="N210" s="214" t="s">
        <v>43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525</v>
      </c>
      <c r="AT210" s="217" t="s">
        <v>123</v>
      </c>
      <c r="AU210" s="217" t="s">
        <v>80</v>
      </c>
      <c r="AY210" s="19" t="s">
        <v>121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525</v>
      </c>
      <c r="BM210" s="217" t="s">
        <v>817</v>
      </c>
    </row>
    <row r="211" spans="1:47" s="2" customFormat="1" ht="12">
      <c r="A211" s="40"/>
      <c r="B211" s="41"/>
      <c r="C211" s="42"/>
      <c r="D211" s="219" t="s">
        <v>130</v>
      </c>
      <c r="E211" s="42"/>
      <c r="F211" s="220" t="s">
        <v>818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130</v>
      </c>
      <c r="AU211" s="19" t="s">
        <v>80</v>
      </c>
    </row>
    <row r="212" spans="1:47" s="2" customFormat="1" ht="12">
      <c r="A212" s="40"/>
      <c r="B212" s="41"/>
      <c r="C212" s="42"/>
      <c r="D212" s="226" t="s">
        <v>596</v>
      </c>
      <c r="E212" s="42"/>
      <c r="F212" s="272" t="s">
        <v>819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596</v>
      </c>
      <c r="AU212" s="19" t="s">
        <v>80</v>
      </c>
    </row>
    <row r="213" spans="1:65" s="2" customFormat="1" ht="16.5" customHeight="1">
      <c r="A213" s="40"/>
      <c r="B213" s="41"/>
      <c r="C213" s="206" t="s">
        <v>442</v>
      </c>
      <c r="D213" s="206" t="s">
        <v>123</v>
      </c>
      <c r="E213" s="207" t="s">
        <v>820</v>
      </c>
      <c r="F213" s="208" t="s">
        <v>821</v>
      </c>
      <c r="G213" s="209" t="s">
        <v>524</v>
      </c>
      <c r="H213" s="210">
        <v>10</v>
      </c>
      <c r="I213" s="211"/>
      <c r="J213" s="212">
        <f>ROUND(I213*H213,2)</f>
        <v>0</v>
      </c>
      <c r="K213" s="208" t="s">
        <v>127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525</v>
      </c>
      <c r="AT213" s="217" t="s">
        <v>123</v>
      </c>
      <c r="AU213" s="217" t="s">
        <v>80</v>
      </c>
      <c r="AY213" s="19" t="s">
        <v>121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525</v>
      </c>
      <c r="BM213" s="217" t="s">
        <v>822</v>
      </c>
    </row>
    <row r="214" spans="1:47" s="2" customFormat="1" ht="12">
      <c r="A214" s="40"/>
      <c r="B214" s="41"/>
      <c r="C214" s="42"/>
      <c r="D214" s="219" t="s">
        <v>130</v>
      </c>
      <c r="E214" s="42"/>
      <c r="F214" s="220" t="s">
        <v>823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130</v>
      </c>
      <c r="AU214" s="19" t="s">
        <v>80</v>
      </c>
    </row>
    <row r="215" spans="1:47" s="2" customFormat="1" ht="12">
      <c r="A215" s="40"/>
      <c r="B215" s="41"/>
      <c r="C215" s="42"/>
      <c r="D215" s="226" t="s">
        <v>596</v>
      </c>
      <c r="E215" s="42"/>
      <c r="F215" s="272" t="s">
        <v>819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596</v>
      </c>
      <c r="AU215" s="19" t="s">
        <v>80</v>
      </c>
    </row>
    <row r="216" spans="1:65" s="2" customFormat="1" ht="16.5" customHeight="1">
      <c r="A216" s="40"/>
      <c r="B216" s="41"/>
      <c r="C216" s="206" t="s">
        <v>447</v>
      </c>
      <c r="D216" s="206" t="s">
        <v>123</v>
      </c>
      <c r="E216" s="207" t="s">
        <v>824</v>
      </c>
      <c r="F216" s="208" t="s">
        <v>825</v>
      </c>
      <c r="G216" s="209" t="s">
        <v>524</v>
      </c>
      <c r="H216" s="210">
        <v>10</v>
      </c>
      <c r="I216" s="211"/>
      <c r="J216" s="212">
        <f>ROUND(I216*H216,2)</f>
        <v>0</v>
      </c>
      <c r="K216" s="208" t="s">
        <v>127</v>
      </c>
      <c r="L216" s="46"/>
      <c r="M216" s="213" t="s">
        <v>19</v>
      </c>
      <c r="N216" s="214" t="s">
        <v>43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525</v>
      </c>
      <c r="AT216" s="217" t="s">
        <v>123</v>
      </c>
      <c r="AU216" s="217" t="s">
        <v>80</v>
      </c>
      <c r="AY216" s="19" t="s">
        <v>121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80</v>
      </c>
      <c r="BK216" s="218">
        <f>ROUND(I216*H216,2)</f>
        <v>0</v>
      </c>
      <c r="BL216" s="19" t="s">
        <v>525</v>
      </c>
      <c r="BM216" s="217" t="s">
        <v>826</v>
      </c>
    </row>
    <row r="217" spans="1:47" s="2" customFormat="1" ht="12">
      <c r="A217" s="40"/>
      <c r="B217" s="41"/>
      <c r="C217" s="42"/>
      <c r="D217" s="219" t="s">
        <v>130</v>
      </c>
      <c r="E217" s="42"/>
      <c r="F217" s="220" t="s">
        <v>827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130</v>
      </c>
      <c r="AU217" s="19" t="s">
        <v>80</v>
      </c>
    </row>
    <row r="218" spans="1:47" s="2" customFormat="1" ht="12">
      <c r="A218" s="40"/>
      <c r="B218" s="41"/>
      <c r="C218" s="42"/>
      <c r="D218" s="226" t="s">
        <v>596</v>
      </c>
      <c r="E218" s="42"/>
      <c r="F218" s="272" t="s">
        <v>819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596</v>
      </c>
      <c r="AU218" s="19" t="s">
        <v>80</v>
      </c>
    </row>
    <row r="219" spans="1:63" s="12" customFormat="1" ht="25.9" customHeight="1">
      <c r="A219" s="12"/>
      <c r="B219" s="190"/>
      <c r="C219" s="191"/>
      <c r="D219" s="192" t="s">
        <v>71</v>
      </c>
      <c r="E219" s="193" t="s">
        <v>528</v>
      </c>
      <c r="F219" s="193" t="s">
        <v>529</v>
      </c>
      <c r="G219" s="191"/>
      <c r="H219" s="191"/>
      <c r="I219" s="194"/>
      <c r="J219" s="195">
        <f>BK219</f>
        <v>0</v>
      </c>
      <c r="K219" s="191"/>
      <c r="L219" s="196"/>
      <c r="M219" s="197"/>
      <c r="N219" s="198"/>
      <c r="O219" s="198"/>
      <c r="P219" s="199">
        <f>P220+P227</f>
        <v>0</v>
      </c>
      <c r="Q219" s="198"/>
      <c r="R219" s="199">
        <f>R220+R227</f>
        <v>0</v>
      </c>
      <c r="S219" s="198"/>
      <c r="T219" s="200">
        <f>T220+T227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1" t="s">
        <v>150</v>
      </c>
      <c r="AT219" s="202" t="s">
        <v>71</v>
      </c>
      <c r="AU219" s="202" t="s">
        <v>72</v>
      </c>
      <c r="AY219" s="201" t="s">
        <v>121</v>
      </c>
      <c r="BK219" s="203">
        <f>BK220+BK227</f>
        <v>0</v>
      </c>
    </row>
    <row r="220" spans="1:63" s="12" customFormat="1" ht="22.8" customHeight="1">
      <c r="A220" s="12"/>
      <c r="B220" s="190"/>
      <c r="C220" s="191"/>
      <c r="D220" s="192" t="s">
        <v>71</v>
      </c>
      <c r="E220" s="204" t="s">
        <v>530</v>
      </c>
      <c r="F220" s="204" t="s">
        <v>531</v>
      </c>
      <c r="G220" s="191"/>
      <c r="H220" s="191"/>
      <c r="I220" s="194"/>
      <c r="J220" s="205">
        <f>BK220</f>
        <v>0</v>
      </c>
      <c r="K220" s="191"/>
      <c r="L220" s="196"/>
      <c r="M220" s="197"/>
      <c r="N220" s="198"/>
      <c r="O220" s="198"/>
      <c r="P220" s="199">
        <f>SUM(P221:P226)</f>
        <v>0</v>
      </c>
      <c r="Q220" s="198"/>
      <c r="R220" s="199">
        <f>SUM(R221:R226)</f>
        <v>0</v>
      </c>
      <c r="S220" s="198"/>
      <c r="T220" s="200">
        <f>SUM(T221:T226)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1" t="s">
        <v>150</v>
      </c>
      <c r="AT220" s="202" t="s">
        <v>71</v>
      </c>
      <c r="AU220" s="202" t="s">
        <v>80</v>
      </c>
      <c r="AY220" s="201" t="s">
        <v>121</v>
      </c>
      <c r="BK220" s="203">
        <f>SUM(BK221:BK226)</f>
        <v>0</v>
      </c>
    </row>
    <row r="221" spans="1:65" s="2" customFormat="1" ht="16.5" customHeight="1">
      <c r="A221" s="40"/>
      <c r="B221" s="41"/>
      <c r="C221" s="206" t="s">
        <v>453</v>
      </c>
      <c r="D221" s="206" t="s">
        <v>123</v>
      </c>
      <c r="E221" s="207" t="s">
        <v>828</v>
      </c>
      <c r="F221" s="208" t="s">
        <v>829</v>
      </c>
      <c r="G221" s="209" t="s">
        <v>830</v>
      </c>
      <c r="H221" s="210">
        <v>1</v>
      </c>
      <c r="I221" s="211"/>
      <c r="J221" s="212">
        <f>ROUND(I221*H221,2)</f>
        <v>0</v>
      </c>
      <c r="K221" s="208" t="s">
        <v>127</v>
      </c>
      <c r="L221" s="46"/>
      <c r="M221" s="213" t="s">
        <v>19</v>
      </c>
      <c r="N221" s="214" t="s">
        <v>43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536</v>
      </c>
      <c r="AT221" s="217" t="s">
        <v>123</v>
      </c>
      <c r="AU221" s="217" t="s">
        <v>82</v>
      </c>
      <c r="AY221" s="19" t="s">
        <v>121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80</v>
      </c>
      <c r="BK221" s="218">
        <f>ROUND(I221*H221,2)</f>
        <v>0</v>
      </c>
      <c r="BL221" s="19" t="s">
        <v>536</v>
      </c>
      <c r="BM221" s="217" t="s">
        <v>831</v>
      </c>
    </row>
    <row r="222" spans="1:47" s="2" customFormat="1" ht="12">
      <c r="A222" s="40"/>
      <c r="B222" s="41"/>
      <c r="C222" s="42"/>
      <c r="D222" s="219" t="s">
        <v>130</v>
      </c>
      <c r="E222" s="42"/>
      <c r="F222" s="220" t="s">
        <v>832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130</v>
      </c>
      <c r="AU222" s="19" t="s">
        <v>82</v>
      </c>
    </row>
    <row r="223" spans="1:65" s="2" customFormat="1" ht="16.5" customHeight="1">
      <c r="A223" s="40"/>
      <c r="B223" s="41"/>
      <c r="C223" s="206" t="s">
        <v>459</v>
      </c>
      <c r="D223" s="206" t="s">
        <v>123</v>
      </c>
      <c r="E223" s="207" t="s">
        <v>540</v>
      </c>
      <c r="F223" s="208" t="s">
        <v>541</v>
      </c>
      <c r="G223" s="209" t="s">
        <v>830</v>
      </c>
      <c r="H223" s="210">
        <v>1</v>
      </c>
      <c r="I223" s="211"/>
      <c r="J223" s="212">
        <f>ROUND(I223*H223,2)</f>
        <v>0</v>
      </c>
      <c r="K223" s="208" t="s">
        <v>127</v>
      </c>
      <c r="L223" s="46"/>
      <c r="M223" s="213" t="s">
        <v>19</v>
      </c>
      <c r="N223" s="214" t="s">
        <v>43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536</v>
      </c>
      <c r="AT223" s="217" t="s">
        <v>123</v>
      </c>
      <c r="AU223" s="217" t="s">
        <v>82</v>
      </c>
      <c r="AY223" s="19" t="s">
        <v>121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80</v>
      </c>
      <c r="BK223" s="218">
        <f>ROUND(I223*H223,2)</f>
        <v>0</v>
      </c>
      <c r="BL223" s="19" t="s">
        <v>536</v>
      </c>
      <c r="BM223" s="217" t="s">
        <v>833</v>
      </c>
    </row>
    <row r="224" spans="1:47" s="2" customFormat="1" ht="12">
      <c r="A224" s="40"/>
      <c r="B224" s="41"/>
      <c r="C224" s="42"/>
      <c r="D224" s="219" t="s">
        <v>130</v>
      </c>
      <c r="E224" s="42"/>
      <c r="F224" s="220" t="s">
        <v>834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130</v>
      </c>
      <c r="AU224" s="19" t="s">
        <v>82</v>
      </c>
    </row>
    <row r="225" spans="1:65" s="2" customFormat="1" ht="16.5" customHeight="1">
      <c r="A225" s="40"/>
      <c r="B225" s="41"/>
      <c r="C225" s="206" t="s">
        <v>469</v>
      </c>
      <c r="D225" s="206" t="s">
        <v>123</v>
      </c>
      <c r="E225" s="207" t="s">
        <v>548</v>
      </c>
      <c r="F225" s="208" t="s">
        <v>835</v>
      </c>
      <c r="G225" s="209" t="s">
        <v>830</v>
      </c>
      <c r="H225" s="210">
        <v>1</v>
      </c>
      <c r="I225" s="211"/>
      <c r="J225" s="212">
        <f>ROUND(I225*H225,2)</f>
        <v>0</v>
      </c>
      <c r="K225" s="208" t="s">
        <v>127</v>
      </c>
      <c r="L225" s="46"/>
      <c r="M225" s="213" t="s">
        <v>19</v>
      </c>
      <c r="N225" s="214" t="s">
        <v>43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536</v>
      </c>
      <c r="AT225" s="217" t="s">
        <v>123</v>
      </c>
      <c r="AU225" s="217" t="s">
        <v>82</v>
      </c>
      <c r="AY225" s="19" t="s">
        <v>121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80</v>
      </c>
      <c r="BK225" s="218">
        <f>ROUND(I225*H225,2)</f>
        <v>0</v>
      </c>
      <c r="BL225" s="19" t="s">
        <v>536</v>
      </c>
      <c r="BM225" s="217" t="s">
        <v>836</v>
      </c>
    </row>
    <row r="226" spans="1:47" s="2" customFormat="1" ht="12">
      <c r="A226" s="40"/>
      <c r="B226" s="41"/>
      <c r="C226" s="42"/>
      <c r="D226" s="219" t="s">
        <v>130</v>
      </c>
      <c r="E226" s="42"/>
      <c r="F226" s="220" t="s">
        <v>837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130</v>
      </c>
      <c r="AU226" s="19" t="s">
        <v>82</v>
      </c>
    </row>
    <row r="227" spans="1:63" s="12" customFormat="1" ht="22.8" customHeight="1">
      <c r="A227" s="12"/>
      <c r="B227" s="190"/>
      <c r="C227" s="191"/>
      <c r="D227" s="192" t="s">
        <v>71</v>
      </c>
      <c r="E227" s="204" t="s">
        <v>838</v>
      </c>
      <c r="F227" s="204" t="s">
        <v>839</v>
      </c>
      <c r="G227" s="191"/>
      <c r="H227" s="191"/>
      <c r="I227" s="194"/>
      <c r="J227" s="205">
        <f>BK227</f>
        <v>0</v>
      </c>
      <c r="K227" s="191"/>
      <c r="L227" s="196"/>
      <c r="M227" s="197"/>
      <c r="N227" s="198"/>
      <c r="O227" s="198"/>
      <c r="P227" s="199">
        <f>SUM(P228:P229)</f>
        <v>0</v>
      </c>
      <c r="Q227" s="198"/>
      <c r="R227" s="199">
        <f>SUM(R228:R229)</f>
        <v>0</v>
      </c>
      <c r="S227" s="198"/>
      <c r="T227" s="200">
        <f>SUM(T228:T229)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1" t="s">
        <v>150</v>
      </c>
      <c r="AT227" s="202" t="s">
        <v>71</v>
      </c>
      <c r="AU227" s="202" t="s">
        <v>80</v>
      </c>
      <c r="AY227" s="201" t="s">
        <v>121</v>
      </c>
      <c r="BK227" s="203">
        <f>SUM(BK228:BK229)</f>
        <v>0</v>
      </c>
    </row>
    <row r="228" spans="1:65" s="2" customFormat="1" ht="16.5" customHeight="1">
      <c r="A228" s="40"/>
      <c r="B228" s="41"/>
      <c r="C228" s="206" t="s">
        <v>477</v>
      </c>
      <c r="D228" s="206" t="s">
        <v>123</v>
      </c>
      <c r="E228" s="207" t="s">
        <v>840</v>
      </c>
      <c r="F228" s="208" t="s">
        <v>841</v>
      </c>
      <c r="G228" s="209" t="s">
        <v>830</v>
      </c>
      <c r="H228" s="210">
        <v>1</v>
      </c>
      <c r="I228" s="211"/>
      <c r="J228" s="212">
        <f>ROUND(I228*H228,2)</f>
        <v>0</v>
      </c>
      <c r="K228" s="208" t="s">
        <v>127</v>
      </c>
      <c r="L228" s="46"/>
      <c r="M228" s="213" t="s">
        <v>19</v>
      </c>
      <c r="N228" s="214" t="s">
        <v>43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536</v>
      </c>
      <c r="AT228" s="217" t="s">
        <v>123</v>
      </c>
      <c r="AU228" s="217" t="s">
        <v>82</v>
      </c>
      <c r="AY228" s="19" t="s">
        <v>121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80</v>
      </c>
      <c r="BK228" s="218">
        <f>ROUND(I228*H228,2)</f>
        <v>0</v>
      </c>
      <c r="BL228" s="19" t="s">
        <v>536</v>
      </c>
      <c r="BM228" s="217" t="s">
        <v>842</v>
      </c>
    </row>
    <row r="229" spans="1:47" s="2" customFormat="1" ht="12">
      <c r="A229" s="40"/>
      <c r="B229" s="41"/>
      <c r="C229" s="42"/>
      <c r="D229" s="219" t="s">
        <v>130</v>
      </c>
      <c r="E229" s="42"/>
      <c r="F229" s="220" t="s">
        <v>843</v>
      </c>
      <c r="G229" s="42"/>
      <c r="H229" s="42"/>
      <c r="I229" s="221"/>
      <c r="J229" s="42"/>
      <c r="K229" s="42"/>
      <c r="L229" s="46"/>
      <c r="M229" s="273"/>
      <c r="N229" s="274"/>
      <c r="O229" s="269"/>
      <c r="P229" s="269"/>
      <c r="Q229" s="269"/>
      <c r="R229" s="269"/>
      <c r="S229" s="269"/>
      <c r="T229" s="275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130</v>
      </c>
      <c r="AU229" s="19" t="s">
        <v>82</v>
      </c>
    </row>
    <row r="230" spans="1:31" s="2" customFormat="1" ht="6.95" customHeight="1">
      <c r="A230" s="40"/>
      <c r="B230" s="61"/>
      <c r="C230" s="62"/>
      <c r="D230" s="62"/>
      <c r="E230" s="62"/>
      <c r="F230" s="62"/>
      <c r="G230" s="62"/>
      <c r="H230" s="62"/>
      <c r="I230" s="62"/>
      <c r="J230" s="62"/>
      <c r="K230" s="62"/>
      <c r="L230" s="46"/>
      <c r="M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</row>
  </sheetData>
  <sheetProtection password="CC35" sheet="1" objects="1" scenarios="1" formatColumns="0" formatRows="0" autoFilter="0"/>
  <autoFilter ref="C87:K229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2_02/741122122"/>
    <hyperlink ref="F98" r:id="rId2" display="https://podminky.urs.cz/item/CS_URS_2022_02/741122134"/>
    <hyperlink ref="F102" r:id="rId3" display="https://podminky.urs.cz/item/CS_URS_2022_02/741132133"/>
    <hyperlink ref="F105" r:id="rId4" display="https://podminky.urs.cz/item/CS_URS_2022_02/741136002"/>
    <hyperlink ref="F110" r:id="rId5" display="https://podminky.urs.cz/item/CS_URS_2022_02/741373003"/>
    <hyperlink ref="F116" r:id="rId6" display="https://podminky.urs.cz/item/CS_URS_2022_02/741410041"/>
    <hyperlink ref="F121" r:id="rId7" display="https://podminky.urs.cz/item/CS_URS_2022_02/741420020"/>
    <hyperlink ref="F125" r:id="rId8" display="https://podminky.urs.cz/item/CS_URS_2022_01/741810003"/>
    <hyperlink ref="F127" r:id="rId9" display="https://podminky.urs.cz/item/CS_URS_2022_02/998741101"/>
    <hyperlink ref="F129" r:id="rId10" display="https://podminky.urs.cz/item/CS_URS_2022_02/998741193"/>
    <hyperlink ref="F133" r:id="rId11" display="https://podminky.urs.cz/item/CS_URS_2022_02/210204002"/>
    <hyperlink ref="F136" r:id="rId12" display="https://podminky.urs.cz/item/CS_URS_2022_02/210204011"/>
    <hyperlink ref="F142" r:id="rId13" display="https://podminky.urs.cz/item/CS_URS_2022_02/210204103"/>
    <hyperlink ref="F146" r:id="rId14" display="https://podminky.urs.cz/item/CS_URS_2022_02/210204201"/>
    <hyperlink ref="F152" r:id="rId15" display="https://podminky.urs.cz/item/CS_URS_2022_02/460010022"/>
    <hyperlink ref="F154" r:id="rId16" display="https://podminky.urs.cz/item/CS_URS_2022_02/460131114"/>
    <hyperlink ref="F158" r:id="rId17" display="https://podminky.urs.cz/item/CS_URS_2022_02/460161173"/>
    <hyperlink ref="F161" r:id="rId18" display="https://podminky.urs.cz/item/CS_URS_2022_02/460242221"/>
    <hyperlink ref="F163" r:id="rId19" display="https://podminky.urs.cz/item/CS_URS_2022_02/460341112"/>
    <hyperlink ref="F165" r:id="rId20" display="https://podminky.urs.cz/item/CS_URS_2022_02/460341113"/>
    <hyperlink ref="F167" r:id="rId21" display="https://podminky.urs.cz/item/CS_URS_2022_02/460341121"/>
    <hyperlink ref="F170" r:id="rId22" display="https://podminky.urs.cz/item/CS_URS_2022_02/460361111"/>
    <hyperlink ref="F173" r:id="rId23" display="https://podminky.urs.cz/item/CS_URS_2022_02/460371113"/>
    <hyperlink ref="F177" r:id="rId24" display="https://podminky.urs.cz/item/CS_URS_2022_02/460391124"/>
    <hyperlink ref="F180" r:id="rId25" display="https://podminky.urs.cz/item/CS_URS_2022_02/460431163"/>
    <hyperlink ref="F182" r:id="rId26" display="https://podminky.urs.cz/item/CS_URS_2022_02/460641111"/>
    <hyperlink ref="F191" r:id="rId27" display="https://podminky.urs.cz/item/CS_URS_2022_02/460661511"/>
    <hyperlink ref="F194" r:id="rId28" display="https://podminky.urs.cz/item/CS_URS_2022_02/460791212"/>
    <hyperlink ref="F201" r:id="rId29" display="https://podminky.urs.cz/item/CS_URS_2022_02/460921222"/>
    <hyperlink ref="F204" r:id="rId30" display="https://podminky.urs.cz/item/CS_URS_2022_02/468021221"/>
    <hyperlink ref="F208" r:id="rId31" display="https://podminky.urs.cz/item/CS_URS_2022_02/469981111"/>
    <hyperlink ref="F211" r:id="rId32" display="https://podminky.urs.cz/item/CS_URS_2022_02/HZS1212"/>
    <hyperlink ref="F214" r:id="rId33" display="https://podminky.urs.cz/item/CS_URS_2022_02/HZS2231"/>
    <hyperlink ref="F217" r:id="rId34" display="https://podminky.urs.cz/item/CS_URS_2022_02/HZS4131"/>
    <hyperlink ref="F222" r:id="rId35" display="https://podminky.urs.cz/item/CS_URS_2022_02/011002000"/>
    <hyperlink ref="F224" r:id="rId36" display="https://podminky.urs.cz/item/CS_URS_2022_02/012203000"/>
    <hyperlink ref="F226" r:id="rId37" display="https://podminky.urs.cz/item/CS_URS_2022_02/013254000"/>
    <hyperlink ref="F229" r:id="rId38" display="https://podminky.urs.cz/item/CS_URS_2022_02/075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6" customFormat="1" ht="45" customHeight="1">
      <c r="B3" s="280"/>
      <c r="C3" s="281" t="s">
        <v>844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845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846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847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848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849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850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851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852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853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854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79</v>
      </c>
      <c r="F18" s="287" t="s">
        <v>855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856</v>
      </c>
      <c r="F19" s="287" t="s">
        <v>857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858</v>
      </c>
      <c r="F20" s="287" t="s">
        <v>859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860</v>
      </c>
      <c r="F21" s="287" t="s">
        <v>861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862</v>
      </c>
      <c r="F22" s="287" t="s">
        <v>863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864</v>
      </c>
      <c r="F23" s="287" t="s">
        <v>865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866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867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868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869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870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871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872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873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874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107</v>
      </c>
      <c r="F36" s="287"/>
      <c r="G36" s="287" t="s">
        <v>875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876</v>
      </c>
      <c r="F37" s="287"/>
      <c r="G37" s="287" t="s">
        <v>877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53</v>
      </c>
      <c r="F38" s="287"/>
      <c r="G38" s="287" t="s">
        <v>878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54</v>
      </c>
      <c r="F39" s="287"/>
      <c r="G39" s="287" t="s">
        <v>879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108</v>
      </c>
      <c r="F40" s="287"/>
      <c r="G40" s="287" t="s">
        <v>880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109</v>
      </c>
      <c r="F41" s="287"/>
      <c r="G41" s="287" t="s">
        <v>881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882</v>
      </c>
      <c r="F42" s="287"/>
      <c r="G42" s="287" t="s">
        <v>883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884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885</v>
      </c>
      <c r="F44" s="287"/>
      <c r="G44" s="287" t="s">
        <v>886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111</v>
      </c>
      <c r="F45" s="287"/>
      <c r="G45" s="287" t="s">
        <v>887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888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889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890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891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892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893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894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895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896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897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898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899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900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901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902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903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904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905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906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907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908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909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910</v>
      </c>
      <c r="D76" s="305"/>
      <c r="E76" s="305"/>
      <c r="F76" s="305" t="s">
        <v>911</v>
      </c>
      <c r="G76" s="306"/>
      <c r="H76" s="305" t="s">
        <v>54</v>
      </c>
      <c r="I76" s="305" t="s">
        <v>57</v>
      </c>
      <c r="J76" s="305" t="s">
        <v>912</v>
      </c>
      <c r="K76" s="304"/>
    </row>
    <row r="77" spans="2:11" s="1" customFormat="1" ht="17.25" customHeight="1">
      <c r="B77" s="302"/>
      <c r="C77" s="307" t="s">
        <v>913</v>
      </c>
      <c r="D77" s="307"/>
      <c r="E77" s="307"/>
      <c r="F77" s="308" t="s">
        <v>914</v>
      </c>
      <c r="G77" s="309"/>
      <c r="H77" s="307"/>
      <c r="I77" s="307"/>
      <c r="J77" s="307" t="s">
        <v>915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53</v>
      </c>
      <c r="D79" s="312"/>
      <c r="E79" s="312"/>
      <c r="F79" s="313" t="s">
        <v>916</v>
      </c>
      <c r="G79" s="314"/>
      <c r="H79" s="290" t="s">
        <v>917</v>
      </c>
      <c r="I79" s="290" t="s">
        <v>918</v>
      </c>
      <c r="J79" s="290">
        <v>20</v>
      </c>
      <c r="K79" s="304"/>
    </row>
    <row r="80" spans="2:11" s="1" customFormat="1" ht="15" customHeight="1">
      <c r="B80" s="302"/>
      <c r="C80" s="290" t="s">
        <v>919</v>
      </c>
      <c r="D80" s="290"/>
      <c r="E80" s="290"/>
      <c r="F80" s="313" t="s">
        <v>916</v>
      </c>
      <c r="G80" s="314"/>
      <c r="H80" s="290" t="s">
        <v>920</v>
      </c>
      <c r="I80" s="290" t="s">
        <v>918</v>
      </c>
      <c r="J80" s="290">
        <v>120</v>
      </c>
      <c r="K80" s="304"/>
    </row>
    <row r="81" spans="2:11" s="1" customFormat="1" ht="15" customHeight="1">
      <c r="B81" s="315"/>
      <c r="C81" s="290" t="s">
        <v>921</v>
      </c>
      <c r="D81" s="290"/>
      <c r="E81" s="290"/>
      <c r="F81" s="313" t="s">
        <v>922</v>
      </c>
      <c r="G81" s="314"/>
      <c r="H81" s="290" t="s">
        <v>923</v>
      </c>
      <c r="I81" s="290" t="s">
        <v>918</v>
      </c>
      <c r="J81" s="290">
        <v>50</v>
      </c>
      <c r="K81" s="304"/>
    </row>
    <row r="82" spans="2:11" s="1" customFormat="1" ht="15" customHeight="1">
      <c r="B82" s="315"/>
      <c r="C82" s="290" t="s">
        <v>924</v>
      </c>
      <c r="D82" s="290"/>
      <c r="E82" s="290"/>
      <c r="F82" s="313" t="s">
        <v>916</v>
      </c>
      <c r="G82" s="314"/>
      <c r="H82" s="290" t="s">
        <v>925</v>
      </c>
      <c r="I82" s="290" t="s">
        <v>926</v>
      </c>
      <c r="J82" s="290"/>
      <c r="K82" s="304"/>
    </row>
    <row r="83" spans="2:11" s="1" customFormat="1" ht="15" customHeight="1">
      <c r="B83" s="315"/>
      <c r="C83" s="316" t="s">
        <v>927</v>
      </c>
      <c r="D83" s="316"/>
      <c r="E83" s="316"/>
      <c r="F83" s="317" t="s">
        <v>922</v>
      </c>
      <c r="G83" s="316"/>
      <c r="H83" s="316" t="s">
        <v>928</v>
      </c>
      <c r="I83" s="316" t="s">
        <v>918</v>
      </c>
      <c r="J83" s="316">
        <v>15</v>
      </c>
      <c r="K83" s="304"/>
    </row>
    <row r="84" spans="2:11" s="1" customFormat="1" ht="15" customHeight="1">
      <c r="B84" s="315"/>
      <c r="C84" s="316" t="s">
        <v>929</v>
      </c>
      <c r="D84" s="316"/>
      <c r="E84" s="316"/>
      <c r="F84" s="317" t="s">
        <v>922</v>
      </c>
      <c r="G84" s="316"/>
      <c r="H84" s="316" t="s">
        <v>930</v>
      </c>
      <c r="I84" s="316" t="s">
        <v>918</v>
      </c>
      <c r="J84" s="316">
        <v>15</v>
      </c>
      <c r="K84" s="304"/>
    </row>
    <row r="85" spans="2:11" s="1" customFormat="1" ht="15" customHeight="1">
      <c r="B85" s="315"/>
      <c r="C85" s="316" t="s">
        <v>931</v>
      </c>
      <c r="D85" s="316"/>
      <c r="E85" s="316"/>
      <c r="F85" s="317" t="s">
        <v>922</v>
      </c>
      <c r="G85" s="316"/>
      <c r="H85" s="316" t="s">
        <v>932</v>
      </c>
      <c r="I85" s="316" t="s">
        <v>918</v>
      </c>
      <c r="J85" s="316">
        <v>20</v>
      </c>
      <c r="K85" s="304"/>
    </row>
    <row r="86" spans="2:11" s="1" customFormat="1" ht="15" customHeight="1">
      <c r="B86" s="315"/>
      <c r="C86" s="316" t="s">
        <v>933</v>
      </c>
      <c r="D86" s="316"/>
      <c r="E86" s="316"/>
      <c r="F86" s="317" t="s">
        <v>922</v>
      </c>
      <c r="G86" s="316"/>
      <c r="H86" s="316" t="s">
        <v>934</v>
      </c>
      <c r="I86" s="316" t="s">
        <v>918</v>
      </c>
      <c r="J86" s="316">
        <v>20</v>
      </c>
      <c r="K86" s="304"/>
    </row>
    <row r="87" spans="2:11" s="1" customFormat="1" ht="15" customHeight="1">
      <c r="B87" s="315"/>
      <c r="C87" s="290" t="s">
        <v>935</v>
      </c>
      <c r="D87" s="290"/>
      <c r="E87" s="290"/>
      <c r="F87" s="313" t="s">
        <v>922</v>
      </c>
      <c r="G87" s="314"/>
      <c r="H87" s="290" t="s">
        <v>936</v>
      </c>
      <c r="I87" s="290" t="s">
        <v>918</v>
      </c>
      <c r="J87" s="290">
        <v>50</v>
      </c>
      <c r="K87" s="304"/>
    </row>
    <row r="88" spans="2:11" s="1" customFormat="1" ht="15" customHeight="1">
      <c r="B88" s="315"/>
      <c r="C88" s="290" t="s">
        <v>937</v>
      </c>
      <c r="D88" s="290"/>
      <c r="E88" s="290"/>
      <c r="F88" s="313" t="s">
        <v>922</v>
      </c>
      <c r="G88" s="314"/>
      <c r="H88" s="290" t="s">
        <v>938</v>
      </c>
      <c r="I88" s="290" t="s">
        <v>918</v>
      </c>
      <c r="J88" s="290">
        <v>20</v>
      </c>
      <c r="K88" s="304"/>
    </row>
    <row r="89" spans="2:11" s="1" customFormat="1" ht="15" customHeight="1">
      <c r="B89" s="315"/>
      <c r="C89" s="290" t="s">
        <v>939</v>
      </c>
      <c r="D89" s="290"/>
      <c r="E89" s="290"/>
      <c r="F89" s="313" t="s">
        <v>922</v>
      </c>
      <c r="G89" s="314"/>
      <c r="H89" s="290" t="s">
        <v>940</v>
      </c>
      <c r="I89" s="290" t="s">
        <v>918</v>
      </c>
      <c r="J89" s="290">
        <v>20</v>
      </c>
      <c r="K89" s="304"/>
    </row>
    <row r="90" spans="2:11" s="1" customFormat="1" ht="15" customHeight="1">
      <c r="B90" s="315"/>
      <c r="C90" s="290" t="s">
        <v>941</v>
      </c>
      <c r="D90" s="290"/>
      <c r="E90" s="290"/>
      <c r="F90" s="313" t="s">
        <v>922</v>
      </c>
      <c r="G90" s="314"/>
      <c r="H90" s="290" t="s">
        <v>942</v>
      </c>
      <c r="I90" s="290" t="s">
        <v>918</v>
      </c>
      <c r="J90" s="290">
        <v>50</v>
      </c>
      <c r="K90" s="304"/>
    </row>
    <row r="91" spans="2:11" s="1" customFormat="1" ht="15" customHeight="1">
      <c r="B91" s="315"/>
      <c r="C91" s="290" t="s">
        <v>943</v>
      </c>
      <c r="D91" s="290"/>
      <c r="E91" s="290"/>
      <c r="F91" s="313" t="s">
        <v>922</v>
      </c>
      <c r="G91" s="314"/>
      <c r="H91" s="290" t="s">
        <v>943</v>
      </c>
      <c r="I91" s="290" t="s">
        <v>918</v>
      </c>
      <c r="J91" s="290">
        <v>50</v>
      </c>
      <c r="K91" s="304"/>
    </row>
    <row r="92" spans="2:11" s="1" customFormat="1" ht="15" customHeight="1">
      <c r="B92" s="315"/>
      <c r="C92" s="290" t="s">
        <v>944</v>
      </c>
      <c r="D92" s="290"/>
      <c r="E92" s="290"/>
      <c r="F92" s="313" t="s">
        <v>922</v>
      </c>
      <c r="G92" s="314"/>
      <c r="H92" s="290" t="s">
        <v>945</v>
      </c>
      <c r="I92" s="290" t="s">
        <v>918</v>
      </c>
      <c r="J92" s="290">
        <v>255</v>
      </c>
      <c r="K92" s="304"/>
    </row>
    <row r="93" spans="2:11" s="1" customFormat="1" ht="15" customHeight="1">
      <c r="B93" s="315"/>
      <c r="C93" s="290" t="s">
        <v>946</v>
      </c>
      <c r="D93" s="290"/>
      <c r="E93" s="290"/>
      <c r="F93" s="313" t="s">
        <v>916</v>
      </c>
      <c r="G93" s="314"/>
      <c r="H93" s="290" t="s">
        <v>947</v>
      </c>
      <c r="I93" s="290" t="s">
        <v>948</v>
      </c>
      <c r="J93" s="290"/>
      <c r="K93" s="304"/>
    </row>
    <row r="94" spans="2:11" s="1" customFormat="1" ht="15" customHeight="1">
      <c r="B94" s="315"/>
      <c r="C94" s="290" t="s">
        <v>949</v>
      </c>
      <c r="D94" s="290"/>
      <c r="E94" s="290"/>
      <c r="F94" s="313" t="s">
        <v>916</v>
      </c>
      <c r="G94" s="314"/>
      <c r="H94" s="290" t="s">
        <v>950</v>
      </c>
      <c r="I94" s="290" t="s">
        <v>951</v>
      </c>
      <c r="J94" s="290"/>
      <c r="K94" s="304"/>
    </row>
    <row r="95" spans="2:11" s="1" customFormat="1" ht="15" customHeight="1">
      <c r="B95" s="315"/>
      <c r="C95" s="290" t="s">
        <v>952</v>
      </c>
      <c r="D95" s="290"/>
      <c r="E95" s="290"/>
      <c r="F95" s="313" t="s">
        <v>916</v>
      </c>
      <c r="G95" s="314"/>
      <c r="H95" s="290" t="s">
        <v>952</v>
      </c>
      <c r="I95" s="290" t="s">
        <v>951</v>
      </c>
      <c r="J95" s="290"/>
      <c r="K95" s="304"/>
    </row>
    <row r="96" spans="2:11" s="1" customFormat="1" ht="15" customHeight="1">
      <c r="B96" s="315"/>
      <c r="C96" s="290" t="s">
        <v>38</v>
      </c>
      <c r="D96" s="290"/>
      <c r="E96" s="290"/>
      <c r="F96" s="313" t="s">
        <v>916</v>
      </c>
      <c r="G96" s="314"/>
      <c r="H96" s="290" t="s">
        <v>953</v>
      </c>
      <c r="I96" s="290" t="s">
        <v>951</v>
      </c>
      <c r="J96" s="290"/>
      <c r="K96" s="304"/>
    </row>
    <row r="97" spans="2:11" s="1" customFormat="1" ht="15" customHeight="1">
      <c r="B97" s="315"/>
      <c r="C97" s="290" t="s">
        <v>48</v>
      </c>
      <c r="D97" s="290"/>
      <c r="E97" s="290"/>
      <c r="F97" s="313" t="s">
        <v>916</v>
      </c>
      <c r="G97" s="314"/>
      <c r="H97" s="290" t="s">
        <v>954</v>
      </c>
      <c r="I97" s="290" t="s">
        <v>951</v>
      </c>
      <c r="J97" s="290"/>
      <c r="K97" s="304"/>
    </row>
    <row r="98" spans="2:11" s="1" customFormat="1" ht="1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20"/>
    </row>
    <row r="99" spans="2:11" s="1" customFormat="1" ht="18.7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1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955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910</v>
      </c>
      <c r="D103" s="305"/>
      <c r="E103" s="305"/>
      <c r="F103" s="305" t="s">
        <v>911</v>
      </c>
      <c r="G103" s="306"/>
      <c r="H103" s="305" t="s">
        <v>54</v>
      </c>
      <c r="I103" s="305" t="s">
        <v>57</v>
      </c>
      <c r="J103" s="305" t="s">
        <v>912</v>
      </c>
      <c r="K103" s="304"/>
    </row>
    <row r="104" spans="2:11" s="1" customFormat="1" ht="17.25" customHeight="1">
      <c r="B104" s="302"/>
      <c r="C104" s="307" t="s">
        <v>913</v>
      </c>
      <c r="D104" s="307"/>
      <c r="E104" s="307"/>
      <c r="F104" s="308" t="s">
        <v>914</v>
      </c>
      <c r="G104" s="309"/>
      <c r="H104" s="307"/>
      <c r="I104" s="307"/>
      <c r="J104" s="307" t="s">
        <v>915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3"/>
      <c r="H105" s="305"/>
      <c r="I105" s="305"/>
      <c r="J105" s="305"/>
      <c r="K105" s="304"/>
    </row>
    <row r="106" spans="2:11" s="1" customFormat="1" ht="15" customHeight="1">
      <c r="B106" s="302"/>
      <c r="C106" s="290" t="s">
        <v>53</v>
      </c>
      <c r="D106" s="312"/>
      <c r="E106" s="312"/>
      <c r="F106" s="313" t="s">
        <v>916</v>
      </c>
      <c r="G106" s="290"/>
      <c r="H106" s="290" t="s">
        <v>956</v>
      </c>
      <c r="I106" s="290" t="s">
        <v>918</v>
      </c>
      <c r="J106" s="290">
        <v>20</v>
      </c>
      <c r="K106" s="304"/>
    </row>
    <row r="107" spans="2:11" s="1" customFormat="1" ht="15" customHeight="1">
      <c r="B107" s="302"/>
      <c r="C107" s="290" t="s">
        <v>919</v>
      </c>
      <c r="D107" s="290"/>
      <c r="E107" s="290"/>
      <c r="F107" s="313" t="s">
        <v>916</v>
      </c>
      <c r="G107" s="290"/>
      <c r="H107" s="290" t="s">
        <v>956</v>
      </c>
      <c r="I107" s="290" t="s">
        <v>918</v>
      </c>
      <c r="J107" s="290">
        <v>120</v>
      </c>
      <c r="K107" s="304"/>
    </row>
    <row r="108" spans="2:11" s="1" customFormat="1" ht="15" customHeight="1">
      <c r="B108" s="315"/>
      <c r="C108" s="290" t="s">
        <v>921</v>
      </c>
      <c r="D108" s="290"/>
      <c r="E108" s="290"/>
      <c r="F108" s="313" t="s">
        <v>922</v>
      </c>
      <c r="G108" s="290"/>
      <c r="H108" s="290" t="s">
        <v>956</v>
      </c>
      <c r="I108" s="290" t="s">
        <v>918</v>
      </c>
      <c r="J108" s="290">
        <v>50</v>
      </c>
      <c r="K108" s="304"/>
    </row>
    <row r="109" spans="2:11" s="1" customFormat="1" ht="15" customHeight="1">
      <c r="B109" s="315"/>
      <c r="C109" s="290" t="s">
        <v>924</v>
      </c>
      <c r="D109" s="290"/>
      <c r="E109" s="290"/>
      <c r="F109" s="313" t="s">
        <v>916</v>
      </c>
      <c r="G109" s="290"/>
      <c r="H109" s="290" t="s">
        <v>956</v>
      </c>
      <c r="I109" s="290" t="s">
        <v>926</v>
      </c>
      <c r="J109" s="290"/>
      <c r="K109" s="304"/>
    </row>
    <row r="110" spans="2:11" s="1" customFormat="1" ht="15" customHeight="1">
      <c r="B110" s="315"/>
      <c r="C110" s="290" t="s">
        <v>935</v>
      </c>
      <c r="D110" s="290"/>
      <c r="E110" s="290"/>
      <c r="F110" s="313" t="s">
        <v>922</v>
      </c>
      <c r="G110" s="290"/>
      <c r="H110" s="290" t="s">
        <v>956</v>
      </c>
      <c r="I110" s="290" t="s">
        <v>918</v>
      </c>
      <c r="J110" s="290">
        <v>50</v>
      </c>
      <c r="K110" s="304"/>
    </row>
    <row r="111" spans="2:11" s="1" customFormat="1" ht="15" customHeight="1">
      <c r="B111" s="315"/>
      <c r="C111" s="290" t="s">
        <v>943</v>
      </c>
      <c r="D111" s="290"/>
      <c r="E111" s="290"/>
      <c r="F111" s="313" t="s">
        <v>922</v>
      </c>
      <c r="G111" s="290"/>
      <c r="H111" s="290" t="s">
        <v>956</v>
      </c>
      <c r="I111" s="290" t="s">
        <v>918</v>
      </c>
      <c r="J111" s="290">
        <v>50</v>
      </c>
      <c r="K111" s="304"/>
    </row>
    <row r="112" spans="2:11" s="1" customFormat="1" ht="15" customHeight="1">
      <c r="B112" s="315"/>
      <c r="C112" s="290" t="s">
        <v>941</v>
      </c>
      <c r="D112" s="290"/>
      <c r="E112" s="290"/>
      <c r="F112" s="313" t="s">
        <v>922</v>
      </c>
      <c r="G112" s="290"/>
      <c r="H112" s="290" t="s">
        <v>956</v>
      </c>
      <c r="I112" s="290" t="s">
        <v>918</v>
      </c>
      <c r="J112" s="290">
        <v>50</v>
      </c>
      <c r="K112" s="304"/>
    </row>
    <row r="113" spans="2:11" s="1" customFormat="1" ht="15" customHeight="1">
      <c r="B113" s="315"/>
      <c r="C113" s="290" t="s">
        <v>53</v>
      </c>
      <c r="D113" s="290"/>
      <c r="E113" s="290"/>
      <c r="F113" s="313" t="s">
        <v>916</v>
      </c>
      <c r="G113" s="290"/>
      <c r="H113" s="290" t="s">
        <v>957</v>
      </c>
      <c r="I113" s="290" t="s">
        <v>918</v>
      </c>
      <c r="J113" s="290">
        <v>20</v>
      </c>
      <c r="K113" s="304"/>
    </row>
    <row r="114" spans="2:11" s="1" customFormat="1" ht="15" customHeight="1">
      <c r="B114" s="315"/>
      <c r="C114" s="290" t="s">
        <v>958</v>
      </c>
      <c r="D114" s="290"/>
      <c r="E114" s="290"/>
      <c r="F114" s="313" t="s">
        <v>916</v>
      </c>
      <c r="G114" s="290"/>
      <c r="H114" s="290" t="s">
        <v>959</v>
      </c>
      <c r="I114" s="290" t="s">
        <v>918</v>
      </c>
      <c r="J114" s="290">
        <v>120</v>
      </c>
      <c r="K114" s="304"/>
    </row>
    <row r="115" spans="2:11" s="1" customFormat="1" ht="15" customHeight="1">
      <c r="B115" s="315"/>
      <c r="C115" s="290" t="s">
        <v>38</v>
      </c>
      <c r="D115" s="290"/>
      <c r="E115" s="290"/>
      <c r="F115" s="313" t="s">
        <v>916</v>
      </c>
      <c r="G115" s="290"/>
      <c r="H115" s="290" t="s">
        <v>960</v>
      </c>
      <c r="I115" s="290" t="s">
        <v>951</v>
      </c>
      <c r="J115" s="290"/>
      <c r="K115" s="304"/>
    </row>
    <row r="116" spans="2:11" s="1" customFormat="1" ht="15" customHeight="1">
      <c r="B116" s="315"/>
      <c r="C116" s="290" t="s">
        <v>48</v>
      </c>
      <c r="D116" s="290"/>
      <c r="E116" s="290"/>
      <c r="F116" s="313" t="s">
        <v>916</v>
      </c>
      <c r="G116" s="290"/>
      <c r="H116" s="290" t="s">
        <v>961</v>
      </c>
      <c r="I116" s="290" t="s">
        <v>951</v>
      </c>
      <c r="J116" s="290"/>
      <c r="K116" s="304"/>
    </row>
    <row r="117" spans="2:11" s="1" customFormat="1" ht="15" customHeight="1">
      <c r="B117" s="315"/>
      <c r="C117" s="290" t="s">
        <v>57</v>
      </c>
      <c r="D117" s="290"/>
      <c r="E117" s="290"/>
      <c r="F117" s="313" t="s">
        <v>916</v>
      </c>
      <c r="G117" s="290"/>
      <c r="H117" s="290" t="s">
        <v>962</v>
      </c>
      <c r="I117" s="290" t="s">
        <v>963</v>
      </c>
      <c r="J117" s="290"/>
      <c r="K117" s="304"/>
    </row>
    <row r="118" spans="2:11" s="1" customFormat="1" ht="15" customHeight="1">
      <c r="B118" s="318"/>
      <c r="C118" s="324"/>
      <c r="D118" s="324"/>
      <c r="E118" s="324"/>
      <c r="F118" s="324"/>
      <c r="G118" s="324"/>
      <c r="H118" s="324"/>
      <c r="I118" s="324"/>
      <c r="J118" s="324"/>
      <c r="K118" s="320"/>
    </row>
    <row r="119" spans="2:11" s="1" customFormat="1" ht="18.75" customHeight="1">
      <c r="B119" s="325"/>
      <c r="C119" s="326"/>
      <c r="D119" s="326"/>
      <c r="E119" s="326"/>
      <c r="F119" s="327"/>
      <c r="G119" s="326"/>
      <c r="H119" s="326"/>
      <c r="I119" s="326"/>
      <c r="J119" s="326"/>
      <c r="K119" s="325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pans="2:11" s="1" customFormat="1" ht="45" customHeight="1">
      <c r="B122" s="331"/>
      <c r="C122" s="281" t="s">
        <v>964</v>
      </c>
      <c r="D122" s="281"/>
      <c r="E122" s="281"/>
      <c r="F122" s="281"/>
      <c r="G122" s="281"/>
      <c r="H122" s="281"/>
      <c r="I122" s="281"/>
      <c r="J122" s="281"/>
      <c r="K122" s="332"/>
    </row>
    <row r="123" spans="2:11" s="1" customFormat="1" ht="17.25" customHeight="1">
      <c r="B123" s="333"/>
      <c r="C123" s="305" t="s">
        <v>910</v>
      </c>
      <c r="D123" s="305"/>
      <c r="E123" s="305"/>
      <c r="F123" s="305" t="s">
        <v>911</v>
      </c>
      <c r="G123" s="306"/>
      <c r="H123" s="305" t="s">
        <v>54</v>
      </c>
      <c r="I123" s="305" t="s">
        <v>57</v>
      </c>
      <c r="J123" s="305" t="s">
        <v>912</v>
      </c>
      <c r="K123" s="334"/>
    </row>
    <row r="124" spans="2:11" s="1" customFormat="1" ht="17.25" customHeight="1">
      <c r="B124" s="333"/>
      <c r="C124" s="307" t="s">
        <v>913</v>
      </c>
      <c r="D124" s="307"/>
      <c r="E124" s="307"/>
      <c r="F124" s="308" t="s">
        <v>914</v>
      </c>
      <c r="G124" s="309"/>
      <c r="H124" s="307"/>
      <c r="I124" s="307"/>
      <c r="J124" s="307" t="s">
        <v>915</v>
      </c>
      <c r="K124" s="334"/>
    </row>
    <row r="125" spans="2:11" s="1" customFormat="1" ht="5.25" customHeight="1">
      <c r="B125" s="335"/>
      <c r="C125" s="310"/>
      <c r="D125" s="310"/>
      <c r="E125" s="310"/>
      <c r="F125" s="310"/>
      <c r="G125" s="336"/>
      <c r="H125" s="310"/>
      <c r="I125" s="310"/>
      <c r="J125" s="310"/>
      <c r="K125" s="337"/>
    </row>
    <row r="126" spans="2:11" s="1" customFormat="1" ht="15" customHeight="1">
      <c r="B126" s="335"/>
      <c r="C126" s="290" t="s">
        <v>919</v>
      </c>
      <c r="D126" s="312"/>
      <c r="E126" s="312"/>
      <c r="F126" s="313" t="s">
        <v>916</v>
      </c>
      <c r="G126" s="290"/>
      <c r="H126" s="290" t="s">
        <v>956</v>
      </c>
      <c r="I126" s="290" t="s">
        <v>918</v>
      </c>
      <c r="J126" s="290">
        <v>120</v>
      </c>
      <c r="K126" s="338"/>
    </row>
    <row r="127" spans="2:11" s="1" customFormat="1" ht="15" customHeight="1">
      <c r="B127" s="335"/>
      <c r="C127" s="290" t="s">
        <v>965</v>
      </c>
      <c r="D127" s="290"/>
      <c r="E127" s="290"/>
      <c r="F127" s="313" t="s">
        <v>916</v>
      </c>
      <c r="G127" s="290"/>
      <c r="H127" s="290" t="s">
        <v>966</v>
      </c>
      <c r="I127" s="290" t="s">
        <v>918</v>
      </c>
      <c r="J127" s="290" t="s">
        <v>967</v>
      </c>
      <c r="K127" s="338"/>
    </row>
    <row r="128" spans="2:11" s="1" customFormat="1" ht="15" customHeight="1">
      <c r="B128" s="335"/>
      <c r="C128" s="290" t="s">
        <v>864</v>
      </c>
      <c r="D128" s="290"/>
      <c r="E128" s="290"/>
      <c r="F128" s="313" t="s">
        <v>916</v>
      </c>
      <c r="G128" s="290"/>
      <c r="H128" s="290" t="s">
        <v>968</v>
      </c>
      <c r="I128" s="290" t="s">
        <v>918</v>
      </c>
      <c r="J128" s="290" t="s">
        <v>967</v>
      </c>
      <c r="K128" s="338"/>
    </row>
    <row r="129" spans="2:11" s="1" customFormat="1" ht="15" customHeight="1">
      <c r="B129" s="335"/>
      <c r="C129" s="290" t="s">
        <v>927</v>
      </c>
      <c r="D129" s="290"/>
      <c r="E129" s="290"/>
      <c r="F129" s="313" t="s">
        <v>922</v>
      </c>
      <c r="G129" s="290"/>
      <c r="H129" s="290" t="s">
        <v>928</v>
      </c>
      <c r="I129" s="290" t="s">
        <v>918</v>
      </c>
      <c r="J129" s="290">
        <v>15</v>
      </c>
      <c r="K129" s="338"/>
    </row>
    <row r="130" spans="2:11" s="1" customFormat="1" ht="15" customHeight="1">
      <c r="B130" s="335"/>
      <c r="C130" s="316" t="s">
        <v>929</v>
      </c>
      <c r="D130" s="316"/>
      <c r="E130" s="316"/>
      <c r="F130" s="317" t="s">
        <v>922</v>
      </c>
      <c r="G130" s="316"/>
      <c r="H130" s="316" t="s">
        <v>930</v>
      </c>
      <c r="I130" s="316" t="s">
        <v>918</v>
      </c>
      <c r="J130" s="316">
        <v>15</v>
      </c>
      <c r="K130" s="338"/>
    </row>
    <row r="131" spans="2:11" s="1" customFormat="1" ht="15" customHeight="1">
      <c r="B131" s="335"/>
      <c r="C131" s="316" t="s">
        <v>931</v>
      </c>
      <c r="D131" s="316"/>
      <c r="E131" s="316"/>
      <c r="F131" s="317" t="s">
        <v>922</v>
      </c>
      <c r="G131" s="316"/>
      <c r="H131" s="316" t="s">
        <v>932</v>
      </c>
      <c r="I131" s="316" t="s">
        <v>918</v>
      </c>
      <c r="J131" s="316">
        <v>20</v>
      </c>
      <c r="K131" s="338"/>
    </row>
    <row r="132" spans="2:11" s="1" customFormat="1" ht="15" customHeight="1">
      <c r="B132" s="335"/>
      <c r="C132" s="316" t="s">
        <v>933</v>
      </c>
      <c r="D132" s="316"/>
      <c r="E132" s="316"/>
      <c r="F132" s="317" t="s">
        <v>922</v>
      </c>
      <c r="G132" s="316"/>
      <c r="H132" s="316" t="s">
        <v>934</v>
      </c>
      <c r="I132" s="316" t="s">
        <v>918</v>
      </c>
      <c r="J132" s="316">
        <v>20</v>
      </c>
      <c r="K132" s="338"/>
    </row>
    <row r="133" spans="2:11" s="1" customFormat="1" ht="15" customHeight="1">
      <c r="B133" s="335"/>
      <c r="C133" s="290" t="s">
        <v>921</v>
      </c>
      <c r="D133" s="290"/>
      <c r="E133" s="290"/>
      <c r="F133" s="313" t="s">
        <v>922</v>
      </c>
      <c r="G133" s="290"/>
      <c r="H133" s="290" t="s">
        <v>956</v>
      </c>
      <c r="I133" s="290" t="s">
        <v>918</v>
      </c>
      <c r="J133" s="290">
        <v>50</v>
      </c>
      <c r="K133" s="338"/>
    </row>
    <row r="134" spans="2:11" s="1" customFormat="1" ht="15" customHeight="1">
      <c r="B134" s="335"/>
      <c r="C134" s="290" t="s">
        <v>935</v>
      </c>
      <c r="D134" s="290"/>
      <c r="E134" s="290"/>
      <c r="F134" s="313" t="s">
        <v>922</v>
      </c>
      <c r="G134" s="290"/>
      <c r="H134" s="290" t="s">
        <v>956</v>
      </c>
      <c r="I134" s="290" t="s">
        <v>918</v>
      </c>
      <c r="J134" s="290">
        <v>50</v>
      </c>
      <c r="K134" s="338"/>
    </row>
    <row r="135" spans="2:11" s="1" customFormat="1" ht="15" customHeight="1">
      <c r="B135" s="335"/>
      <c r="C135" s="290" t="s">
        <v>941</v>
      </c>
      <c r="D135" s="290"/>
      <c r="E135" s="290"/>
      <c r="F135" s="313" t="s">
        <v>922</v>
      </c>
      <c r="G135" s="290"/>
      <c r="H135" s="290" t="s">
        <v>956</v>
      </c>
      <c r="I135" s="290" t="s">
        <v>918</v>
      </c>
      <c r="J135" s="290">
        <v>50</v>
      </c>
      <c r="K135" s="338"/>
    </row>
    <row r="136" spans="2:11" s="1" customFormat="1" ht="15" customHeight="1">
      <c r="B136" s="335"/>
      <c r="C136" s="290" t="s">
        <v>943</v>
      </c>
      <c r="D136" s="290"/>
      <c r="E136" s="290"/>
      <c r="F136" s="313" t="s">
        <v>922</v>
      </c>
      <c r="G136" s="290"/>
      <c r="H136" s="290" t="s">
        <v>956</v>
      </c>
      <c r="I136" s="290" t="s">
        <v>918</v>
      </c>
      <c r="J136" s="290">
        <v>50</v>
      </c>
      <c r="K136" s="338"/>
    </row>
    <row r="137" spans="2:11" s="1" customFormat="1" ht="15" customHeight="1">
      <c r="B137" s="335"/>
      <c r="C137" s="290" t="s">
        <v>944</v>
      </c>
      <c r="D137" s="290"/>
      <c r="E137" s="290"/>
      <c r="F137" s="313" t="s">
        <v>922</v>
      </c>
      <c r="G137" s="290"/>
      <c r="H137" s="290" t="s">
        <v>969</v>
      </c>
      <c r="I137" s="290" t="s">
        <v>918</v>
      </c>
      <c r="J137" s="290">
        <v>255</v>
      </c>
      <c r="K137" s="338"/>
    </row>
    <row r="138" spans="2:11" s="1" customFormat="1" ht="15" customHeight="1">
      <c r="B138" s="335"/>
      <c r="C138" s="290" t="s">
        <v>946</v>
      </c>
      <c r="D138" s="290"/>
      <c r="E138" s="290"/>
      <c r="F138" s="313" t="s">
        <v>916</v>
      </c>
      <c r="G138" s="290"/>
      <c r="H138" s="290" t="s">
        <v>970</v>
      </c>
      <c r="I138" s="290" t="s">
        <v>948</v>
      </c>
      <c r="J138" s="290"/>
      <c r="K138" s="338"/>
    </row>
    <row r="139" spans="2:11" s="1" customFormat="1" ht="15" customHeight="1">
      <c r="B139" s="335"/>
      <c r="C139" s="290" t="s">
        <v>949</v>
      </c>
      <c r="D139" s="290"/>
      <c r="E139" s="290"/>
      <c r="F139" s="313" t="s">
        <v>916</v>
      </c>
      <c r="G139" s="290"/>
      <c r="H139" s="290" t="s">
        <v>971</v>
      </c>
      <c r="I139" s="290" t="s">
        <v>951</v>
      </c>
      <c r="J139" s="290"/>
      <c r="K139" s="338"/>
    </row>
    <row r="140" spans="2:11" s="1" customFormat="1" ht="15" customHeight="1">
      <c r="B140" s="335"/>
      <c r="C140" s="290" t="s">
        <v>952</v>
      </c>
      <c r="D140" s="290"/>
      <c r="E140" s="290"/>
      <c r="F140" s="313" t="s">
        <v>916</v>
      </c>
      <c r="G140" s="290"/>
      <c r="H140" s="290" t="s">
        <v>952</v>
      </c>
      <c r="I140" s="290" t="s">
        <v>951</v>
      </c>
      <c r="J140" s="290"/>
      <c r="K140" s="338"/>
    </row>
    <row r="141" spans="2:11" s="1" customFormat="1" ht="15" customHeight="1">
      <c r="B141" s="335"/>
      <c r="C141" s="290" t="s">
        <v>38</v>
      </c>
      <c r="D141" s="290"/>
      <c r="E141" s="290"/>
      <c r="F141" s="313" t="s">
        <v>916</v>
      </c>
      <c r="G141" s="290"/>
      <c r="H141" s="290" t="s">
        <v>972</v>
      </c>
      <c r="I141" s="290" t="s">
        <v>951</v>
      </c>
      <c r="J141" s="290"/>
      <c r="K141" s="338"/>
    </row>
    <row r="142" spans="2:11" s="1" customFormat="1" ht="15" customHeight="1">
      <c r="B142" s="335"/>
      <c r="C142" s="290" t="s">
        <v>973</v>
      </c>
      <c r="D142" s="290"/>
      <c r="E142" s="290"/>
      <c r="F142" s="313" t="s">
        <v>916</v>
      </c>
      <c r="G142" s="290"/>
      <c r="H142" s="290" t="s">
        <v>974</v>
      </c>
      <c r="I142" s="290" t="s">
        <v>951</v>
      </c>
      <c r="J142" s="290"/>
      <c r="K142" s="338"/>
    </row>
    <row r="143" spans="2:11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pans="2:11" s="1" customFormat="1" ht="18.75" customHeight="1">
      <c r="B144" s="326"/>
      <c r="C144" s="326"/>
      <c r="D144" s="326"/>
      <c r="E144" s="326"/>
      <c r="F144" s="327"/>
      <c r="G144" s="326"/>
      <c r="H144" s="326"/>
      <c r="I144" s="326"/>
      <c r="J144" s="326"/>
      <c r="K144" s="326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975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910</v>
      </c>
      <c r="D148" s="305"/>
      <c r="E148" s="305"/>
      <c r="F148" s="305" t="s">
        <v>911</v>
      </c>
      <c r="G148" s="306"/>
      <c r="H148" s="305" t="s">
        <v>54</v>
      </c>
      <c r="I148" s="305" t="s">
        <v>57</v>
      </c>
      <c r="J148" s="305" t="s">
        <v>912</v>
      </c>
      <c r="K148" s="304"/>
    </row>
    <row r="149" spans="2:11" s="1" customFormat="1" ht="17.25" customHeight="1">
      <c r="B149" s="302"/>
      <c r="C149" s="307" t="s">
        <v>913</v>
      </c>
      <c r="D149" s="307"/>
      <c r="E149" s="307"/>
      <c r="F149" s="308" t="s">
        <v>914</v>
      </c>
      <c r="G149" s="309"/>
      <c r="H149" s="307"/>
      <c r="I149" s="307"/>
      <c r="J149" s="307" t="s">
        <v>915</v>
      </c>
      <c r="K149" s="304"/>
    </row>
    <row r="150" spans="2:11" s="1" customFormat="1" ht="5.25" customHeight="1">
      <c r="B150" s="315"/>
      <c r="C150" s="310"/>
      <c r="D150" s="310"/>
      <c r="E150" s="310"/>
      <c r="F150" s="310"/>
      <c r="G150" s="311"/>
      <c r="H150" s="310"/>
      <c r="I150" s="310"/>
      <c r="J150" s="310"/>
      <c r="K150" s="338"/>
    </row>
    <row r="151" spans="2:11" s="1" customFormat="1" ht="15" customHeight="1">
      <c r="B151" s="315"/>
      <c r="C151" s="342" t="s">
        <v>919</v>
      </c>
      <c r="D151" s="290"/>
      <c r="E151" s="290"/>
      <c r="F151" s="343" t="s">
        <v>916</v>
      </c>
      <c r="G151" s="290"/>
      <c r="H151" s="342" t="s">
        <v>956</v>
      </c>
      <c r="I151" s="342" t="s">
        <v>918</v>
      </c>
      <c r="J151" s="342">
        <v>120</v>
      </c>
      <c r="K151" s="338"/>
    </row>
    <row r="152" spans="2:11" s="1" customFormat="1" ht="15" customHeight="1">
      <c r="B152" s="315"/>
      <c r="C152" s="342" t="s">
        <v>965</v>
      </c>
      <c r="D152" s="290"/>
      <c r="E152" s="290"/>
      <c r="F152" s="343" t="s">
        <v>916</v>
      </c>
      <c r="G152" s="290"/>
      <c r="H152" s="342" t="s">
        <v>976</v>
      </c>
      <c r="I152" s="342" t="s">
        <v>918</v>
      </c>
      <c r="J152" s="342" t="s">
        <v>967</v>
      </c>
      <c r="K152" s="338"/>
    </row>
    <row r="153" spans="2:11" s="1" customFormat="1" ht="15" customHeight="1">
      <c r="B153" s="315"/>
      <c r="C153" s="342" t="s">
        <v>864</v>
      </c>
      <c r="D153" s="290"/>
      <c r="E153" s="290"/>
      <c r="F153" s="343" t="s">
        <v>916</v>
      </c>
      <c r="G153" s="290"/>
      <c r="H153" s="342" t="s">
        <v>977</v>
      </c>
      <c r="I153" s="342" t="s">
        <v>918</v>
      </c>
      <c r="J153" s="342" t="s">
        <v>967</v>
      </c>
      <c r="K153" s="338"/>
    </row>
    <row r="154" spans="2:11" s="1" customFormat="1" ht="15" customHeight="1">
      <c r="B154" s="315"/>
      <c r="C154" s="342" t="s">
        <v>921</v>
      </c>
      <c r="D154" s="290"/>
      <c r="E154" s="290"/>
      <c r="F154" s="343" t="s">
        <v>922</v>
      </c>
      <c r="G154" s="290"/>
      <c r="H154" s="342" t="s">
        <v>956</v>
      </c>
      <c r="I154" s="342" t="s">
        <v>918</v>
      </c>
      <c r="J154" s="342">
        <v>50</v>
      </c>
      <c r="K154" s="338"/>
    </row>
    <row r="155" spans="2:11" s="1" customFormat="1" ht="15" customHeight="1">
      <c r="B155" s="315"/>
      <c r="C155" s="342" t="s">
        <v>924</v>
      </c>
      <c r="D155" s="290"/>
      <c r="E155" s="290"/>
      <c r="F155" s="343" t="s">
        <v>916</v>
      </c>
      <c r="G155" s="290"/>
      <c r="H155" s="342" t="s">
        <v>956</v>
      </c>
      <c r="I155" s="342" t="s">
        <v>926</v>
      </c>
      <c r="J155" s="342"/>
      <c r="K155" s="338"/>
    </row>
    <row r="156" spans="2:11" s="1" customFormat="1" ht="15" customHeight="1">
      <c r="B156" s="315"/>
      <c r="C156" s="342" t="s">
        <v>935</v>
      </c>
      <c r="D156" s="290"/>
      <c r="E156" s="290"/>
      <c r="F156" s="343" t="s">
        <v>922</v>
      </c>
      <c r="G156" s="290"/>
      <c r="H156" s="342" t="s">
        <v>956</v>
      </c>
      <c r="I156" s="342" t="s">
        <v>918</v>
      </c>
      <c r="J156" s="342">
        <v>50</v>
      </c>
      <c r="K156" s="338"/>
    </row>
    <row r="157" spans="2:11" s="1" customFormat="1" ht="15" customHeight="1">
      <c r="B157" s="315"/>
      <c r="C157" s="342" t="s">
        <v>943</v>
      </c>
      <c r="D157" s="290"/>
      <c r="E157" s="290"/>
      <c r="F157" s="343" t="s">
        <v>922</v>
      </c>
      <c r="G157" s="290"/>
      <c r="H157" s="342" t="s">
        <v>956</v>
      </c>
      <c r="I157" s="342" t="s">
        <v>918</v>
      </c>
      <c r="J157" s="342">
        <v>50</v>
      </c>
      <c r="K157" s="338"/>
    </row>
    <row r="158" spans="2:11" s="1" customFormat="1" ht="15" customHeight="1">
      <c r="B158" s="315"/>
      <c r="C158" s="342" t="s">
        <v>941</v>
      </c>
      <c r="D158" s="290"/>
      <c r="E158" s="290"/>
      <c r="F158" s="343" t="s">
        <v>922</v>
      </c>
      <c r="G158" s="290"/>
      <c r="H158" s="342" t="s">
        <v>956</v>
      </c>
      <c r="I158" s="342" t="s">
        <v>918</v>
      </c>
      <c r="J158" s="342">
        <v>50</v>
      </c>
      <c r="K158" s="338"/>
    </row>
    <row r="159" spans="2:11" s="1" customFormat="1" ht="15" customHeight="1">
      <c r="B159" s="315"/>
      <c r="C159" s="342" t="s">
        <v>90</v>
      </c>
      <c r="D159" s="290"/>
      <c r="E159" s="290"/>
      <c r="F159" s="343" t="s">
        <v>916</v>
      </c>
      <c r="G159" s="290"/>
      <c r="H159" s="342" t="s">
        <v>978</v>
      </c>
      <c r="I159" s="342" t="s">
        <v>918</v>
      </c>
      <c r="J159" s="342" t="s">
        <v>979</v>
      </c>
      <c r="K159" s="338"/>
    </row>
    <row r="160" spans="2:11" s="1" customFormat="1" ht="15" customHeight="1">
      <c r="B160" s="315"/>
      <c r="C160" s="342" t="s">
        <v>980</v>
      </c>
      <c r="D160" s="290"/>
      <c r="E160" s="290"/>
      <c r="F160" s="343" t="s">
        <v>916</v>
      </c>
      <c r="G160" s="290"/>
      <c r="H160" s="342" t="s">
        <v>981</v>
      </c>
      <c r="I160" s="342" t="s">
        <v>951</v>
      </c>
      <c r="J160" s="342"/>
      <c r="K160" s="338"/>
    </row>
    <row r="161" spans="2:11" s="1" customFormat="1" ht="15" customHeight="1">
      <c r="B161" s="344"/>
      <c r="C161" s="324"/>
      <c r="D161" s="324"/>
      <c r="E161" s="324"/>
      <c r="F161" s="324"/>
      <c r="G161" s="324"/>
      <c r="H161" s="324"/>
      <c r="I161" s="324"/>
      <c r="J161" s="324"/>
      <c r="K161" s="345"/>
    </row>
    <row r="162" spans="2:11" s="1" customFormat="1" ht="18.75" customHeight="1">
      <c r="B162" s="326"/>
      <c r="C162" s="336"/>
      <c r="D162" s="336"/>
      <c r="E162" s="336"/>
      <c r="F162" s="346"/>
      <c r="G162" s="336"/>
      <c r="H162" s="336"/>
      <c r="I162" s="336"/>
      <c r="J162" s="336"/>
      <c r="K162" s="326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982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910</v>
      </c>
      <c r="D166" s="305"/>
      <c r="E166" s="305"/>
      <c r="F166" s="305" t="s">
        <v>911</v>
      </c>
      <c r="G166" s="347"/>
      <c r="H166" s="348" t="s">
        <v>54</v>
      </c>
      <c r="I166" s="348" t="s">
        <v>57</v>
      </c>
      <c r="J166" s="305" t="s">
        <v>912</v>
      </c>
      <c r="K166" s="282"/>
    </row>
    <row r="167" spans="2:11" s="1" customFormat="1" ht="17.25" customHeight="1">
      <c r="B167" s="283"/>
      <c r="C167" s="307" t="s">
        <v>913</v>
      </c>
      <c r="D167" s="307"/>
      <c r="E167" s="307"/>
      <c r="F167" s="308" t="s">
        <v>914</v>
      </c>
      <c r="G167" s="349"/>
      <c r="H167" s="350"/>
      <c r="I167" s="350"/>
      <c r="J167" s="307" t="s">
        <v>915</v>
      </c>
      <c r="K167" s="285"/>
    </row>
    <row r="168" spans="2:11" s="1" customFormat="1" ht="5.25" customHeight="1">
      <c r="B168" s="315"/>
      <c r="C168" s="310"/>
      <c r="D168" s="310"/>
      <c r="E168" s="310"/>
      <c r="F168" s="310"/>
      <c r="G168" s="311"/>
      <c r="H168" s="310"/>
      <c r="I168" s="310"/>
      <c r="J168" s="310"/>
      <c r="K168" s="338"/>
    </row>
    <row r="169" spans="2:11" s="1" customFormat="1" ht="15" customHeight="1">
      <c r="B169" s="315"/>
      <c r="C169" s="290" t="s">
        <v>919</v>
      </c>
      <c r="D169" s="290"/>
      <c r="E169" s="290"/>
      <c r="F169" s="313" t="s">
        <v>916</v>
      </c>
      <c r="G169" s="290"/>
      <c r="H169" s="290" t="s">
        <v>956</v>
      </c>
      <c r="I169" s="290" t="s">
        <v>918</v>
      </c>
      <c r="J169" s="290">
        <v>120</v>
      </c>
      <c r="K169" s="338"/>
    </row>
    <row r="170" spans="2:11" s="1" customFormat="1" ht="15" customHeight="1">
      <c r="B170" s="315"/>
      <c r="C170" s="290" t="s">
        <v>965</v>
      </c>
      <c r="D170" s="290"/>
      <c r="E170" s="290"/>
      <c r="F170" s="313" t="s">
        <v>916</v>
      </c>
      <c r="G170" s="290"/>
      <c r="H170" s="290" t="s">
        <v>966</v>
      </c>
      <c r="I170" s="290" t="s">
        <v>918</v>
      </c>
      <c r="J170" s="290" t="s">
        <v>967</v>
      </c>
      <c r="K170" s="338"/>
    </row>
    <row r="171" spans="2:11" s="1" customFormat="1" ht="15" customHeight="1">
      <c r="B171" s="315"/>
      <c r="C171" s="290" t="s">
        <v>864</v>
      </c>
      <c r="D171" s="290"/>
      <c r="E171" s="290"/>
      <c r="F171" s="313" t="s">
        <v>916</v>
      </c>
      <c r="G171" s="290"/>
      <c r="H171" s="290" t="s">
        <v>983</v>
      </c>
      <c r="I171" s="290" t="s">
        <v>918</v>
      </c>
      <c r="J171" s="290" t="s">
        <v>967</v>
      </c>
      <c r="K171" s="338"/>
    </row>
    <row r="172" spans="2:11" s="1" customFormat="1" ht="15" customHeight="1">
      <c r="B172" s="315"/>
      <c r="C172" s="290" t="s">
        <v>921</v>
      </c>
      <c r="D172" s="290"/>
      <c r="E172" s="290"/>
      <c r="F172" s="313" t="s">
        <v>922</v>
      </c>
      <c r="G172" s="290"/>
      <c r="H172" s="290" t="s">
        <v>983</v>
      </c>
      <c r="I172" s="290" t="s">
        <v>918</v>
      </c>
      <c r="J172" s="290">
        <v>50</v>
      </c>
      <c r="K172" s="338"/>
    </row>
    <row r="173" spans="2:11" s="1" customFormat="1" ht="15" customHeight="1">
      <c r="B173" s="315"/>
      <c r="C173" s="290" t="s">
        <v>924</v>
      </c>
      <c r="D173" s="290"/>
      <c r="E173" s="290"/>
      <c r="F173" s="313" t="s">
        <v>916</v>
      </c>
      <c r="G173" s="290"/>
      <c r="H173" s="290" t="s">
        <v>983</v>
      </c>
      <c r="I173" s="290" t="s">
        <v>926</v>
      </c>
      <c r="J173" s="290"/>
      <c r="K173" s="338"/>
    </row>
    <row r="174" spans="2:11" s="1" customFormat="1" ht="15" customHeight="1">
      <c r="B174" s="315"/>
      <c r="C174" s="290" t="s">
        <v>935</v>
      </c>
      <c r="D174" s="290"/>
      <c r="E174" s="290"/>
      <c r="F174" s="313" t="s">
        <v>922</v>
      </c>
      <c r="G174" s="290"/>
      <c r="H174" s="290" t="s">
        <v>983</v>
      </c>
      <c r="I174" s="290" t="s">
        <v>918</v>
      </c>
      <c r="J174" s="290">
        <v>50</v>
      </c>
      <c r="K174" s="338"/>
    </row>
    <row r="175" spans="2:11" s="1" customFormat="1" ht="15" customHeight="1">
      <c r="B175" s="315"/>
      <c r="C175" s="290" t="s">
        <v>943</v>
      </c>
      <c r="D175" s="290"/>
      <c r="E175" s="290"/>
      <c r="F175" s="313" t="s">
        <v>922</v>
      </c>
      <c r="G175" s="290"/>
      <c r="H175" s="290" t="s">
        <v>983</v>
      </c>
      <c r="I175" s="290" t="s">
        <v>918</v>
      </c>
      <c r="J175" s="290">
        <v>50</v>
      </c>
      <c r="K175" s="338"/>
    </row>
    <row r="176" spans="2:11" s="1" customFormat="1" ht="15" customHeight="1">
      <c r="B176" s="315"/>
      <c r="C176" s="290" t="s">
        <v>941</v>
      </c>
      <c r="D176" s="290"/>
      <c r="E176" s="290"/>
      <c r="F176" s="313" t="s">
        <v>922</v>
      </c>
      <c r="G176" s="290"/>
      <c r="H176" s="290" t="s">
        <v>983</v>
      </c>
      <c r="I176" s="290" t="s">
        <v>918</v>
      </c>
      <c r="J176" s="290">
        <v>50</v>
      </c>
      <c r="K176" s="338"/>
    </row>
    <row r="177" spans="2:11" s="1" customFormat="1" ht="15" customHeight="1">
      <c r="B177" s="315"/>
      <c r="C177" s="290" t="s">
        <v>107</v>
      </c>
      <c r="D177" s="290"/>
      <c r="E177" s="290"/>
      <c r="F177" s="313" t="s">
        <v>916</v>
      </c>
      <c r="G177" s="290"/>
      <c r="H177" s="290" t="s">
        <v>984</v>
      </c>
      <c r="I177" s="290" t="s">
        <v>985</v>
      </c>
      <c r="J177" s="290"/>
      <c r="K177" s="338"/>
    </row>
    <row r="178" spans="2:11" s="1" customFormat="1" ht="15" customHeight="1">
      <c r="B178" s="315"/>
      <c r="C178" s="290" t="s">
        <v>57</v>
      </c>
      <c r="D178" s="290"/>
      <c r="E178" s="290"/>
      <c r="F178" s="313" t="s">
        <v>916</v>
      </c>
      <c r="G178" s="290"/>
      <c r="H178" s="290" t="s">
        <v>986</v>
      </c>
      <c r="I178" s="290" t="s">
        <v>987</v>
      </c>
      <c r="J178" s="290">
        <v>1</v>
      </c>
      <c r="K178" s="338"/>
    </row>
    <row r="179" spans="2:11" s="1" customFormat="1" ht="15" customHeight="1">
      <c r="B179" s="315"/>
      <c r="C179" s="290" t="s">
        <v>53</v>
      </c>
      <c r="D179" s="290"/>
      <c r="E179" s="290"/>
      <c r="F179" s="313" t="s">
        <v>916</v>
      </c>
      <c r="G179" s="290"/>
      <c r="H179" s="290" t="s">
        <v>988</v>
      </c>
      <c r="I179" s="290" t="s">
        <v>918</v>
      </c>
      <c r="J179" s="290">
        <v>20</v>
      </c>
      <c r="K179" s="338"/>
    </row>
    <row r="180" spans="2:11" s="1" customFormat="1" ht="15" customHeight="1">
      <c r="B180" s="315"/>
      <c r="C180" s="290" t="s">
        <v>54</v>
      </c>
      <c r="D180" s="290"/>
      <c r="E180" s="290"/>
      <c r="F180" s="313" t="s">
        <v>916</v>
      </c>
      <c r="G180" s="290"/>
      <c r="H180" s="290" t="s">
        <v>989</v>
      </c>
      <c r="I180" s="290" t="s">
        <v>918</v>
      </c>
      <c r="J180" s="290">
        <v>255</v>
      </c>
      <c r="K180" s="338"/>
    </row>
    <row r="181" spans="2:11" s="1" customFormat="1" ht="15" customHeight="1">
      <c r="B181" s="315"/>
      <c r="C181" s="290" t="s">
        <v>108</v>
      </c>
      <c r="D181" s="290"/>
      <c r="E181" s="290"/>
      <c r="F181" s="313" t="s">
        <v>916</v>
      </c>
      <c r="G181" s="290"/>
      <c r="H181" s="290" t="s">
        <v>880</v>
      </c>
      <c r="I181" s="290" t="s">
        <v>918</v>
      </c>
      <c r="J181" s="290">
        <v>10</v>
      </c>
      <c r="K181" s="338"/>
    </row>
    <row r="182" spans="2:11" s="1" customFormat="1" ht="15" customHeight="1">
      <c r="B182" s="315"/>
      <c r="C182" s="290" t="s">
        <v>109</v>
      </c>
      <c r="D182" s="290"/>
      <c r="E182" s="290"/>
      <c r="F182" s="313" t="s">
        <v>916</v>
      </c>
      <c r="G182" s="290"/>
      <c r="H182" s="290" t="s">
        <v>990</v>
      </c>
      <c r="I182" s="290" t="s">
        <v>951</v>
      </c>
      <c r="J182" s="290"/>
      <c r="K182" s="338"/>
    </row>
    <row r="183" spans="2:11" s="1" customFormat="1" ht="15" customHeight="1">
      <c r="B183" s="315"/>
      <c r="C183" s="290" t="s">
        <v>991</v>
      </c>
      <c r="D183" s="290"/>
      <c r="E183" s="290"/>
      <c r="F183" s="313" t="s">
        <v>916</v>
      </c>
      <c r="G183" s="290"/>
      <c r="H183" s="290" t="s">
        <v>992</v>
      </c>
      <c r="I183" s="290" t="s">
        <v>951</v>
      </c>
      <c r="J183" s="290"/>
      <c r="K183" s="338"/>
    </row>
    <row r="184" spans="2:11" s="1" customFormat="1" ht="15" customHeight="1">
      <c r="B184" s="315"/>
      <c r="C184" s="290" t="s">
        <v>980</v>
      </c>
      <c r="D184" s="290"/>
      <c r="E184" s="290"/>
      <c r="F184" s="313" t="s">
        <v>916</v>
      </c>
      <c r="G184" s="290"/>
      <c r="H184" s="290" t="s">
        <v>993</v>
      </c>
      <c r="I184" s="290" t="s">
        <v>951</v>
      </c>
      <c r="J184" s="290"/>
      <c r="K184" s="338"/>
    </row>
    <row r="185" spans="2:11" s="1" customFormat="1" ht="15" customHeight="1">
      <c r="B185" s="315"/>
      <c r="C185" s="290" t="s">
        <v>111</v>
      </c>
      <c r="D185" s="290"/>
      <c r="E185" s="290"/>
      <c r="F185" s="313" t="s">
        <v>922</v>
      </c>
      <c r="G185" s="290"/>
      <c r="H185" s="290" t="s">
        <v>994</v>
      </c>
      <c r="I185" s="290" t="s">
        <v>918</v>
      </c>
      <c r="J185" s="290">
        <v>50</v>
      </c>
      <c r="K185" s="338"/>
    </row>
    <row r="186" spans="2:11" s="1" customFormat="1" ht="15" customHeight="1">
      <c r="B186" s="315"/>
      <c r="C186" s="290" t="s">
        <v>995</v>
      </c>
      <c r="D186" s="290"/>
      <c r="E186" s="290"/>
      <c r="F186" s="313" t="s">
        <v>922</v>
      </c>
      <c r="G186" s="290"/>
      <c r="H186" s="290" t="s">
        <v>996</v>
      </c>
      <c r="I186" s="290" t="s">
        <v>997</v>
      </c>
      <c r="J186" s="290"/>
      <c r="K186" s="338"/>
    </row>
    <row r="187" spans="2:11" s="1" customFormat="1" ht="15" customHeight="1">
      <c r="B187" s="315"/>
      <c r="C187" s="290" t="s">
        <v>998</v>
      </c>
      <c r="D187" s="290"/>
      <c r="E187" s="290"/>
      <c r="F187" s="313" t="s">
        <v>922</v>
      </c>
      <c r="G187" s="290"/>
      <c r="H187" s="290" t="s">
        <v>999</v>
      </c>
      <c r="I187" s="290" t="s">
        <v>997</v>
      </c>
      <c r="J187" s="290"/>
      <c r="K187" s="338"/>
    </row>
    <row r="188" spans="2:11" s="1" customFormat="1" ht="15" customHeight="1">
      <c r="B188" s="315"/>
      <c r="C188" s="290" t="s">
        <v>1000</v>
      </c>
      <c r="D188" s="290"/>
      <c r="E188" s="290"/>
      <c r="F188" s="313" t="s">
        <v>922</v>
      </c>
      <c r="G188" s="290"/>
      <c r="H188" s="290" t="s">
        <v>1001</v>
      </c>
      <c r="I188" s="290" t="s">
        <v>997</v>
      </c>
      <c r="J188" s="290"/>
      <c r="K188" s="338"/>
    </row>
    <row r="189" spans="2:11" s="1" customFormat="1" ht="15" customHeight="1">
      <c r="B189" s="315"/>
      <c r="C189" s="351" t="s">
        <v>1002</v>
      </c>
      <c r="D189" s="290"/>
      <c r="E189" s="290"/>
      <c r="F189" s="313" t="s">
        <v>922</v>
      </c>
      <c r="G189" s="290"/>
      <c r="H189" s="290" t="s">
        <v>1003</v>
      </c>
      <c r="I189" s="290" t="s">
        <v>1004</v>
      </c>
      <c r="J189" s="352" t="s">
        <v>1005</v>
      </c>
      <c r="K189" s="338"/>
    </row>
    <row r="190" spans="2:11" s="17" customFormat="1" ht="15" customHeight="1">
      <c r="B190" s="353"/>
      <c r="C190" s="354" t="s">
        <v>1006</v>
      </c>
      <c r="D190" s="355"/>
      <c r="E190" s="355"/>
      <c r="F190" s="356" t="s">
        <v>922</v>
      </c>
      <c r="G190" s="355"/>
      <c r="H190" s="355" t="s">
        <v>1007</v>
      </c>
      <c r="I190" s="355" t="s">
        <v>1004</v>
      </c>
      <c r="J190" s="357" t="s">
        <v>1005</v>
      </c>
      <c r="K190" s="358"/>
    </row>
    <row r="191" spans="2:11" s="1" customFormat="1" ht="15" customHeight="1">
      <c r="B191" s="315"/>
      <c r="C191" s="351" t="s">
        <v>42</v>
      </c>
      <c r="D191" s="290"/>
      <c r="E191" s="290"/>
      <c r="F191" s="313" t="s">
        <v>916</v>
      </c>
      <c r="G191" s="290"/>
      <c r="H191" s="287" t="s">
        <v>1008</v>
      </c>
      <c r="I191" s="290" t="s">
        <v>1009</v>
      </c>
      <c r="J191" s="290"/>
      <c r="K191" s="338"/>
    </row>
    <row r="192" spans="2:11" s="1" customFormat="1" ht="15" customHeight="1">
      <c r="B192" s="315"/>
      <c r="C192" s="351" t="s">
        <v>1010</v>
      </c>
      <c r="D192" s="290"/>
      <c r="E192" s="290"/>
      <c r="F192" s="313" t="s">
        <v>916</v>
      </c>
      <c r="G192" s="290"/>
      <c r="H192" s="290" t="s">
        <v>1011</v>
      </c>
      <c r="I192" s="290" t="s">
        <v>951</v>
      </c>
      <c r="J192" s="290"/>
      <c r="K192" s="338"/>
    </row>
    <row r="193" spans="2:11" s="1" customFormat="1" ht="15" customHeight="1">
      <c r="B193" s="315"/>
      <c r="C193" s="351" t="s">
        <v>1012</v>
      </c>
      <c r="D193" s="290"/>
      <c r="E193" s="290"/>
      <c r="F193" s="313" t="s">
        <v>916</v>
      </c>
      <c r="G193" s="290"/>
      <c r="H193" s="290" t="s">
        <v>1013</v>
      </c>
      <c r="I193" s="290" t="s">
        <v>951</v>
      </c>
      <c r="J193" s="290"/>
      <c r="K193" s="338"/>
    </row>
    <row r="194" spans="2:11" s="1" customFormat="1" ht="15" customHeight="1">
      <c r="B194" s="315"/>
      <c r="C194" s="351" t="s">
        <v>1014</v>
      </c>
      <c r="D194" s="290"/>
      <c r="E194" s="290"/>
      <c r="F194" s="313" t="s">
        <v>922</v>
      </c>
      <c r="G194" s="290"/>
      <c r="H194" s="290" t="s">
        <v>1015</v>
      </c>
      <c r="I194" s="290" t="s">
        <v>951</v>
      </c>
      <c r="J194" s="290"/>
      <c r="K194" s="338"/>
    </row>
    <row r="195" spans="2:11" s="1" customFormat="1" ht="15" customHeight="1">
      <c r="B195" s="344"/>
      <c r="C195" s="359"/>
      <c r="D195" s="324"/>
      <c r="E195" s="324"/>
      <c r="F195" s="324"/>
      <c r="G195" s="324"/>
      <c r="H195" s="324"/>
      <c r="I195" s="324"/>
      <c r="J195" s="324"/>
      <c r="K195" s="345"/>
    </row>
    <row r="196" spans="2:11" s="1" customFormat="1" ht="18.75" customHeight="1">
      <c r="B196" s="326"/>
      <c r="C196" s="336"/>
      <c r="D196" s="336"/>
      <c r="E196" s="336"/>
      <c r="F196" s="346"/>
      <c r="G196" s="336"/>
      <c r="H196" s="336"/>
      <c r="I196" s="336"/>
      <c r="J196" s="336"/>
      <c r="K196" s="326"/>
    </row>
    <row r="197" spans="2:11" s="1" customFormat="1" ht="18.75" customHeight="1">
      <c r="B197" s="326"/>
      <c r="C197" s="336"/>
      <c r="D197" s="336"/>
      <c r="E197" s="336"/>
      <c r="F197" s="346"/>
      <c r="G197" s="336"/>
      <c r="H197" s="336"/>
      <c r="I197" s="336"/>
      <c r="J197" s="336"/>
      <c r="K197" s="326"/>
    </row>
    <row r="198" spans="2:11" s="1" customFormat="1" ht="18.75" customHeight="1">
      <c r="B198" s="298"/>
      <c r="C198" s="298"/>
      <c r="D198" s="298"/>
      <c r="E198" s="298"/>
      <c r="F198" s="298"/>
      <c r="G198" s="298"/>
      <c r="H198" s="298"/>
      <c r="I198" s="298"/>
      <c r="J198" s="298"/>
      <c r="K198" s="298"/>
    </row>
    <row r="199" spans="2:11" s="1" customFormat="1" ht="13.5">
      <c r="B199" s="277"/>
      <c r="C199" s="278"/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1">
      <c r="B200" s="280"/>
      <c r="C200" s="281" t="s">
        <v>1016</v>
      </c>
      <c r="D200" s="281"/>
      <c r="E200" s="281"/>
      <c r="F200" s="281"/>
      <c r="G200" s="281"/>
      <c r="H200" s="281"/>
      <c r="I200" s="281"/>
      <c r="J200" s="281"/>
      <c r="K200" s="282"/>
    </row>
    <row r="201" spans="2:11" s="1" customFormat="1" ht="25.5" customHeight="1">
      <c r="B201" s="280"/>
      <c r="C201" s="360" t="s">
        <v>1017</v>
      </c>
      <c r="D201" s="360"/>
      <c r="E201" s="360"/>
      <c r="F201" s="360" t="s">
        <v>1018</v>
      </c>
      <c r="G201" s="361"/>
      <c r="H201" s="360" t="s">
        <v>1019</v>
      </c>
      <c r="I201" s="360"/>
      <c r="J201" s="360"/>
      <c r="K201" s="282"/>
    </row>
    <row r="202" spans="2:11" s="1" customFormat="1" ht="5.25" customHeight="1">
      <c r="B202" s="315"/>
      <c r="C202" s="310"/>
      <c r="D202" s="310"/>
      <c r="E202" s="310"/>
      <c r="F202" s="310"/>
      <c r="G202" s="336"/>
      <c r="H202" s="310"/>
      <c r="I202" s="310"/>
      <c r="J202" s="310"/>
      <c r="K202" s="338"/>
    </row>
    <row r="203" spans="2:11" s="1" customFormat="1" ht="15" customHeight="1">
      <c r="B203" s="315"/>
      <c r="C203" s="290" t="s">
        <v>1009</v>
      </c>
      <c r="D203" s="290"/>
      <c r="E203" s="290"/>
      <c r="F203" s="313" t="s">
        <v>43</v>
      </c>
      <c r="G203" s="290"/>
      <c r="H203" s="290" t="s">
        <v>1020</v>
      </c>
      <c r="I203" s="290"/>
      <c r="J203" s="290"/>
      <c r="K203" s="338"/>
    </row>
    <row r="204" spans="2:11" s="1" customFormat="1" ht="15" customHeight="1">
      <c r="B204" s="315"/>
      <c r="C204" s="290"/>
      <c r="D204" s="290"/>
      <c r="E204" s="290"/>
      <c r="F204" s="313" t="s">
        <v>44</v>
      </c>
      <c r="G204" s="290"/>
      <c r="H204" s="290" t="s">
        <v>1021</v>
      </c>
      <c r="I204" s="290"/>
      <c r="J204" s="290"/>
      <c r="K204" s="338"/>
    </row>
    <row r="205" spans="2:11" s="1" customFormat="1" ht="15" customHeight="1">
      <c r="B205" s="315"/>
      <c r="C205" s="290"/>
      <c r="D205" s="290"/>
      <c r="E205" s="290"/>
      <c r="F205" s="313" t="s">
        <v>47</v>
      </c>
      <c r="G205" s="290"/>
      <c r="H205" s="290" t="s">
        <v>1022</v>
      </c>
      <c r="I205" s="290"/>
      <c r="J205" s="290"/>
      <c r="K205" s="338"/>
    </row>
    <row r="206" spans="2:11" s="1" customFormat="1" ht="15" customHeight="1">
      <c r="B206" s="315"/>
      <c r="C206" s="290"/>
      <c r="D206" s="290"/>
      <c r="E206" s="290"/>
      <c r="F206" s="313" t="s">
        <v>45</v>
      </c>
      <c r="G206" s="290"/>
      <c r="H206" s="290" t="s">
        <v>1023</v>
      </c>
      <c r="I206" s="290"/>
      <c r="J206" s="290"/>
      <c r="K206" s="338"/>
    </row>
    <row r="207" spans="2:11" s="1" customFormat="1" ht="15" customHeight="1">
      <c r="B207" s="315"/>
      <c r="C207" s="290"/>
      <c r="D207" s="290"/>
      <c r="E207" s="290"/>
      <c r="F207" s="313" t="s">
        <v>46</v>
      </c>
      <c r="G207" s="290"/>
      <c r="H207" s="290" t="s">
        <v>1024</v>
      </c>
      <c r="I207" s="290"/>
      <c r="J207" s="290"/>
      <c r="K207" s="338"/>
    </row>
    <row r="208" spans="2:11" s="1" customFormat="1" ht="15" customHeight="1">
      <c r="B208" s="315"/>
      <c r="C208" s="290"/>
      <c r="D208" s="290"/>
      <c r="E208" s="290"/>
      <c r="F208" s="313"/>
      <c r="G208" s="290"/>
      <c r="H208" s="290"/>
      <c r="I208" s="290"/>
      <c r="J208" s="290"/>
      <c r="K208" s="338"/>
    </row>
    <row r="209" spans="2:11" s="1" customFormat="1" ht="15" customHeight="1">
      <c r="B209" s="315"/>
      <c r="C209" s="290" t="s">
        <v>963</v>
      </c>
      <c r="D209" s="290"/>
      <c r="E209" s="290"/>
      <c r="F209" s="313" t="s">
        <v>79</v>
      </c>
      <c r="G209" s="290"/>
      <c r="H209" s="290" t="s">
        <v>1025</v>
      </c>
      <c r="I209" s="290"/>
      <c r="J209" s="290"/>
      <c r="K209" s="338"/>
    </row>
    <row r="210" spans="2:11" s="1" customFormat="1" ht="15" customHeight="1">
      <c r="B210" s="315"/>
      <c r="C210" s="290"/>
      <c r="D210" s="290"/>
      <c r="E210" s="290"/>
      <c r="F210" s="313" t="s">
        <v>858</v>
      </c>
      <c r="G210" s="290"/>
      <c r="H210" s="290" t="s">
        <v>859</v>
      </c>
      <c r="I210" s="290"/>
      <c r="J210" s="290"/>
      <c r="K210" s="338"/>
    </row>
    <row r="211" spans="2:11" s="1" customFormat="1" ht="15" customHeight="1">
      <c r="B211" s="315"/>
      <c r="C211" s="290"/>
      <c r="D211" s="290"/>
      <c r="E211" s="290"/>
      <c r="F211" s="313" t="s">
        <v>856</v>
      </c>
      <c r="G211" s="290"/>
      <c r="H211" s="290" t="s">
        <v>1026</v>
      </c>
      <c r="I211" s="290"/>
      <c r="J211" s="290"/>
      <c r="K211" s="338"/>
    </row>
    <row r="212" spans="2:11" s="1" customFormat="1" ht="15" customHeight="1">
      <c r="B212" s="362"/>
      <c r="C212" s="290"/>
      <c r="D212" s="290"/>
      <c r="E212" s="290"/>
      <c r="F212" s="313" t="s">
        <v>860</v>
      </c>
      <c r="G212" s="351"/>
      <c r="H212" s="342" t="s">
        <v>861</v>
      </c>
      <c r="I212" s="342"/>
      <c r="J212" s="342"/>
      <c r="K212" s="363"/>
    </row>
    <row r="213" spans="2:11" s="1" customFormat="1" ht="15" customHeight="1">
      <c r="B213" s="362"/>
      <c r="C213" s="290"/>
      <c r="D213" s="290"/>
      <c r="E213" s="290"/>
      <c r="F213" s="313" t="s">
        <v>862</v>
      </c>
      <c r="G213" s="351"/>
      <c r="H213" s="342" t="s">
        <v>1027</v>
      </c>
      <c r="I213" s="342"/>
      <c r="J213" s="342"/>
      <c r="K213" s="363"/>
    </row>
    <row r="214" spans="2:11" s="1" customFormat="1" ht="15" customHeight="1">
      <c r="B214" s="362"/>
      <c r="C214" s="290"/>
      <c r="D214" s="290"/>
      <c r="E214" s="290"/>
      <c r="F214" s="313"/>
      <c r="G214" s="351"/>
      <c r="H214" s="342"/>
      <c r="I214" s="342"/>
      <c r="J214" s="342"/>
      <c r="K214" s="363"/>
    </row>
    <row r="215" spans="2:11" s="1" customFormat="1" ht="15" customHeight="1">
      <c r="B215" s="362"/>
      <c r="C215" s="290" t="s">
        <v>987</v>
      </c>
      <c r="D215" s="290"/>
      <c r="E215" s="290"/>
      <c r="F215" s="313">
        <v>1</v>
      </c>
      <c r="G215" s="351"/>
      <c r="H215" s="342" t="s">
        <v>1028</v>
      </c>
      <c r="I215" s="342"/>
      <c r="J215" s="342"/>
      <c r="K215" s="363"/>
    </row>
    <row r="216" spans="2:11" s="1" customFormat="1" ht="15" customHeight="1">
      <c r="B216" s="362"/>
      <c r="C216" s="290"/>
      <c r="D216" s="290"/>
      <c r="E216" s="290"/>
      <c r="F216" s="313">
        <v>2</v>
      </c>
      <c r="G216" s="351"/>
      <c r="H216" s="342" t="s">
        <v>1029</v>
      </c>
      <c r="I216" s="342"/>
      <c r="J216" s="342"/>
      <c r="K216" s="363"/>
    </row>
    <row r="217" spans="2:11" s="1" customFormat="1" ht="15" customHeight="1">
      <c r="B217" s="362"/>
      <c r="C217" s="290"/>
      <c r="D217" s="290"/>
      <c r="E217" s="290"/>
      <c r="F217" s="313">
        <v>3</v>
      </c>
      <c r="G217" s="351"/>
      <c r="H217" s="342" t="s">
        <v>1030</v>
      </c>
      <c r="I217" s="342"/>
      <c r="J217" s="342"/>
      <c r="K217" s="363"/>
    </row>
    <row r="218" spans="2:11" s="1" customFormat="1" ht="15" customHeight="1">
      <c r="B218" s="362"/>
      <c r="C218" s="290"/>
      <c r="D218" s="290"/>
      <c r="E218" s="290"/>
      <c r="F218" s="313">
        <v>4</v>
      </c>
      <c r="G218" s="351"/>
      <c r="H218" s="342" t="s">
        <v>1031</v>
      </c>
      <c r="I218" s="342"/>
      <c r="J218" s="342"/>
      <c r="K218" s="363"/>
    </row>
    <row r="219" spans="2:11" s="1" customFormat="1" ht="12.75" customHeight="1">
      <c r="B219" s="364"/>
      <c r="C219" s="365"/>
      <c r="D219" s="365"/>
      <c r="E219" s="365"/>
      <c r="F219" s="365"/>
      <c r="G219" s="365"/>
      <c r="H219" s="365"/>
      <c r="I219" s="365"/>
      <c r="J219" s="365"/>
      <c r="K219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DESKTOP-R19VL48\Jára</cp:lastModifiedBy>
  <dcterms:created xsi:type="dcterms:W3CDTF">2024-03-18T08:00:17Z</dcterms:created>
  <dcterms:modified xsi:type="dcterms:W3CDTF">2024-03-18T08:00:20Z</dcterms:modified>
  <cp:category/>
  <cp:version/>
  <cp:contentType/>
  <cp:contentStatus/>
</cp:coreProperties>
</file>