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9"/>
  <workbookPr/>
  <bookViews>
    <workbookView xWindow="0" yWindow="0" windowWidth="28800" windowHeight="11625" activeTab="1"/>
  </bookViews>
  <sheets>
    <sheet name="Rekapitulace" sheetId="3" r:id="rId1"/>
    <sheet name="SO 201" sheetId="2" r:id="rId2"/>
  </sheets>
  <definedNames/>
  <calcPr calcId="191028"/>
</workbook>
</file>

<file path=xl/sharedStrings.xml><?xml version="1.0" encoding="utf-8"?>
<sst xmlns="http://schemas.openxmlformats.org/spreadsheetml/2006/main" count="687" uniqueCount="313">
  <si>
    <t>EstiCon</t>
  </si>
  <si>
    <t>Firma:</t>
  </si>
  <si>
    <t>Rekapitulace ceny</t>
  </si>
  <si>
    <t>Stavba: xxx004 - Chomutov: Oprava lávky L-16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</si>
  <si>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</si>
  <si>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</si>
  <si>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</si>
  <si>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</si>
  <si>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</si>
  <si>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</si>
  <si>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</si>
  <si>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SO 201</t>
  </si>
  <si>
    <t>Oprava lávky L-16</t>
  </si>
  <si>
    <t>Soupis prací objektu</t>
  </si>
  <si>
    <t>S</t>
  </si>
  <si>
    <t>Stavba:</t>
  </si>
  <si>
    <t>xxx004</t>
  </si>
  <si>
    <t>Chomutov: Oprava lávky L-16</t>
  </si>
  <si>
    <t>O</t>
  </si>
  <si>
    <t>Rozpočet: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</si>
  <si>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</si>
  <si>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</si>
  <si>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</si>
  <si>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</si>
  <si>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</si>
  <si>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</si>
  <si>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</si>
  <si>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Cena</t>
  </si>
  <si>
    <t>Jednotková</t>
  </si>
  <si>
    <t>Celkem</t>
  </si>
  <si>
    <t>SD</t>
  </si>
  <si>
    <t>0</t>
  </si>
  <si>
    <t>Všeobecné konstrukce a práce</t>
  </si>
  <si>
    <t>P</t>
  </si>
  <si>
    <t>014101</t>
  </si>
  <si>
    <t>POPLATKY ZA SKLÁDKU</t>
  </si>
  <si>
    <t>M3</t>
  </si>
  <si>
    <t>PP</t>
  </si>
  <si>
    <t>Poplatky za skládku vykopané zeminy.</t>
  </si>
  <si>
    <t>VV</t>
  </si>
  <si>
    <t>výkop na skládku 168,3 = 168,300 [A]</t>
  </si>
  <si>
    <t>TS</t>
  </si>
  <si>
    <t>zahrnuje veškeré poplatky provozovateli skládky související s uložením odpadu na skládce.</t>
  </si>
  <si>
    <t>02710</t>
  </si>
  <si>
    <t/>
  </si>
  <si>
    <t>POMOC PRÁCE ZŘÍZ NEBO ZAJIŠŤ OBJÍŽĎKY A PŘÍSTUP CESTY</t>
  </si>
  <si>
    <t>KPL</t>
  </si>
  <si>
    <t>Značení obchozí trasy a ostatní potřebná DIO.</t>
  </si>
  <si>
    <t>zahrnuje veškeré náklady spojené s objednatelem požadovanými zařízeními</t>
  </si>
  <si>
    <t>029113</t>
  </si>
  <si>
    <t>OSTATNÍ POŽADAVKY - GEODETICKÉ ZAMĚŘENÍ - CELKY</t>
  </si>
  <si>
    <t>KUS</t>
  </si>
  <si>
    <t>Zaměření povrchu pro účely upřesnění výškového vedení komunikace.</t>
  </si>
  <si>
    <t>zahrnuje veškeré náklady spojené s objednatelem požadovanými pracemi</t>
  </si>
  <si>
    <t>029412</t>
  </si>
  <si>
    <t>OSTATNÍ POŽADAVKY - VYPRACOVÁNÍ MOSTNÍHO LISTU</t>
  </si>
  <si>
    <t>02943</t>
  </si>
  <si>
    <t>OSTATNÍ POŽADAVKY - VYPRACOVÁNÍ RDS</t>
  </si>
  <si>
    <t>02944</t>
  </si>
  <si>
    <t>OSTAT POŽADAVKY - DOKUMENTACE SKUTEC PROVEDENÍ V DIGIT FORME</t>
  </si>
  <si>
    <t>Včetně zaměření jako podklad pro DSPS.</t>
  </si>
  <si>
    <t>02953</t>
  </si>
  <si>
    <t>OSTATNÍ POŽADAVKY - HLAVNÍ MOSTNÍ PROHLÍDKA</t>
  </si>
  <si>
    <t>položka zahrnuje :
- úkony dle ČSN 73 6221
- provedení hlavní mostní prohlídky oprávněnou fyzickou nebo právnickou osobou
- vyhotovení záznamu (protokolu), který jednoznačně definuje stav mostu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</si>
  <si>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</si>
  <si>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</si>
  <si>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</si>
  <si>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03730</t>
  </si>
  <si>
    <t>POMOC PRÁCE ZAJIŠŤ NEBO ZŘÍZ OCHRANU INŽENÝRSKÝCH SÍTÍ</t>
  </si>
  <si>
    <t>Ochrana stávající lampy VO a příslušného kabelu.
Zahrnuje: odpojení, vyjmutí a uschování kabelu, osazení do chráničky, zpětné zapojení.</t>
  </si>
  <si>
    <t>zahrnuje objednatelem povolené náklady na požadovaná zařízení zhotovitele</t>
  </si>
  <si>
    <t>1</t>
  </si>
  <si>
    <t>Zemní práce</t>
  </si>
  <si>
    <t>11313</t>
  </si>
  <si>
    <t>ODSTRANĚNÍ KRYTU ZPEVNĚNÝCH PLOCH S ASFALTOVÝM POJIVEM</t>
  </si>
  <si>
    <t>Vybourání vozovky pod mostem. Předpokládá se zpětné využítí materiálu.</t>
  </si>
  <si>
    <t>měřeno v ACAD 2*0,5*(5,9+2*0,5)*0,1 = 0,690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</si>
  <si>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</si>
  <si>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113746</t>
  </si>
  <si>
    <t>FRÉZOVÁNÍ ZPEVNĚNÝCH PLOCH ASFALTOVÝCH TL. DO 100MM</t>
  </si>
  <si>
    <t>M2</t>
  </si>
  <si>
    <t>Frézování stávající vozovky tl. 100 mm. Předpokládá se zpětné využítí materiálu.</t>
  </si>
  <si>
    <t>13173</t>
  </si>
  <si>
    <t>HLOUBENÍ JAM ZAPAŽ I NEPAŽ TŘ. I</t>
  </si>
  <si>
    <t>Výkopové práce.</t>
  </si>
  <si>
    <t>pod vozovkou 32,0*4,7 = 150,400 [A]</t>
  </si>
  <si>
    <t>gabiony vlevo 1,6*4,0 = 6,400 [B]</t>
  </si>
  <si>
    <t>gabiony vpravo 1,4*4,0 = 5,600 [C]</t>
  </si>
  <si>
    <t>jímky 4,9+1,0 = 5,900 [D]</t>
  </si>
  <si>
    <t>pod mostem a okolo křídel 0,5*0,25*(2*6,9+7,8+23,4+7+23,4) = 9,425 [E]</t>
  </si>
  <si>
    <t>celkem = 177,725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</si>
  <si>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</si>
  <si>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17120</t>
  </si>
  <si>
    <t>ULOŽENÍ SYPANINY DO NÁSYPŮ A NA SKLÁDKY BEZ ZHUTNĚNÍ</t>
  </si>
  <si>
    <t>Uložení výkopu na skládku / mezideponii.</t>
  </si>
  <si>
    <t>viz pol 13176 177,725 = 177,725 [A]</t>
  </si>
  <si>
    <t>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</si>
  <si>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17180</t>
  </si>
  <si>
    <t>ULOŽENÍ SYPANINY DO NÁSYPŮ Z NAKUPOVANÝCH MATERIÁLŮ</t>
  </si>
  <si>
    <t>Rozšíření násypovéo tělesa.</t>
  </si>
  <si>
    <t>vlevo 10,0*0,5 = 5,000 [A]</t>
  </si>
  <si>
    <t>vpravo 5,0 = 5,000 [B]</t>
  </si>
  <si>
    <t>celkem = 10,000</t>
  </si>
  <si>
    <t>položka zahrnuje:
- kompletní provedení zemní konstrukce (násypového tělesa včetně aktivní zóny)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</si>
  <si>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17411</t>
  </si>
  <si>
    <t>ZÁSYP JAM A RÝH ZEMINOU SE ZHUTNĚNÍM</t>
  </si>
  <si>
    <t>Zpětný zásyp pod mostem a okolo křídel. Bude použit vytěžený materiál.</t>
  </si>
  <si>
    <t>pod mostem a okolo křídel 0,5*0,25*(2*6,9+7,8+23,4+7+23,4) = 9,425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</si>
  <si>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</si>
  <si>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2</t>
  </si>
  <si>
    <t>Základy</t>
  </si>
  <si>
    <t>21461</t>
  </si>
  <si>
    <t>SEPARAČNÍ GEOTEXTILIE</t>
  </si>
  <si>
    <t>Separační geotextílie u gabinových zdí.</t>
  </si>
  <si>
    <t>měřeno v ACAD 2*(2+2+0,6) = 9,200 [A]</t>
  </si>
  <si>
    <t>Položka zahrnuje:
- dodávku předepsané geotextilie
- úpravu, očištění a ochranu podkladu
- přichycení k podkladu, případně zatížení
- úpravy spojů a zajištění okrajů
- úpravy pro odvodnění
- nutné přesahy
- mimostaveništní a vnitrostaveništní dopravu</t>
  </si>
  <si>
    <t>26193</t>
  </si>
  <si>
    <t>VRTY PRO KOTV, INJEKT, MIKROPIL NA POVR TŘ V A VI D DO 150MM</t>
  </si>
  <si>
    <t>M</t>
  </si>
  <si>
    <t>Vrt skrz poprsní teď pro vyústění odvodnění průměr 100 mm.</t>
  </si>
  <si>
    <t>měřeno v ACAD 1*0,75 = 0,750 [A]</t>
  </si>
  <si>
    <t>položka zahrnuje:
přemístění, montáž a demontáž vrtných souprav
svislou dopravu zeminy z vrtu
vodorovnou dopravu zeminy bez uložení na skládku
případně nutné pažení dočasné (včetně odpažení) i trvalé</t>
  </si>
  <si>
    <t>26195</t>
  </si>
  <si>
    <t>VRTY PRO KOTV, INJEKT, MIKROPIL NA POVR TŘ V A VI D DO 300MM</t>
  </si>
  <si>
    <t>Vrt skrz poprsní teď pro vyústění drenáže průměr drenáže.</t>
  </si>
  <si>
    <t>měřeno v ACAD 3*0,75 = 2,250 [A]</t>
  </si>
  <si>
    <t>28999</t>
  </si>
  <si>
    <t>OPLÁŠTĚNÍ (ZPEVNĚNÍ) Z FÓLIE</t>
  </si>
  <si>
    <t>Foliová izolace klenby. Včetně kotvení do stávající konstrukce pomocí lišty z nekorodujícího materiálu.</t>
  </si>
  <si>
    <t>půdorys 154,0 = 154,000 [A]</t>
  </si>
  <si>
    <t>stěny 2*24,0 = 48,000 [B]</t>
  </si>
  <si>
    <t>celkem = 202,000</t>
  </si>
  <si>
    <t>Položka zahrnuje:
- dodávku předepsané fólie
- úpravu, očištění a ochranu podkladu
- přichycení k podkladu, případně zatížení
- úpravy spojů a zajištění okrajů
- úpravy pro odvodnění
- nutné přesahy
- mimostaveništní a vnitrostaveništní dopravu</t>
  </si>
  <si>
    <t>3</t>
  </si>
  <si>
    <t>Svislé konstrukce</t>
  </si>
  <si>
    <t>327215</t>
  </si>
  <si>
    <t>PŘEZDĚNÍ ZDÍ Z KAMENNÉHO ZDIVA</t>
  </si>
  <si>
    <t>Přezdění křídel a čelních zdí.</t>
  </si>
  <si>
    <t>položka zahrnuje rozebrání stávajícího zdiva, nezbytnou manipulaci s rozebraným materiálem (nakládání, doprava, složení, očištění, odvoz nepoužitelného materiálu a suti), vyzdění z tohoto materiálu (bez dodávky nového) včetně dodávky předepsaného materiálu pro výplň spar.</t>
  </si>
  <si>
    <t>3272C7</t>
  </si>
  <si>
    <t>ZDI OPĚR, ZÁRUB, NÁBŘEŽ Z GABIONŮ ČÁSTEČNĚ ROVNANÝCH, DRÁT O4,0MM, POVRCHOVÁ ÚPRAVA Zn + Al</t>
  </si>
  <si>
    <t>Nové gabionové opěrné zdi. Specifikace viz TZ.</t>
  </si>
  <si>
    <t>měřeno v ACAD 2*(2*0,6*1,2) = 2,880 [A]</t>
  </si>
  <si>
    <t>- položka zahrnuje dodávku a osazení drátěných košů s výplní lomovým kamenem.
- gabionové matrace se vykazují v pol.č.2722**.</t>
  </si>
  <si>
    <t>4</t>
  </si>
  <si>
    <t>Vodorovné konstrukce</t>
  </si>
  <si>
    <t>451313</t>
  </si>
  <si>
    <t>PODKLADNÍ A VÝPLŇOVÉ VRSTVY Z PROSTÉHO BETONU C16/20</t>
  </si>
  <si>
    <t>Podkladní beton pod gabionovými zdmi C16/20n.</t>
  </si>
  <si>
    <t>měřeno v ACAD 2*(2,2*0,8*0,1) = 0,352 [A]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</si>
  <si>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</si>
  <si>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45152</t>
  </si>
  <si>
    <t>PODKLADNÍ A VÝPLŇOVÉ VRSTVY Z KAMENIVA DRCENÉHO</t>
  </si>
  <si>
    <t>Ochranný zásyp klenby podle čl. 5.7. ČSN 73 6244.</t>
  </si>
  <si>
    <t>měřeno v ACAD 23,0*4,7 = 108,100 [A]</t>
  </si>
  <si>
    <t>položka zahrnuje dodávku předepsaného kameniva, mimostaveništní a vnitrostaveništní dopravu a jeho uložení
není-li v zadávací dokumentaci uvedeno jinak, jedná se o nakupovaný materiál</t>
  </si>
  <si>
    <t>Lože izolace ze štěrkopísku.</t>
  </si>
  <si>
    <t>měřeno v ACAD 154,0*0,1 = 15,400 [A]</t>
  </si>
  <si>
    <t>45745</t>
  </si>
  <si>
    <t>VYROVNÁVACÍ A SPÁD VRSTVY Z MALTY CEMENT</t>
  </si>
  <si>
    <t>Vyrovnání povrchu pod izolací.</t>
  </si>
  <si>
    <t>měřeno v ACAD (61,0+14,1)*0,02 = 1,502 [A]</t>
  </si>
  <si>
    <t>položka zahrnuje:
- dodání cementové malty předepsané kvality a její rozprostření v předepsané tloušťce a v předepsaném tvaru</t>
  </si>
  <si>
    <t>45852</t>
  </si>
  <si>
    <t>VÝPLŇ ZA OPĚRAMI A ZDMI Z KAMENIVA DRCENÉHO</t>
  </si>
  <si>
    <t>Zásyp gabionu.</t>
  </si>
  <si>
    <t>vlevo 1,0*4,0 = 4,000 [A]</t>
  </si>
  <si>
    <t>vpravo 0,75*4,0 = 3,000 [B]</t>
  </si>
  <si>
    <t>celkem = 7,000</t>
  </si>
  <si>
    <t>46251</t>
  </si>
  <si>
    <t>ZÁHOZ Z LOMOVÉHO KAMENE</t>
  </si>
  <si>
    <t>Zpevnění pod vyústěním odvodnění.</t>
  </si>
  <si>
    <t>měřeno v ACAD 1,05*1,6*0,5 = 0,840 [A]</t>
  </si>
  <si>
    <t>položka zahrnuje:
- dodávku a zához lomového kamene předepsané frakce včetně mimostaveništní a vnitrostaveništní dopravy
není-li v zadávací dokumentaci uvedeno jinak, jedná se o nakupovaný materiál</t>
  </si>
  <si>
    <t>5</t>
  </si>
  <si>
    <t>Komunikace</t>
  </si>
  <si>
    <t>56332</t>
  </si>
  <si>
    <t>VOZOVKOVÉ VRSTVY ZE ŠTĚRKODRTI TL. DO 100MM</t>
  </si>
  <si>
    <t>Přírodní drcené kamenivo 0/16.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</si>
  <si>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</si>
  <si>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56333</t>
  </si>
  <si>
    <t>VOZOVKOVÉ VRSTVY ZE ŠTĚRKODRTI TL. DO 150MM</t>
  </si>
  <si>
    <t>Štěrkodrť ŠDB.</t>
  </si>
  <si>
    <t>56334</t>
  </si>
  <si>
    <t>VOZOVKOVÉ VRSTVY ZE ŠTĚRKODRTI TL. DO 200MM</t>
  </si>
  <si>
    <t>zvýšené obruby 31,05 = 31,050 [A]</t>
  </si>
  <si>
    <t>574A33</t>
  </si>
  <si>
    <t>ASFALTOVÝ BETON PRO OBRUSNÉ VRSTVY ACO 11 TL. 40MM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</si>
  <si>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</si>
  <si>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574A55</t>
  </si>
  <si>
    <t>ASFALTOVÝ BETON PRO OBRUSNÉ VRSTVY ACO 16 TL. 60MM</t>
  </si>
  <si>
    <t>Nová vozovka pod mostem.</t>
  </si>
  <si>
    <t>měřeno v ACAD 2*0,5*(5,9+2*0,5) = 6,900 [A]</t>
  </si>
  <si>
    <t>58222</t>
  </si>
  <si>
    <t>DLÁŽDĚNÉ KRYTY Z DROBNÝCH KOSTEK DO LOŽE Z MC</t>
  </si>
  <si>
    <t>Betonová dlažba DL 60. Včetně lože dlažby tl. 30 mm z betonu X16/20n XF1.</t>
  </si>
  <si>
    <t>vlevo 34,1*0,5 = 17,050 [A]</t>
  </si>
  <si>
    <t>vpravo 34,2*0,5 = 17,100 [B]</t>
  </si>
  <si>
    <t>celkem = 34,150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</si>
  <si>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</si>
  <si>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6</t>
  </si>
  <si>
    <t>Úpravy povrchů, podlahy, výplně otvorů</t>
  </si>
  <si>
    <t>62745</t>
  </si>
  <si>
    <t>SPÁROVÁNÍ STARÉHO ZDIVA CEMENTOVOU MALTOU</t>
  </si>
  <si>
    <t>Spárování římsy.</t>
  </si>
  <si>
    <t>římsy 14,8+13,8 = 28,600 [A]</t>
  </si>
  <si>
    <t>položka zahrnuje:
dodávku veškerého materiálu potřebného pro předepsanou úpravu v předepsané kvalitě
vyčištění spar (vyškrábání), vypláchnutí spar vodou, očištění povrchu
spárování
odklizení suti a přebytečného materiálu
potřebná lešení</t>
  </si>
  <si>
    <t>62746</t>
  </si>
  <si>
    <t>R</t>
  </si>
  <si>
    <t>SPÁROVÁNÍ STARÉHO ZDIVA VÁPENNOU MALTOU</t>
  </si>
  <si>
    <t>Hloubkové přespárování stávajícího zdiva klenby.</t>
  </si>
  <si>
    <t>rub - svislé plochy 29,0+32,0 = 61,000 [A]</t>
  </si>
  <si>
    <t>rub - vodorovné plochy 3,0*4,7 = 14,100 [B]</t>
  </si>
  <si>
    <t>líc - svislé plochy 82,5+104,4+13,2 = 200,100 [C]</t>
  </si>
  <si>
    <t>líc - klenba 37,8 = 37,800 [D]</t>
  </si>
  <si>
    <t>celkem = 313,000</t>
  </si>
  <si>
    <t>7</t>
  </si>
  <si>
    <t>Přidružená stavební výroba</t>
  </si>
  <si>
    <t>711509</t>
  </si>
  <si>
    <t>OCHRANA IZOLACE NA POVRCHU TEXTILIÍ</t>
  </si>
  <si>
    <t>Ochrana izolace  - geotextilie min. 600 g/m2.</t>
  </si>
  <si>
    <t>viz položka č, 28999 202 = 202,000 [A]</t>
  </si>
  <si>
    <t>položka zahrnuje:
- dodání  předepsaného ochranného materiálu
- zřízení ochrany izolace</t>
  </si>
  <si>
    <t>78382</t>
  </si>
  <si>
    <t>NÁTĚRY BETON KONSTR TYP S2 (OS-B)</t>
  </si>
  <si>
    <t>Nátěr betonových říms.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</si>
  <si>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</si>
  <si>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8</t>
  </si>
  <si>
    <t>Potrubí</t>
  </si>
  <si>
    <t>87427</t>
  </si>
  <si>
    <t>POTRUBÍ Z TRUB PLASTOVÝCH ODPADNÍCH DN DO 100MM</t>
  </si>
  <si>
    <t>Svod odvodnění z vpusti.</t>
  </si>
  <si>
    <t>předpoklad 1,4 = 1,400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</si>
  <si>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</si>
  <si>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87434</t>
  </si>
  <si>
    <t>POTRUBÍ Z TRUB PLASTOVÝCH ODPADNÍCH DN DO 200MM</t>
  </si>
  <si>
    <t>Vyústění rubové drenáže skrz poprsní zeď.</t>
  </si>
  <si>
    <t>měřeno v ACAD 2,25 = 2,250 [A]</t>
  </si>
  <si>
    <t>87533</t>
  </si>
  <si>
    <t>POTRUBÍ DREN Z TRUB PLAST DN DO 150MM</t>
  </si>
  <si>
    <t>Vývod drenáže.</t>
  </si>
  <si>
    <t>měřeno v ACAD 3*1,0 = 3,000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</si>
  <si>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</t>
  </si>
  <si>
    <t>875332</t>
  </si>
  <si>
    <t>POTRUBÍ DREN Z TRUB PLAST DN DO 150MM DĚROVANÝCH</t>
  </si>
  <si>
    <t>měřeno v ACAD 34,0+2*5,2 = 44,400 [A]</t>
  </si>
  <si>
    <t>89742</t>
  </si>
  <si>
    <t>VPUSŤ CHODNÍKOVÁ Z BETON DÍLCŮ</t>
  </si>
  <si>
    <t>Vpusť 300/300 mm.</t>
  </si>
  <si>
    <t>počet ks 1 = 1,000 [A]</t>
  </si>
  <si>
    <t>položka zahrnuje:
dodávku a osazení předepsaného dílce včetně mříže
předepsané podkladní konstrukce</t>
  </si>
  <si>
    <t>9</t>
  </si>
  <si>
    <t>Ostatní konstrukce a práce</t>
  </si>
  <si>
    <t>délka zábradlí 2*32,0 = 64,000 [A]</t>
  </si>
  <si>
    <t>9111B3</t>
  </si>
  <si>
    <t>Demontáž stávajícího zábradlí.</t>
  </si>
  <si>
    <t>917223</t>
  </si>
  <si>
    <t>SILNIČNÍ A CHODNÍKOVÉ OBRUBY Z BETONOVÝCH OBRUBNÍKŮ ŠÍŘ 100MM</t>
  </si>
  <si>
    <t>Nové obruby podél vozovky. Beton C35/45 XF4. Včetně betonového lože C16/20n XF1.</t>
  </si>
  <si>
    <t>vlevo 26+8,1 = 34,100 [A]</t>
  </si>
  <si>
    <t>vpravo 25,1+9,1 = 34,200 [B]</t>
  </si>
  <si>
    <t>celkem = 68,300</t>
  </si>
  <si>
    <t>Položka zahrnuje:
dodání a pokládku betonových obrubníků o rozměrech předepsaných zadávací dokumentací
betonové lože i boční betonovou opěrku.</t>
  </si>
  <si>
    <t>91723</t>
  </si>
  <si>
    <t>OBRUBY Z BETON KRAJNÍKŮ</t>
  </si>
  <si>
    <t>Betonové desky. Specifikace viz PD. Včetně betonového lože.</t>
  </si>
  <si>
    <t>vlevo 34,1+0,6 = 34,700 [A]</t>
  </si>
  <si>
    <t>vpravo 34,2+0,6 = 34,800 [B]</t>
  </si>
  <si>
    <t>celkem = 69,500</t>
  </si>
  <si>
    <t>Položka zahrnuje:
dodání a pokládku betonových krajníků o rozměrech předepsaných zadávací dokumentací
betonové lože i boční betonovou opěrku.</t>
  </si>
  <si>
    <t>919111</t>
  </si>
  <si>
    <t>REZÁNÍ ASFALTOVÉHO KRYTU VOZOVEK TL DO 50MM</t>
  </si>
  <si>
    <t>Proříznutí spáry podél obrub.</t>
  </si>
  <si>
    <t>napojení na stáv. stav 2*3,25 = 6,500 [A]</t>
  </si>
  <si>
    <t>podél obrub 34,1+34,2 = 68,300 [B]</t>
  </si>
  <si>
    <t>pod mostem 2*6,9 = 13,800 [C]</t>
  </si>
  <si>
    <t>celkem = 88,600</t>
  </si>
  <si>
    <t>položka zahrnuje rezání vozovkové vrstvy v predepsané tlouštce, vcetne spotreby vody</t>
  </si>
  <si>
    <t>919161</t>
  </si>
  <si>
    <t>ŘEZÁNÍ KAMENNÝCH KONSTRUKCÍ TL DO 50MM</t>
  </si>
  <si>
    <t>Zřízení drážky pro kotvení izolace.</t>
  </si>
  <si>
    <t>vlevo 31,1 = 31,100 [A]</t>
  </si>
  <si>
    <t>vpravo 32,5 = 32,500 [B]</t>
  </si>
  <si>
    <t>celkem = 63,600</t>
  </si>
  <si>
    <t>položka zahrnuje řezání kamenných konstrukcí v předepsané tloušťce, včetně spotřeby vody</t>
  </si>
  <si>
    <t>931317</t>
  </si>
  <si>
    <t>TĚSNĚNÍ DILATAČ SPAR ASF ZÁLIVKOU PRŮŘ DO 1000MM2</t>
  </si>
  <si>
    <t>Výplň spáry podél obrub.</t>
  </si>
  <si>
    <t>položka zahrnuje dodávku a osazení předepsaného materiálu, očištění ploch spáry před úpravou, očištění okolí spáry po úpravě
nezahrnuje těsnící profil</t>
  </si>
  <si>
    <t>935212</t>
  </si>
  <si>
    <t>PŘÍKOPOVÉ ŽLABY Z BETON TVÁRNIC ŠÍŘ DO 600MM DO BETONU TL 100MM</t>
  </si>
  <si>
    <t>Nový skluz z betonových tvárnic. Včetně případných výkopových a ostatních prací.
Včetně betonového lože dle PD.</t>
  </si>
  <si>
    <t>délka skluzů celkem 5,05*1,42 = 7,171 [A]</t>
  </si>
  <si>
    <t>položka zahrnuje:
- dodávku a uložení příkopových tvárnic předepsaného rozměru a kvality
- dodání a rozprostření lože z předepsaného materiálu v předepsané kvalitěa v předepsané tloušťce
- veškerou manipulaci s materiálem, vnitrostaveništní i mimostaveništní dopravu
- ukončení, patky, spárování
- měří se v metrech běžných délky osy žlabu</t>
  </si>
  <si>
    <t>93639</t>
  </si>
  <si>
    <t>ZAÚSTĚNÍ SKLUZŮ (VČET DLAŽBY Z LOM KAMENE)</t>
  </si>
  <si>
    <t>Vsakovací jímka. Včetně výplně kamenem.</t>
  </si>
  <si>
    <t>Položka zahrnuje veškerý materiál, výrobky a polotovary, včetně mimostaveništní a vnitrostaveništní dopravy (rovněž přesuny), včetně naložení a složení,případně s uložením.</t>
  </si>
  <si>
    <t>938444</t>
  </si>
  <si>
    <t>OČIŠTĚNÍ ZDIVA OTRYSKÁNÍM TLAKOVOU VODOU PŘES 1000 BARŮ</t>
  </si>
  <si>
    <t>Očištění stávajících zděných částí tlakovou vodou. Tlak bude upřesněn podle PD.</t>
  </si>
  <si>
    <t>římsy 14,8+13,8 = 28,600 [E]</t>
  </si>
  <si>
    <t>celkem = 341,600</t>
  </si>
  <si>
    <t>položka zahrnuje očištění předepsaným způsobem včetně odklizení vzniklého odpadu</t>
  </si>
  <si>
    <t>938544</t>
  </si>
  <si>
    <t>OČIŠTĚNÍ BETON KONSTR OTRYSKÁNÍM TLAK VODOU PŘES 1000 BARŮ</t>
  </si>
  <si>
    <t>Očištění stávajících betonových částí tlakovou vodou. Tlak bude upřesněn podle PD.</t>
  </si>
  <si>
    <t>betonové římsy 5,5+7,5 = 13,000 [A]</t>
  </si>
  <si>
    <t>plocha vozovky 3,5*60 = 210,210 [A]</t>
  </si>
  <si>
    <t>stávajcí frézovaná voz. 210 = 210 [A]</t>
  </si>
  <si>
    <t>cca 20% plochy 0,25*200,1*0,25 = 12,506 [A]</t>
  </si>
  <si>
    <t>položka zahrnuje:
- demontáž a odstranění zařízení
- dodávku a montáž nového zábradlí  v úpravě pozink</t>
  </si>
  <si>
    <t>ZÁBRADLÍ SILNIČNÍ SE SVISLOU VÝPLNÍ - DEMONTÁŽ, DODÁVKA A MONTÁŽ NOVÉHO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</si>
</sst>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\ ##0.00"/>
    <numFmt numFmtId="165" formatCode="#\ ###\ ###\ ###\ ##0.000"/>
  </numFmts>
  <fonts count="10">
    <font>
      <sz val="11"/>
      <name val="Calibri"/>
      <family val="2"/>
      <scheme val="minor"/>
    </font>
    <font>
      <sz val="10"/>
      <name val="Arial"/>
      <family val="2"/>
    </font>
    <font>
      <sz val="11"/>
      <color rgb="FFD9D9D9"/>
      <name val="Calibri"/>
      <family val="2"/>
      <scheme val="minor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10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41A5BD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horizontal="right" vertical="center" wrapText="1"/>
      <protection/>
    </xf>
    <xf numFmtId="0" fontId="4" fillId="0" borderId="0">
      <alignment horizontal="left" vertical="center" wrapText="1"/>
      <protection/>
    </xf>
    <xf numFmtId="0" fontId="3" fillId="0" borderId="0">
      <alignment horizontal="right" vertical="center" wrapText="1"/>
      <protection/>
    </xf>
    <xf numFmtId="0" fontId="5" fillId="0" borderId="0">
      <alignment horizontal="center" vertical="center" wrapText="1"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9" fillId="0" borderId="0">
      <alignment horizontal="left" vertical="center" wrapText="1"/>
      <protection/>
    </xf>
  </cellStyleXfs>
  <cellXfs count="32">
    <xf numFmtId="0" fontId="0" fillId="0" borderId="0" xfId="0"/>
    <xf numFmtId="0" fontId="2" fillId="2" borderId="0" xfId="0" applyFont="1" applyFill="1"/>
    <xf numFmtId="0" fontId="3" fillId="2" borderId="0" xfId="20" applyFill="1" applyAlignment="1">
      <alignment horizontal="right" vertical="center" wrapText="1"/>
      <protection/>
    </xf>
    <xf numFmtId="0" fontId="0" fillId="2" borderId="0" xfId="0" applyFill="1"/>
    <xf numFmtId="0" fontId="4" fillId="2" borderId="0" xfId="21" applyFill="1" applyAlignment="1">
      <alignment horizontal="left" vertical="center" wrapText="1"/>
      <protection/>
    </xf>
    <xf numFmtId="0" fontId="3" fillId="2" borderId="0" xfId="22" applyFill="1" applyAlignment="1">
      <alignment horizontal="right" vertical="center" wrapText="1"/>
      <protection/>
    </xf>
    <xf numFmtId="164" fontId="3" fillId="2" borderId="0" xfId="22" applyNumberFormat="1" applyFill="1" applyAlignment="1">
      <alignment horizontal="right" vertical="center" wrapText="1"/>
      <protection/>
    </xf>
    <xf numFmtId="0" fontId="5" fillId="3" borderId="1" xfId="23" applyFill="1" applyBorder="1" applyAlignment="1">
      <alignment horizontal="center" vertical="center" wrapText="1"/>
      <protection/>
    </xf>
    <xf numFmtId="0" fontId="3" fillId="0" borderId="1" xfId="20" applyBorder="1" applyAlignment="1">
      <alignment horizontal="right" vertical="center" wrapText="1"/>
      <protection/>
    </xf>
    <xf numFmtId="164" fontId="3" fillId="0" borderId="1" xfId="20" applyNumberFormat="1" applyBorder="1" applyAlignment="1">
      <alignment horizontal="right" vertical="center" wrapText="1"/>
      <protection/>
    </xf>
    <xf numFmtId="0" fontId="2" fillId="0" borderId="0" xfId="0" applyFont="1"/>
    <xf numFmtId="0" fontId="6" fillId="2" borderId="0" xfId="24" applyFill="1" applyAlignment="1">
      <alignment horizontal="left" vertical="center" wrapText="1"/>
      <protection/>
    </xf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right"/>
    </xf>
    <xf numFmtId="164" fontId="7" fillId="2" borderId="0" xfId="0" applyNumberFormat="1" applyFont="1" applyFill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/>
    <xf numFmtId="0" fontId="8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4" fillId="2" borderId="0" xfId="21" applyFill="1" applyAlignment="1">
      <alignment horizontal="left" vertical="center" wrapText="1"/>
      <protection/>
    </xf>
    <xf numFmtId="0" fontId="0" fillId="2" borderId="0" xfId="0" applyFill="1" applyAlignment="1">
      <alignment/>
    </xf>
    <xf numFmtId="0" fontId="5" fillId="3" borderId="1" xfId="23" applyFill="1" applyBorder="1" applyAlignment="1">
      <alignment horizontal="center" vertical="center" wrapText="1"/>
      <protection/>
    </xf>
    <xf numFmtId="0" fontId="6" fillId="2" borderId="0" xfId="24" applyFill="1" applyAlignment="1">
      <alignment horizontal="right" vertical="center" wrapText="1"/>
      <protection/>
    </xf>
    <xf numFmtId="0" fontId="0" fillId="2" borderId="0" xfId="0" applyFill="1" applyAlignment="1">
      <alignment horizontal="right"/>
    </xf>
    <xf numFmtId="164" fontId="0" fillId="0" borderId="2" xfId="0" applyNumberFormat="1" applyBorder="1" applyAlignment="1" applyProtection="1">
      <alignment horizontal="center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Style" xfId="20"/>
    <cellStyle name="NadpisRekapitulaceSoupisPraciStyle" xfId="21"/>
    <cellStyle name="RekapitulaceCenyStyle" xfId="22"/>
    <cellStyle name="NadpisySloupcuStyle" xfId="23"/>
    <cellStyle name="StavbaRozpocetHeaderStyle" xfId="24"/>
    <cellStyle name="NadpisStrukturyStyle" xfId="25"/>
    <cellStyle name="StavebniDilStyle" xfId="26"/>
    <cellStyle name="PolDoplnInfoStyle" xfId="27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"/>
  <sheetViews>
    <sheetView workbookViewId="0" topLeftCell="A1"/>
  </sheetViews>
  <sheetFormatPr defaultColWidth="9.140625" defaultRowHeight="15"/>
  <cols>
    <col min="1" max="2" width="32.421875" style="0" customWidth="1"/>
    <col min="3" max="5" width="19.421875" style="0" customWidth="1"/>
  </cols>
  <sheetData>
    <row r="1" spans="1:5" ht="15">
      <c r="A1" s="1" t="s">
        <v>0</v>
      </c>
      <c r="B1" s="2" t="s">
        <v>1</v>
      </c>
      <c r="C1" s="3"/>
      <c r="D1" s="3"/>
      <c r="E1" s="3"/>
    </row>
    <row r="2" spans="1:5" ht="15">
      <c r="A2" s="3"/>
      <c r="B2" s="26" t="s">
        <v>2</v>
      </c>
      <c r="C2" s="3"/>
      <c r="D2" s="3"/>
      <c r="E2" s="3"/>
    </row>
    <row r="3" spans="1:5" ht="15">
      <c r="A3" s="3"/>
      <c r="B3" s="27"/>
      <c r="C3" s="3"/>
      <c r="D3" s="3"/>
      <c r="E3" s="3"/>
    </row>
    <row r="4" spans="1:5" ht="15">
      <c r="A4" s="3"/>
      <c r="B4" s="26" t="s">
        <v>3</v>
      </c>
      <c r="C4" s="27"/>
      <c r="D4" s="27"/>
      <c r="E4" s="27"/>
    </row>
    <row r="5" spans="1:5" ht="15">
      <c r="A5" s="3"/>
      <c r="B5" s="3"/>
      <c r="C5" s="3"/>
      <c r="D5" s="3"/>
      <c r="E5" s="3"/>
    </row>
    <row r="6" spans="1:5" ht="15">
      <c r="A6" s="3"/>
      <c r="B6" s="5" t="s">
        <v>4</v>
      </c>
      <c r="C6" s="6">
        <f>SUM(C10)</f>
        <v>0</v>
      </c>
      <c r="D6" s="3"/>
      <c r="E6" s="3"/>
    </row>
    <row r="7" spans="1:5" ht="15">
      <c r="A7" s="3"/>
      <c r="B7" s="5" t="s">
        <v>5</v>
      </c>
      <c r="C7" s="6">
        <f>SUM(E10)</f>
        <v>0</v>
      </c>
      <c r="D7" s="3"/>
      <c r="E7" s="3"/>
    </row>
    <row r="8" spans="1:5" ht="15">
      <c r="A8" s="3"/>
      <c r="B8" s="3"/>
      <c r="C8" s="3"/>
      <c r="D8" s="3"/>
      <c r="E8" s="3"/>
    </row>
    <row r="9" spans="1:5" ht="15">
      <c r="A9" s="7" t="s">
        <v>6</v>
      </c>
      <c r="B9" s="7" t="s">
        <v>7</v>
      </c>
      <c r="C9" s="7" t="s">
        <v>8</v>
      </c>
      <c r="D9" s="7" t="s">
        <v>9</v>
      </c>
      <c r="E9" s="7" t="s">
        <v>10</v>
      </c>
    </row>
    <row r="10" spans="1:5" ht="15">
      <c r="A10" s="8" t="s">
        <v>11</v>
      </c>
      <c r="B10" s="8" t="s">
        <v>12</v>
      </c>
      <c r="C10" s="9">
        <f>'SO 201'!I3</f>
        <v>0</v>
      </c>
      <c r="D10" s="9">
        <f>SUMIFS('SO 201'!O:O,'SO 201'!A:A,"P")</f>
        <v>0</v>
      </c>
      <c r="E10" s="9">
        <f>C10+D10</f>
        <v>0</v>
      </c>
    </row>
  </sheetData>
  <mergeCells count="2">
    <mergeCell ref="B2:B3"/>
    <mergeCell ref="B4:E4"/>
  </mergeCells>
  <printOptions/>
  <pageMargins left="0" right="0" top="0" bottom="0" header="0" footer="0"/>
  <pageSetup fitToHeight="0" fitToWidth="1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51"/>
  <sheetViews>
    <sheetView tabSelected="1" workbookViewId="0" topLeftCell="B1">
      <selection activeCell="L5" sqref="L5"/>
    </sheetView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5" max="16" width="9.140625" style="0" hidden="1" customWidth="1"/>
  </cols>
  <sheetData>
    <row r="1" spans="1:16" ht="15">
      <c r="A1" s="10" t="s">
        <v>0</v>
      </c>
      <c r="B1" s="3"/>
      <c r="C1" s="3"/>
      <c r="D1" s="3"/>
      <c r="E1" s="2" t="s">
        <v>1</v>
      </c>
      <c r="F1" s="3"/>
      <c r="G1" s="3"/>
      <c r="H1" s="3"/>
      <c r="I1" s="3"/>
      <c r="P1">
        <v>3</v>
      </c>
    </row>
    <row r="2" spans="2:9" ht="20.25">
      <c r="B2" s="3"/>
      <c r="C2" s="3"/>
      <c r="D2" s="3"/>
      <c r="E2" s="4" t="s">
        <v>13</v>
      </c>
      <c r="F2" s="3"/>
      <c r="G2" s="3"/>
      <c r="H2" s="3"/>
      <c r="I2" s="3"/>
    </row>
    <row r="3" spans="1:16" ht="15">
      <c r="A3" t="s">
        <v>14</v>
      </c>
      <c r="B3" s="11" t="s">
        <v>15</v>
      </c>
      <c r="C3" s="29" t="s">
        <v>16</v>
      </c>
      <c r="D3" s="30"/>
      <c r="E3" s="11" t="s">
        <v>17</v>
      </c>
      <c r="F3" s="3"/>
      <c r="G3" s="3"/>
      <c r="H3" s="12" t="s">
        <v>11</v>
      </c>
      <c r="I3" s="13">
        <f>SUMIFS(I8:I251,A8:A251,"SD")</f>
        <v>0</v>
      </c>
      <c r="O3">
        <v>0</v>
      </c>
      <c r="P3">
        <v>2</v>
      </c>
    </row>
    <row r="4" spans="1:16" ht="15">
      <c r="A4" t="s">
        <v>18</v>
      </c>
      <c r="B4" s="11" t="s">
        <v>19</v>
      </c>
      <c r="C4" s="29" t="s">
        <v>11</v>
      </c>
      <c r="D4" s="30"/>
      <c r="E4" s="11" t="s">
        <v>12</v>
      </c>
      <c r="F4" s="3"/>
      <c r="G4" s="3"/>
      <c r="H4" s="3"/>
      <c r="I4" s="3"/>
      <c r="O4">
        <v>0.15</v>
      </c>
      <c r="P4">
        <v>2</v>
      </c>
    </row>
    <row r="5" spans="1:15" ht="15">
      <c r="A5" s="28" t="s">
        <v>20</v>
      </c>
      <c r="B5" s="28" t="s">
        <v>21</v>
      </c>
      <c r="C5" s="28" t="s">
        <v>22</v>
      </c>
      <c r="D5" s="28" t="s">
        <v>23</v>
      </c>
      <c r="E5" s="28" t="s">
        <v>24</v>
      </c>
      <c r="F5" s="28" t="s">
        <v>25</v>
      </c>
      <c r="G5" s="28" t="s">
        <v>26</v>
      </c>
      <c r="H5" s="28" t="s">
        <v>27</v>
      </c>
      <c r="I5" s="28"/>
      <c r="O5">
        <v>0.21</v>
      </c>
    </row>
    <row r="6" spans="1:9" ht="15">
      <c r="A6" s="28"/>
      <c r="B6" s="28"/>
      <c r="C6" s="28"/>
      <c r="D6" s="28"/>
      <c r="E6" s="28"/>
      <c r="F6" s="28"/>
      <c r="G6" s="28"/>
      <c r="H6" s="7" t="s">
        <v>28</v>
      </c>
      <c r="I6" s="7" t="s">
        <v>29</v>
      </c>
    </row>
    <row r="7" spans="1:9" ht="15">
      <c r="A7" s="7">
        <v>0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1:9" ht="15">
      <c r="A8" s="14" t="s">
        <v>30</v>
      </c>
      <c r="B8" s="14"/>
      <c r="C8" s="15" t="s">
        <v>31</v>
      </c>
      <c r="D8" s="14"/>
      <c r="E8" s="14" t="s">
        <v>32</v>
      </c>
      <c r="F8" s="14"/>
      <c r="G8" s="14"/>
      <c r="H8" s="14"/>
      <c r="I8" s="16">
        <f>SUMIFS(I9:I36,A9:A36,"P")</f>
        <v>0</v>
      </c>
    </row>
    <row r="9" spans="1:16" ht="15">
      <c r="A9" s="17" t="s">
        <v>33</v>
      </c>
      <c r="B9" s="17">
        <v>1</v>
      </c>
      <c r="C9" s="18" t="s">
        <v>34</v>
      </c>
      <c r="E9" s="19" t="s">
        <v>35</v>
      </c>
      <c r="F9" s="20" t="s">
        <v>36</v>
      </c>
      <c r="G9" s="21">
        <v>168.3</v>
      </c>
      <c r="H9" s="22"/>
      <c r="I9" s="31">
        <f>ROUND(G9*H9,P4)</f>
        <v>0</v>
      </c>
      <c r="O9" s="23">
        <f>I9*0.21</f>
        <v>0</v>
      </c>
      <c r="P9">
        <v>3</v>
      </c>
    </row>
    <row r="10" spans="1:5" ht="15">
      <c r="A10" s="17" t="s">
        <v>37</v>
      </c>
      <c r="E10" s="19" t="s">
        <v>38</v>
      </c>
    </row>
    <row r="11" spans="1:5" ht="15">
      <c r="A11" s="17" t="s">
        <v>39</v>
      </c>
      <c r="E11" s="24" t="s">
        <v>40</v>
      </c>
    </row>
    <row r="12" spans="1:5" ht="30">
      <c r="A12" s="17" t="s">
        <v>41</v>
      </c>
      <c r="E12" s="19" t="s">
        <v>42</v>
      </c>
    </row>
    <row r="13" spans="1:16" ht="15">
      <c r="A13" s="17" t="s">
        <v>33</v>
      </c>
      <c r="B13" s="17">
        <v>2</v>
      </c>
      <c r="C13" s="18" t="s">
        <v>43</v>
      </c>
      <c r="E13" s="19" t="s">
        <v>45</v>
      </c>
      <c r="F13" s="20" t="s">
        <v>46</v>
      </c>
      <c r="G13" s="21">
        <v>1</v>
      </c>
      <c r="H13" s="22"/>
      <c r="I13" s="22">
        <f>ROUND(G13*H13,P4)</f>
        <v>0</v>
      </c>
      <c r="O13" s="23">
        <f>I13*0.21</f>
        <v>0</v>
      </c>
      <c r="P13">
        <v>3</v>
      </c>
    </row>
    <row r="14" spans="1:5" ht="15">
      <c r="A14" s="17" t="s">
        <v>37</v>
      </c>
      <c r="E14" s="19" t="s">
        <v>47</v>
      </c>
    </row>
    <row r="15" spans="1:5" ht="30">
      <c r="A15" s="17" t="s">
        <v>41</v>
      </c>
      <c r="E15" s="19" t="s">
        <v>48</v>
      </c>
    </row>
    <row r="16" spans="1:16" ht="15">
      <c r="A16" s="17" t="s">
        <v>33</v>
      </c>
      <c r="B16" s="17">
        <v>3</v>
      </c>
      <c r="C16" s="18" t="s">
        <v>49</v>
      </c>
      <c r="E16" s="19" t="s">
        <v>50</v>
      </c>
      <c r="F16" s="20" t="s">
        <v>51</v>
      </c>
      <c r="G16" s="21">
        <v>1</v>
      </c>
      <c r="H16" s="22"/>
      <c r="I16" s="22">
        <f>ROUND(G16*H16,P4)</f>
        <v>0</v>
      </c>
      <c r="O16" s="23">
        <f>I16*0.21</f>
        <v>0</v>
      </c>
      <c r="P16">
        <v>3</v>
      </c>
    </row>
    <row r="17" spans="1:5" ht="15">
      <c r="A17" s="17" t="s">
        <v>37</v>
      </c>
      <c r="E17" s="19" t="s">
        <v>52</v>
      </c>
    </row>
    <row r="18" spans="1:5" ht="30">
      <c r="A18" s="17" t="s">
        <v>41</v>
      </c>
      <c r="E18" s="19" t="s">
        <v>53</v>
      </c>
    </row>
    <row r="19" spans="1:16" ht="15">
      <c r="A19" s="17" t="s">
        <v>33</v>
      </c>
      <c r="B19" s="17">
        <v>4</v>
      </c>
      <c r="C19" s="18" t="s">
        <v>54</v>
      </c>
      <c r="E19" s="19" t="s">
        <v>55</v>
      </c>
      <c r="F19" s="20" t="s">
        <v>51</v>
      </c>
      <c r="G19" s="21">
        <v>1</v>
      </c>
      <c r="H19" s="22"/>
      <c r="I19" s="22">
        <f>ROUND(G19*H19,P4)</f>
        <v>0</v>
      </c>
      <c r="O19" s="23">
        <f>I19*0.21</f>
        <v>0</v>
      </c>
      <c r="P19">
        <v>3</v>
      </c>
    </row>
    <row r="20" spans="1:5" ht="15">
      <c r="A20" s="17" t="s">
        <v>37</v>
      </c>
      <c r="E20" s="25" t="s">
        <v>44</v>
      </c>
    </row>
    <row r="21" spans="1:5" ht="30">
      <c r="A21" s="17" t="s">
        <v>41</v>
      </c>
      <c r="E21" s="19" t="s">
        <v>53</v>
      </c>
    </row>
    <row r="22" spans="1:16" ht="15">
      <c r="A22" s="17" t="s">
        <v>33</v>
      </c>
      <c r="B22" s="17">
        <v>5</v>
      </c>
      <c r="C22" s="18" t="s">
        <v>56</v>
      </c>
      <c r="E22" s="19" t="s">
        <v>57</v>
      </c>
      <c r="F22" s="20" t="s">
        <v>46</v>
      </c>
      <c r="G22" s="21">
        <v>1</v>
      </c>
      <c r="H22" s="22"/>
      <c r="I22" s="22">
        <f>ROUND(G22*H22,P4)</f>
        <v>0</v>
      </c>
      <c r="O22" s="23">
        <f>I22*0.21</f>
        <v>0</v>
      </c>
      <c r="P22">
        <v>3</v>
      </c>
    </row>
    <row r="23" spans="1:5" ht="15">
      <c r="A23" s="17" t="s">
        <v>37</v>
      </c>
      <c r="E23" s="25" t="s">
        <v>44</v>
      </c>
    </row>
    <row r="24" spans="1:5" ht="30">
      <c r="A24" s="17" t="s">
        <v>41</v>
      </c>
      <c r="E24" s="19" t="s">
        <v>53</v>
      </c>
    </row>
    <row r="25" spans="1:16" ht="30">
      <c r="A25" s="17" t="s">
        <v>33</v>
      </c>
      <c r="B25" s="17">
        <v>6</v>
      </c>
      <c r="C25" s="18" t="s">
        <v>58</v>
      </c>
      <c r="E25" s="19" t="s">
        <v>59</v>
      </c>
      <c r="F25" s="20" t="s">
        <v>46</v>
      </c>
      <c r="G25" s="21">
        <v>1</v>
      </c>
      <c r="H25" s="22"/>
      <c r="I25" s="22">
        <f>ROUND(G25*H25,P4)</f>
        <v>0</v>
      </c>
      <c r="O25" s="23">
        <f>I25*0.21</f>
        <v>0</v>
      </c>
      <c r="P25">
        <v>3</v>
      </c>
    </row>
    <row r="26" spans="1:5" ht="15">
      <c r="A26" s="17" t="s">
        <v>37</v>
      </c>
      <c r="E26" s="19" t="s">
        <v>60</v>
      </c>
    </row>
    <row r="27" spans="1:5" ht="30">
      <c r="A27" s="17" t="s">
        <v>41</v>
      </c>
      <c r="E27" s="19" t="s">
        <v>53</v>
      </c>
    </row>
    <row r="28" spans="1:16" ht="15">
      <c r="A28" s="17" t="s">
        <v>33</v>
      </c>
      <c r="B28" s="17">
        <v>7</v>
      </c>
      <c r="C28" s="18" t="s">
        <v>61</v>
      </c>
      <c r="E28" s="19" t="s">
        <v>62</v>
      </c>
      <c r="F28" s="20" t="s">
        <v>51</v>
      </c>
      <c r="G28" s="21">
        <v>1</v>
      </c>
      <c r="H28" s="22"/>
      <c r="I28" s="22">
        <f>ROUND(G28*H28,P4)</f>
        <v>0</v>
      </c>
      <c r="O28" s="23">
        <f>I28*0.21</f>
        <v>0</v>
      </c>
      <c r="P28">
        <v>3</v>
      </c>
    </row>
    <row r="29" spans="1:5" ht="15">
      <c r="A29" s="17" t="s">
        <v>37</v>
      </c>
      <c r="E29" s="25" t="s">
        <v>44</v>
      </c>
    </row>
    <row r="30" spans="1:5" ht="90">
      <c r="A30" s="17" t="s">
        <v>41</v>
      </c>
      <c r="E30" s="19" t="s">
        <v>63</v>
      </c>
    </row>
    <row r="31" spans="1:16" ht="15">
      <c r="A31" s="17" t="s">
        <v>33</v>
      </c>
      <c r="B31" s="17">
        <v>8</v>
      </c>
      <c r="C31" s="18" t="s">
        <v>64</v>
      </c>
      <c r="E31" s="19" t="s">
        <v>65</v>
      </c>
      <c r="F31" s="20" t="s">
        <v>46</v>
      </c>
      <c r="G31" s="21">
        <v>1</v>
      </c>
      <c r="H31" s="22"/>
      <c r="I31" s="22">
        <f>ROUND(G31*H31,P4)</f>
        <v>0</v>
      </c>
      <c r="O31" s="23">
        <f>I31*0.21</f>
        <v>0</v>
      </c>
      <c r="P31">
        <v>3</v>
      </c>
    </row>
    <row r="32" spans="1:5" ht="15">
      <c r="A32" s="17" t="s">
        <v>37</v>
      </c>
      <c r="E32" s="25" t="s">
        <v>44</v>
      </c>
    </row>
    <row r="33" spans="1:5" ht="30">
      <c r="A33" s="17" t="s">
        <v>41</v>
      </c>
      <c r="E33" s="19" t="s">
        <v>66</v>
      </c>
    </row>
    <row r="34" spans="1:16" ht="15">
      <c r="A34" s="17" t="s">
        <v>33</v>
      </c>
      <c r="B34" s="17">
        <v>9</v>
      </c>
      <c r="C34" s="18" t="s">
        <v>67</v>
      </c>
      <c r="E34" s="19" t="s">
        <v>68</v>
      </c>
      <c r="F34" s="20" t="s">
        <v>46</v>
      </c>
      <c r="G34" s="21">
        <v>1</v>
      </c>
      <c r="H34" s="22"/>
      <c r="I34" s="22">
        <f>ROUND(G34*H34,P4)</f>
        <v>0</v>
      </c>
      <c r="O34" s="23">
        <f>I34*0.21</f>
        <v>0</v>
      </c>
      <c r="P34">
        <v>3</v>
      </c>
    </row>
    <row r="35" spans="1:5" ht="45">
      <c r="A35" s="17" t="s">
        <v>37</v>
      </c>
      <c r="E35" s="19" t="s">
        <v>69</v>
      </c>
    </row>
    <row r="36" spans="1:5" ht="30">
      <c r="A36" s="17" t="s">
        <v>41</v>
      </c>
      <c r="E36" s="19" t="s">
        <v>70</v>
      </c>
    </row>
    <row r="37" spans="1:9" ht="15">
      <c r="A37" s="14" t="s">
        <v>30</v>
      </c>
      <c r="B37" s="14"/>
      <c r="C37" s="15" t="s">
        <v>71</v>
      </c>
      <c r="D37" s="14"/>
      <c r="E37" s="14" t="s">
        <v>72</v>
      </c>
      <c r="F37" s="14"/>
      <c r="G37" s="14"/>
      <c r="H37" s="14"/>
      <c r="I37" s="16">
        <f>SUMIFS(I38:I68,A38:A68,"P")</f>
        <v>0</v>
      </c>
    </row>
    <row r="38" spans="1:16" ht="15">
      <c r="A38" s="17" t="s">
        <v>33</v>
      </c>
      <c r="B38" s="17">
        <v>10</v>
      </c>
      <c r="C38" s="18" t="s">
        <v>73</v>
      </c>
      <c r="E38" s="19" t="s">
        <v>74</v>
      </c>
      <c r="F38" s="20" t="s">
        <v>36</v>
      </c>
      <c r="G38" s="21">
        <v>0.69</v>
      </c>
      <c r="H38" s="22"/>
      <c r="I38" s="22">
        <f>ROUND(G38*H38,P4)</f>
        <v>0</v>
      </c>
      <c r="O38" s="23">
        <f>I38*0.21</f>
        <v>0</v>
      </c>
      <c r="P38">
        <v>3</v>
      </c>
    </row>
    <row r="39" spans="1:5" ht="30">
      <c r="A39" s="17" t="s">
        <v>37</v>
      </c>
      <c r="E39" s="19" t="s">
        <v>75</v>
      </c>
    </row>
    <row r="40" spans="1:5" ht="15">
      <c r="A40" s="17" t="s">
        <v>39</v>
      </c>
      <c r="E40" s="24" t="s">
        <v>76</v>
      </c>
    </row>
    <row r="41" spans="1:5" ht="90">
      <c r="A41" s="17" t="s">
        <v>41</v>
      </c>
      <c r="E41" s="19" t="s">
        <v>77</v>
      </c>
    </row>
    <row r="42" spans="1:16" ht="15">
      <c r="A42" s="17" t="s">
        <v>33</v>
      </c>
      <c r="B42" s="17">
        <v>11</v>
      </c>
      <c r="C42" s="18" t="s">
        <v>78</v>
      </c>
      <c r="E42" s="19" t="s">
        <v>79</v>
      </c>
      <c r="F42" s="20" t="s">
        <v>80</v>
      </c>
      <c r="G42" s="21">
        <v>210</v>
      </c>
      <c r="H42" s="22"/>
      <c r="I42" s="22">
        <f>ROUND(G42*H42,P4)</f>
        <v>0</v>
      </c>
      <c r="O42" s="23">
        <f>I42*0.21</f>
        <v>0</v>
      </c>
      <c r="P42">
        <v>3</v>
      </c>
    </row>
    <row r="43" spans="1:5" ht="30">
      <c r="A43" s="17" t="s">
        <v>37</v>
      </c>
      <c r="E43" s="19" t="s">
        <v>81</v>
      </c>
    </row>
    <row r="44" spans="1:5" ht="15">
      <c r="A44" s="17" t="s">
        <v>39</v>
      </c>
      <c r="E44" s="24" t="s">
        <v>309</v>
      </c>
    </row>
    <row r="45" spans="1:5" ht="90">
      <c r="A45" s="17" t="s">
        <v>41</v>
      </c>
      <c r="E45" s="19" t="s">
        <v>77</v>
      </c>
    </row>
    <row r="46" spans="1:16" ht="15">
      <c r="A46" s="17" t="s">
        <v>33</v>
      </c>
      <c r="B46" s="17">
        <v>12</v>
      </c>
      <c r="C46" s="18" t="s">
        <v>82</v>
      </c>
      <c r="E46" s="19" t="s">
        <v>83</v>
      </c>
      <c r="F46" s="20" t="s">
        <v>36</v>
      </c>
      <c r="G46" s="21">
        <v>177.725</v>
      </c>
      <c r="H46" s="22"/>
      <c r="I46" s="22">
        <f>ROUND(G46*H46,P4)</f>
        <v>0</v>
      </c>
      <c r="O46" s="23">
        <f>I46*0.21</f>
        <v>0</v>
      </c>
      <c r="P46">
        <v>3</v>
      </c>
    </row>
    <row r="47" spans="1:5" ht="15">
      <c r="A47" s="17" t="s">
        <v>37</v>
      </c>
      <c r="E47" s="19" t="s">
        <v>84</v>
      </c>
    </row>
    <row r="48" spans="1:5" ht="15">
      <c r="A48" s="17" t="s">
        <v>39</v>
      </c>
      <c r="E48" s="24" t="s">
        <v>85</v>
      </c>
    </row>
    <row r="49" spans="1:5" ht="15">
      <c r="A49" s="17" t="s">
        <v>39</v>
      </c>
      <c r="E49" s="24" t="s">
        <v>86</v>
      </c>
    </row>
    <row r="50" spans="1:5" ht="15">
      <c r="A50" s="17" t="s">
        <v>39</v>
      </c>
      <c r="E50" s="24" t="s">
        <v>87</v>
      </c>
    </row>
    <row r="51" spans="1:5" ht="15">
      <c r="A51" s="17" t="s">
        <v>39</v>
      </c>
      <c r="E51" s="24" t="s">
        <v>88</v>
      </c>
    </row>
    <row r="52" spans="1:5" ht="15">
      <c r="A52" s="17" t="s">
        <v>39</v>
      </c>
      <c r="E52" s="24" t="s">
        <v>89</v>
      </c>
    </row>
    <row r="53" spans="1:5" ht="15">
      <c r="A53" s="17" t="s">
        <v>39</v>
      </c>
      <c r="E53" s="24" t="s">
        <v>90</v>
      </c>
    </row>
    <row r="54" spans="1:5" ht="409.5">
      <c r="A54" s="17" t="s">
        <v>41</v>
      </c>
      <c r="E54" s="19" t="s">
        <v>91</v>
      </c>
    </row>
    <row r="55" spans="1:16" ht="15">
      <c r="A55" s="17" t="s">
        <v>33</v>
      </c>
      <c r="B55" s="17">
        <v>13</v>
      </c>
      <c r="C55" s="18" t="s">
        <v>92</v>
      </c>
      <c r="E55" s="19" t="s">
        <v>93</v>
      </c>
      <c r="F55" s="20" t="s">
        <v>36</v>
      </c>
      <c r="G55" s="21">
        <v>177.725</v>
      </c>
      <c r="H55" s="22"/>
      <c r="I55" s="22">
        <f>ROUND(G55*H55,P4)</f>
        <v>0</v>
      </c>
      <c r="O55" s="23">
        <f>I55*0.21</f>
        <v>0</v>
      </c>
      <c r="P55">
        <v>3</v>
      </c>
    </row>
    <row r="56" spans="1:5" ht="15">
      <c r="A56" s="17" t="s">
        <v>37</v>
      </c>
      <c r="E56" s="19" t="s">
        <v>94</v>
      </c>
    </row>
    <row r="57" spans="1:5" ht="15">
      <c r="A57" s="17" t="s">
        <v>39</v>
      </c>
      <c r="E57" s="24" t="s">
        <v>95</v>
      </c>
    </row>
    <row r="58" spans="1:5" ht="255">
      <c r="A58" s="17" t="s">
        <v>41</v>
      </c>
      <c r="E58" s="19" t="s">
        <v>96</v>
      </c>
    </row>
    <row r="59" spans="1:16" ht="15">
      <c r="A59" s="17" t="s">
        <v>33</v>
      </c>
      <c r="B59" s="17">
        <v>14</v>
      </c>
      <c r="C59" s="18" t="s">
        <v>97</v>
      </c>
      <c r="E59" s="19" t="s">
        <v>98</v>
      </c>
      <c r="F59" s="20" t="s">
        <v>36</v>
      </c>
      <c r="G59" s="21">
        <v>10</v>
      </c>
      <c r="H59" s="22"/>
      <c r="I59" s="22">
        <f>ROUND(G59*H59,P4)</f>
        <v>0</v>
      </c>
      <c r="O59" s="23">
        <f>I59*0.21</f>
        <v>0</v>
      </c>
      <c r="P59">
        <v>3</v>
      </c>
    </row>
    <row r="60" spans="1:5" ht="15">
      <c r="A60" s="17" t="s">
        <v>37</v>
      </c>
      <c r="E60" s="19" t="s">
        <v>99</v>
      </c>
    </row>
    <row r="61" spans="1:5" ht="15">
      <c r="A61" s="17" t="s">
        <v>39</v>
      </c>
      <c r="E61" s="24" t="s">
        <v>100</v>
      </c>
    </row>
    <row r="62" spans="1:5" ht="15">
      <c r="A62" s="17" t="s">
        <v>39</v>
      </c>
      <c r="E62" s="24" t="s">
        <v>101</v>
      </c>
    </row>
    <row r="63" spans="1:5" ht="15">
      <c r="A63" s="17" t="s">
        <v>39</v>
      </c>
      <c r="E63" s="24" t="s">
        <v>102</v>
      </c>
    </row>
    <row r="64" spans="1:5" ht="405">
      <c r="A64" s="17" t="s">
        <v>41</v>
      </c>
      <c r="E64" s="19" t="s">
        <v>103</v>
      </c>
    </row>
    <row r="65" spans="1:16" ht="15">
      <c r="A65" s="17" t="s">
        <v>33</v>
      </c>
      <c r="B65" s="17">
        <v>15</v>
      </c>
      <c r="C65" s="18" t="s">
        <v>104</v>
      </c>
      <c r="E65" s="19" t="s">
        <v>105</v>
      </c>
      <c r="F65" s="20" t="s">
        <v>36</v>
      </c>
      <c r="G65" s="21">
        <v>9.425</v>
      </c>
      <c r="H65" s="22"/>
      <c r="I65" s="22">
        <f>ROUND(G65*H65,P4)</f>
        <v>0</v>
      </c>
      <c r="O65" s="23">
        <f>I65*0.21</f>
        <v>0</v>
      </c>
      <c r="P65">
        <v>3</v>
      </c>
    </row>
    <row r="66" spans="1:5" ht="30">
      <c r="A66" s="17" t="s">
        <v>37</v>
      </c>
      <c r="E66" s="19" t="s">
        <v>106</v>
      </c>
    </row>
    <row r="67" spans="1:5" ht="30">
      <c r="A67" s="17" t="s">
        <v>39</v>
      </c>
      <c r="E67" s="24" t="s">
        <v>107</v>
      </c>
    </row>
    <row r="68" spans="1:5" ht="345">
      <c r="A68" s="17" t="s">
        <v>41</v>
      </c>
      <c r="E68" s="19" t="s">
        <v>108</v>
      </c>
    </row>
    <row r="69" spans="1:9" ht="15">
      <c r="A69" s="14" t="s">
        <v>30</v>
      </c>
      <c r="B69" s="14"/>
      <c r="C69" s="15" t="s">
        <v>109</v>
      </c>
      <c r="D69" s="14"/>
      <c r="E69" s="14" t="s">
        <v>110</v>
      </c>
      <c r="F69" s="14"/>
      <c r="G69" s="14"/>
      <c r="H69" s="14"/>
      <c r="I69" s="16">
        <f>SUMIFS(I70:I87,A70:A87,"P")</f>
        <v>0</v>
      </c>
    </row>
    <row r="70" spans="1:16" ht="15">
      <c r="A70" s="17" t="s">
        <v>33</v>
      </c>
      <c r="B70" s="17">
        <v>16</v>
      </c>
      <c r="C70" s="18" t="s">
        <v>111</v>
      </c>
      <c r="E70" s="19" t="s">
        <v>112</v>
      </c>
      <c r="F70" s="20" t="s">
        <v>80</v>
      </c>
      <c r="G70" s="21">
        <v>9.2</v>
      </c>
      <c r="H70" s="22"/>
      <c r="I70" s="22">
        <f>ROUND(G70*H70,P4)</f>
        <v>0</v>
      </c>
      <c r="O70" s="23">
        <f>I70*0.21</f>
        <v>0</v>
      </c>
      <c r="P70">
        <v>3</v>
      </c>
    </row>
    <row r="71" spans="1:5" ht="15">
      <c r="A71" s="17" t="s">
        <v>37</v>
      </c>
      <c r="E71" s="19" t="s">
        <v>113</v>
      </c>
    </row>
    <row r="72" spans="1:5" ht="15">
      <c r="A72" s="17" t="s">
        <v>39</v>
      </c>
      <c r="E72" s="24" t="s">
        <v>114</v>
      </c>
    </row>
    <row r="73" spans="1:5" ht="120">
      <c r="A73" s="17" t="s">
        <v>41</v>
      </c>
      <c r="E73" s="19" t="s">
        <v>115</v>
      </c>
    </row>
    <row r="74" spans="1:16" ht="15">
      <c r="A74" s="17" t="s">
        <v>33</v>
      </c>
      <c r="B74" s="17">
        <v>17</v>
      </c>
      <c r="C74" s="18" t="s">
        <v>116</v>
      </c>
      <c r="E74" s="19" t="s">
        <v>117</v>
      </c>
      <c r="F74" s="20" t="s">
        <v>118</v>
      </c>
      <c r="G74" s="21">
        <v>0.75</v>
      </c>
      <c r="H74" s="22"/>
      <c r="I74" s="22">
        <f>ROUND(G74*H74,P4)</f>
        <v>0</v>
      </c>
      <c r="O74" s="23">
        <f>I74*0.21</f>
        <v>0</v>
      </c>
      <c r="P74">
        <v>3</v>
      </c>
    </row>
    <row r="75" spans="1:5" ht="15">
      <c r="A75" s="17" t="s">
        <v>37</v>
      </c>
      <c r="E75" s="19" t="s">
        <v>119</v>
      </c>
    </row>
    <row r="76" spans="1:5" ht="15">
      <c r="A76" s="17" t="s">
        <v>39</v>
      </c>
      <c r="E76" s="24" t="s">
        <v>120</v>
      </c>
    </row>
    <row r="77" spans="1:5" ht="75">
      <c r="A77" s="17" t="s">
        <v>41</v>
      </c>
      <c r="E77" s="19" t="s">
        <v>121</v>
      </c>
    </row>
    <row r="78" spans="1:16" ht="15">
      <c r="A78" s="17" t="s">
        <v>33</v>
      </c>
      <c r="B78" s="17">
        <v>18</v>
      </c>
      <c r="C78" s="18" t="s">
        <v>122</v>
      </c>
      <c r="E78" s="19" t="s">
        <v>123</v>
      </c>
      <c r="F78" s="20" t="s">
        <v>118</v>
      </c>
      <c r="G78" s="21">
        <v>2.25</v>
      </c>
      <c r="H78" s="22"/>
      <c r="I78" s="22">
        <f>ROUND(G78*H78,P4)</f>
        <v>0</v>
      </c>
      <c r="O78" s="23">
        <f>I78*0.21</f>
        <v>0</v>
      </c>
      <c r="P78">
        <v>3</v>
      </c>
    </row>
    <row r="79" spans="1:5" ht="15">
      <c r="A79" s="17" t="s">
        <v>37</v>
      </c>
      <c r="E79" s="19" t="s">
        <v>124</v>
      </c>
    </row>
    <row r="80" spans="1:5" ht="15">
      <c r="A80" s="17" t="s">
        <v>39</v>
      </c>
      <c r="E80" s="24" t="s">
        <v>125</v>
      </c>
    </row>
    <row r="81" spans="1:5" ht="75">
      <c r="A81" s="17" t="s">
        <v>41</v>
      </c>
      <c r="E81" s="19" t="s">
        <v>121</v>
      </c>
    </row>
    <row r="82" spans="1:16" ht="15">
      <c r="A82" s="17" t="s">
        <v>33</v>
      </c>
      <c r="B82" s="17">
        <v>19</v>
      </c>
      <c r="C82" s="18" t="s">
        <v>126</v>
      </c>
      <c r="E82" s="19" t="s">
        <v>127</v>
      </c>
      <c r="F82" s="20" t="s">
        <v>80</v>
      </c>
      <c r="G82" s="21">
        <v>202</v>
      </c>
      <c r="H82" s="22"/>
      <c r="I82" s="22">
        <f>ROUND(G82*H82,P4)</f>
        <v>0</v>
      </c>
      <c r="O82" s="23">
        <f>I82*0.21</f>
        <v>0</v>
      </c>
      <c r="P82">
        <v>3</v>
      </c>
    </row>
    <row r="83" spans="1:5" ht="30">
      <c r="A83" s="17" t="s">
        <v>37</v>
      </c>
      <c r="E83" s="19" t="s">
        <v>128</v>
      </c>
    </row>
    <row r="84" spans="1:5" ht="15">
      <c r="A84" s="17" t="s">
        <v>39</v>
      </c>
      <c r="E84" s="24" t="s">
        <v>129</v>
      </c>
    </row>
    <row r="85" spans="1:5" ht="15">
      <c r="A85" s="17" t="s">
        <v>39</v>
      </c>
      <c r="E85" s="24" t="s">
        <v>130</v>
      </c>
    </row>
    <row r="86" spans="1:5" ht="15">
      <c r="A86" s="17" t="s">
        <v>39</v>
      </c>
      <c r="E86" s="24" t="s">
        <v>131</v>
      </c>
    </row>
    <row r="87" spans="1:5" ht="120">
      <c r="A87" s="17" t="s">
        <v>41</v>
      </c>
      <c r="E87" s="19" t="s">
        <v>132</v>
      </c>
    </row>
    <row r="88" spans="1:9" ht="15">
      <c r="A88" s="14" t="s">
        <v>30</v>
      </c>
      <c r="B88" s="14"/>
      <c r="C88" s="15" t="s">
        <v>133</v>
      </c>
      <c r="D88" s="14"/>
      <c r="E88" s="14" t="s">
        <v>134</v>
      </c>
      <c r="F88" s="14"/>
      <c r="G88" s="14"/>
      <c r="H88" s="14"/>
      <c r="I88" s="16">
        <f>SUMIFS(I89:I96,A89:A96,"P")</f>
        <v>0</v>
      </c>
    </row>
    <row r="89" spans="1:16" ht="15">
      <c r="A89" s="17" t="s">
        <v>33</v>
      </c>
      <c r="B89" s="17">
        <v>20</v>
      </c>
      <c r="C89" s="18" t="s">
        <v>135</v>
      </c>
      <c r="E89" s="19" t="s">
        <v>136</v>
      </c>
      <c r="F89" s="20" t="s">
        <v>36</v>
      </c>
      <c r="G89" s="21">
        <v>12.506</v>
      </c>
      <c r="H89" s="22"/>
      <c r="I89" s="22">
        <f>ROUND(G89*H89,P4)</f>
        <v>0</v>
      </c>
      <c r="O89" s="23">
        <f>I89*0.21</f>
        <v>0</v>
      </c>
      <c r="P89">
        <v>3</v>
      </c>
    </row>
    <row r="90" spans="1:5" ht="15">
      <c r="A90" s="17" t="s">
        <v>37</v>
      </c>
      <c r="E90" s="19" t="s">
        <v>137</v>
      </c>
    </row>
    <row r="91" spans="1:5" ht="15">
      <c r="A91" s="17" t="s">
        <v>39</v>
      </c>
      <c r="E91" s="24" t="s">
        <v>310</v>
      </c>
    </row>
    <row r="92" spans="1:5" ht="75">
      <c r="A92" s="17" t="s">
        <v>41</v>
      </c>
      <c r="E92" s="19" t="s">
        <v>138</v>
      </c>
    </row>
    <row r="93" spans="1:16" ht="30">
      <c r="A93" s="17" t="s">
        <v>33</v>
      </c>
      <c r="B93" s="17">
        <v>21</v>
      </c>
      <c r="C93" s="18" t="s">
        <v>139</v>
      </c>
      <c r="E93" s="19" t="s">
        <v>140</v>
      </c>
      <c r="F93" s="20" t="s">
        <v>36</v>
      </c>
      <c r="G93" s="21">
        <v>2.88</v>
      </c>
      <c r="H93" s="22"/>
      <c r="I93" s="22">
        <f>ROUND(G93*H93,P4)</f>
        <v>0</v>
      </c>
      <c r="O93" s="23">
        <f>I93*0.21</f>
        <v>0</v>
      </c>
      <c r="P93">
        <v>3</v>
      </c>
    </row>
    <row r="94" spans="1:5" ht="15">
      <c r="A94" s="17" t="s">
        <v>37</v>
      </c>
      <c r="E94" s="19" t="s">
        <v>141</v>
      </c>
    </row>
    <row r="95" spans="1:5" ht="15">
      <c r="A95" s="17" t="s">
        <v>39</v>
      </c>
      <c r="E95" s="24" t="s">
        <v>142</v>
      </c>
    </row>
    <row r="96" spans="1:5" ht="45">
      <c r="A96" s="17" t="s">
        <v>41</v>
      </c>
      <c r="E96" s="19" t="s">
        <v>143</v>
      </c>
    </row>
    <row r="97" spans="1:9" ht="15">
      <c r="A97" s="14" t="s">
        <v>30</v>
      </c>
      <c r="B97" s="14"/>
      <c r="C97" s="15" t="s">
        <v>144</v>
      </c>
      <c r="D97" s="14"/>
      <c r="E97" s="14" t="s">
        <v>145</v>
      </c>
      <c r="F97" s="14"/>
      <c r="G97" s="14"/>
      <c r="H97" s="14"/>
      <c r="I97" s="16">
        <f>SUMIFS(I98:I123,A98:A123,"P")</f>
        <v>0</v>
      </c>
    </row>
    <row r="98" spans="1:16" ht="15">
      <c r="A98" s="17" t="s">
        <v>33</v>
      </c>
      <c r="B98" s="17">
        <v>22</v>
      </c>
      <c r="C98" s="18" t="s">
        <v>146</v>
      </c>
      <c r="E98" s="19" t="s">
        <v>147</v>
      </c>
      <c r="F98" s="20" t="s">
        <v>36</v>
      </c>
      <c r="G98" s="21">
        <v>0.352</v>
      </c>
      <c r="H98" s="22"/>
      <c r="I98" s="22">
        <f>ROUND(G98*H98,P4)</f>
        <v>0</v>
      </c>
      <c r="O98" s="23">
        <f>I98*0.21</f>
        <v>0</v>
      </c>
      <c r="P98">
        <v>3</v>
      </c>
    </row>
    <row r="99" spans="1:5" ht="15">
      <c r="A99" s="17" t="s">
        <v>37</v>
      </c>
      <c r="E99" s="19" t="s">
        <v>148</v>
      </c>
    </row>
    <row r="100" spans="1:5" ht="15">
      <c r="A100" s="17" t="s">
        <v>39</v>
      </c>
      <c r="E100" s="24" t="s">
        <v>149</v>
      </c>
    </row>
    <row r="101" spans="1:5" ht="409.5">
      <c r="A101" s="17" t="s">
        <v>41</v>
      </c>
      <c r="E101" s="19" t="s">
        <v>150</v>
      </c>
    </row>
    <row r="102" spans="1:16" ht="15">
      <c r="A102" s="17" t="s">
        <v>33</v>
      </c>
      <c r="B102" s="17">
        <v>23</v>
      </c>
      <c r="C102" s="18" t="s">
        <v>151</v>
      </c>
      <c r="D102" s="17" t="s">
        <v>71</v>
      </c>
      <c r="E102" s="19" t="s">
        <v>152</v>
      </c>
      <c r="F102" s="20" t="s">
        <v>36</v>
      </c>
      <c r="G102" s="21">
        <v>108.1</v>
      </c>
      <c r="H102" s="22"/>
      <c r="I102" s="22">
        <f>ROUND(G102*H102,P4)</f>
        <v>0</v>
      </c>
      <c r="O102" s="23">
        <f>I102*0.21</f>
        <v>0</v>
      </c>
      <c r="P102">
        <v>3</v>
      </c>
    </row>
    <row r="103" spans="1:5" ht="15">
      <c r="A103" s="17" t="s">
        <v>37</v>
      </c>
      <c r="E103" s="19" t="s">
        <v>153</v>
      </c>
    </row>
    <row r="104" spans="1:5" ht="15">
      <c r="A104" s="17" t="s">
        <v>39</v>
      </c>
      <c r="E104" s="24" t="s">
        <v>154</v>
      </c>
    </row>
    <row r="105" spans="1:5" ht="60">
      <c r="A105" s="17" t="s">
        <v>41</v>
      </c>
      <c r="E105" s="19" t="s">
        <v>155</v>
      </c>
    </row>
    <row r="106" spans="1:16" ht="15">
      <c r="A106" s="17" t="s">
        <v>33</v>
      </c>
      <c r="B106" s="17">
        <v>24</v>
      </c>
      <c r="C106" s="18" t="s">
        <v>151</v>
      </c>
      <c r="D106" s="17" t="s">
        <v>109</v>
      </c>
      <c r="E106" s="19" t="s">
        <v>152</v>
      </c>
      <c r="F106" s="20" t="s">
        <v>36</v>
      </c>
      <c r="G106" s="21">
        <v>15.4</v>
      </c>
      <c r="H106" s="22"/>
      <c r="I106" s="22">
        <f>ROUND(G106*H106,P4)</f>
        <v>0</v>
      </c>
      <c r="O106" s="23">
        <f>I106*0.21</f>
        <v>0</v>
      </c>
      <c r="P106">
        <v>3</v>
      </c>
    </row>
    <row r="107" spans="1:5" ht="15">
      <c r="A107" s="17" t="s">
        <v>37</v>
      </c>
      <c r="E107" s="19" t="s">
        <v>156</v>
      </c>
    </row>
    <row r="108" spans="1:5" ht="15">
      <c r="A108" s="17" t="s">
        <v>39</v>
      </c>
      <c r="E108" s="24" t="s">
        <v>157</v>
      </c>
    </row>
    <row r="109" spans="1:5" ht="60">
      <c r="A109" s="17" t="s">
        <v>41</v>
      </c>
      <c r="E109" s="19" t="s">
        <v>155</v>
      </c>
    </row>
    <row r="110" spans="1:16" ht="15">
      <c r="A110" s="17" t="s">
        <v>33</v>
      </c>
      <c r="B110" s="17">
        <v>25</v>
      </c>
      <c r="C110" s="18" t="s">
        <v>158</v>
      </c>
      <c r="E110" s="19" t="s">
        <v>159</v>
      </c>
      <c r="F110" s="20" t="s">
        <v>36</v>
      </c>
      <c r="G110" s="21">
        <v>1.502</v>
      </c>
      <c r="H110" s="22"/>
      <c r="I110" s="22">
        <f>ROUND(G110*H110,P4)</f>
        <v>0</v>
      </c>
      <c r="O110" s="23">
        <f>I110*0.21</f>
        <v>0</v>
      </c>
      <c r="P110">
        <v>3</v>
      </c>
    </row>
    <row r="111" spans="1:5" ht="15">
      <c r="A111" s="17" t="s">
        <v>37</v>
      </c>
      <c r="E111" s="19" t="s">
        <v>160</v>
      </c>
    </row>
    <row r="112" spans="1:5" ht="15">
      <c r="A112" s="17" t="s">
        <v>39</v>
      </c>
      <c r="E112" s="24" t="s">
        <v>161</v>
      </c>
    </row>
    <row r="113" spans="1:5" ht="45">
      <c r="A113" s="17" t="s">
        <v>41</v>
      </c>
      <c r="E113" s="19" t="s">
        <v>162</v>
      </c>
    </row>
    <row r="114" spans="1:16" ht="15">
      <c r="A114" s="17" t="s">
        <v>33</v>
      </c>
      <c r="B114" s="17">
        <v>26</v>
      </c>
      <c r="C114" s="18" t="s">
        <v>163</v>
      </c>
      <c r="E114" s="19" t="s">
        <v>164</v>
      </c>
      <c r="F114" s="20" t="s">
        <v>36</v>
      </c>
      <c r="G114" s="21">
        <v>7</v>
      </c>
      <c r="H114" s="22"/>
      <c r="I114" s="22">
        <f>ROUND(G114*H114,P4)</f>
        <v>0</v>
      </c>
      <c r="O114" s="23">
        <f>I114*0.21</f>
        <v>0</v>
      </c>
      <c r="P114">
        <v>3</v>
      </c>
    </row>
    <row r="115" spans="1:5" ht="15">
      <c r="A115" s="17" t="s">
        <v>37</v>
      </c>
      <c r="E115" s="19" t="s">
        <v>165</v>
      </c>
    </row>
    <row r="116" spans="1:5" ht="15">
      <c r="A116" s="17" t="s">
        <v>39</v>
      </c>
      <c r="E116" s="24" t="s">
        <v>166</v>
      </c>
    </row>
    <row r="117" spans="1:5" ht="15">
      <c r="A117" s="17" t="s">
        <v>39</v>
      </c>
      <c r="E117" s="24" t="s">
        <v>167</v>
      </c>
    </row>
    <row r="118" spans="1:5" ht="15">
      <c r="A118" s="17" t="s">
        <v>39</v>
      </c>
      <c r="E118" s="24" t="s">
        <v>168</v>
      </c>
    </row>
    <row r="119" spans="1:5" ht="60">
      <c r="A119" s="17" t="s">
        <v>41</v>
      </c>
      <c r="E119" s="19" t="s">
        <v>155</v>
      </c>
    </row>
    <row r="120" spans="1:16" ht="15">
      <c r="A120" s="17" t="s">
        <v>33</v>
      </c>
      <c r="B120" s="17">
        <v>27</v>
      </c>
      <c r="C120" s="18" t="s">
        <v>169</v>
      </c>
      <c r="E120" s="19" t="s">
        <v>170</v>
      </c>
      <c r="F120" s="20" t="s">
        <v>36</v>
      </c>
      <c r="G120" s="21">
        <v>0.84</v>
      </c>
      <c r="H120" s="22"/>
      <c r="I120" s="22">
        <f>ROUND(G120*H120,P4)</f>
        <v>0</v>
      </c>
      <c r="O120" s="23">
        <f>I120*0.21</f>
        <v>0</v>
      </c>
      <c r="P120">
        <v>3</v>
      </c>
    </row>
    <row r="121" spans="1:5" ht="15">
      <c r="A121" s="17" t="s">
        <v>37</v>
      </c>
      <c r="E121" s="19" t="s">
        <v>171</v>
      </c>
    </row>
    <row r="122" spans="1:5" ht="15">
      <c r="A122" s="17" t="s">
        <v>39</v>
      </c>
      <c r="E122" s="24" t="s">
        <v>172</v>
      </c>
    </row>
    <row r="123" spans="1:5" ht="75">
      <c r="A123" s="17" t="s">
        <v>41</v>
      </c>
      <c r="E123" s="19" t="s">
        <v>173</v>
      </c>
    </row>
    <row r="124" spans="1:9" ht="15">
      <c r="A124" s="14" t="s">
        <v>30</v>
      </c>
      <c r="B124" s="14"/>
      <c r="C124" s="15" t="s">
        <v>174</v>
      </c>
      <c r="D124" s="14"/>
      <c r="E124" s="14" t="s">
        <v>175</v>
      </c>
      <c r="F124" s="14"/>
      <c r="G124" s="14"/>
      <c r="H124" s="14"/>
      <c r="I124" s="16">
        <f>SUMIFS(I125:I150,A125:A150,"P")</f>
        <v>0</v>
      </c>
    </row>
    <row r="125" spans="1:16" ht="15">
      <c r="A125" s="17" t="s">
        <v>33</v>
      </c>
      <c r="B125" s="17">
        <v>28</v>
      </c>
      <c r="C125" s="18" t="s">
        <v>176</v>
      </c>
      <c r="E125" s="19" t="s">
        <v>177</v>
      </c>
      <c r="F125" s="20" t="s">
        <v>80</v>
      </c>
      <c r="G125" s="21">
        <v>210</v>
      </c>
      <c r="H125" s="22"/>
      <c r="I125" s="22">
        <f>ROUND(G125*H125,P4)</f>
        <v>0</v>
      </c>
      <c r="O125" s="23">
        <f>I125*0.21</f>
        <v>0</v>
      </c>
      <c r="P125">
        <v>3</v>
      </c>
    </row>
    <row r="126" spans="1:5" ht="15">
      <c r="A126" s="17" t="s">
        <v>37</v>
      </c>
      <c r="E126" s="19" t="s">
        <v>178</v>
      </c>
    </row>
    <row r="127" spans="1:5" ht="15">
      <c r="A127" s="17" t="s">
        <v>39</v>
      </c>
      <c r="E127" s="24" t="s">
        <v>308</v>
      </c>
    </row>
    <row r="128" spans="1:5" ht="60">
      <c r="A128" s="17" t="s">
        <v>41</v>
      </c>
      <c r="E128" s="19" t="s">
        <v>179</v>
      </c>
    </row>
    <row r="129" spans="1:16" ht="15">
      <c r="A129" s="17" t="s">
        <v>33</v>
      </c>
      <c r="B129" s="17">
        <v>29</v>
      </c>
      <c r="C129" s="18" t="s">
        <v>180</v>
      </c>
      <c r="E129" s="19" t="s">
        <v>181</v>
      </c>
      <c r="F129" s="20" t="s">
        <v>80</v>
      </c>
      <c r="G129" s="21">
        <v>210</v>
      </c>
      <c r="H129" s="22"/>
      <c r="I129" s="22">
        <f>ROUND(G129*H129,P4)</f>
        <v>0</v>
      </c>
      <c r="O129" s="23">
        <f>I129*0.21</f>
        <v>0</v>
      </c>
      <c r="P129">
        <v>3</v>
      </c>
    </row>
    <row r="130" spans="1:5" ht="15">
      <c r="A130" s="17" t="s">
        <v>37</v>
      </c>
      <c r="E130" s="19" t="s">
        <v>182</v>
      </c>
    </row>
    <row r="131" spans="1:5" ht="15">
      <c r="A131" s="17" t="s">
        <v>39</v>
      </c>
      <c r="E131" s="24" t="s">
        <v>308</v>
      </c>
    </row>
    <row r="132" spans="1:5" ht="60">
      <c r="A132" s="17" t="s">
        <v>41</v>
      </c>
      <c r="E132" s="19" t="s">
        <v>179</v>
      </c>
    </row>
    <row r="133" spans="1:16" ht="15">
      <c r="A133" s="17" t="s">
        <v>33</v>
      </c>
      <c r="B133" s="17">
        <v>30</v>
      </c>
      <c r="C133" s="18" t="s">
        <v>183</v>
      </c>
      <c r="E133" s="19" t="s">
        <v>184</v>
      </c>
      <c r="F133" s="20" t="s">
        <v>80</v>
      </c>
      <c r="G133" s="21">
        <v>31.05</v>
      </c>
      <c r="H133" s="22"/>
      <c r="I133" s="22">
        <f>ROUND(G133*H133,P4)</f>
        <v>0</v>
      </c>
      <c r="O133" s="23">
        <f>I133*0.21</f>
        <v>0</v>
      </c>
      <c r="P133">
        <v>3</v>
      </c>
    </row>
    <row r="134" spans="1:5" ht="15">
      <c r="A134" s="17" t="s">
        <v>37</v>
      </c>
      <c r="E134" s="19" t="s">
        <v>182</v>
      </c>
    </row>
    <row r="135" spans="1:5" ht="15">
      <c r="A135" s="17" t="s">
        <v>39</v>
      </c>
      <c r="E135" s="24" t="s">
        <v>185</v>
      </c>
    </row>
    <row r="136" spans="1:5" ht="60">
      <c r="A136" s="17" t="s">
        <v>41</v>
      </c>
      <c r="E136" s="19" t="s">
        <v>179</v>
      </c>
    </row>
    <row r="137" spans="1:16" ht="15">
      <c r="A137" s="17" t="s">
        <v>33</v>
      </c>
      <c r="B137" s="17">
        <v>31</v>
      </c>
      <c r="C137" s="18" t="s">
        <v>186</v>
      </c>
      <c r="E137" s="19" t="s">
        <v>187</v>
      </c>
      <c r="F137" s="20" t="s">
        <v>80</v>
      </c>
      <c r="G137" s="21">
        <v>210</v>
      </c>
      <c r="H137" s="22"/>
      <c r="I137" s="22">
        <f>ROUND(G137*H137,P4)</f>
        <v>0</v>
      </c>
      <c r="O137" s="23">
        <f>I137*0.21</f>
        <v>0</v>
      </c>
      <c r="P137">
        <v>3</v>
      </c>
    </row>
    <row r="138" spans="1:5" ht="15">
      <c r="A138" s="17" t="s">
        <v>37</v>
      </c>
      <c r="E138" s="25" t="s">
        <v>44</v>
      </c>
    </row>
    <row r="139" spans="1:5" ht="15">
      <c r="A139" s="17" t="s">
        <v>39</v>
      </c>
      <c r="E139" s="24" t="s">
        <v>308</v>
      </c>
    </row>
    <row r="140" spans="1:5" ht="165">
      <c r="A140" s="17" t="s">
        <v>41</v>
      </c>
      <c r="E140" s="19" t="s">
        <v>188</v>
      </c>
    </row>
    <row r="141" spans="1:16" ht="15">
      <c r="A141" s="17" t="s">
        <v>33</v>
      </c>
      <c r="B141" s="17">
        <v>32</v>
      </c>
      <c r="C141" s="18" t="s">
        <v>189</v>
      </c>
      <c r="E141" s="19" t="s">
        <v>190</v>
      </c>
      <c r="F141" s="20" t="s">
        <v>80</v>
      </c>
      <c r="G141" s="21">
        <v>6.9</v>
      </c>
      <c r="H141" s="22"/>
      <c r="I141" s="22">
        <f>ROUND(G141*H141,P4)</f>
        <v>0</v>
      </c>
      <c r="O141" s="23">
        <f>I141*0.21</f>
        <v>0</v>
      </c>
      <c r="P141">
        <v>3</v>
      </c>
    </row>
    <row r="142" spans="1:5" ht="15">
      <c r="A142" s="17" t="s">
        <v>37</v>
      </c>
      <c r="E142" s="19" t="s">
        <v>191</v>
      </c>
    </row>
    <row r="143" spans="1:5" ht="15">
      <c r="A143" s="17" t="s">
        <v>39</v>
      </c>
      <c r="E143" s="24" t="s">
        <v>192</v>
      </c>
    </row>
    <row r="144" spans="1:5" ht="165">
      <c r="A144" s="17" t="s">
        <v>41</v>
      </c>
      <c r="E144" s="19" t="s">
        <v>188</v>
      </c>
    </row>
    <row r="145" spans="1:16" ht="15">
      <c r="A145" s="17" t="s">
        <v>33</v>
      </c>
      <c r="B145" s="17">
        <v>33</v>
      </c>
      <c r="C145" s="18" t="s">
        <v>193</v>
      </c>
      <c r="E145" s="19" t="s">
        <v>194</v>
      </c>
      <c r="F145" s="20" t="s">
        <v>80</v>
      </c>
      <c r="G145" s="21">
        <v>34.15</v>
      </c>
      <c r="H145" s="22"/>
      <c r="I145" s="22">
        <f>ROUND(G145*H145,P4)</f>
        <v>0</v>
      </c>
      <c r="O145" s="23">
        <f>I145*0.21</f>
        <v>0</v>
      </c>
      <c r="P145">
        <v>3</v>
      </c>
    </row>
    <row r="146" spans="1:5" ht="30">
      <c r="A146" s="17" t="s">
        <v>37</v>
      </c>
      <c r="E146" s="19" t="s">
        <v>195</v>
      </c>
    </row>
    <row r="147" spans="1:5" ht="15">
      <c r="A147" s="17" t="s">
        <v>39</v>
      </c>
      <c r="E147" s="24" t="s">
        <v>196</v>
      </c>
    </row>
    <row r="148" spans="1:5" ht="15">
      <c r="A148" s="17" t="s">
        <v>39</v>
      </c>
      <c r="E148" s="24" t="s">
        <v>197</v>
      </c>
    </row>
    <row r="149" spans="1:5" ht="15">
      <c r="A149" s="17" t="s">
        <v>39</v>
      </c>
      <c r="E149" s="24" t="s">
        <v>198</v>
      </c>
    </row>
    <row r="150" spans="1:5" ht="195">
      <c r="A150" s="17" t="s">
        <v>41</v>
      </c>
      <c r="E150" s="19" t="s">
        <v>199</v>
      </c>
    </row>
    <row r="151" spans="1:9" ht="15">
      <c r="A151" s="14" t="s">
        <v>30</v>
      </c>
      <c r="B151" s="14"/>
      <c r="C151" s="15" t="s">
        <v>200</v>
      </c>
      <c r="D151" s="14"/>
      <c r="E151" s="14" t="s">
        <v>201</v>
      </c>
      <c r="F151" s="14"/>
      <c r="G151" s="14"/>
      <c r="H151" s="14"/>
      <c r="I151" s="16">
        <f>SUMIFS(I152:I163,A152:A163,"P")</f>
        <v>0</v>
      </c>
    </row>
    <row r="152" spans="1:16" ht="15">
      <c r="A152" s="17" t="s">
        <v>33</v>
      </c>
      <c r="B152" s="17">
        <v>34</v>
      </c>
      <c r="C152" s="18" t="s">
        <v>202</v>
      </c>
      <c r="E152" s="19" t="s">
        <v>203</v>
      </c>
      <c r="F152" s="20" t="s">
        <v>80</v>
      </c>
      <c r="G152" s="21">
        <v>28.6</v>
      </c>
      <c r="H152" s="22"/>
      <c r="I152" s="22">
        <f>ROUND(G152*H152,P4)</f>
        <v>0</v>
      </c>
      <c r="O152" s="23">
        <f>I152*0.21</f>
        <v>0</v>
      </c>
      <c r="P152">
        <v>3</v>
      </c>
    </row>
    <row r="153" spans="1:5" ht="15">
      <c r="A153" s="17" t="s">
        <v>37</v>
      </c>
      <c r="E153" s="19" t="s">
        <v>204</v>
      </c>
    </row>
    <row r="154" spans="1:5" ht="15">
      <c r="A154" s="17" t="s">
        <v>39</v>
      </c>
      <c r="E154" s="24" t="s">
        <v>205</v>
      </c>
    </row>
    <row r="155" spans="1:5" ht="105">
      <c r="A155" s="17" t="s">
        <v>41</v>
      </c>
      <c r="E155" s="19" t="s">
        <v>206</v>
      </c>
    </row>
    <row r="156" spans="1:16" ht="15">
      <c r="A156" s="17" t="s">
        <v>33</v>
      </c>
      <c r="B156" s="17">
        <v>35</v>
      </c>
      <c r="C156" s="18" t="s">
        <v>207</v>
      </c>
      <c r="D156" s="17" t="s">
        <v>208</v>
      </c>
      <c r="E156" s="19" t="s">
        <v>209</v>
      </c>
      <c r="F156" s="20" t="s">
        <v>80</v>
      </c>
      <c r="G156" s="21">
        <v>313</v>
      </c>
      <c r="H156" s="22"/>
      <c r="I156" s="22">
        <f>ROUND(G156*H156,P4)</f>
        <v>0</v>
      </c>
      <c r="O156" s="23">
        <f>I156*0.21</f>
        <v>0</v>
      </c>
      <c r="P156">
        <v>3</v>
      </c>
    </row>
    <row r="157" spans="1:5" ht="15">
      <c r="A157" s="17" t="s">
        <v>37</v>
      </c>
      <c r="E157" s="19" t="s">
        <v>210</v>
      </c>
    </row>
    <row r="158" spans="1:5" ht="15">
      <c r="A158" s="17" t="s">
        <v>39</v>
      </c>
      <c r="E158" s="24" t="s">
        <v>211</v>
      </c>
    </row>
    <row r="159" spans="1:5" ht="15">
      <c r="A159" s="17" t="s">
        <v>39</v>
      </c>
      <c r="E159" s="24" t="s">
        <v>212</v>
      </c>
    </row>
    <row r="160" spans="1:5" ht="15">
      <c r="A160" s="17" t="s">
        <v>39</v>
      </c>
      <c r="E160" s="24" t="s">
        <v>213</v>
      </c>
    </row>
    <row r="161" spans="1:5" ht="15">
      <c r="A161" s="17" t="s">
        <v>39</v>
      </c>
      <c r="E161" s="24" t="s">
        <v>214</v>
      </c>
    </row>
    <row r="162" spans="1:5" ht="15">
      <c r="A162" s="17" t="s">
        <v>39</v>
      </c>
      <c r="E162" s="24" t="s">
        <v>215</v>
      </c>
    </row>
    <row r="163" spans="1:5" ht="105">
      <c r="A163" s="17" t="s">
        <v>41</v>
      </c>
      <c r="E163" s="19" t="s">
        <v>206</v>
      </c>
    </row>
    <row r="164" spans="1:9" ht="15">
      <c r="A164" s="14" t="s">
        <v>30</v>
      </c>
      <c r="B164" s="14"/>
      <c r="C164" s="15" t="s">
        <v>216</v>
      </c>
      <c r="D164" s="14"/>
      <c r="E164" s="14" t="s">
        <v>217</v>
      </c>
      <c r="F164" s="14"/>
      <c r="G164" s="14"/>
      <c r="H164" s="14"/>
      <c r="I164" s="16">
        <f>SUMIFS(I165:I172,A165:A172,"P")</f>
        <v>0</v>
      </c>
    </row>
    <row r="165" spans="1:16" ht="15">
      <c r="A165" s="17" t="s">
        <v>33</v>
      </c>
      <c r="B165" s="17">
        <v>36</v>
      </c>
      <c r="C165" s="18" t="s">
        <v>218</v>
      </c>
      <c r="E165" s="19" t="s">
        <v>219</v>
      </c>
      <c r="F165" s="20" t="s">
        <v>80</v>
      </c>
      <c r="G165" s="21">
        <v>202</v>
      </c>
      <c r="H165" s="22"/>
      <c r="I165" s="22">
        <f>ROUND(G165*H165,P4)</f>
        <v>0</v>
      </c>
      <c r="O165" s="23">
        <f>I165*0.21</f>
        <v>0</v>
      </c>
      <c r="P165">
        <v>3</v>
      </c>
    </row>
    <row r="166" spans="1:5" ht="15">
      <c r="A166" s="17" t="s">
        <v>37</v>
      </c>
      <c r="E166" s="19" t="s">
        <v>220</v>
      </c>
    </row>
    <row r="167" spans="1:5" ht="15">
      <c r="A167" s="17" t="s">
        <v>39</v>
      </c>
      <c r="E167" s="24" t="s">
        <v>221</v>
      </c>
    </row>
    <row r="168" spans="1:5" ht="45">
      <c r="A168" s="17" t="s">
        <v>41</v>
      </c>
      <c r="E168" s="19" t="s">
        <v>222</v>
      </c>
    </row>
    <row r="169" spans="1:16" ht="15">
      <c r="A169" s="17" t="s">
        <v>33</v>
      </c>
      <c r="B169" s="17">
        <v>37</v>
      </c>
      <c r="C169" s="18" t="s">
        <v>223</v>
      </c>
      <c r="E169" s="19" t="s">
        <v>224</v>
      </c>
      <c r="F169" s="20" t="s">
        <v>80</v>
      </c>
      <c r="G169" s="21">
        <v>28.6</v>
      </c>
      <c r="H169" s="22"/>
      <c r="I169" s="22">
        <f>ROUND(G169*H169,P4)</f>
        <v>0</v>
      </c>
      <c r="O169" s="23">
        <f>I169*0.21</f>
        <v>0</v>
      </c>
      <c r="P169">
        <v>3</v>
      </c>
    </row>
    <row r="170" spans="1:5" ht="15">
      <c r="A170" s="17" t="s">
        <v>37</v>
      </c>
      <c r="E170" s="19" t="s">
        <v>225</v>
      </c>
    </row>
    <row r="171" spans="1:5" ht="15">
      <c r="A171" s="17" t="s">
        <v>39</v>
      </c>
      <c r="E171" s="24" t="s">
        <v>205</v>
      </c>
    </row>
    <row r="172" spans="1:5" ht="60">
      <c r="A172" s="17" t="s">
        <v>41</v>
      </c>
      <c r="E172" s="19" t="s">
        <v>226</v>
      </c>
    </row>
    <row r="173" spans="1:9" ht="15">
      <c r="A173" s="14" t="s">
        <v>30</v>
      </c>
      <c r="B173" s="14"/>
      <c r="C173" s="15" t="s">
        <v>227</v>
      </c>
      <c r="D173" s="14"/>
      <c r="E173" s="14" t="s">
        <v>228</v>
      </c>
      <c r="F173" s="14"/>
      <c r="G173" s="14"/>
      <c r="H173" s="14"/>
      <c r="I173" s="16">
        <f>SUMIFS(I174:I193,A174:A193,"P")</f>
        <v>0</v>
      </c>
    </row>
    <row r="174" spans="1:16" ht="15">
      <c r="A174" s="17" t="s">
        <v>33</v>
      </c>
      <c r="B174" s="17">
        <v>38</v>
      </c>
      <c r="C174" s="18" t="s">
        <v>229</v>
      </c>
      <c r="E174" s="19" t="s">
        <v>230</v>
      </c>
      <c r="F174" s="20" t="s">
        <v>118</v>
      </c>
      <c r="G174" s="21">
        <v>1.4</v>
      </c>
      <c r="H174" s="22"/>
      <c r="I174" s="22">
        <f>ROUND(G174*H174,P4)</f>
        <v>0</v>
      </c>
      <c r="O174" s="23">
        <f>I174*0.21</f>
        <v>0</v>
      </c>
      <c r="P174">
        <v>3</v>
      </c>
    </row>
    <row r="175" spans="1:5" ht="15">
      <c r="A175" s="17" t="s">
        <v>37</v>
      </c>
      <c r="E175" s="19" t="s">
        <v>231</v>
      </c>
    </row>
    <row r="176" spans="1:5" ht="15">
      <c r="A176" s="17" t="s">
        <v>39</v>
      </c>
      <c r="E176" s="24" t="s">
        <v>232</v>
      </c>
    </row>
    <row r="177" spans="1:5" ht="330">
      <c r="A177" s="17" t="s">
        <v>41</v>
      </c>
      <c r="E177" s="19" t="s">
        <v>233</v>
      </c>
    </row>
    <row r="178" spans="1:16" ht="15">
      <c r="A178" s="17" t="s">
        <v>33</v>
      </c>
      <c r="B178" s="17">
        <v>39</v>
      </c>
      <c r="C178" s="18" t="s">
        <v>234</v>
      </c>
      <c r="E178" s="19" t="s">
        <v>235</v>
      </c>
      <c r="F178" s="20" t="s">
        <v>118</v>
      </c>
      <c r="G178" s="21">
        <v>2.25</v>
      </c>
      <c r="H178" s="22"/>
      <c r="I178" s="22">
        <f>ROUND(G178*H178,P4)</f>
        <v>0</v>
      </c>
      <c r="O178" s="23">
        <f>I178*0.21</f>
        <v>0</v>
      </c>
      <c r="P178">
        <v>3</v>
      </c>
    </row>
    <row r="179" spans="1:5" ht="15">
      <c r="A179" s="17" t="s">
        <v>37</v>
      </c>
      <c r="E179" s="19" t="s">
        <v>236</v>
      </c>
    </row>
    <row r="180" spans="1:5" ht="15">
      <c r="A180" s="17" t="s">
        <v>39</v>
      </c>
      <c r="E180" s="24" t="s">
        <v>237</v>
      </c>
    </row>
    <row r="181" spans="1:5" ht="330">
      <c r="A181" s="17" t="s">
        <v>41</v>
      </c>
      <c r="E181" s="19" t="s">
        <v>233</v>
      </c>
    </row>
    <row r="182" spans="1:16" ht="15">
      <c r="A182" s="17" t="s">
        <v>33</v>
      </c>
      <c r="B182" s="17">
        <v>40</v>
      </c>
      <c r="C182" s="18" t="s">
        <v>238</v>
      </c>
      <c r="E182" s="19" t="s">
        <v>239</v>
      </c>
      <c r="F182" s="20" t="s">
        <v>118</v>
      </c>
      <c r="G182" s="21">
        <v>3</v>
      </c>
      <c r="H182" s="22"/>
      <c r="I182" s="22">
        <f>ROUND(G182*H182,P4)</f>
        <v>0</v>
      </c>
      <c r="O182" s="23">
        <f>I182*0.21</f>
        <v>0</v>
      </c>
      <c r="P182">
        <v>3</v>
      </c>
    </row>
    <row r="183" spans="1:5" ht="15">
      <c r="A183" s="17" t="s">
        <v>37</v>
      </c>
      <c r="E183" s="19" t="s">
        <v>240</v>
      </c>
    </row>
    <row r="184" spans="1:5" ht="15">
      <c r="A184" s="17" t="s">
        <v>39</v>
      </c>
      <c r="E184" s="24" t="s">
        <v>241</v>
      </c>
    </row>
    <row r="185" spans="1:5" ht="315">
      <c r="A185" s="17" t="s">
        <v>41</v>
      </c>
      <c r="E185" s="19" t="s">
        <v>242</v>
      </c>
    </row>
    <row r="186" spans="1:16" ht="15">
      <c r="A186" s="17" t="s">
        <v>33</v>
      </c>
      <c r="B186" s="17">
        <v>41</v>
      </c>
      <c r="C186" s="18" t="s">
        <v>243</v>
      </c>
      <c r="E186" s="19" t="s">
        <v>244</v>
      </c>
      <c r="F186" s="20" t="s">
        <v>118</v>
      </c>
      <c r="G186" s="21">
        <v>44.4</v>
      </c>
      <c r="H186" s="22"/>
      <c r="I186" s="22">
        <f>ROUND(G186*H186,P4)</f>
        <v>0</v>
      </c>
      <c r="O186" s="23">
        <f>I186*0.21</f>
        <v>0</v>
      </c>
      <c r="P186">
        <v>3</v>
      </c>
    </row>
    <row r="187" spans="1:5" ht="15">
      <c r="A187" s="17" t="s">
        <v>37</v>
      </c>
      <c r="E187" s="25" t="s">
        <v>44</v>
      </c>
    </row>
    <row r="188" spans="1:5" ht="15">
      <c r="A188" s="17" t="s">
        <v>39</v>
      </c>
      <c r="E188" s="24" t="s">
        <v>245</v>
      </c>
    </row>
    <row r="189" spans="1:5" ht="315">
      <c r="A189" s="17" t="s">
        <v>41</v>
      </c>
      <c r="E189" s="19" t="s">
        <v>242</v>
      </c>
    </row>
    <row r="190" spans="1:16" ht="15">
      <c r="A190" s="17" t="s">
        <v>33</v>
      </c>
      <c r="B190" s="17">
        <v>42</v>
      </c>
      <c r="C190" s="18" t="s">
        <v>246</v>
      </c>
      <c r="E190" s="19" t="s">
        <v>247</v>
      </c>
      <c r="F190" s="20" t="s">
        <v>51</v>
      </c>
      <c r="G190" s="21">
        <v>1</v>
      </c>
      <c r="H190" s="22"/>
      <c r="I190" s="22">
        <f>ROUND(G190*H190,P4)</f>
        <v>0</v>
      </c>
      <c r="O190" s="23">
        <f>I190*0.21</f>
        <v>0</v>
      </c>
      <c r="P190">
        <v>3</v>
      </c>
    </row>
    <row r="191" spans="1:5" ht="15">
      <c r="A191" s="17" t="s">
        <v>37</v>
      </c>
      <c r="E191" s="19" t="s">
        <v>248</v>
      </c>
    </row>
    <row r="192" spans="1:5" ht="15">
      <c r="A192" s="17" t="s">
        <v>39</v>
      </c>
      <c r="E192" s="24" t="s">
        <v>249</v>
      </c>
    </row>
    <row r="193" spans="1:5" ht="45">
      <c r="A193" s="17" t="s">
        <v>41</v>
      </c>
      <c r="E193" s="19" t="s">
        <v>250</v>
      </c>
    </row>
    <row r="194" spans="1:9" ht="15">
      <c r="A194" s="14" t="s">
        <v>30</v>
      </c>
      <c r="B194" s="14"/>
      <c r="C194" s="15" t="s">
        <v>251</v>
      </c>
      <c r="D194" s="14"/>
      <c r="E194" s="14" t="s">
        <v>252</v>
      </c>
      <c r="F194" s="14"/>
      <c r="G194" s="14"/>
      <c r="H194" s="14"/>
      <c r="I194" s="16">
        <f>SUMIFS(I195:I251,A195:A251,"P")</f>
        <v>0</v>
      </c>
    </row>
    <row r="195" spans="1:16" ht="30">
      <c r="A195" s="17" t="s">
        <v>33</v>
      </c>
      <c r="B195" s="17">
        <v>43</v>
      </c>
      <c r="C195" s="18" t="s">
        <v>254</v>
      </c>
      <c r="E195" s="19" t="s">
        <v>312</v>
      </c>
      <c r="F195" s="20" t="s">
        <v>118</v>
      </c>
      <c r="G195" s="21">
        <v>64</v>
      </c>
      <c r="H195" s="22"/>
      <c r="I195" s="22">
        <f>ROUND(G195*H195,P4)</f>
        <v>0</v>
      </c>
      <c r="O195" s="23">
        <f>I195*0.21</f>
        <v>0</v>
      </c>
      <c r="P195">
        <v>3</v>
      </c>
    </row>
    <row r="196" spans="1:5" ht="15">
      <c r="A196" s="17" t="s">
        <v>37</v>
      </c>
      <c r="E196" s="19" t="s">
        <v>255</v>
      </c>
    </row>
    <row r="197" spans="1:5" ht="15">
      <c r="A197" s="17" t="s">
        <v>39</v>
      </c>
      <c r="E197" s="24" t="s">
        <v>253</v>
      </c>
    </row>
    <row r="198" spans="1:5" ht="45">
      <c r="A198" s="17" t="s">
        <v>41</v>
      </c>
      <c r="E198" s="19" t="s">
        <v>311</v>
      </c>
    </row>
    <row r="199" spans="1:16" ht="30">
      <c r="A199" s="17" t="s">
        <v>33</v>
      </c>
      <c r="B199" s="17">
        <v>44</v>
      </c>
      <c r="C199" s="18" t="s">
        <v>256</v>
      </c>
      <c r="E199" s="19" t="s">
        <v>257</v>
      </c>
      <c r="F199" s="20" t="s">
        <v>118</v>
      </c>
      <c r="G199" s="21">
        <v>68.3</v>
      </c>
      <c r="H199" s="22"/>
      <c r="I199" s="22">
        <f>ROUND(G199*H199,P4)</f>
        <v>0</v>
      </c>
      <c r="O199" s="23">
        <f>I199*0.21</f>
        <v>0</v>
      </c>
      <c r="P199">
        <v>3</v>
      </c>
    </row>
    <row r="200" spans="1:5" ht="30">
      <c r="A200" s="17" t="s">
        <v>37</v>
      </c>
      <c r="E200" s="19" t="s">
        <v>258</v>
      </c>
    </row>
    <row r="201" spans="1:5" ht="15">
      <c r="A201" s="17" t="s">
        <v>39</v>
      </c>
      <c r="E201" s="24" t="s">
        <v>259</v>
      </c>
    </row>
    <row r="202" spans="1:5" ht="15">
      <c r="A202" s="17" t="s">
        <v>39</v>
      </c>
      <c r="E202" s="24" t="s">
        <v>260</v>
      </c>
    </row>
    <row r="203" spans="1:5" ht="15">
      <c r="A203" s="17" t="s">
        <v>39</v>
      </c>
      <c r="E203" s="24" t="s">
        <v>261</v>
      </c>
    </row>
    <row r="204" spans="1:5" ht="60">
      <c r="A204" s="17" t="s">
        <v>41</v>
      </c>
      <c r="E204" s="19" t="s">
        <v>262</v>
      </c>
    </row>
    <row r="205" spans="1:16" ht="15">
      <c r="A205" s="17" t="s">
        <v>33</v>
      </c>
      <c r="B205" s="17">
        <v>45</v>
      </c>
      <c r="C205" s="18" t="s">
        <v>263</v>
      </c>
      <c r="E205" s="19" t="s">
        <v>264</v>
      </c>
      <c r="F205" s="20" t="s">
        <v>118</v>
      </c>
      <c r="G205" s="21">
        <v>69.5</v>
      </c>
      <c r="H205" s="22"/>
      <c r="I205" s="22">
        <f>ROUND(G205*H205,P4)</f>
        <v>0</v>
      </c>
      <c r="O205" s="23">
        <f>I205*0.21</f>
        <v>0</v>
      </c>
      <c r="P205">
        <v>3</v>
      </c>
    </row>
    <row r="206" spans="1:5" ht="15">
      <c r="A206" s="17" t="s">
        <v>37</v>
      </c>
      <c r="E206" s="19" t="s">
        <v>265</v>
      </c>
    </row>
    <row r="207" spans="1:5" ht="15">
      <c r="A207" s="17" t="s">
        <v>39</v>
      </c>
      <c r="E207" s="24" t="s">
        <v>266</v>
      </c>
    </row>
    <row r="208" spans="1:5" ht="15">
      <c r="A208" s="17" t="s">
        <v>39</v>
      </c>
      <c r="E208" s="24" t="s">
        <v>267</v>
      </c>
    </row>
    <row r="209" spans="1:5" ht="15">
      <c r="A209" s="17" t="s">
        <v>39</v>
      </c>
      <c r="E209" s="24" t="s">
        <v>268</v>
      </c>
    </row>
    <row r="210" spans="1:5" ht="60">
      <c r="A210" s="17" t="s">
        <v>41</v>
      </c>
      <c r="E210" s="19" t="s">
        <v>269</v>
      </c>
    </row>
    <row r="211" spans="1:16" ht="15">
      <c r="A211" s="17" t="s">
        <v>33</v>
      </c>
      <c r="B211" s="17">
        <v>46</v>
      </c>
      <c r="C211" s="18" t="s">
        <v>270</v>
      </c>
      <c r="E211" s="19" t="s">
        <v>271</v>
      </c>
      <c r="F211" s="20" t="s">
        <v>118</v>
      </c>
      <c r="G211" s="21">
        <v>88.6</v>
      </c>
      <c r="H211" s="22"/>
      <c r="I211" s="22">
        <f>ROUND(G211*H211,P4)</f>
        <v>0</v>
      </c>
      <c r="O211" s="23">
        <f>I211*0.21</f>
        <v>0</v>
      </c>
      <c r="P211">
        <v>3</v>
      </c>
    </row>
    <row r="212" spans="1:5" ht="15">
      <c r="A212" s="17" t="s">
        <v>37</v>
      </c>
      <c r="E212" s="19" t="s">
        <v>272</v>
      </c>
    </row>
    <row r="213" spans="1:5" ht="15">
      <c r="A213" s="17" t="s">
        <v>39</v>
      </c>
      <c r="E213" s="24" t="s">
        <v>273</v>
      </c>
    </row>
    <row r="214" spans="1:5" ht="15">
      <c r="A214" s="17" t="s">
        <v>39</v>
      </c>
      <c r="E214" s="24" t="s">
        <v>274</v>
      </c>
    </row>
    <row r="215" spans="1:5" ht="15">
      <c r="A215" s="17" t="s">
        <v>39</v>
      </c>
      <c r="E215" s="24" t="s">
        <v>275</v>
      </c>
    </row>
    <row r="216" spans="1:5" ht="15">
      <c r="A216" s="17" t="s">
        <v>39</v>
      </c>
      <c r="E216" s="24" t="s">
        <v>276</v>
      </c>
    </row>
    <row r="217" spans="1:5" ht="30">
      <c r="A217" s="17" t="s">
        <v>41</v>
      </c>
      <c r="E217" s="19" t="s">
        <v>277</v>
      </c>
    </row>
    <row r="218" spans="1:16" ht="15">
      <c r="A218" s="17" t="s">
        <v>33</v>
      </c>
      <c r="B218" s="17">
        <v>47</v>
      </c>
      <c r="C218" s="18" t="s">
        <v>278</v>
      </c>
      <c r="E218" s="19" t="s">
        <v>279</v>
      </c>
      <c r="F218" s="20" t="s">
        <v>118</v>
      </c>
      <c r="G218" s="21">
        <v>63.6</v>
      </c>
      <c r="H218" s="22"/>
      <c r="I218" s="22">
        <f>ROUND(G218*H218,P4)</f>
        <v>0</v>
      </c>
      <c r="O218" s="23">
        <f>I218*0.21</f>
        <v>0</v>
      </c>
      <c r="P218">
        <v>3</v>
      </c>
    </row>
    <row r="219" spans="1:5" ht="15">
      <c r="A219" s="17" t="s">
        <v>37</v>
      </c>
      <c r="E219" s="19" t="s">
        <v>280</v>
      </c>
    </row>
    <row r="220" spans="1:5" ht="15">
      <c r="A220" s="17" t="s">
        <v>39</v>
      </c>
      <c r="E220" s="24" t="s">
        <v>281</v>
      </c>
    </row>
    <row r="221" spans="1:5" ht="15">
      <c r="A221" s="17" t="s">
        <v>39</v>
      </c>
      <c r="E221" s="24" t="s">
        <v>282</v>
      </c>
    </row>
    <row r="222" spans="1:5" ht="15">
      <c r="A222" s="17" t="s">
        <v>39</v>
      </c>
      <c r="E222" s="24" t="s">
        <v>283</v>
      </c>
    </row>
    <row r="223" spans="1:5" ht="30">
      <c r="A223" s="17" t="s">
        <v>41</v>
      </c>
      <c r="E223" s="19" t="s">
        <v>284</v>
      </c>
    </row>
    <row r="224" spans="1:16" ht="15">
      <c r="A224" s="17" t="s">
        <v>33</v>
      </c>
      <c r="B224" s="17">
        <v>48</v>
      </c>
      <c r="C224" s="18" t="s">
        <v>285</v>
      </c>
      <c r="E224" s="19" t="s">
        <v>286</v>
      </c>
      <c r="F224" s="20" t="s">
        <v>118</v>
      </c>
      <c r="G224" s="21">
        <v>88.6</v>
      </c>
      <c r="H224" s="22"/>
      <c r="I224" s="22">
        <f>ROUND(G224*H224,P4)</f>
        <v>0</v>
      </c>
      <c r="O224" s="23">
        <f>I224*0.21</f>
        <v>0</v>
      </c>
      <c r="P224">
        <v>3</v>
      </c>
    </row>
    <row r="225" spans="1:5" ht="15">
      <c r="A225" s="17" t="s">
        <v>37</v>
      </c>
      <c r="E225" s="19" t="s">
        <v>287</v>
      </c>
    </row>
    <row r="226" spans="1:5" ht="15">
      <c r="A226" s="17" t="s">
        <v>39</v>
      </c>
      <c r="E226" s="24" t="s">
        <v>273</v>
      </c>
    </row>
    <row r="227" spans="1:5" ht="15">
      <c r="A227" s="17" t="s">
        <v>39</v>
      </c>
      <c r="E227" s="24" t="s">
        <v>274</v>
      </c>
    </row>
    <row r="228" spans="1:5" ht="15">
      <c r="A228" s="17" t="s">
        <v>39</v>
      </c>
      <c r="E228" s="24" t="s">
        <v>275</v>
      </c>
    </row>
    <row r="229" spans="1:5" ht="15">
      <c r="A229" s="17" t="s">
        <v>39</v>
      </c>
      <c r="E229" s="24" t="s">
        <v>276</v>
      </c>
    </row>
    <row r="230" spans="1:5" ht="45">
      <c r="A230" s="17" t="s">
        <v>41</v>
      </c>
      <c r="E230" s="19" t="s">
        <v>288</v>
      </c>
    </row>
    <row r="231" spans="1:16" ht="30">
      <c r="A231" s="17" t="s">
        <v>33</v>
      </c>
      <c r="B231" s="17">
        <v>49</v>
      </c>
      <c r="C231" s="18" t="s">
        <v>289</v>
      </c>
      <c r="E231" s="19" t="s">
        <v>290</v>
      </c>
      <c r="F231" s="20" t="s">
        <v>118</v>
      </c>
      <c r="G231" s="21">
        <v>7.171</v>
      </c>
      <c r="H231" s="22"/>
      <c r="I231" s="22">
        <f>ROUND(G231*H231,P4)</f>
        <v>0</v>
      </c>
      <c r="O231" s="23">
        <f>I231*0.21</f>
        <v>0</v>
      </c>
      <c r="P231">
        <v>3</v>
      </c>
    </row>
    <row r="232" spans="1:5" ht="45">
      <c r="A232" s="17" t="s">
        <v>37</v>
      </c>
      <c r="E232" s="19" t="s">
        <v>291</v>
      </c>
    </row>
    <row r="233" spans="1:5" ht="15">
      <c r="A233" s="17" t="s">
        <v>39</v>
      </c>
      <c r="E233" s="24" t="s">
        <v>292</v>
      </c>
    </row>
    <row r="234" spans="1:5" ht="135">
      <c r="A234" s="17" t="s">
        <v>41</v>
      </c>
      <c r="E234" s="19" t="s">
        <v>293</v>
      </c>
    </row>
    <row r="235" spans="1:16" ht="15">
      <c r="A235" s="17" t="s">
        <v>33</v>
      </c>
      <c r="B235" s="17">
        <v>50</v>
      </c>
      <c r="C235" s="18" t="s">
        <v>294</v>
      </c>
      <c r="E235" s="19" t="s">
        <v>295</v>
      </c>
      <c r="F235" s="20" t="s">
        <v>51</v>
      </c>
      <c r="G235" s="21">
        <v>1</v>
      </c>
      <c r="H235" s="22"/>
      <c r="I235" s="22">
        <f>ROUND(G235*H235,P4)</f>
        <v>0</v>
      </c>
      <c r="O235" s="23">
        <f>I235*0.21</f>
        <v>0</v>
      </c>
      <c r="P235">
        <v>3</v>
      </c>
    </row>
    <row r="236" spans="1:5" ht="15">
      <c r="A236" s="17" t="s">
        <v>37</v>
      </c>
      <c r="E236" s="19" t="s">
        <v>296</v>
      </c>
    </row>
    <row r="237" spans="1:5" ht="15">
      <c r="A237" s="17" t="s">
        <v>39</v>
      </c>
      <c r="E237" s="24" t="s">
        <v>249</v>
      </c>
    </row>
    <row r="238" spans="1:5" ht="45">
      <c r="A238" s="17" t="s">
        <v>41</v>
      </c>
      <c r="E238" s="19" t="s">
        <v>297</v>
      </c>
    </row>
    <row r="239" spans="1:16" ht="15">
      <c r="A239" s="17" t="s">
        <v>33</v>
      </c>
      <c r="B239" s="17">
        <v>51</v>
      </c>
      <c r="C239" s="18" t="s">
        <v>298</v>
      </c>
      <c r="E239" s="19" t="s">
        <v>299</v>
      </c>
      <c r="F239" s="20" t="s">
        <v>80</v>
      </c>
      <c r="G239" s="21">
        <v>341.6</v>
      </c>
      <c r="H239" s="22"/>
      <c r="I239" s="22">
        <f>ROUND(G239*H239,P4)</f>
        <v>0</v>
      </c>
      <c r="O239" s="23">
        <f>I239*0.21</f>
        <v>0</v>
      </c>
      <c r="P239">
        <v>3</v>
      </c>
    </row>
    <row r="240" spans="1:5" ht="30">
      <c r="A240" s="17" t="s">
        <v>37</v>
      </c>
      <c r="E240" s="19" t="s">
        <v>300</v>
      </c>
    </row>
    <row r="241" spans="1:5" ht="15">
      <c r="A241" s="17" t="s">
        <v>39</v>
      </c>
      <c r="E241" s="24" t="s">
        <v>211</v>
      </c>
    </row>
    <row r="242" spans="1:5" ht="15">
      <c r="A242" s="17" t="s">
        <v>39</v>
      </c>
      <c r="E242" s="24" t="s">
        <v>212</v>
      </c>
    </row>
    <row r="243" spans="1:5" ht="15">
      <c r="A243" s="17" t="s">
        <v>39</v>
      </c>
      <c r="E243" s="24" t="s">
        <v>213</v>
      </c>
    </row>
    <row r="244" spans="1:5" ht="15">
      <c r="A244" s="17" t="s">
        <v>39</v>
      </c>
      <c r="E244" s="24" t="s">
        <v>214</v>
      </c>
    </row>
    <row r="245" spans="1:5" ht="15">
      <c r="A245" s="17" t="s">
        <v>39</v>
      </c>
      <c r="E245" s="24" t="s">
        <v>301</v>
      </c>
    </row>
    <row r="246" spans="1:5" ht="15">
      <c r="A246" s="17" t="s">
        <v>39</v>
      </c>
      <c r="E246" s="24" t="s">
        <v>302</v>
      </c>
    </row>
    <row r="247" spans="1:5" ht="30">
      <c r="A247" s="17" t="s">
        <v>41</v>
      </c>
      <c r="E247" s="19" t="s">
        <v>303</v>
      </c>
    </row>
    <row r="248" spans="1:16" ht="15">
      <c r="A248" s="17" t="s">
        <v>33</v>
      </c>
      <c r="B248" s="17">
        <v>52</v>
      </c>
      <c r="C248" s="18" t="s">
        <v>304</v>
      </c>
      <c r="E248" s="19" t="s">
        <v>305</v>
      </c>
      <c r="F248" s="20" t="s">
        <v>80</v>
      </c>
      <c r="G248" s="21">
        <v>13</v>
      </c>
      <c r="H248" s="22"/>
      <c r="I248" s="22">
        <f>ROUND(G248*H248,P4)</f>
        <v>0</v>
      </c>
      <c r="O248" s="23">
        <f>I248*0.21</f>
        <v>0</v>
      </c>
      <c r="P248">
        <v>3</v>
      </c>
    </row>
    <row r="249" spans="1:5" ht="30">
      <c r="A249" s="17" t="s">
        <v>37</v>
      </c>
      <c r="E249" s="19" t="s">
        <v>306</v>
      </c>
    </row>
    <row r="250" spans="1:5" ht="15">
      <c r="A250" s="17" t="s">
        <v>39</v>
      </c>
      <c r="E250" s="24" t="s">
        <v>307</v>
      </c>
    </row>
    <row r="251" spans="1:5" ht="30">
      <c r="A251" s="17" t="s">
        <v>41</v>
      </c>
      <c r="E251" s="19" t="s">
        <v>303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" right="0" top="0" bottom="0" header="0" footer="0"/>
  <pageSetup fitToHeight="0" fitToWidth="1" horizontalDpi="600" verticalDpi="600" orientation="portrait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f9f0c35-e019-4005-8450-8fc74332d1f1">
      <Terms xmlns="http://schemas.microsoft.com/office/infopath/2007/PartnerControls"/>
    </lcf76f155ced4ddcb4097134ff3c332f>
    <TaxCatchAll xmlns="767e0606-45e6-4037-8847-58e56c247e4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D1416FF102F448BB8BB47DA700A985" ma:contentTypeVersion="13" ma:contentTypeDescription="Vytvoří nový dokument" ma:contentTypeScope="" ma:versionID="4bd8388bc15cfab3903aa7a73598a4db">
  <xsd:schema xmlns:xsd="http://www.w3.org/2001/XMLSchema" xmlns:xs="http://www.w3.org/2001/XMLSchema" xmlns:p="http://schemas.microsoft.com/office/2006/metadata/properties" xmlns:ns2="7f9f0c35-e019-4005-8450-8fc74332d1f1" xmlns:ns3="767e0606-45e6-4037-8847-58e56c247e46" targetNamespace="http://schemas.microsoft.com/office/2006/metadata/properties" ma:root="true" ma:fieldsID="0dbb5a4aa969bcb17855ee0b4a63d500" ns2:_="" ns3:_="">
    <xsd:import namespace="7f9f0c35-e019-4005-8450-8fc74332d1f1"/>
    <xsd:import namespace="767e0606-45e6-4037-8847-58e56c247e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9f0c35-e019-4005-8450-8fc74332d1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e3d76d87-98d4-44a4-a38a-539c4bc8f5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7e0606-45e6-4037-8847-58e56c247e4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b3e747c-7c20-4c2f-9bd7-57c1679c8773}" ma:internalName="TaxCatchAll" ma:showField="CatchAllData" ma:web="767e0606-45e6-4037-8847-58e56c247e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C54745-50F8-412D-93B6-807666F26BB8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767e0606-45e6-4037-8847-58e56c247e46"/>
    <ds:schemaRef ds:uri="7f9f0c35-e019-4005-8450-8fc74332d1f1"/>
  </ds:schemaRefs>
</ds:datastoreItem>
</file>

<file path=customXml/itemProps2.xml><?xml version="1.0" encoding="utf-8"?>
<ds:datastoreItem xmlns:ds="http://schemas.openxmlformats.org/officeDocument/2006/customXml" ds:itemID="{6DD5040A-7D02-4563-BEDC-D82F740C20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9f0c35-e019-4005-8450-8fc74332d1f1"/>
    <ds:schemaRef ds:uri="767e0606-45e6-4037-8847-58e56c247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78102F-6ABA-4421-BF5E-B91EB30BA5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Sochor</dc:creator>
  <cp:keywords/>
  <dc:description/>
  <cp:lastModifiedBy>Melichar Pavel</cp:lastModifiedBy>
  <dcterms:created xsi:type="dcterms:W3CDTF">2023-06-15T14:45:11Z</dcterms:created>
  <dcterms:modified xsi:type="dcterms:W3CDTF">2023-07-03T11:35:24Z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0x01010068D1416FF102F448BB8BB47DA700A985</vt:lpwstr>
  </property>
  <property fmtid="{D5CDD505-2E9C-101B-9397-08002B2CF9AE}" pid="3" name="MediaServiceImageTags">
    <vt:lpwstr/>
  </property>
</Properties>
</file>