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6"/>
  <workbookPr/>
  <bookViews>
    <workbookView xWindow="0" yWindow="0" windowWidth="15330" windowHeight="7980" activeTab="0"/>
  </bookViews>
  <sheets>
    <sheet name="Rekapitulace stavby" sheetId="1" r:id="rId1"/>
    <sheet name="SO01 - Demolice" sheetId="2" r:id="rId2"/>
    <sheet name="Pokyny pro vyplnění" sheetId="3" r:id="rId3"/>
  </sheets>
  <definedNames>
    <definedName name="_xlnm._FilterDatabase" localSheetId="1" hidden="1">'SO01 - Demolice'!$C$102:$K$276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'SO01 - Demolice'!$C$4:$J$36,'SO01 - Demolice'!$C$42:$J$84,'SO01 - Demolice'!$C$90:$K$276</definedName>
    <definedName name="_xlnm.Print_Titles" localSheetId="0">'Rekapitulace stavby'!$49:$49</definedName>
    <definedName name="_xlnm.Print_Titles" localSheetId="1">'SO01 - Demolice'!$102:$102</definedName>
  </definedNames>
  <calcPr calcId="191029"/>
</workbook>
</file>

<file path=xl/sharedStrings.xml><?xml version="1.0" encoding="utf-8"?>
<sst xmlns="http://schemas.openxmlformats.org/spreadsheetml/2006/main" count="2765" uniqueCount="787">
  <si>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</si>
  <si>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</si>
  <si>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</si>
  <si>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</si>
  <si>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</si>
  <si>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</si>
  <si>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</si>
  <si>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{5e99da69-08e9-4ff9-9356-ead56088f241}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</si>
  <si>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</si>
  <si>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</si>
  <si>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</si>
  <si>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</si>
  <si>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</si>
  <si>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</si>
  <si>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</si>
  <si>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</si>
  <si>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18-06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</si>
  <si>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</si>
  <si>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</si>
  <si>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Demolice objektu ZŠ Kamenná č.p. 5250, Chomutov</t>
  </si>
  <si>
    <t>KSO:</t>
  </si>
  <si>
    <t/>
  </si>
  <si>
    <t>CC-CZ:</t>
  </si>
  <si>
    <t>Místo:</t>
  </si>
  <si>
    <t>Chomutov</t>
  </si>
  <si>
    <t>Datum:</t>
  </si>
  <si>
    <t>26. 3. 2018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</si>
  <si>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</si>
  <si>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</si>
  <si>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</si>
  <si>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</si>
  <si>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</si>
  <si>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</si>
  <si>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</si>
  <si>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25494741</t>
  </si>
  <si>
    <t>SM - PROJEKT spol. s.r.o.</t>
  </si>
  <si>
    <t>CZ25494741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</si>
  <si>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</si>
  <si>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</si>
  <si>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</si>
  <si>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</si>
  <si>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</si>
  <si>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</si>
  <si>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</si>
  <si>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</si>
  <si>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</si>
  <si>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</si>
  <si>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</si>
  <si>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</si>
  <si>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</si>
  <si>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</si>
  <si>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</si>
  <si>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</si>
  <si>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</si>
  <si>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</si>
  <si>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</si>
  <si>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</si>
  <si>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</si>
  <si>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</si>
  <si>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</si>
  <si>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</si>
  <si>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</si>
  <si>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</si>
  <si>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</si>
  <si>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</si>
  <si>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</si>
  <si>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</si>
  <si>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</si>
  <si>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</si>
  <si>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</si>
  <si>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</si>
  <si>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</si>
  <si>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</si>
  <si>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</si>
  <si>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</si>
  <si>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</si>
  <si>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</si>
  <si>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</si>
  <si>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</si>
  <si>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</si>
  <si>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Demolice</t>
  </si>
  <si>
    <t>STA</t>
  </si>
  <si>
    <t>1</t>
  </si>
  <si>
    <t>{181f052c-a831-4299-9ada-2ebd152f7242}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</si>
  <si>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</si>
  <si>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</si>
  <si>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</si>
  <si>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</si>
  <si>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</si>
  <si>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</si>
  <si>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</si>
  <si>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</si>
  <si>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SO01 - Demolice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</si>
  <si>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</si>
  <si>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</si>
  <si>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</si>
  <si>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</si>
  <si>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</si>
  <si>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</si>
  <si>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</si>
  <si>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</si>
  <si>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</si>
  <si>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</si>
  <si>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</si>
  <si>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</si>
  <si>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</si>
  <si>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</si>
  <si>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</si>
  <si>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</si>
  <si>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</si>
  <si>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</si>
  <si>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</si>
  <si>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</si>
  <si>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</si>
  <si>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</si>
  <si>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</si>
  <si>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</si>
  <si>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</si>
  <si>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</si>
  <si>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</si>
  <si>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</si>
  <si>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</si>
  <si>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</si>
  <si>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</si>
  <si>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</si>
  <si>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</si>
  <si>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</si>
  <si>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</si>
  <si>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</si>
  <si>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</si>
  <si>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</si>
  <si>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</si>
  <si>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</si>
  <si>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</si>
  <si>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</si>
  <si>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</si>
  <si>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</si>
  <si>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</si>
  <si>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</si>
  <si>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</si>
  <si>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</si>
  <si>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</si>
  <si>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</si>
  <si>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</si>
  <si>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</si>
  <si>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průměru kmene do 100 mm do sklonu terénu 1 : 5, při celkové ploše do 1 000 m2</t>
  </si>
  <si>
    <t>m2</t>
  </si>
  <si>
    <t>CS ÚRS 2018 01</t>
  </si>
  <si>
    <t>4</t>
  </si>
  <si>
    <t>1950783471</t>
  </si>
  <si>
    <t>113106187</t>
  </si>
  <si>
    <t>Rozebrání dlažeb a dílců vozovek a ploch s přemístěním hmot na skládku na vzdálenost do 3 m nebo s naložením na dopravní prostředek, s jakoukoliv výplní spár strojně plochy jednotlivě do 50 m2 ze zámkové dlažby s ložem z kameniva</t>
  </si>
  <si>
    <t>447060417</t>
  </si>
  <si>
    <t>VV</t>
  </si>
  <si>
    <t>648/100*65</t>
  </si>
  <si>
    <t>3</t>
  </si>
  <si>
    <t>113107324</t>
  </si>
  <si>
    <t>Odstranění podkladů nebo krytů strojně plochy jednotlivě do 50 m2 s přemístěním hmot na skládku na vzdálenost do 3 m nebo s naložením na dopravní prostředek z kameniva hrubého drceného, o tl. vrstvy přes 300 do 400 mm</t>
  </si>
  <si>
    <t>-668723600</t>
  </si>
  <si>
    <t>(1783+648)-795</t>
  </si>
  <si>
    <t>113107342</t>
  </si>
  <si>
    <t>Odstranění podkladů nebo krytů strojně plochy jednotlivě do 50 m2 s přemístěním hmot na skládku na vzdálenost do 3 m nebo s naložením na dopravní prostředek živičných, o tl. vrstvy přes 50 do 100 mm</t>
  </si>
  <si>
    <t>1602158963</t>
  </si>
  <si>
    <t>1783-795</t>
  </si>
  <si>
    <t>5</t>
  </si>
  <si>
    <t>122201104</t>
  </si>
  <si>
    <t>Odkopávky a prokopávky nezapažené s přehozením výkopku na vzdálenost do 3 m nebo s naložením na dopravní prostředek v hornině tř. 3 přes 5 000 m3</t>
  </si>
  <si>
    <t>m3</t>
  </si>
  <si>
    <t>487973956</t>
  </si>
  <si>
    <t>9788/100*65</t>
  </si>
  <si>
    <t>6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</si>
  <si>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</si>
  <si>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</si>
  <si>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1960033786</t>
  </si>
  <si>
    <t>7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</si>
  <si>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</si>
  <si>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</si>
  <si>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582192710</t>
  </si>
  <si>
    <t>(1088+1937,25)/100*65</t>
  </si>
  <si>
    <t>8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</si>
  <si>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</si>
  <si>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</si>
  <si>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-154163045</t>
  </si>
  <si>
    <t>1966,413*34</t>
  </si>
  <si>
    <t>9</t>
  </si>
  <si>
    <t>167101102</t>
  </si>
  <si>
    <t>Nakládání, skládání a překládání neulehlého výkopku nebo sypaniny nakládání, množství přes 100 m3, z hornin tř. 1 až 4</t>
  </si>
  <si>
    <t>-1361842274</t>
  </si>
  <si>
    <t>(10876+1200)/100*65</t>
  </si>
  <si>
    <t>10</t>
  </si>
  <si>
    <t>174101101</t>
  </si>
  <si>
    <t>Zásyp sypaninou z jakékoliv horniny s uložením výkopku ve vrstvách se zhutněním jam, šachet, rýh nebo kolem objektů v těchto vykopávkách</t>
  </si>
  <si>
    <t>736701584</t>
  </si>
  <si>
    <t>11</t>
  </si>
  <si>
    <t>R46515</t>
  </si>
  <si>
    <t>Zemina G3</t>
  </si>
  <si>
    <t>1788878442</t>
  </si>
  <si>
    <t>1088/100*65</t>
  </si>
  <si>
    <t>12</t>
  </si>
  <si>
    <t>181301112</t>
  </si>
  <si>
    <t>Rozprostření a urovnání ornice v rovině nebo ve svahu sklonu do 1:5 při souvislé ploše přes 500 m2, tl. vrstvy přes 100 do 150 mm</t>
  </si>
  <si>
    <t>1292231254</t>
  </si>
  <si>
    <t>12915</t>
  </si>
  <si>
    <t>13</t>
  </si>
  <si>
    <t>M</t>
  </si>
  <si>
    <t>M913215</t>
  </si>
  <si>
    <t xml:space="preserve">Ornice </t>
  </si>
  <si>
    <t>-1608350842</t>
  </si>
  <si>
    <t>12915*0,15</t>
  </si>
  <si>
    <t>14</t>
  </si>
  <si>
    <t>181951102</t>
  </si>
  <si>
    <t>Úprava pláně vyrovnáním výškových rozdílů v hornině tř. 1 až 4 se zhutněním</t>
  </si>
  <si>
    <t>2117759696</t>
  </si>
  <si>
    <t>181411131</t>
  </si>
  <si>
    <t>Založení trávníku na půdě předem připravené plochy do 1000 m2 výsevem včetně utažení parkového v rovině nebo na svahu do 1:5</t>
  </si>
  <si>
    <t>CS ÚRS 2015 02</t>
  </si>
  <si>
    <t>-1832628505</t>
  </si>
  <si>
    <t>16</t>
  </si>
  <si>
    <t>005724100</t>
  </si>
  <si>
    <t>Osiva pícnin směsi travní balení obvykle 25 kg parková</t>
  </si>
  <si>
    <t>kg</t>
  </si>
  <si>
    <t>-1732326515</t>
  </si>
  <si>
    <t>12915*0,015 'Přepočtené koeficientem množství</t>
  </si>
  <si>
    <t>17</t>
  </si>
  <si>
    <t>182303111</t>
  </si>
  <si>
    <t>Doplnění zeminy nebo substrátu na travnatých plochách tloušťky do 50 mm v rovině nebo na svahu do 1:5</t>
  </si>
  <si>
    <t>740786209</t>
  </si>
  <si>
    <t>18</t>
  </si>
  <si>
    <t>103715000</t>
  </si>
  <si>
    <t>Hnojiva humusová substrát pro trávníky A      VL</t>
  </si>
  <si>
    <t>755177813</t>
  </si>
  <si>
    <t>Součet</t>
  </si>
  <si>
    <t>Zakládání</t>
  </si>
  <si>
    <t>19</t>
  </si>
  <si>
    <t>215901101</t>
  </si>
  <si>
    <t>Zhutnění podloží pod násypy z rostlé horniny tř. 1 až 4 z hornin soudružných do 92 % PS a nesoudržných sypkých relativní ulehlosti I(d) do 0,8</t>
  </si>
  <si>
    <t>-253614422</t>
  </si>
  <si>
    <t>Svislé a kompletní konstrukce</t>
  </si>
  <si>
    <t>20</t>
  </si>
  <si>
    <t>311234311</t>
  </si>
  <si>
    <t>Zdivo jednovrstvé z cihel děrovaných nebroušených klasických spojených na pero a drážku na maltu M10, pevnost cihel do P10, tl. zdiva 440 mm</t>
  </si>
  <si>
    <t>-331310114</t>
  </si>
  <si>
    <t>1,8*2,1</t>
  </si>
  <si>
    <t>1*2,1*2</t>
  </si>
  <si>
    <t>Vodorovné konstrukce</t>
  </si>
  <si>
    <t>413352115</t>
  </si>
  <si>
    <t>Podpěrná konstrukce nosníků a průvlaků výšky podepření do 4 m výšky nosníku (po spodní hranu stropní desky) přes 100 cm zřízení</t>
  </si>
  <si>
    <t>-283996561</t>
  </si>
  <si>
    <t>22</t>
  </si>
  <si>
    <t>413352116</t>
  </si>
  <si>
    <t>Podpěrná konstrukce nosníků a průvlaků výšky podepření do 4 m výšky nosníku (po spodní hranu stropní desky) přes 100 cm odstranění</t>
  </si>
  <si>
    <t>-63813026</t>
  </si>
  <si>
    <t>Komunikace pozemní</t>
  </si>
  <si>
    <t>23</t>
  </si>
  <si>
    <t>577134111</t>
  </si>
  <si>
    <t>Asfaltový beton vrstva obrusná ACO 11 (ABS) s rozprostřením a se zhutněním z nemodifikovaného asfaltu v pruhu šířky do 3 m tř. I, po zhutnění tl. 40 mm</t>
  </si>
  <si>
    <t>-20687174</t>
  </si>
  <si>
    <t>Úpravy povrchů, podlahy a osazování výplní</t>
  </si>
  <si>
    <t>24</t>
  </si>
  <si>
    <t>622321141</t>
  </si>
  <si>
    <t>Omítka vápenocementová vnějších ploch nanášená ručně dvouvrstvá, tloušťky jádrové omítky do 15 mm a tloušťky štuku do 3 mm štuková stěn</t>
  </si>
  <si>
    <t>-1480860868</t>
  </si>
  <si>
    <t>25</t>
  </si>
  <si>
    <t>622511011</t>
  </si>
  <si>
    <t>Omítka tenkovrstvá akrylátová vnějších ploch probarvená, včetně penetrace podkladu zrnitá, tloušťky 1,5 mm stěn</t>
  </si>
  <si>
    <t>445686981</t>
  </si>
  <si>
    <t>26</t>
  </si>
  <si>
    <t>631311125</t>
  </si>
  <si>
    <t>Mazanina z betonu prostého bez zvýšených nároků na prostředí tl. přes 80 do 120 mm tř. C 20/25</t>
  </si>
  <si>
    <t>-1063658331</t>
  </si>
  <si>
    <t>725*0,1</t>
  </si>
  <si>
    <t>1,4*0,1</t>
  </si>
  <si>
    <t>27</t>
  </si>
  <si>
    <t>631362021</t>
  </si>
  <si>
    <t>Výztuž mazanin ze svařovaných sítí z drátů typu KARI</t>
  </si>
  <si>
    <t>t</t>
  </si>
  <si>
    <t>-502637256</t>
  </si>
  <si>
    <t>725*0,003113*1,2</t>
  </si>
  <si>
    <t>Ostatní konstrukce a práce, bourání</t>
  </si>
  <si>
    <t>28</t>
  </si>
  <si>
    <t>916131213</t>
  </si>
  <si>
    <t>Osazení silničního obrubníku betonového se zřízením lože, s vyplněním a zatřením spár cementovou maltou stojatého s boční opěrou z betonu prostého, do lože z betonu prostého</t>
  </si>
  <si>
    <t>m</t>
  </si>
  <si>
    <t>-361570133</t>
  </si>
  <si>
    <t>29</t>
  </si>
  <si>
    <t>59217017</t>
  </si>
  <si>
    <t>obrubník betonový chodníkový 100x10x25 cm</t>
  </si>
  <si>
    <t>1221626179</t>
  </si>
  <si>
    <t>30</t>
  </si>
  <si>
    <t>938908411</t>
  </si>
  <si>
    <t>Čištění vozovek splachováním vodou povrchu podkladu nebo krytu živičného, betonového nebo dlážděného</t>
  </si>
  <si>
    <t>-72809414</t>
  </si>
  <si>
    <t>31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</si>
  <si>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</si>
  <si>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</si>
  <si>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1707134468</t>
  </si>
  <si>
    <t>32</t>
  </si>
  <si>
    <t>949101112</t>
  </si>
  <si>
    <t>Lešení pomocné pracovní pro objekty pozemních staveb pro zatížení do 150 kg/m2, o výšce lešeňové podlahy přes 1,9 do 3,5 m</t>
  </si>
  <si>
    <t>2043162434</t>
  </si>
  <si>
    <t>33</t>
  </si>
  <si>
    <t>981013714</t>
  </si>
  <si>
    <t>Demolice budov těžkými mechanizačními prostředky z monolitického nebo montovaného železobetonu včetně výplňového zdiva, s podílem konstrukcí přes 20 do 25 %, včetně základů</t>
  </si>
  <si>
    <t>-1353880681</t>
  </si>
  <si>
    <t>34</t>
  </si>
  <si>
    <t>985131111</t>
  </si>
  <si>
    <t>Očištění ploch stěn, rubu kleneb a podlah tlakovou vodou</t>
  </si>
  <si>
    <t>1483989846</t>
  </si>
  <si>
    <t>17*3,6</t>
  </si>
  <si>
    <t>35</t>
  </si>
  <si>
    <t>R041651</t>
  </si>
  <si>
    <t>M+D Kropení demolovaných konstrukcí proti zvýšené pršnosti</t>
  </si>
  <si>
    <t>kpl</t>
  </si>
  <si>
    <t>1361893784</t>
  </si>
  <si>
    <t>997</t>
  </si>
  <si>
    <t>Přesun sutě</t>
  </si>
  <si>
    <t>36</t>
  </si>
  <si>
    <t>997006005</t>
  </si>
  <si>
    <t>Drcení stavebního odpadu z demolic s dopravou na vzdálenost do 100 m a naložením do drtícího zařízení ze zdiva cihelného, kamenného a smíšeného</t>
  </si>
  <si>
    <t>-224499390</t>
  </si>
  <si>
    <t>37</t>
  </si>
  <si>
    <t>997006007</t>
  </si>
  <si>
    <t>Drcení stavebního odpadu z demolic s dopravou na vzdálenost do 100 m a naložením do drtícího zařízení ze zdiva železobetonového</t>
  </si>
  <si>
    <t>-1572836281</t>
  </si>
  <si>
    <t>38</t>
  </si>
  <si>
    <t>997006511</t>
  </si>
  <si>
    <t>Vodorovná doprava suti na skládku s naložením na dopravní prostředek a složením do 100 m</t>
  </si>
  <si>
    <t>1128823428</t>
  </si>
  <si>
    <t>39</t>
  </si>
  <si>
    <t>997006512</t>
  </si>
  <si>
    <t>Vodorovná doprava suti na skládku s naložením na dopravní prostředek a složením přes 100 m do 1 km</t>
  </si>
  <si>
    <t>1159340847</t>
  </si>
  <si>
    <t>40</t>
  </si>
  <si>
    <t>997006519</t>
  </si>
  <si>
    <t>Vodorovná doprava suti na skládku s naložením na dopravní prostředek a složením Příplatek k ceně za každý další i započatý 1 km</t>
  </si>
  <si>
    <t>-676848721</t>
  </si>
  <si>
    <t>26883,64*34</t>
  </si>
  <si>
    <t>41</t>
  </si>
  <si>
    <t>997013112</t>
  </si>
  <si>
    <t>Vnitrostaveništní doprava suti a vybouraných hmot vodorovně do 50 m svisle s použitím mechanizace pro budovy a haly výšky přes 6 do 9 m</t>
  </si>
  <si>
    <t>-325743105</t>
  </si>
  <si>
    <t>42</t>
  </si>
  <si>
    <t>R7013801</t>
  </si>
  <si>
    <t>Poplatek za uložení stavebního odpadu na skládce (skládkovné) z prostého betonu zatříděného do Katalogu odpadů pod kódem 170 101 - Recyklační centrum</t>
  </si>
  <si>
    <t>1928984858</t>
  </si>
  <si>
    <t>241,16/100*65</t>
  </si>
  <si>
    <t>43</t>
  </si>
  <si>
    <t>R7221845</t>
  </si>
  <si>
    <t>Poplatek za uložení stavebního odpadu na skládce (skládkovné) asfaltového bez obsahu dehtu zatříděného do Katalogu odpadů pod kódem 170 302 - Recyklační centrum</t>
  </si>
  <si>
    <t>-1601629262</t>
  </si>
  <si>
    <t>392,26/100*65</t>
  </si>
  <si>
    <t>44</t>
  </si>
  <si>
    <t>997221855</t>
  </si>
  <si>
    <t>Poplatek za uložení stavebního odpadu na skládce (skládkovné) zeminy a kameniva zatříděného do Katalogu odpadů pod kódem 170 504</t>
  </si>
  <si>
    <t>650966397</t>
  </si>
  <si>
    <t>(1409,98+433,944)/100*65</t>
  </si>
  <si>
    <t>45</t>
  </si>
  <si>
    <t>R7013802</t>
  </si>
  <si>
    <t xml:space="preserve">Poplatek za uložení stavebního odpadu na skládce (skládkovné) z armovaného betonu zatříděného do Katalogu odpadů pod kódem 170 101 - Recyklační centrum </t>
  </si>
  <si>
    <t>-1302057738</t>
  </si>
  <si>
    <t>37111,656/100*65</t>
  </si>
  <si>
    <t>46</t>
  </si>
  <si>
    <t>R7013803</t>
  </si>
  <si>
    <t>Poplatek za uložení stavebního odpadu na skládce (skládkovné) cihelného zatříděného do Katalogu odpadů pod kódem 170 102 - Recyklační centrum</t>
  </si>
  <si>
    <t>-720663590</t>
  </si>
  <si>
    <t>1056/100*65</t>
  </si>
  <si>
    <t>47</t>
  </si>
  <si>
    <t>997013804</t>
  </si>
  <si>
    <t>Poplatek za uložení stavebního odpadu na skládce (skládkovné) ze skla zatříděného do Katalogu odpadů pod kódem 170 202</t>
  </si>
  <si>
    <t>-149010931</t>
  </si>
  <si>
    <t>48</t>
  </si>
  <si>
    <t>R7013807</t>
  </si>
  <si>
    <t>Poplatek za uložení stavebního odpadu na skládce (skládkovné) z tašek a keramických výrobků zatříděného do Katalogu odpadů pod kódem 170 103 - Recyklační centrum</t>
  </si>
  <si>
    <t>86699159</t>
  </si>
  <si>
    <t>234,332/100*65</t>
  </si>
  <si>
    <t>49</t>
  </si>
  <si>
    <t>997013811</t>
  </si>
  <si>
    <t>Poplatek za uložení stavebního odpadu na skládce (skládkovné) dřevěného zatříděného do Katalogu odpadů pod kódem 170 201</t>
  </si>
  <si>
    <t>-1460717831</t>
  </si>
  <si>
    <t>81,965/100*65</t>
  </si>
  <si>
    <t>50</t>
  </si>
  <si>
    <t>997013813</t>
  </si>
  <si>
    <t>Poplatek za uložení stavebního odpadu na skládce (skládkovné) z plastických hmot zatříděného do Katalogu odpadů pod kódem 170 203</t>
  </si>
  <si>
    <t>1230986032</t>
  </si>
  <si>
    <t>7,239/100*65</t>
  </si>
  <si>
    <t>51</t>
  </si>
  <si>
    <t>997013814</t>
  </si>
  <si>
    <t>Poplatek za uložení stavebního odpadu na skládce (skládkovné) z izolačních materiálů zatříděného do Katalogu odpadů pod kódem 170 604</t>
  </si>
  <si>
    <t>202799871</t>
  </si>
  <si>
    <t>27,38/100*65</t>
  </si>
  <si>
    <t>52</t>
  </si>
  <si>
    <t>997013831</t>
  </si>
  <si>
    <t>Poplatek za uložení stavebního odpadu na skládce (skládkovné) směsného stavebního a demoličního zatříděného do Katalogu odpadů pod kódem 170 904</t>
  </si>
  <si>
    <t>-1806443044</t>
  </si>
  <si>
    <t>300/100*65</t>
  </si>
  <si>
    <t>53</t>
  </si>
  <si>
    <t>997223845</t>
  </si>
  <si>
    <t>Poplatek za uložení stavebního odpadu na skládce (skládkovné) asfaltového bez obsahu dehtu zatříděného do Katalogu odpadů pod kódem 170 302</t>
  </si>
  <si>
    <t>-410759120</t>
  </si>
  <si>
    <t>61,992/100*65</t>
  </si>
  <si>
    <t>998</t>
  </si>
  <si>
    <t>Přesun hmot</t>
  </si>
  <si>
    <t>54</t>
  </si>
  <si>
    <t>998001123</t>
  </si>
  <si>
    <t>Přesun hmot pro demolice objektů výšky do 21 m</t>
  </si>
  <si>
    <t>-705136997</t>
  </si>
  <si>
    <t>PSV</t>
  </si>
  <si>
    <t>Práce a dodávky PSV</t>
  </si>
  <si>
    <t>711</t>
  </si>
  <si>
    <t>Izolace proti vodě, vlhkosti a plynům</t>
  </si>
  <si>
    <t>55</t>
  </si>
  <si>
    <t>711112001</t>
  </si>
  <si>
    <t>Provedení izolace proti zemní vlhkosti natěradly a tmely za studena na ploše svislé S nátěrem penetračním</t>
  </si>
  <si>
    <t>2051692145</t>
  </si>
  <si>
    <t>8*4</t>
  </si>
  <si>
    <t>56</t>
  </si>
  <si>
    <t>11163150</t>
  </si>
  <si>
    <t>lak asfaltový penetrační</t>
  </si>
  <si>
    <t>1161628504</t>
  </si>
  <si>
    <t>32*0,00035 'Přepočtené koeficientem množství</t>
  </si>
  <si>
    <t>57</t>
  </si>
  <si>
    <t>711131811</t>
  </si>
  <si>
    <t>Odstranění izolace proti zemní vlhkosti na ploše vodorovné V</t>
  </si>
  <si>
    <t>-1680310801</t>
  </si>
  <si>
    <t>5166*3/100*65</t>
  </si>
  <si>
    <t>58</t>
  </si>
  <si>
    <t>711142559</t>
  </si>
  <si>
    <t>Provedení izolace proti zemní vlhkosti pásy přitavením NAIP na ploše svislé S</t>
  </si>
  <si>
    <t>-2030092999</t>
  </si>
  <si>
    <t>59</t>
  </si>
  <si>
    <t>62832134</t>
  </si>
  <si>
    <t>pás těžký asfaltovaný V60 S40</t>
  </si>
  <si>
    <t>-842207952</t>
  </si>
  <si>
    <t>32*1,2 'Přepočtené koeficientem množství</t>
  </si>
  <si>
    <t>60</t>
  </si>
  <si>
    <t>711491272</t>
  </si>
  <si>
    <t>Provedení izolace proti povrchové a podpovrchové tlakové vodě ostatní na ploše svislé S z textilií, vrstva ochranná</t>
  </si>
  <si>
    <t>-1016648978</t>
  </si>
  <si>
    <t>61</t>
  </si>
  <si>
    <t>69311162</t>
  </si>
  <si>
    <t>geotextilie netkaná PP 2000g/m2</t>
  </si>
  <si>
    <t>897466856</t>
  </si>
  <si>
    <t>32*1,05 'Přepočtené koeficientem množství</t>
  </si>
  <si>
    <t>62</t>
  </si>
  <si>
    <t>998711101</t>
  </si>
  <si>
    <t>Přesun hmot pro izolace proti vodě, vlhkosti a plynům stanovený z hmotnosti přesunovaného materiálu vodorovná dopravní vzdálenost do 50 m v objektech výšky do 6 m</t>
  </si>
  <si>
    <t>693885767</t>
  </si>
  <si>
    <t>712</t>
  </si>
  <si>
    <t>Povlakové krytiny</t>
  </si>
  <si>
    <t>63</t>
  </si>
  <si>
    <t>712332115</t>
  </si>
  <si>
    <t>Povlakové krytiny střech plochých na sucho nopová fólie vrstva ochranná, drenážní výška nopku 20 mm, tl. fólie do 1,0 mm</t>
  </si>
  <si>
    <t>1552362075</t>
  </si>
  <si>
    <t>64</t>
  </si>
  <si>
    <t>712363001</t>
  </si>
  <si>
    <t>Provedení povlakové krytiny střech plochých do 10° fólií termoplastickou mPVC (měkčené PVC) rozvinutí a natažení fólie v ploše</t>
  </si>
  <si>
    <t>-335454963</t>
  </si>
  <si>
    <t>65</t>
  </si>
  <si>
    <t>28322012</t>
  </si>
  <si>
    <t>fólie hydroizolační střešní mPVC, tl. 1,5 mm š 1300 mm šedá</t>
  </si>
  <si>
    <t>47879499</t>
  </si>
  <si>
    <t>725*1,15 'Přepočtené koeficientem množství</t>
  </si>
  <si>
    <t>66</t>
  </si>
  <si>
    <t>712391171</t>
  </si>
  <si>
    <t>Provedení povlakové krytiny střech plochých do 10° -ostatní práce provedení vrstvy textilní podkladní</t>
  </si>
  <si>
    <t>-1960826654</t>
  </si>
  <si>
    <t>725*2</t>
  </si>
  <si>
    <t>67</t>
  </si>
  <si>
    <t>69311082</t>
  </si>
  <si>
    <t>geotextilie netkaná PP 500g/m2</t>
  </si>
  <si>
    <t>2114102536</t>
  </si>
  <si>
    <t>1450*1,15 'Přepočtené koeficientem množství</t>
  </si>
  <si>
    <t>68</t>
  </si>
  <si>
    <t>712990812</t>
  </si>
  <si>
    <t>Odstranění násypu nebo nánosu ze střech násypu nebo nánosu do 10°, tl. do 50 mm</t>
  </si>
  <si>
    <t>440889751</t>
  </si>
  <si>
    <t>5166/100*65</t>
  </si>
  <si>
    <t>69</t>
  </si>
  <si>
    <t>998712101</t>
  </si>
  <si>
    <t>Přesun hmot pro povlakové krytiny stanovený z hmotnosti přesunovaného materiálu vodorovná dopravní vzdálenost do 50 m v objektech výšky do 6 m</t>
  </si>
  <si>
    <t>-394958486</t>
  </si>
  <si>
    <t>713</t>
  </si>
  <si>
    <t>Izolace tepelné</t>
  </si>
  <si>
    <t>70</t>
  </si>
  <si>
    <t>713131145</t>
  </si>
  <si>
    <t>Montáž tepelné izolace stěn rohožemi, pásy, deskami, dílci, bloky (izolační materiál ve specifikaci) lepením bodově</t>
  </si>
  <si>
    <t>1759019764</t>
  </si>
  <si>
    <t>71</t>
  </si>
  <si>
    <t>28376370</t>
  </si>
  <si>
    <t>deska z polystyrénu XPS, hrana rovná, polo či pero drážka a hladký povrch tl 60mm</t>
  </si>
  <si>
    <t>612914278</t>
  </si>
  <si>
    <t>32*1,02 'Přepočtené koeficientem množství</t>
  </si>
  <si>
    <t>72</t>
  </si>
  <si>
    <t>713140823</t>
  </si>
  <si>
    <t>Odstranění tepelné izolace běžných stavebních konstrukcí z rohoží, pásů, dílců, desek, bloků střech plochých nadstřešních izolací volně položených z polystyrenu, tloušťka izolace přes 100 mm</t>
  </si>
  <si>
    <t>-990650880</t>
  </si>
  <si>
    <t>73</t>
  </si>
  <si>
    <t>998713101</t>
  </si>
  <si>
    <t>Přesun hmot pro izolace tepelné stanovený z hmotnosti přesunovaného materiálu vodorovná dopravní vzdálenost do 50 m v objektech výšky do 6 m</t>
  </si>
  <si>
    <t>-2022905559</t>
  </si>
  <si>
    <t>721</t>
  </si>
  <si>
    <t>Zdravotechnika - vnitřní kanalizace</t>
  </si>
  <si>
    <t>74</t>
  </si>
  <si>
    <t>721140802</t>
  </si>
  <si>
    <t>Demontáž potrubí z litinových trub odpadních nebo dešťových do DN 100</t>
  </si>
  <si>
    <t>1341709852</t>
  </si>
  <si>
    <t>200/100*65</t>
  </si>
  <si>
    <t>75</t>
  </si>
  <si>
    <t>721140806</t>
  </si>
  <si>
    <t>Demontáž potrubí z litinových trub odpadních nebo dešťových přes 100 do DN 200</t>
  </si>
  <si>
    <t>1063351267</t>
  </si>
  <si>
    <t>50/100*65</t>
  </si>
  <si>
    <t>722</t>
  </si>
  <si>
    <t>Zdravotechnika - vnitřní vodovod</t>
  </si>
  <si>
    <t>76</t>
  </si>
  <si>
    <t>722130802</t>
  </si>
  <si>
    <t>Demontáž potrubí z ocelových trubek pozinkovaných závitových přes 25 do DN 40</t>
  </si>
  <si>
    <t>-502504376</t>
  </si>
  <si>
    <t>150/100*65</t>
  </si>
  <si>
    <t>764</t>
  </si>
  <si>
    <t>Konstrukce klempířské</t>
  </si>
  <si>
    <t>77</t>
  </si>
  <si>
    <t>998764101</t>
  </si>
  <si>
    <t>Přesun hmot pro konstrukce klempířské stanovený z hmotnosti přesunovaného materiálu vodorovná dopravní vzdálenost do 50 m v objektech výšky do 6 m</t>
  </si>
  <si>
    <t>1503273397</t>
  </si>
  <si>
    <t>78</t>
  </si>
  <si>
    <t>R49016153</t>
  </si>
  <si>
    <t>M+D Oprava záhlaví atiky a nová atikova a závětrná lišta viplanil 0,75 - r.š. 300</t>
  </si>
  <si>
    <t>-901511056</t>
  </si>
  <si>
    <t>766</t>
  </si>
  <si>
    <t>Konstrukce truhlářské</t>
  </si>
  <si>
    <t>79</t>
  </si>
  <si>
    <t>R66622834</t>
  </si>
  <si>
    <t>Demontáž okenních konstrukcí rámu zdvojených dřevěných nebo plastových, plochy otvoru přes 4 m2</t>
  </si>
  <si>
    <t>17145935</t>
  </si>
  <si>
    <t>2157/100*65</t>
  </si>
  <si>
    <t>767</t>
  </si>
  <si>
    <t>Konstrukce zámečnické</t>
  </si>
  <si>
    <t>80</t>
  </si>
  <si>
    <t>767641800</t>
  </si>
  <si>
    <t>Demontáž dveřních zárubní odřezáním od upevnění, plochy dveří do 2,5 m2</t>
  </si>
  <si>
    <t>kus</t>
  </si>
  <si>
    <t>-67294606</t>
  </si>
  <si>
    <t>269/100*65</t>
  </si>
  <si>
    <t>81</t>
  </si>
  <si>
    <t>84161R</t>
  </si>
  <si>
    <t>M+D Ocelové dveře 1800x2100mm dvoukřídlé, plné, tepelně izolované, vypalovaný lak, včetně kování a rámu</t>
  </si>
  <si>
    <t>1423005709</t>
  </si>
  <si>
    <t>82</t>
  </si>
  <si>
    <t>998767101</t>
  </si>
  <si>
    <t>Přesun hmot pro zámečnické konstrukce stanovený z hmotnosti přesunovaného materiálu vodorovná dopravní vzdálenost do 50 m v objektech výšky do 6 m</t>
  </si>
  <si>
    <t>786213459</t>
  </si>
  <si>
    <t>771</t>
  </si>
  <si>
    <t>Podlahy z dlaždic</t>
  </si>
  <si>
    <t>83</t>
  </si>
  <si>
    <t>771571810</t>
  </si>
  <si>
    <t>Demontáž podlah z dlaždic keramických kladených do malty</t>
  </si>
  <si>
    <t>1564176310</t>
  </si>
  <si>
    <t>1671/100*65</t>
  </si>
  <si>
    <t>776</t>
  </si>
  <si>
    <t>Podlahy povlakové</t>
  </si>
  <si>
    <t>84</t>
  </si>
  <si>
    <t>776201812</t>
  </si>
  <si>
    <t>Demontáž lepených povlakových podlah s podložkou ručně</t>
  </si>
  <si>
    <t>286215106</t>
  </si>
  <si>
    <t>2413/100*65</t>
  </si>
  <si>
    <t>781</t>
  </si>
  <si>
    <t>Dokončovací práce - obklady</t>
  </si>
  <si>
    <t>85</t>
  </si>
  <si>
    <t>781471810</t>
  </si>
  <si>
    <t>Demontáž obkladů z dlaždic keramických kladených do malty</t>
  </si>
  <si>
    <t>-581527616</t>
  </si>
  <si>
    <t>1170/100*65</t>
  </si>
  <si>
    <t>VRN</t>
  </si>
  <si>
    <t>Vedlejší rozpočtové náklady</t>
  </si>
  <si>
    <t>VRN1</t>
  </si>
  <si>
    <t>Průzkumné, geodetické a projektové práce</t>
  </si>
  <si>
    <t>86</t>
  </si>
  <si>
    <t>012002000</t>
  </si>
  <si>
    <t>Vytyčení, zameření stavby</t>
  </si>
  <si>
    <t>CS ÚRS 2017 01</t>
  </si>
  <si>
    <t>1024</t>
  </si>
  <si>
    <t>-589608566</t>
  </si>
  <si>
    <t>87</t>
  </si>
  <si>
    <t>013254000</t>
  </si>
  <si>
    <t>Průzkumné, geodetické a projektové práce projektové práce dokumentace stavby (výkresová a textová) skutečného provedení stavby</t>
  </si>
  <si>
    <t>-777430886</t>
  </si>
  <si>
    <t>VRN3</t>
  </si>
  <si>
    <t>Zařízení staveniště</t>
  </si>
  <si>
    <t>88</t>
  </si>
  <si>
    <t>030001000.1</t>
  </si>
  <si>
    <t>Zařízení staveniště - Náklady na stavební buňky, zřízení počítačové sítě, WIFI apod., skládky na staveništi, náklady na provoz a údržbu staveniště, bezpečnostní zábradlí na střeše, provizorní napojení vody (připojení vodoměrné soustavy), provizorní staveniště</t>
  </si>
  <si>
    <t>1279085351</t>
  </si>
  <si>
    <t>89</t>
  </si>
  <si>
    <t>034603000</t>
  </si>
  <si>
    <t>strážní služba staveniště - po dobu demolice</t>
  </si>
  <si>
    <t>1739983711</t>
  </si>
  <si>
    <t>VRN5</t>
  </si>
  <si>
    <t>Finanční náklady</t>
  </si>
  <si>
    <t>90</t>
  </si>
  <si>
    <t>052002000</t>
  </si>
  <si>
    <t>Finanční rezerva</t>
  </si>
  <si>
    <t>-847567842</t>
  </si>
  <si>
    <t>VRN9</t>
  </si>
  <si>
    <t>Ostatní náklady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</si>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</sst>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166" fontId="8" fillId="0" borderId="23" xfId="0" applyNumberFormat="1" applyFont="1" applyBorder="1" applyAlignment="1" applyProtection="1">
      <alignment/>
      <protection/>
    </xf>
    <xf numFmtId="166" fontId="8" fillId="0" borderId="24" xfId="0" applyNumberFormat="1" applyFont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4"/>
  <sheetViews>
    <sheetView showGridLines="0" tabSelected="1" workbookViewId="0" topLeftCell="A1">
      <pane ySplit="1" topLeftCell="A1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18" t="s">
        <v>16</v>
      </c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27"/>
      <c r="AQ5" s="29"/>
      <c r="BE5" s="316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20" t="s">
        <v>19</v>
      </c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27"/>
      <c r="AQ6" s="29"/>
      <c r="BE6" s="317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17"/>
      <c r="BS7" s="22" t="s">
        <v>8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17"/>
      <c r="BS8" s="22" t="s">
        <v>8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17"/>
      <c r="BS9" s="22" t="s">
        <v>8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21</v>
      </c>
      <c r="AO10" s="27"/>
      <c r="AP10" s="27"/>
      <c r="AQ10" s="29"/>
      <c r="BE10" s="317"/>
      <c r="BS10" s="22" t="s">
        <v>8</v>
      </c>
    </row>
    <row r="11" spans="2:71" ht="18.4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21</v>
      </c>
      <c r="AO11" s="27"/>
      <c r="AP11" s="27"/>
      <c r="AQ11" s="29"/>
      <c r="BE11" s="317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17"/>
      <c r="BS12" s="22" t="s">
        <v>8</v>
      </c>
    </row>
    <row r="13" spans="2:71" ht="14.4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32</v>
      </c>
      <c r="AO13" s="27"/>
      <c r="AP13" s="27"/>
      <c r="AQ13" s="29"/>
      <c r="BE13" s="317"/>
      <c r="BS13" s="22" t="s">
        <v>8</v>
      </c>
    </row>
    <row r="14" spans="2:71" ht="15">
      <c r="B14" s="26"/>
      <c r="C14" s="27"/>
      <c r="D14" s="27"/>
      <c r="E14" s="321" t="s">
        <v>32</v>
      </c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17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17"/>
      <c r="BS15" s="22" t="s">
        <v>6</v>
      </c>
    </row>
    <row r="16" spans="2:71" ht="14.45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34</v>
      </c>
      <c r="AO16" s="27"/>
      <c r="AP16" s="27"/>
      <c r="AQ16" s="29"/>
      <c r="BE16" s="317"/>
      <c r="BS16" s="22" t="s">
        <v>6</v>
      </c>
    </row>
    <row r="17" spans="2:71" ht="18.4" customHeight="1">
      <c r="B17" s="26"/>
      <c r="C17" s="27"/>
      <c r="D17" s="27"/>
      <c r="E17" s="33" t="s">
        <v>35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36</v>
      </c>
      <c r="AO17" s="27"/>
      <c r="AP17" s="27"/>
      <c r="AQ17" s="29"/>
      <c r="BE17" s="317"/>
      <c r="BS17" s="22" t="s">
        <v>37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17"/>
      <c r="BS18" s="22" t="s">
        <v>8</v>
      </c>
    </row>
    <row r="19" spans="2:71" ht="14.45" customHeight="1">
      <c r="B19" s="26"/>
      <c r="C19" s="27"/>
      <c r="D19" s="35" t="s">
        <v>38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17"/>
      <c r="BS19" s="22" t="s">
        <v>8</v>
      </c>
    </row>
    <row r="20" spans="2:71" ht="57" customHeight="1">
      <c r="B20" s="26"/>
      <c r="C20" s="27"/>
      <c r="D20" s="27"/>
      <c r="E20" s="323" t="s">
        <v>39</v>
      </c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27"/>
      <c r="AP20" s="27"/>
      <c r="AQ20" s="29"/>
      <c r="BE20" s="31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17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17"/>
    </row>
    <row r="23" spans="2:57" s="1" customFormat="1" ht="25.9" customHeight="1">
      <c r="B23" s="39"/>
      <c r="C23" s="40"/>
      <c r="D23" s="41" t="s">
        <v>40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24">
        <f>ROUND(AG51,2)</f>
        <v>0</v>
      </c>
      <c r="AL23" s="325"/>
      <c r="AM23" s="325"/>
      <c r="AN23" s="325"/>
      <c r="AO23" s="325"/>
      <c r="AP23" s="40"/>
      <c r="AQ23" s="43"/>
      <c r="BE23" s="317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17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26" t="s">
        <v>41</v>
      </c>
      <c r="M25" s="326"/>
      <c r="N25" s="326"/>
      <c r="O25" s="326"/>
      <c r="P25" s="40"/>
      <c r="Q25" s="40"/>
      <c r="R25" s="40"/>
      <c r="S25" s="40"/>
      <c r="T25" s="40"/>
      <c r="U25" s="40"/>
      <c r="V25" s="40"/>
      <c r="W25" s="326" t="s">
        <v>42</v>
      </c>
      <c r="X25" s="326"/>
      <c r="Y25" s="326"/>
      <c r="Z25" s="326"/>
      <c r="AA25" s="326"/>
      <c r="AB25" s="326"/>
      <c r="AC25" s="326"/>
      <c r="AD25" s="326"/>
      <c r="AE25" s="326"/>
      <c r="AF25" s="40"/>
      <c r="AG25" s="40"/>
      <c r="AH25" s="40"/>
      <c r="AI25" s="40"/>
      <c r="AJ25" s="40"/>
      <c r="AK25" s="326" t="s">
        <v>43</v>
      </c>
      <c r="AL25" s="326"/>
      <c r="AM25" s="326"/>
      <c r="AN25" s="326"/>
      <c r="AO25" s="326"/>
      <c r="AP25" s="40"/>
      <c r="AQ25" s="43"/>
      <c r="BE25" s="317"/>
    </row>
    <row r="26" spans="2:57" s="2" customFormat="1" ht="14.45" customHeight="1">
      <c r="B26" s="45"/>
      <c r="C26" s="46"/>
      <c r="D26" s="47" t="s">
        <v>44</v>
      </c>
      <c r="E26" s="46"/>
      <c r="F26" s="47" t="s">
        <v>45</v>
      </c>
      <c r="G26" s="46"/>
      <c r="H26" s="46"/>
      <c r="I26" s="46"/>
      <c r="J26" s="46"/>
      <c r="K26" s="46"/>
      <c r="L26" s="315">
        <v>0.21</v>
      </c>
      <c r="M26" s="314"/>
      <c r="N26" s="314"/>
      <c r="O26" s="314"/>
      <c r="P26" s="46"/>
      <c r="Q26" s="46"/>
      <c r="R26" s="46"/>
      <c r="S26" s="46"/>
      <c r="T26" s="46"/>
      <c r="U26" s="46"/>
      <c r="V26" s="46"/>
      <c r="W26" s="313">
        <f>ROUND(AZ51,2)</f>
        <v>0</v>
      </c>
      <c r="X26" s="314"/>
      <c r="Y26" s="314"/>
      <c r="Z26" s="314"/>
      <c r="AA26" s="314"/>
      <c r="AB26" s="314"/>
      <c r="AC26" s="314"/>
      <c r="AD26" s="314"/>
      <c r="AE26" s="314"/>
      <c r="AF26" s="46"/>
      <c r="AG26" s="46"/>
      <c r="AH26" s="46"/>
      <c r="AI26" s="46"/>
      <c r="AJ26" s="46"/>
      <c r="AK26" s="313">
        <f>ROUND(AV51,2)</f>
        <v>0</v>
      </c>
      <c r="AL26" s="314"/>
      <c r="AM26" s="314"/>
      <c r="AN26" s="314"/>
      <c r="AO26" s="314"/>
      <c r="AP26" s="46"/>
      <c r="AQ26" s="48"/>
      <c r="BE26" s="317"/>
    </row>
    <row r="27" spans="2:57" s="2" customFormat="1" ht="14.45" customHeight="1">
      <c r="B27" s="45"/>
      <c r="C27" s="46"/>
      <c r="D27" s="46"/>
      <c r="E27" s="46"/>
      <c r="F27" s="47" t="s">
        <v>46</v>
      </c>
      <c r="G27" s="46"/>
      <c r="H27" s="46"/>
      <c r="I27" s="46"/>
      <c r="J27" s="46"/>
      <c r="K27" s="46"/>
      <c r="L27" s="315">
        <v>0.15</v>
      </c>
      <c r="M27" s="314"/>
      <c r="N27" s="314"/>
      <c r="O27" s="314"/>
      <c r="P27" s="46"/>
      <c r="Q27" s="46"/>
      <c r="R27" s="46"/>
      <c r="S27" s="46"/>
      <c r="T27" s="46"/>
      <c r="U27" s="46"/>
      <c r="V27" s="46"/>
      <c r="W27" s="313">
        <f>ROUND(BA51,2)</f>
        <v>0</v>
      </c>
      <c r="X27" s="314"/>
      <c r="Y27" s="314"/>
      <c r="Z27" s="314"/>
      <c r="AA27" s="314"/>
      <c r="AB27" s="314"/>
      <c r="AC27" s="314"/>
      <c r="AD27" s="314"/>
      <c r="AE27" s="314"/>
      <c r="AF27" s="46"/>
      <c r="AG27" s="46"/>
      <c r="AH27" s="46"/>
      <c r="AI27" s="46"/>
      <c r="AJ27" s="46"/>
      <c r="AK27" s="313">
        <f>ROUND(AW51,2)</f>
        <v>0</v>
      </c>
      <c r="AL27" s="314"/>
      <c r="AM27" s="314"/>
      <c r="AN27" s="314"/>
      <c r="AO27" s="314"/>
      <c r="AP27" s="46"/>
      <c r="AQ27" s="48"/>
      <c r="BE27" s="317"/>
    </row>
    <row r="28" spans="2:57" s="2" customFormat="1" ht="14.45" customHeight="1" hidden="1">
      <c r="B28" s="45"/>
      <c r="C28" s="46"/>
      <c r="D28" s="46"/>
      <c r="E28" s="46"/>
      <c r="F28" s="47" t="s">
        <v>47</v>
      </c>
      <c r="G28" s="46"/>
      <c r="H28" s="46"/>
      <c r="I28" s="46"/>
      <c r="J28" s="46"/>
      <c r="K28" s="46"/>
      <c r="L28" s="315">
        <v>0.21</v>
      </c>
      <c r="M28" s="314"/>
      <c r="N28" s="314"/>
      <c r="O28" s="314"/>
      <c r="P28" s="46"/>
      <c r="Q28" s="46"/>
      <c r="R28" s="46"/>
      <c r="S28" s="46"/>
      <c r="T28" s="46"/>
      <c r="U28" s="46"/>
      <c r="V28" s="46"/>
      <c r="W28" s="313">
        <f>ROUND(BB51,2)</f>
        <v>0</v>
      </c>
      <c r="X28" s="314"/>
      <c r="Y28" s="314"/>
      <c r="Z28" s="314"/>
      <c r="AA28" s="314"/>
      <c r="AB28" s="314"/>
      <c r="AC28" s="314"/>
      <c r="AD28" s="314"/>
      <c r="AE28" s="314"/>
      <c r="AF28" s="46"/>
      <c r="AG28" s="46"/>
      <c r="AH28" s="46"/>
      <c r="AI28" s="46"/>
      <c r="AJ28" s="46"/>
      <c r="AK28" s="313">
        <v>0</v>
      </c>
      <c r="AL28" s="314"/>
      <c r="AM28" s="314"/>
      <c r="AN28" s="314"/>
      <c r="AO28" s="314"/>
      <c r="AP28" s="46"/>
      <c r="AQ28" s="48"/>
      <c r="BE28" s="317"/>
    </row>
    <row r="29" spans="2:57" s="2" customFormat="1" ht="14.45" customHeight="1" hidden="1">
      <c r="B29" s="45"/>
      <c r="C29" s="46"/>
      <c r="D29" s="46"/>
      <c r="E29" s="46"/>
      <c r="F29" s="47" t="s">
        <v>48</v>
      </c>
      <c r="G29" s="46"/>
      <c r="H29" s="46"/>
      <c r="I29" s="46"/>
      <c r="J29" s="46"/>
      <c r="K29" s="46"/>
      <c r="L29" s="315">
        <v>0.15</v>
      </c>
      <c r="M29" s="314"/>
      <c r="N29" s="314"/>
      <c r="O29" s="314"/>
      <c r="P29" s="46"/>
      <c r="Q29" s="46"/>
      <c r="R29" s="46"/>
      <c r="S29" s="46"/>
      <c r="T29" s="46"/>
      <c r="U29" s="46"/>
      <c r="V29" s="46"/>
      <c r="W29" s="313">
        <f>ROUND(BC51,2)</f>
        <v>0</v>
      </c>
      <c r="X29" s="314"/>
      <c r="Y29" s="314"/>
      <c r="Z29" s="314"/>
      <c r="AA29" s="314"/>
      <c r="AB29" s="314"/>
      <c r="AC29" s="314"/>
      <c r="AD29" s="314"/>
      <c r="AE29" s="314"/>
      <c r="AF29" s="46"/>
      <c r="AG29" s="46"/>
      <c r="AH29" s="46"/>
      <c r="AI29" s="46"/>
      <c r="AJ29" s="46"/>
      <c r="AK29" s="313">
        <v>0</v>
      </c>
      <c r="AL29" s="314"/>
      <c r="AM29" s="314"/>
      <c r="AN29" s="314"/>
      <c r="AO29" s="314"/>
      <c r="AP29" s="46"/>
      <c r="AQ29" s="48"/>
      <c r="BE29" s="317"/>
    </row>
    <row r="30" spans="2:57" s="2" customFormat="1" ht="14.45" customHeight="1" hidden="1">
      <c r="B30" s="45"/>
      <c r="C30" s="46"/>
      <c r="D30" s="46"/>
      <c r="E30" s="46"/>
      <c r="F30" s="47" t="s">
        <v>49</v>
      </c>
      <c r="G30" s="46"/>
      <c r="H30" s="46"/>
      <c r="I30" s="46"/>
      <c r="J30" s="46"/>
      <c r="K30" s="46"/>
      <c r="L30" s="315">
        <v>0</v>
      </c>
      <c r="M30" s="314"/>
      <c r="N30" s="314"/>
      <c r="O30" s="314"/>
      <c r="P30" s="46"/>
      <c r="Q30" s="46"/>
      <c r="R30" s="46"/>
      <c r="S30" s="46"/>
      <c r="T30" s="46"/>
      <c r="U30" s="46"/>
      <c r="V30" s="46"/>
      <c r="W30" s="313">
        <f>ROUND(BD51,2)</f>
        <v>0</v>
      </c>
      <c r="X30" s="314"/>
      <c r="Y30" s="314"/>
      <c r="Z30" s="314"/>
      <c r="AA30" s="314"/>
      <c r="AB30" s="314"/>
      <c r="AC30" s="314"/>
      <c r="AD30" s="314"/>
      <c r="AE30" s="314"/>
      <c r="AF30" s="46"/>
      <c r="AG30" s="46"/>
      <c r="AH30" s="46"/>
      <c r="AI30" s="46"/>
      <c r="AJ30" s="46"/>
      <c r="AK30" s="313">
        <v>0</v>
      </c>
      <c r="AL30" s="314"/>
      <c r="AM30" s="314"/>
      <c r="AN30" s="314"/>
      <c r="AO30" s="314"/>
      <c r="AP30" s="46"/>
      <c r="AQ30" s="48"/>
      <c r="BE30" s="317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17"/>
    </row>
    <row r="32" spans="2:57" s="1" customFormat="1" ht="25.9" customHeight="1">
      <c r="B32" s="39"/>
      <c r="C32" s="49"/>
      <c r="D32" s="50" t="s">
        <v>50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51</v>
      </c>
      <c r="U32" s="51"/>
      <c r="V32" s="51"/>
      <c r="W32" s="51"/>
      <c r="X32" s="327" t="s">
        <v>52</v>
      </c>
      <c r="Y32" s="328"/>
      <c r="Z32" s="328"/>
      <c r="AA32" s="328"/>
      <c r="AB32" s="328"/>
      <c r="AC32" s="51"/>
      <c r="AD32" s="51"/>
      <c r="AE32" s="51"/>
      <c r="AF32" s="51"/>
      <c r="AG32" s="51"/>
      <c r="AH32" s="51"/>
      <c r="AI32" s="51"/>
      <c r="AJ32" s="51"/>
      <c r="AK32" s="329">
        <f>SUM(AK23:AK30)</f>
        <v>0</v>
      </c>
      <c r="AL32" s="328"/>
      <c r="AM32" s="328"/>
      <c r="AN32" s="328"/>
      <c r="AO32" s="330"/>
      <c r="AP32" s="49"/>
      <c r="AQ32" s="53"/>
      <c r="BE32" s="317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53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18-06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37" t="str">
        <f>K6</f>
        <v>Demolice objektu ZŠ Kamenná č.p. 5250, Chomutov</v>
      </c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Chomutov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39" t="str">
        <f>IF(AN8="","",AN8)</f>
        <v>26. 3. 2018</v>
      </c>
      <c r="AN44" s="339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Statutární město Chomutov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33</v>
      </c>
      <c r="AJ46" s="61"/>
      <c r="AK46" s="61"/>
      <c r="AL46" s="61"/>
      <c r="AM46" s="340" t="str">
        <f>IF(E17="","",E17)</f>
        <v>SM - PROJEKT spol. s.r.o.</v>
      </c>
      <c r="AN46" s="340"/>
      <c r="AO46" s="340"/>
      <c r="AP46" s="340"/>
      <c r="AQ46" s="61"/>
      <c r="AR46" s="59"/>
      <c r="AS46" s="341" t="s">
        <v>54</v>
      </c>
      <c r="AT46" s="342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31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43"/>
      <c r="AT47" s="344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45"/>
      <c r="AT48" s="346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47" t="s">
        <v>55</v>
      </c>
      <c r="D49" s="348"/>
      <c r="E49" s="348"/>
      <c r="F49" s="348"/>
      <c r="G49" s="348"/>
      <c r="H49" s="77"/>
      <c r="I49" s="349" t="s">
        <v>56</v>
      </c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50" t="s">
        <v>57</v>
      </c>
      <c r="AH49" s="348"/>
      <c r="AI49" s="348"/>
      <c r="AJ49" s="348"/>
      <c r="AK49" s="348"/>
      <c r="AL49" s="348"/>
      <c r="AM49" s="348"/>
      <c r="AN49" s="349" t="s">
        <v>58</v>
      </c>
      <c r="AO49" s="348"/>
      <c r="AP49" s="348"/>
      <c r="AQ49" s="78" t="s">
        <v>59</v>
      </c>
      <c r="AR49" s="59"/>
      <c r="AS49" s="79" t="s">
        <v>60</v>
      </c>
      <c r="AT49" s="80" t="s">
        <v>61</v>
      </c>
      <c r="AU49" s="80" t="s">
        <v>62</v>
      </c>
      <c r="AV49" s="80" t="s">
        <v>63</v>
      </c>
      <c r="AW49" s="80" t="s">
        <v>64</v>
      </c>
      <c r="AX49" s="80" t="s">
        <v>65</v>
      </c>
      <c r="AY49" s="80" t="s">
        <v>66</v>
      </c>
      <c r="AZ49" s="80" t="s">
        <v>67</v>
      </c>
      <c r="BA49" s="80" t="s">
        <v>68</v>
      </c>
      <c r="BB49" s="80" t="s">
        <v>69</v>
      </c>
      <c r="BC49" s="80" t="s">
        <v>70</v>
      </c>
      <c r="BD49" s="81" t="s">
        <v>71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72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35">
        <f>ROUND(AG52,2)</f>
        <v>0</v>
      </c>
      <c r="AH51" s="335"/>
      <c r="AI51" s="335"/>
      <c r="AJ51" s="335"/>
      <c r="AK51" s="335"/>
      <c r="AL51" s="335"/>
      <c r="AM51" s="335"/>
      <c r="AN51" s="336">
        <f>SUM(AG51,AT51)</f>
        <v>0</v>
      </c>
      <c r="AO51" s="336"/>
      <c r="AP51" s="336"/>
      <c r="AQ51" s="87" t="s">
        <v>21</v>
      </c>
      <c r="AR51" s="69"/>
      <c r="AS51" s="88">
        <f>ROUND(AS52,2)</f>
        <v>0</v>
      </c>
      <c r="AT51" s="89">
        <f>ROUND(SUM(AV51:AW51),2)</f>
        <v>0</v>
      </c>
      <c r="AU51" s="90">
        <f>ROUND(AU52,5)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ROUND(AZ52,2)</f>
        <v>0</v>
      </c>
      <c r="BA51" s="89">
        <f>ROUND(BA52,2)</f>
        <v>0</v>
      </c>
      <c r="BB51" s="89">
        <f>ROUND(BB52,2)</f>
        <v>0</v>
      </c>
      <c r="BC51" s="89">
        <f>ROUND(BC52,2)</f>
        <v>0</v>
      </c>
      <c r="BD51" s="91">
        <f>ROUND(BD52,2)</f>
        <v>0</v>
      </c>
      <c r="BS51" s="92" t="s">
        <v>73</v>
      </c>
      <c r="BT51" s="92" t="s">
        <v>74</v>
      </c>
      <c r="BU51" s="93" t="s">
        <v>75</v>
      </c>
      <c r="BV51" s="92" t="s">
        <v>76</v>
      </c>
      <c r="BW51" s="92" t="s">
        <v>7</v>
      </c>
      <c r="BX51" s="92" t="s">
        <v>77</v>
      </c>
      <c r="CL51" s="92" t="s">
        <v>21</v>
      </c>
    </row>
    <row r="52" spans="1:91" s="5" customFormat="1" ht="16.5" customHeight="1">
      <c r="A52" s="94" t="s">
        <v>78</v>
      </c>
      <c r="B52" s="95"/>
      <c r="C52" s="96"/>
      <c r="D52" s="334" t="s">
        <v>79</v>
      </c>
      <c r="E52" s="334"/>
      <c r="F52" s="334"/>
      <c r="G52" s="334"/>
      <c r="H52" s="334"/>
      <c r="I52" s="97"/>
      <c r="J52" s="334" t="s">
        <v>80</v>
      </c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2">
        <f>'SO01 - Demolice'!J27</f>
        <v>0</v>
      </c>
      <c r="AH52" s="333"/>
      <c r="AI52" s="333"/>
      <c r="AJ52" s="333"/>
      <c r="AK52" s="333"/>
      <c r="AL52" s="333"/>
      <c r="AM52" s="333"/>
      <c r="AN52" s="332">
        <f>SUM(AG52,AT52)</f>
        <v>0</v>
      </c>
      <c r="AO52" s="333"/>
      <c r="AP52" s="333"/>
      <c r="AQ52" s="98" t="s">
        <v>81</v>
      </c>
      <c r="AR52" s="99"/>
      <c r="AS52" s="100">
        <v>0</v>
      </c>
      <c r="AT52" s="101">
        <f>ROUND(SUM(AV52:AW52),2)</f>
        <v>0</v>
      </c>
      <c r="AU52" s="102">
        <f>'SO01 - Demolice'!P103</f>
        <v>0</v>
      </c>
      <c r="AV52" s="101">
        <f>'SO01 - Demolice'!J30</f>
        <v>0</v>
      </c>
      <c r="AW52" s="101">
        <f>'SO01 - Demolice'!J31</f>
        <v>0</v>
      </c>
      <c r="AX52" s="101">
        <f>'SO01 - Demolice'!J32</f>
        <v>0</v>
      </c>
      <c r="AY52" s="101">
        <f>'SO01 - Demolice'!J33</f>
        <v>0</v>
      </c>
      <c r="AZ52" s="101">
        <f>'SO01 - Demolice'!F30</f>
        <v>0</v>
      </c>
      <c r="BA52" s="101">
        <f>'SO01 - Demolice'!F31</f>
        <v>0</v>
      </c>
      <c r="BB52" s="101">
        <f>'SO01 - Demolice'!F32</f>
        <v>0</v>
      </c>
      <c r="BC52" s="101">
        <f>'SO01 - Demolice'!F33</f>
        <v>0</v>
      </c>
      <c r="BD52" s="103">
        <f>'SO01 - Demolice'!F34</f>
        <v>0</v>
      </c>
      <c r="BT52" s="104" t="s">
        <v>82</v>
      </c>
      <c r="BV52" s="104" t="s">
        <v>76</v>
      </c>
      <c r="BW52" s="104" t="s">
        <v>83</v>
      </c>
      <c r="BX52" s="104" t="s">
        <v>7</v>
      </c>
      <c r="CL52" s="104" t="s">
        <v>21</v>
      </c>
      <c r="CM52" s="104" t="s">
        <v>84</v>
      </c>
    </row>
    <row r="53" spans="2:44" s="1" customFormat="1" ht="30" customHeight="1"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9"/>
    </row>
    <row r="54" spans="2:44" s="1" customFormat="1" ht="6.9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9"/>
    </row>
  </sheetData>
  <sheetProtection algorithmName="SHA-512" hashValue="ulqEXBL5nFT8ct5rKCjUeMoFzX+VpkwVgVHnw2pPoqRt5o+sMwBfHMXsSJ93imKU+IPcTARGpxGbaEolC+tmpQ==" saltValue="brpc/6a3F7WyEZ3RU3xj10jTPTPcPXQ9v0QgDA31kBjYEjvjt4MB/i9lqouU60EcuKlJbPyXGWSctO2NsVjEqQ==" spinCount="100000" sheet="1" objects="1" scenarios="1" formatColumns="0" formatRows="0"/>
  <mergeCells count="41">
    <mergeCell ref="L30:O30"/>
    <mergeCell ref="D52:H52"/>
    <mergeCell ref="J52:AF52"/>
    <mergeCell ref="AG51:AM51"/>
    <mergeCell ref="AN51:AP51"/>
    <mergeCell ref="L42:AO42"/>
    <mergeCell ref="AM44:AN44"/>
    <mergeCell ref="AM46:AP46"/>
    <mergeCell ref="C49:G49"/>
    <mergeCell ref="I49:AF49"/>
    <mergeCell ref="AG49:AM49"/>
    <mergeCell ref="AN49:AP49"/>
    <mergeCell ref="AK32:AO32"/>
    <mergeCell ref="W28:AE28"/>
    <mergeCell ref="AK28:AO28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W27:AE27"/>
    <mergeCell ref="AK27:AO27"/>
    <mergeCell ref="L28:O28"/>
    <mergeCell ref="L29:O29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2" location="'SO01 - Demolice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277"/>
  <sheetViews>
    <sheetView showGridLines="0" workbookViewId="0" topLeftCell="A1">
      <pane ySplit="1" topLeftCell="A122" activePane="bottomLeft" state="frozen"/>
      <selection pane="bottomLeft" activeCell="F131" sqref="F13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06"/>
      <c r="C1" s="106"/>
      <c r="D1" s="107" t="s">
        <v>1</v>
      </c>
      <c r="E1" s="106"/>
      <c r="F1" s="108" t="s">
        <v>85</v>
      </c>
      <c r="G1" s="355" t="s">
        <v>86</v>
      </c>
      <c r="H1" s="355"/>
      <c r="I1" s="109"/>
      <c r="J1" s="108" t="s">
        <v>87</v>
      </c>
      <c r="K1" s="107" t="s">
        <v>88</v>
      </c>
      <c r="L1" s="108" t="s">
        <v>89</v>
      </c>
      <c r="M1" s="108"/>
      <c r="N1" s="108"/>
      <c r="O1" s="108"/>
      <c r="P1" s="108"/>
      <c r="Q1" s="108"/>
      <c r="R1" s="108"/>
      <c r="S1" s="108"/>
      <c r="T1" s="108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22" t="s">
        <v>83</v>
      </c>
    </row>
    <row r="3" spans="2:46" ht="6.95" customHeight="1">
      <c r="B3" s="23"/>
      <c r="C3" s="24"/>
      <c r="D3" s="24"/>
      <c r="E3" s="24"/>
      <c r="F3" s="24"/>
      <c r="G3" s="24"/>
      <c r="H3" s="24"/>
      <c r="I3" s="110"/>
      <c r="J3" s="24"/>
      <c r="K3" s="25"/>
      <c r="AT3" s="22" t="s">
        <v>84</v>
      </c>
    </row>
    <row r="4" spans="2:46" ht="36.95" customHeight="1">
      <c r="B4" s="26"/>
      <c r="C4" s="27"/>
      <c r="D4" s="28" t="s">
        <v>90</v>
      </c>
      <c r="E4" s="27"/>
      <c r="F4" s="27"/>
      <c r="G4" s="27"/>
      <c r="H4" s="27"/>
      <c r="I4" s="111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1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1"/>
      <c r="J6" s="27"/>
      <c r="K6" s="29"/>
    </row>
    <row r="7" spans="2:11" ht="16.5" customHeight="1">
      <c r="B7" s="26"/>
      <c r="C7" s="27"/>
      <c r="D7" s="27"/>
      <c r="E7" s="356" t="str">
        <f>'Rekapitulace stavby'!K6</f>
        <v>Demolice objektu ZŠ Kamenná č.p. 5250, Chomutov</v>
      </c>
      <c r="F7" s="357"/>
      <c r="G7" s="357"/>
      <c r="H7" s="357"/>
      <c r="I7" s="111"/>
      <c r="J7" s="27"/>
      <c r="K7" s="29"/>
    </row>
    <row r="8" spans="2:11" s="1" customFormat="1" ht="15">
      <c r="B8" s="39"/>
      <c r="C8" s="40"/>
      <c r="D8" s="35" t="s">
        <v>91</v>
      </c>
      <c r="E8" s="40"/>
      <c r="F8" s="40"/>
      <c r="G8" s="40"/>
      <c r="H8" s="40"/>
      <c r="I8" s="112"/>
      <c r="J8" s="40"/>
      <c r="K8" s="43"/>
    </row>
    <row r="9" spans="2:11" s="1" customFormat="1" ht="36.95" customHeight="1">
      <c r="B9" s="39"/>
      <c r="C9" s="40"/>
      <c r="D9" s="40"/>
      <c r="E9" s="358" t="s">
        <v>92</v>
      </c>
      <c r="F9" s="359"/>
      <c r="G9" s="359"/>
      <c r="H9" s="359"/>
      <c r="I9" s="112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2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3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3" t="s">
        <v>25</v>
      </c>
      <c r="J12" s="114" t="str">
        <f>'Rekapitulace stavby'!AN8</f>
        <v>26. 3. 2018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2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3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3" t="s">
        <v>30</v>
      </c>
      <c r="J15" s="33" t="s">
        <v>21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2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3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3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2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3" t="s">
        <v>28</v>
      </c>
      <c r="J20" s="33" t="s">
        <v>34</v>
      </c>
      <c r="K20" s="43"/>
    </row>
    <row r="21" spans="2:11" s="1" customFormat="1" ht="18" customHeight="1">
      <c r="B21" s="39"/>
      <c r="C21" s="40"/>
      <c r="D21" s="40"/>
      <c r="E21" s="33" t="s">
        <v>35</v>
      </c>
      <c r="F21" s="40"/>
      <c r="G21" s="40"/>
      <c r="H21" s="40"/>
      <c r="I21" s="113" t="s">
        <v>30</v>
      </c>
      <c r="J21" s="33" t="s">
        <v>36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2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12"/>
      <c r="J23" s="40"/>
      <c r="K23" s="43"/>
    </row>
    <row r="24" spans="2:11" s="6" customFormat="1" ht="16.5" customHeight="1">
      <c r="B24" s="115"/>
      <c r="C24" s="116"/>
      <c r="D24" s="116"/>
      <c r="E24" s="323" t="s">
        <v>21</v>
      </c>
      <c r="F24" s="323"/>
      <c r="G24" s="323"/>
      <c r="H24" s="323"/>
      <c r="I24" s="117"/>
      <c r="J24" s="116"/>
      <c r="K24" s="118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2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19"/>
      <c r="J26" s="83"/>
      <c r="K26" s="120"/>
    </row>
    <row r="27" spans="2:11" s="1" customFormat="1" ht="25.35" customHeight="1">
      <c r="B27" s="39"/>
      <c r="C27" s="40"/>
      <c r="D27" s="121" t="s">
        <v>40</v>
      </c>
      <c r="E27" s="40"/>
      <c r="F27" s="40"/>
      <c r="G27" s="40"/>
      <c r="H27" s="40"/>
      <c r="I27" s="112"/>
      <c r="J27" s="122">
        <f>ROUND(J103,2)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19"/>
      <c r="J28" s="83"/>
      <c r="K28" s="120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23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24">
        <f>ROUND(SUM(BE103:BE276),2)</f>
        <v>0</v>
      </c>
      <c r="G30" s="40"/>
      <c r="H30" s="40"/>
      <c r="I30" s="125">
        <v>0.21</v>
      </c>
      <c r="J30" s="124">
        <f>ROUND(ROUND((SUM(BE103:BE276)),2)*I30,2)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24">
        <f>ROUND(SUM(BF103:BF276),2)</f>
        <v>0</v>
      </c>
      <c r="G31" s="40"/>
      <c r="H31" s="40"/>
      <c r="I31" s="125">
        <v>0.15</v>
      </c>
      <c r="J31" s="124">
        <f>ROUND(ROUND((SUM(BF103:BF276)),2)*I31,2)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24">
        <f>ROUND(SUM(BG103:BG276),2)</f>
        <v>0</v>
      </c>
      <c r="G32" s="40"/>
      <c r="H32" s="40"/>
      <c r="I32" s="125">
        <v>0.21</v>
      </c>
      <c r="J32" s="124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24">
        <f>ROUND(SUM(BH103:BH276),2)</f>
        <v>0</v>
      </c>
      <c r="G33" s="40"/>
      <c r="H33" s="40"/>
      <c r="I33" s="125">
        <v>0.15</v>
      </c>
      <c r="J33" s="124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24">
        <f>ROUND(SUM(BI103:BI276),2)</f>
        <v>0</v>
      </c>
      <c r="G34" s="40"/>
      <c r="H34" s="40"/>
      <c r="I34" s="125">
        <v>0</v>
      </c>
      <c r="J34" s="124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2"/>
      <c r="J35" s="40"/>
      <c r="K35" s="43"/>
    </row>
    <row r="36" spans="2:11" s="1" customFormat="1" ht="25.35" customHeight="1">
      <c r="B36" s="39"/>
      <c r="C36" s="126"/>
      <c r="D36" s="127" t="s">
        <v>50</v>
      </c>
      <c r="E36" s="77"/>
      <c r="F36" s="77"/>
      <c r="G36" s="128" t="s">
        <v>51</v>
      </c>
      <c r="H36" s="129" t="s">
        <v>52</v>
      </c>
      <c r="I36" s="130"/>
      <c r="J36" s="131">
        <f>SUM(J27:J34)</f>
        <v>0</v>
      </c>
      <c r="K36" s="132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3"/>
      <c r="J37" s="55"/>
      <c r="K37" s="56"/>
    </row>
    <row r="41" spans="2:11" s="1" customFormat="1" ht="6.95" customHeight="1">
      <c r="B41" s="134"/>
      <c r="C41" s="135"/>
      <c r="D41" s="135"/>
      <c r="E41" s="135"/>
      <c r="F41" s="135"/>
      <c r="G41" s="135"/>
      <c r="H41" s="135"/>
      <c r="I41" s="136"/>
      <c r="J41" s="135"/>
      <c r="K41" s="137"/>
    </row>
    <row r="42" spans="2:11" s="1" customFormat="1" ht="36.95" customHeight="1">
      <c r="B42" s="39"/>
      <c r="C42" s="28" t="s">
        <v>93</v>
      </c>
      <c r="D42" s="40"/>
      <c r="E42" s="40"/>
      <c r="F42" s="40"/>
      <c r="G42" s="40"/>
      <c r="H42" s="40"/>
      <c r="I42" s="112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2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2"/>
      <c r="J44" s="40"/>
      <c r="K44" s="43"/>
    </row>
    <row r="45" spans="2:11" s="1" customFormat="1" ht="16.5" customHeight="1">
      <c r="B45" s="39"/>
      <c r="C45" s="40"/>
      <c r="D45" s="40"/>
      <c r="E45" s="356" t="str">
        <f>E7</f>
        <v>Demolice objektu ZŠ Kamenná č.p. 5250, Chomutov</v>
      </c>
      <c r="F45" s="357"/>
      <c r="G45" s="357"/>
      <c r="H45" s="357"/>
      <c r="I45" s="112"/>
      <c r="J45" s="40"/>
      <c r="K45" s="43"/>
    </row>
    <row r="46" spans="2:11" s="1" customFormat="1" ht="14.45" customHeight="1">
      <c r="B46" s="39"/>
      <c r="C46" s="35" t="s">
        <v>91</v>
      </c>
      <c r="D46" s="40"/>
      <c r="E46" s="40"/>
      <c r="F46" s="40"/>
      <c r="G46" s="40"/>
      <c r="H46" s="40"/>
      <c r="I46" s="112"/>
      <c r="J46" s="40"/>
      <c r="K46" s="43"/>
    </row>
    <row r="47" spans="2:11" s="1" customFormat="1" ht="17.25" customHeight="1">
      <c r="B47" s="39"/>
      <c r="C47" s="40"/>
      <c r="D47" s="40"/>
      <c r="E47" s="358" t="str">
        <f>E9</f>
        <v>SO01 - Demolice</v>
      </c>
      <c r="F47" s="359"/>
      <c r="G47" s="359"/>
      <c r="H47" s="359"/>
      <c r="I47" s="112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2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Chomutov</v>
      </c>
      <c r="G49" s="40"/>
      <c r="H49" s="40"/>
      <c r="I49" s="113" t="s">
        <v>25</v>
      </c>
      <c r="J49" s="114" t="str">
        <f>IF(J12="","",J12)</f>
        <v>26. 3. 2018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2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Statutární město Chomutov</v>
      </c>
      <c r="G51" s="40"/>
      <c r="H51" s="40"/>
      <c r="I51" s="113" t="s">
        <v>33</v>
      </c>
      <c r="J51" s="323" t="str">
        <f>E21</f>
        <v>SM - PROJEKT spol. s.r.o.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2"/>
      <c r="J52" s="351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2"/>
      <c r="J53" s="40"/>
      <c r="K53" s="43"/>
    </row>
    <row r="54" spans="2:11" s="1" customFormat="1" ht="29.25" customHeight="1">
      <c r="B54" s="39"/>
      <c r="C54" s="138" t="s">
        <v>94</v>
      </c>
      <c r="D54" s="126"/>
      <c r="E54" s="126"/>
      <c r="F54" s="126"/>
      <c r="G54" s="126"/>
      <c r="H54" s="126"/>
      <c r="I54" s="139"/>
      <c r="J54" s="140" t="s">
        <v>95</v>
      </c>
      <c r="K54" s="14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2"/>
      <c r="J55" s="40"/>
      <c r="K55" s="43"/>
    </row>
    <row r="56" spans="2:47" s="1" customFormat="1" ht="29.25" customHeight="1">
      <c r="B56" s="39"/>
      <c r="C56" s="142" t="s">
        <v>96</v>
      </c>
      <c r="D56" s="40"/>
      <c r="E56" s="40"/>
      <c r="F56" s="40"/>
      <c r="G56" s="40"/>
      <c r="H56" s="40"/>
      <c r="I56" s="112"/>
      <c r="J56" s="122">
        <f>J103</f>
        <v>0</v>
      </c>
      <c r="K56" s="43"/>
      <c r="AU56" s="22" t="s">
        <v>97</v>
      </c>
    </row>
    <row r="57" spans="2:11" s="7" customFormat="1" ht="24.95" customHeight="1">
      <c r="B57" s="143"/>
      <c r="C57" s="144"/>
      <c r="D57" s="145" t="s">
        <v>98</v>
      </c>
      <c r="E57" s="146"/>
      <c r="F57" s="146"/>
      <c r="G57" s="146"/>
      <c r="H57" s="146"/>
      <c r="I57" s="147"/>
      <c r="J57" s="148">
        <f>J104</f>
        <v>0</v>
      </c>
      <c r="K57" s="149"/>
    </row>
    <row r="58" spans="2:11" s="8" customFormat="1" ht="19.9" customHeight="1">
      <c r="B58" s="150"/>
      <c r="C58" s="151"/>
      <c r="D58" s="152" t="s">
        <v>99</v>
      </c>
      <c r="E58" s="153"/>
      <c r="F58" s="153"/>
      <c r="G58" s="153"/>
      <c r="H58" s="153"/>
      <c r="I58" s="154"/>
      <c r="J58" s="155">
        <f>J105</f>
        <v>0</v>
      </c>
      <c r="K58" s="156"/>
    </row>
    <row r="59" spans="2:11" s="8" customFormat="1" ht="19.9" customHeight="1">
      <c r="B59" s="150"/>
      <c r="C59" s="151"/>
      <c r="D59" s="152" t="s">
        <v>100</v>
      </c>
      <c r="E59" s="153"/>
      <c r="F59" s="153"/>
      <c r="G59" s="153"/>
      <c r="H59" s="153"/>
      <c r="I59" s="154"/>
      <c r="J59" s="155">
        <f>J139</f>
        <v>0</v>
      </c>
      <c r="K59" s="156"/>
    </row>
    <row r="60" spans="2:11" s="8" customFormat="1" ht="19.9" customHeight="1">
      <c r="B60" s="150"/>
      <c r="C60" s="151"/>
      <c r="D60" s="152" t="s">
        <v>101</v>
      </c>
      <c r="E60" s="153"/>
      <c r="F60" s="153"/>
      <c r="G60" s="153"/>
      <c r="H60" s="153"/>
      <c r="I60" s="154"/>
      <c r="J60" s="155">
        <f>J141</f>
        <v>0</v>
      </c>
      <c r="K60" s="156"/>
    </row>
    <row r="61" spans="2:11" s="8" customFormat="1" ht="19.9" customHeight="1">
      <c r="B61" s="150"/>
      <c r="C61" s="151"/>
      <c r="D61" s="152" t="s">
        <v>102</v>
      </c>
      <c r="E61" s="153"/>
      <c r="F61" s="153"/>
      <c r="G61" s="153"/>
      <c r="H61" s="153"/>
      <c r="I61" s="154"/>
      <c r="J61" s="155">
        <f>J146</f>
        <v>0</v>
      </c>
      <c r="K61" s="156"/>
    </row>
    <row r="62" spans="2:11" s="8" customFormat="1" ht="19.9" customHeight="1">
      <c r="B62" s="150"/>
      <c r="C62" s="151"/>
      <c r="D62" s="152" t="s">
        <v>103</v>
      </c>
      <c r="E62" s="153"/>
      <c r="F62" s="153"/>
      <c r="G62" s="153"/>
      <c r="H62" s="153"/>
      <c r="I62" s="154"/>
      <c r="J62" s="155">
        <f>J149</f>
        <v>0</v>
      </c>
      <c r="K62" s="156"/>
    </row>
    <row r="63" spans="2:11" s="8" customFormat="1" ht="19.9" customHeight="1">
      <c r="B63" s="150"/>
      <c r="C63" s="151"/>
      <c r="D63" s="152" t="s">
        <v>104</v>
      </c>
      <c r="E63" s="153"/>
      <c r="F63" s="153"/>
      <c r="G63" s="153"/>
      <c r="H63" s="153"/>
      <c r="I63" s="154"/>
      <c r="J63" s="155">
        <f>J151</f>
        <v>0</v>
      </c>
      <c r="K63" s="156"/>
    </row>
    <row r="64" spans="2:11" s="8" customFormat="1" ht="19.9" customHeight="1">
      <c r="B64" s="150"/>
      <c r="C64" s="151"/>
      <c r="D64" s="152" t="s">
        <v>105</v>
      </c>
      <c r="E64" s="153"/>
      <c r="F64" s="153"/>
      <c r="G64" s="153"/>
      <c r="H64" s="153"/>
      <c r="I64" s="154"/>
      <c r="J64" s="155">
        <f>J160</f>
        <v>0</v>
      </c>
      <c r="K64" s="156"/>
    </row>
    <row r="65" spans="2:11" s="8" customFormat="1" ht="19.9" customHeight="1">
      <c r="B65" s="150"/>
      <c r="C65" s="151"/>
      <c r="D65" s="152" t="s">
        <v>106</v>
      </c>
      <c r="E65" s="153"/>
      <c r="F65" s="153"/>
      <c r="G65" s="153"/>
      <c r="H65" s="153"/>
      <c r="I65" s="154"/>
      <c r="J65" s="155">
        <f>J170</f>
        <v>0</v>
      </c>
      <c r="K65" s="156"/>
    </row>
    <row r="66" spans="2:11" s="8" customFormat="1" ht="19.9" customHeight="1">
      <c r="B66" s="150"/>
      <c r="C66" s="151"/>
      <c r="D66" s="152" t="s">
        <v>107</v>
      </c>
      <c r="E66" s="153"/>
      <c r="F66" s="153"/>
      <c r="G66" s="153"/>
      <c r="H66" s="153"/>
      <c r="I66" s="154"/>
      <c r="J66" s="155">
        <f>J202</f>
        <v>0</v>
      </c>
      <c r="K66" s="156"/>
    </row>
    <row r="67" spans="2:11" s="7" customFormat="1" ht="24.95" customHeight="1">
      <c r="B67" s="143"/>
      <c r="C67" s="144"/>
      <c r="D67" s="145" t="s">
        <v>108</v>
      </c>
      <c r="E67" s="146"/>
      <c r="F67" s="146"/>
      <c r="G67" s="146"/>
      <c r="H67" s="146"/>
      <c r="I67" s="147"/>
      <c r="J67" s="148">
        <f>J204</f>
        <v>0</v>
      </c>
      <c r="K67" s="149"/>
    </row>
    <row r="68" spans="2:11" s="8" customFormat="1" ht="19.9" customHeight="1">
      <c r="B68" s="150"/>
      <c r="C68" s="151"/>
      <c r="D68" s="152" t="s">
        <v>109</v>
      </c>
      <c r="E68" s="153"/>
      <c r="F68" s="153"/>
      <c r="G68" s="153"/>
      <c r="H68" s="153"/>
      <c r="I68" s="154"/>
      <c r="J68" s="155">
        <f>J205</f>
        <v>0</v>
      </c>
      <c r="K68" s="156"/>
    </row>
    <row r="69" spans="2:11" s="8" customFormat="1" ht="19.9" customHeight="1">
      <c r="B69" s="150"/>
      <c r="C69" s="151"/>
      <c r="D69" s="152" t="s">
        <v>110</v>
      </c>
      <c r="E69" s="153"/>
      <c r="F69" s="153"/>
      <c r="G69" s="153"/>
      <c r="H69" s="153"/>
      <c r="I69" s="154"/>
      <c r="J69" s="155">
        <f>J219</f>
        <v>0</v>
      </c>
      <c r="K69" s="156"/>
    </row>
    <row r="70" spans="2:11" s="8" customFormat="1" ht="19.9" customHeight="1">
      <c r="B70" s="150"/>
      <c r="C70" s="151"/>
      <c r="D70" s="152" t="s">
        <v>111</v>
      </c>
      <c r="E70" s="153"/>
      <c r="F70" s="153"/>
      <c r="G70" s="153"/>
      <c r="H70" s="153"/>
      <c r="I70" s="154"/>
      <c r="J70" s="155">
        <f>J231</f>
        <v>0</v>
      </c>
      <c r="K70" s="156"/>
    </row>
    <row r="71" spans="2:11" s="8" customFormat="1" ht="19.9" customHeight="1">
      <c r="B71" s="150"/>
      <c r="C71" s="151"/>
      <c r="D71" s="152" t="s">
        <v>112</v>
      </c>
      <c r="E71" s="153"/>
      <c r="F71" s="153"/>
      <c r="G71" s="153"/>
      <c r="H71" s="153"/>
      <c r="I71" s="154"/>
      <c r="J71" s="155">
        <f>J238</f>
        <v>0</v>
      </c>
      <c r="K71" s="156"/>
    </row>
    <row r="72" spans="2:11" s="8" customFormat="1" ht="19.9" customHeight="1">
      <c r="B72" s="150"/>
      <c r="C72" s="151"/>
      <c r="D72" s="152" t="s">
        <v>113</v>
      </c>
      <c r="E72" s="153"/>
      <c r="F72" s="153"/>
      <c r="G72" s="153"/>
      <c r="H72" s="153"/>
      <c r="I72" s="154"/>
      <c r="J72" s="155">
        <f>J243</f>
        <v>0</v>
      </c>
      <c r="K72" s="156"/>
    </row>
    <row r="73" spans="2:11" s="8" customFormat="1" ht="19.9" customHeight="1">
      <c r="B73" s="150"/>
      <c r="C73" s="151"/>
      <c r="D73" s="152" t="s">
        <v>114</v>
      </c>
      <c r="E73" s="153"/>
      <c r="F73" s="153"/>
      <c r="G73" s="153"/>
      <c r="H73" s="153"/>
      <c r="I73" s="154"/>
      <c r="J73" s="155">
        <f>J246</f>
        <v>0</v>
      </c>
      <c r="K73" s="156"/>
    </row>
    <row r="74" spans="2:11" s="8" customFormat="1" ht="19.9" customHeight="1">
      <c r="B74" s="150"/>
      <c r="C74" s="151"/>
      <c r="D74" s="152" t="s">
        <v>115</v>
      </c>
      <c r="E74" s="153"/>
      <c r="F74" s="153"/>
      <c r="G74" s="153"/>
      <c r="H74" s="153"/>
      <c r="I74" s="154"/>
      <c r="J74" s="155">
        <f>J249</f>
        <v>0</v>
      </c>
      <c r="K74" s="156"/>
    </row>
    <row r="75" spans="2:11" s="8" customFormat="1" ht="19.9" customHeight="1">
      <c r="B75" s="150"/>
      <c r="C75" s="151"/>
      <c r="D75" s="152" t="s">
        <v>116</v>
      </c>
      <c r="E75" s="153"/>
      <c r="F75" s="153"/>
      <c r="G75" s="153"/>
      <c r="H75" s="153"/>
      <c r="I75" s="154"/>
      <c r="J75" s="155">
        <f>J252</f>
        <v>0</v>
      </c>
      <c r="K75" s="156"/>
    </row>
    <row r="76" spans="2:11" s="8" customFormat="1" ht="19.9" customHeight="1">
      <c r="B76" s="150"/>
      <c r="C76" s="151"/>
      <c r="D76" s="152" t="s">
        <v>117</v>
      </c>
      <c r="E76" s="153"/>
      <c r="F76" s="153"/>
      <c r="G76" s="153"/>
      <c r="H76" s="153"/>
      <c r="I76" s="154"/>
      <c r="J76" s="155">
        <f>J257</f>
        <v>0</v>
      </c>
      <c r="K76" s="156"/>
    </row>
    <row r="77" spans="2:11" s="8" customFormat="1" ht="19.9" customHeight="1">
      <c r="B77" s="150"/>
      <c r="C77" s="151"/>
      <c r="D77" s="152" t="s">
        <v>118</v>
      </c>
      <c r="E77" s="153"/>
      <c r="F77" s="153"/>
      <c r="G77" s="153"/>
      <c r="H77" s="153"/>
      <c r="I77" s="154"/>
      <c r="J77" s="155">
        <f>J260</f>
        <v>0</v>
      </c>
      <c r="K77" s="156"/>
    </row>
    <row r="78" spans="2:11" s="8" customFormat="1" ht="19.9" customHeight="1">
      <c r="B78" s="150"/>
      <c r="C78" s="151"/>
      <c r="D78" s="152" t="s">
        <v>119</v>
      </c>
      <c r="E78" s="153"/>
      <c r="F78" s="153"/>
      <c r="G78" s="153"/>
      <c r="H78" s="153"/>
      <c r="I78" s="154"/>
      <c r="J78" s="155">
        <f>J264</f>
        <v>0</v>
      </c>
      <c r="K78" s="156"/>
    </row>
    <row r="79" spans="2:11" s="7" customFormat="1" ht="24.95" customHeight="1">
      <c r="B79" s="143"/>
      <c r="C79" s="144"/>
      <c r="D79" s="145" t="s">
        <v>120</v>
      </c>
      <c r="E79" s="146"/>
      <c r="F79" s="146"/>
      <c r="G79" s="146"/>
      <c r="H79" s="146"/>
      <c r="I79" s="147"/>
      <c r="J79" s="148">
        <f>J267</f>
        <v>0</v>
      </c>
      <c r="K79" s="149"/>
    </row>
    <row r="80" spans="2:11" s="8" customFormat="1" ht="19.9" customHeight="1">
      <c r="B80" s="150"/>
      <c r="C80" s="151"/>
      <c r="D80" s="152" t="s">
        <v>121</v>
      </c>
      <c r="E80" s="153"/>
      <c r="F80" s="153"/>
      <c r="G80" s="153"/>
      <c r="H80" s="153"/>
      <c r="I80" s="154"/>
      <c r="J80" s="155">
        <f>J268</f>
        <v>0</v>
      </c>
      <c r="K80" s="156"/>
    </row>
    <row r="81" spans="2:11" s="8" customFormat="1" ht="19.9" customHeight="1">
      <c r="B81" s="150"/>
      <c r="C81" s="151"/>
      <c r="D81" s="152" t="s">
        <v>122</v>
      </c>
      <c r="E81" s="153"/>
      <c r="F81" s="153"/>
      <c r="G81" s="153"/>
      <c r="H81" s="153"/>
      <c r="I81" s="154"/>
      <c r="J81" s="155">
        <f>J271</f>
        <v>0</v>
      </c>
      <c r="K81" s="156"/>
    </row>
    <row r="82" spans="2:11" s="8" customFormat="1" ht="19.9" customHeight="1">
      <c r="B82" s="150"/>
      <c r="C82" s="151"/>
      <c r="D82" s="152" t="s">
        <v>123</v>
      </c>
      <c r="E82" s="153"/>
      <c r="F82" s="153"/>
      <c r="G82" s="153"/>
      <c r="H82" s="153"/>
      <c r="I82" s="154"/>
      <c r="J82" s="155">
        <f>J274</f>
        <v>0</v>
      </c>
      <c r="K82" s="156"/>
    </row>
    <row r="83" spans="2:11" s="8" customFormat="1" ht="19.9" customHeight="1">
      <c r="B83" s="150"/>
      <c r="C83" s="151"/>
      <c r="D83" s="152" t="s">
        <v>124</v>
      </c>
      <c r="E83" s="153"/>
      <c r="F83" s="153"/>
      <c r="G83" s="153"/>
      <c r="H83" s="153"/>
      <c r="I83" s="154"/>
      <c r="J83" s="155">
        <f>J276</f>
        <v>0</v>
      </c>
      <c r="K83" s="156"/>
    </row>
    <row r="84" spans="2:11" s="1" customFormat="1" ht="21.75" customHeight="1">
      <c r="B84" s="39"/>
      <c r="C84" s="40"/>
      <c r="D84" s="40"/>
      <c r="E84" s="40"/>
      <c r="F84" s="40"/>
      <c r="G84" s="40"/>
      <c r="H84" s="40"/>
      <c r="I84" s="112"/>
      <c r="J84" s="40"/>
      <c r="K84" s="43"/>
    </row>
    <row r="85" spans="2:11" s="1" customFormat="1" ht="6.95" customHeight="1">
      <c r="B85" s="54"/>
      <c r="C85" s="55"/>
      <c r="D85" s="55"/>
      <c r="E85" s="55"/>
      <c r="F85" s="55"/>
      <c r="G85" s="55"/>
      <c r="H85" s="55"/>
      <c r="I85" s="133"/>
      <c r="J85" s="55"/>
      <c r="K85" s="56"/>
    </row>
    <row r="89" spans="2:12" s="1" customFormat="1" ht="6.95" customHeight="1">
      <c r="B89" s="57"/>
      <c r="C89" s="58"/>
      <c r="D89" s="58"/>
      <c r="E89" s="58"/>
      <c r="F89" s="58"/>
      <c r="G89" s="58"/>
      <c r="H89" s="58"/>
      <c r="I89" s="136"/>
      <c r="J89" s="58"/>
      <c r="K89" s="58"/>
      <c r="L89" s="59"/>
    </row>
    <row r="90" spans="2:12" s="1" customFormat="1" ht="36.95" customHeight="1">
      <c r="B90" s="39"/>
      <c r="C90" s="60" t="s">
        <v>125</v>
      </c>
      <c r="D90" s="61"/>
      <c r="E90" s="61"/>
      <c r="F90" s="61"/>
      <c r="G90" s="61"/>
      <c r="H90" s="61"/>
      <c r="I90" s="157"/>
      <c r="J90" s="61"/>
      <c r="K90" s="61"/>
      <c r="L90" s="59"/>
    </row>
    <row r="91" spans="2:12" s="1" customFormat="1" ht="6.95" customHeight="1">
      <c r="B91" s="39"/>
      <c r="C91" s="61"/>
      <c r="D91" s="61"/>
      <c r="E91" s="61"/>
      <c r="F91" s="61"/>
      <c r="G91" s="61"/>
      <c r="H91" s="61"/>
      <c r="I91" s="157"/>
      <c r="J91" s="61"/>
      <c r="K91" s="61"/>
      <c r="L91" s="59"/>
    </row>
    <row r="92" spans="2:12" s="1" customFormat="1" ht="14.45" customHeight="1">
      <c r="B92" s="39"/>
      <c r="C92" s="63" t="s">
        <v>18</v>
      </c>
      <c r="D92" s="61"/>
      <c r="E92" s="61"/>
      <c r="F92" s="61"/>
      <c r="G92" s="61"/>
      <c r="H92" s="61"/>
      <c r="I92" s="157"/>
      <c r="J92" s="61"/>
      <c r="K92" s="61"/>
      <c r="L92" s="59"/>
    </row>
    <row r="93" spans="2:12" s="1" customFormat="1" ht="16.5" customHeight="1">
      <c r="B93" s="39"/>
      <c r="C93" s="61"/>
      <c r="D93" s="61"/>
      <c r="E93" s="352" t="str">
        <f>E7</f>
        <v>Demolice objektu ZŠ Kamenná č.p. 5250, Chomutov</v>
      </c>
      <c r="F93" s="353"/>
      <c r="G93" s="353"/>
      <c r="H93" s="353"/>
      <c r="I93" s="157"/>
      <c r="J93" s="61"/>
      <c r="K93" s="61"/>
      <c r="L93" s="59"/>
    </row>
    <row r="94" spans="2:12" s="1" customFormat="1" ht="14.45" customHeight="1">
      <c r="B94" s="39"/>
      <c r="C94" s="63" t="s">
        <v>91</v>
      </c>
      <c r="D94" s="61"/>
      <c r="E94" s="61"/>
      <c r="F94" s="61"/>
      <c r="G94" s="61"/>
      <c r="H94" s="61"/>
      <c r="I94" s="157"/>
      <c r="J94" s="61"/>
      <c r="K94" s="61"/>
      <c r="L94" s="59"/>
    </row>
    <row r="95" spans="2:12" s="1" customFormat="1" ht="17.25" customHeight="1">
      <c r="B95" s="39"/>
      <c r="C95" s="61"/>
      <c r="D95" s="61"/>
      <c r="E95" s="337" t="str">
        <f>E9</f>
        <v>SO01 - Demolice</v>
      </c>
      <c r="F95" s="354"/>
      <c r="G95" s="354"/>
      <c r="H95" s="354"/>
      <c r="I95" s="157"/>
      <c r="J95" s="61"/>
      <c r="K95" s="61"/>
      <c r="L95" s="59"/>
    </row>
    <row r="96" spans="2:12" s="1" customFormat="1" ht="6.95" customHeight="1">
      <c r="B96" s="39"/>
      <c r="C96" s="61"/>
      <c r="D96" s="61"/>
      <c r="E96" s="61"/>
      <c r="F96" s="61"/>
      <c r="G96" s="61"/>
      <c r="H96" s="61"/>
      <c r="I96" s="157"/>
      <c r="J96" s="61"/>
      <c r="K96" s="61"/>
      <c r="L96" s="59"/>
    </row>
    <row r="97" spans="2:12" s="1" customFormat="1" ht="18" customHeight="1">
      <c r="B97" s="39"/>
      <c r="C97" s="63" t="s">
        <v>23</v>
      </c>
      <c r="D97" s="61"/>
      <c r="E97" s="61"/>
      <c r="F97" s="158" t="str">
        <f>F12</f>
        <v>Chomutov</v>
      </c>
      <c r="G97" s="61"/>
      <c r="H97" s="61"/>
      <c r="I97" s="159" t="s">
        <v>25</v>
      </c>
      <c r="J97" s="71" t="str">
        <f>IF(J12="","",J12)</f>
        <v>26. 3. 2018</v>
      </c>
      <c r="K97" s="61"/>
      <c r="L97" s="59"/>
    </row>
    <row r="98" spans="2:12" s="1" customFormat="1" ht="6.95" customHeight="1">
      <c r="B98" s="39"/>
      <c r="C98" s="61"/>
      <c r="D98" s="61"/>
      <c r="E98" s="61"/>
      <c r="F98" s="61"/>
      <c r="G98" s="61"/>
      <c r="H98" s="61"/>
      <c r="I98" s="157"/>
      <c r="J98" s="61"/>
      <c r="K98" s="61"/>
      <c r="L98" s="59"/>
    </row>
    <row r="99" spans="2:12" s="1" customFormat="1" ht="15">
      <c r="B99" s="39"/>
      <c r="C99" s="63" t="s">
        <v>27</v>
      </c>
      <c r="D99" s="61"/>
      <c r="E99" s="61"/>
      <c r="F99" s="158" t="str">
        <f>E15</f>
        <v>Statutární město Chomutov</v>
      </c>
      <c r="G99" s="61"/>
      <c r="H99" s="61"/>
      <c r="I99" s="159" t="s">
        <v>33</v>
      </c>
      <c r="J99" s="158" t="str">
        <f>E21</f>
        <v>SM - PROJEKT spol. s.r.o.</v>
      </c>
      <c r="K99" s="61"/>
      <c r="L99" s="59"/>
    </row>
    <row r="100" spans="2:12" s="1" customFormat="1" ht="14.45" customHeight="1">
      <c r="B100" s="39"/>
      <c r="C100" s="63" t="s">
        <v>31</v>
      </c>
      <c r="D100" s="61"/>
      <c r="E100" s="61"/>
      <c r="F100" s="158" t="str">
        <f>IF(E18="","",E18)</f>
        <v/>
      </c>
      <c r="G100" s="61"/>
      <c r="H100" s="61"/>
      <c r="I100" s="157"/>
      <c r="J100" s="61"/>
      <c r="K100" s="61"/>
      <c r="L100" s="59"/>
    </row>
    <row r="101" spans="2:12" s="1" customFormat="1" ht="10.35" customHeight="1">
      <c r="B101" s="39"/>
      <c r="C101" s="61"/>
      <c r="D101" s="61"/>
      <c r="E101" s="61"/>
      <c r="F101" s="61"/>
      <c r="G101" s="61"/>
      <c r="H101" s="61"/>
      <c r="I101" s="157"/>
      <c r="J101" s="61"/>
      <c r="K101" s="61"/>
      <c r="L101" s="59"/>
    </row>
    <row r="102" spans="2:20" s="9" customFormat="1" ht="29.25" customHeight="1">
      <c r="B102" s="160"/>
      <c r="C102" s="161" t="s">
        <v>126</v>
      </c>
      <c r="D102" s="162" t="s">
        <v>59</v>
      </c>
      <c r="E102" s="162" t="s">
        <v>55</v>
      </c>
      <c r="F102" s="162" t="s">
        <v>127</v>
      </c>
      <c r="G102" s="162" t="s">
        <v>128</v>
      </c>
      <c r="H102" s="162" t="s">
        <v>129</v>
      </c>
      <c r="I102" s="163" t="s">
        <v>130</v>
      </c>
      <c r="J102" s="162" t="s">
        <v>95</v>
      </c>
      <c r="K102" s="164" t="s">
        <v>131</v>
      </c>
      <c r="L102" s="165"/>
      <c r="M102" s="79" t="s">
        <v>132</v>
      </c>
      <c r="N102" s="80" t="s">
        <v>44</v>
      </c>
      <c r="O102" s="80" t="s">
        <v>133</v>
      </c>
      <c r="P102" s="80" t="s">
        <v>134</v>
      </c>
      <c r="Q102" s="80" t="s">
        <v>135</v>
      </c>
      <c r="R102" s="80" t="s">
        <v>136</v>
      </c>
      <c r="S102" s="80" t="s">
        <v>137</v>
      </c>
      <c r="T102" s="81" t="s">
        <v>138</v>
      </c>
    </row>
    <row r="103" spans="2:63" s="1" customFormat="1" ht="29.25" customHeight="1">
      <c r="B103" s="39"/>
      <c r="C103" s="85" t="s">
        <v>96</v>
      </c>
      <c r="D103" s="61"/>
      <c r="E103" s="61"/>
      <c r="F103" s="61"/>
      <c r="G103" s="61"/>
      <c r="H103" s="61"/>
      <c r="I103" s="157"/>
      <c r="J103" s="166">
        <f>BK103</f>
        <v>0</v>
      </c>
      <c r="K103" s="61"/>
      <c r="L103" s="59"/>
      <c r="M103" s="82"/>
      <c r="N103" s="83"/>
      <c r="O103" s="83"/>
      <c r="P103" s="167">
        <f>P104+P204+P267</f>
        <v>0</v>
      </c>
      <c r="Q103" s="83"/>
      <c r="R103" s="167">
        <f>R104+R204+R267</f>
        <v>608.8657791599999</v>
      </c>
      <c r="S103" s="83"/>
      <c r="T103" s="168">
        <f>T104+T204+T267</f>
        <v>19987.0053155</v>
      </c>
      <c r="AT103" s="22" t="s">
        <v>73</v>
      </c>
      <c r="AU103" s="22" t="s">
        <v>97</v>
      </c>
      <c r="BK103" s="169">
        <f>BK104+BK204+BK267</f>
        <v>0</v>
      </c>
    </row>
    <row r="104" spans="2:63" s="10" customFormat="1" ht="37.35" customHeight="1">
      <c r="B104" s="170"/>
      <c r="C104" s="171"/>
      <c r="D104" s="172" t="s">
        <v>73</v>
      </c>
      <c r="E104" s="173" t="s">
        <v>139</v>
      </c>
      <c r="F104" s="173" t="s">
        <v>140</v>
      </c>
      <c r="G104" s="171"/>
      <c r="H104" s="171"/>
      <c r="I104" s="174"/>
      <c r="J104" s="175">
        <f>BK104</f>
        <v>0</v>
      </c>
      <c r="K104" s="171"/>
      <c r="L104" s="176"/>
      <c r="M104" s="177"/>
      <c r="N104" s="178"/>
      <c r="O104" s="178"/>
      <c r="P104" s="179">
        <f>P105+P139+P141+P146+P149+P151+P160+P170+P202</f>
        <v>0</v>
      </c>
      <c r="Q104" s="178"/>
      <c r="R104" s="179">
        <f>R105+R139+R141+R146+R149+R151+R160+R170+R202</f>
        <v>605.5384101599999</v>
      </c>
      <c r="S104" s="178"/>
      <c r="T104" s="180">
        <f>T105+T139+T141+T146+T149+T151+T160+T170+T202</f>
        <v>19442.074</v>
      </c>
      <c r="AR104" s="181" t="s">
        <v>82</v>
      </c>
      <c r="AT104" s="182" t="s">
        <v>73</v>
      </c>
      <c r="AU104" s="182" t="s">
        <v>74</v>
      </c>
      <c r="AY104" s="181" t="s">
        <v>141</v>
      </c>
      <c r="BK104" s="183">
        <f>BK105+BK139+BK141+BK146+BK149+BK151+BK160+BK170+BK202</f>
        <v>0</v>
      </c>
    </row>
    <row r="105" spans="2:63" s="10" customFormat="1" ht="19.9" customHeight="1">
      <c r="B105" s="170"/>
      <c r="C105" s="171"/>
      <c r="D105" s="172" t="s">
        <v>73</v>
      </c>
      <c r="E105" s="184" t="s">
        <v>82</v>
      </c>
      <c r="F105" s="184" t="s">
        <v>142</v>
      </c>
      <c r="G105" s="171"/>
      <c r="H105" s="171"/>
      <c r="I105" s="174"/>
      <c r="J105" s="185">
        <f>BK105</f>
        <v>0</v>
      </c>
      <c r="K105" s="171"/>
      <c r="L105" s="176"/>
      <c r="M105" s="177"/>
      <c r="N105" s="178"/>
      <c r="O105" s="178"/>
      <c r="P105" s="179">
        <f>SUM(P106:P138)</f>
        <v>0</v>
      </c>
      <c r="Q105" s="178"/>
      <c r="R105" s="179">
        <f>SUM(R106:R138)</f>
        <v>407.01622499999996</v>
      </c>
      <c r="S105" s="178"/>
      <c r="T105" s="180">
        <f>SUM(T106:T138)</f>
        <v>1290.4939999999997</v>
      </c>
      <c r="AR105" s="181" t="s">
        <v>82</v>
      </c>
      <c r="AT105" s="182" t="s">
        <v>73</v>
      </c>
      <c r="AU105" s="182" t="s">
        <v>82</v>
      </c>
      <c r="AY105" s="181" t="s">
        <v>141</v>
      </c>
      <c r="BK105" s="183">
        <f>SUM(BK106:BK138)</f>
        <v>0</v>
      </c>
    </row>
    <row r="106" spans="2:65" s="1" customFormat="1" ht="25.5" customHeight="1">
      <c r="B106" s="39"/>
      <c r="C106" s="186" t="s">
        <v>82</v>
      </c>
      <c r="D106" s="186" t="s">
        <v>143</v>
      </c>
      <c r="E106" s="187" t="s">
        <v>144</v>
      </c>
      <c r="F106" s="188" t="s">
        <v>145</v>
      </c>
      <c r="G106" s="189" t="s">
        <v>146</v>
      </c>
      <c r="H106" s="190">
        <v>250</v>
      </c>
      <c r="I106" s="191"/>
      <c r="J106" s="192">
        <f>ROUND(I106*H106,2)</f>
        <v>0</v>
      </c>
      <c r="K106" s="188" t="s">
        <v>147</v>
      </c>
      <c r="L106" s="59"/>
      <c r="M106" s="193" t="s">
        <v>21</v>
      </c>
      <c r="N106" s="194" t="s">
        <v>45</v>
      </c>
      <c r="O106" s="40"/>
      <c r="P106" s="195">
        <f>O106*H106</f>
        <v>0</v>
      </c>
      <c r="Q106" s="195">
        <v>0</v>
      </c>
      <c r="R106" s="195">
        <f>Q106*H106</f>
        <v>0</v>
      </c>
      <c r="S106" s="195">
        <v>0</v>
      </c>
      <c r="T106" s="196">
        <f>S106*H106</f>
        <v>0</v>
      </c>
      <c r="AR106" s="22" t="s">
        <v>148</v>
      </c>
      <c r="AT106" s="22" t="s">
        <v>143</v>
      </c>
      <c r="AU106" s="22" t="s">
        <v>84</v>
      </c>
      <c r="AY106" s="22" t="s">
        <v>141</v>
      </c>
      <c r="BE106" s="197">
        <f>IF(N106="základní",J106,0)</f>
        <v>0</v>
      </c>
      <c r="BF106" s="197">
        <f>IF(N106="snížená",J106,0)</f>
        <v>0</v>
      </c>
      <c r="BG106" s="197">
        <f>IF(N106="zákl. přenesená",J106,0)</f>
        <v>0</v>
      </c>
      <c r="BH106" s="197">
        <f>IF(N106="sníž. přenesená",J106,0)</f>
        <v>0</v>
      </c>
      <c r="BI106" s="197">
        <f>IF(N106="nulová",J106,0)</f>
        <v>0</v>
      </c>
      <c r="BJ106" s="22" t="s">
        <v>82</v>
      </c>
      <c r="BK106" s="197">
        <f>ROUND(I106*H106,2)</f>
        <v>0</v>
      </c>
      <c r="BL106" s="22" t="s">
        <v>148</v>
      </c>
      <c r="BM106" s="22" t="s">
        <v>149</v>
      </c>
    </row>
    <row r="107" spans="2:65" s="1" customFormat="1" ht="51" customHeight="1">
      <c r="B107" s="39"/>
      <c r="C107" s="186" t="s">
        <v>84</v>
      </c>
      <c r="D107" s="186" t="s">
        <v>143</v>
      </c>
      <c r="E107" s="187" t="s">
        <v>150</v>
      </c>
      <c r="F107" s="188" t="s">
        <v>151</v>
      </c>
      <c r="G107" s="189" t="s">
        <v>146</v>
      </c>
      <c r="H107" s="190">
        <v>421.2</v>
      </c>
      <c r="I107" s="191"/>
      <c r="J107" s="192">
        <f>ROUND(I107*H107,2)</f>
        <v>0</v>
      </c>
      <c r="K107" s="188" t="s">
        <v>147</v>
      </c>
      <c r="L107" s="59"/>
      <c r="M107" s="193" t="s">
        <v>21</v>
      </c>
      <c r="N107" s="194" t="s">
        <v>45</v>
      </c>
      <c r="O107" s="40"/>
      <c r="P107" s="195">
        <f>O107*H107</f>
        <v>0</v>
      </c>
      <c r="Q107" s="195">
        <v>0</v>
      </c>
      <c r="R107" s="195">
        <f>Q107*H107</f>
        <v>0</v>
      </c>
      <c r="S107" s="195">
        <v>0.295</v>
      </c>
      <c r="T107" s="196">
        <f>S107*H107</f>
        <v>124.25399999999999</v>
      </c>
      <c r="AR107" s="22" t="s">
        <v>148</v>
      </c>
      <c r="AT107" s="22" t="s">
        <v>143</v>
      </c>
      <c r="AU107" s="22" t="s">
        <v>84</v>
      </c>
      <c r="AY107" s="22" t="s">
        <v>141</v>
      </c>
      <c r="BE107" s="197">
        <f>IF(N107="základní",J107,0)</f>
        <v>0</v>
      </c>
      <c r="BF107" s="197">
        <f>IF(N107="snížená",J107,0)</f>
        <v>0</v>
      </c>
      <c r="BG107" s="197">
        <f>IF(N107="zákl. přenesená",J107,0)</f>
        <v>0</v>
      </c>
      <c r="BH107" s="197">
        <f>IF(N107="sníž. přenesená",J107,0)</f>
        <v>0</v>
      </c>
      <c r="BI107" s="197">
        <f>IF(N107="nulová",J107,0)</f>
        <v>0</v>
      </c>
      <c r="BJ107" s="22" t="s">
        <v>82</v>
      </c>
      <c r="BK107" s="197">
        <f>ROUND(I107*H107,2)</f>
        <v>0</v>
      </c>
      <c r="BL107" s="22" t="s">
        <v>148</v>
      </c>
      <c r="BM107" s="22" t="s">
        <v>152</v>
      </c>
    </row>
    <row r="108" spans="2:51" s="11" customFormat="1" ht="13.5">
      <c r="B108" s="198"/>
      <c r="C108" s="199"/>
      <c r="D108" s="200" t="s">
        <v>153</v>
      </c>
      <c r="E108" s="201" t="s">
        <v>21</v>
      </c>
      <c r="F108" s="202" t="s">
        <v>154</v>
      </c>
      <c r="G108" s="199"/>
      <c r="H108" s="203">
        <v>421.2</v>
      </c>
      <c r="I108" s="204"/>
      <c r="J108" s="199"/>
      <c r="K108" s="199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153</v>
      </c>
      <c r="AU108" s="209" t="s">
        <v>84</v>
      </c>
      <c r="AV108" s="11" t="s">
        <v>84</v>
      </c>
      <c r="AW108" s="11" t="s">
        <v>37</v>
      </c>
      <c r="AX108" s="11" t="s">
        <v>82</v>
      </c>
      <c r="AY108" s="209" t="s">
        <v>141</v>
      </c>
    </row>
    <row r="109" spans="2:65" s="1" customFormat="1" ht="51" customHeight="1">
      <c r="B109" s="39"/>
      <c r="C109" s="186" t="s">
        <v>155</v>
      </c>
      <c r="D109" s="186" t="s">
        <v>143</v>
      </c>
      <c r="E109" s="187" t="s">
        <v>156</v>
      </c>
      <c r="F109" s="188" t="s">
        <v>157</v>
      </c>
      <c r="G109" s="189" t="s">
        <v>146</v>
      </c>
      <c r="H109" s="190">
        <v>1636</v>
      </c>
      <c r="I109" s="191"/>
      <c r="J109" s="192">
        <f>ROUND(I109*H109,2)</f>
        <v>0</v>
      </c>
      <c r="K109" s="188" t="s">
        <v>147</v>
      </c>
      <c r="L109" s="59"/>
      <c r="M109" s="193" t="s">
        <v>21</v>
      </c>
      <c r="N109" s="194" t="s">
        <v>45</v>
      </c>
      <c r="O109" s="40"/>
      <c r="P109" s="195">
        <f>O109*H109</f>
        <v>0</v>
      </c>
      <c r="Q109" s="195">
        <v>0</v>
      </c>
      <c r="R109" s="195">
        <f>Q109*H109</f>
        <v>0</v>
      </c>
      <c r="S109" s="195">
        <v>0.58</v>
      </c>
      <c r="T109" s="196">
        <f>S109*H109</f>
        <v>948.8799999999999</v>
      </c>
      <c r="AR109" s="22" t="s">
        <v>148</v>
      </c>
      <c r="AT109" s="22" t="s">
        <v>143</v>
      </c>
      <c r="AU109" s="22" t="s">
        <v>84</v>
      </c>
      <c r="AY109" s="22" t="s">
        <v>141</v>
      </c>
      <c r="BE109" s="197">
        <f>IF(N109="základní",J109,0)</f>
        <v>0</v>
      </c>
      <c r="BF109" s="197">
        <f>IF(N109="snížená",J109,0)</f>
        <v>0</v>
      </c>
      <c r="BG109" s="197">
        <f>IF(N109="zákl. přenesená",J109,0)</f>
        <v>0</v>
      </c>
      <c r="BH109" s="197">
        <f>IF(N109="sníž. přenesená",J109,0)</f>
        <v>0</v>
      </c>
      <c r="BI109" s="197">
        <f>IF(N109="nulová",J109,0)</f>
        <v>0</v>
      </c>
      <c r="BJ109" s="22" t="s">
        <v>82</v>
      </c>
      <c r="BK109" s="197">
        <f>ROUND(I109*H109,2)</f>
        <v>0</v>
      </c>
      <c r="BL109" s="22" t="s">
        <v>148</v>
      </c>
      <c r="BM109" s="22" t="s">
        <v>158</v>
      </c>
    </row>
    <row r="110" spans="2:51" s="11" customFormat="1" ht="13.5">
      <c r="B110" s="198"/>
      <c r="C110" s="199"/>
      <c r="D110" s="200" t="s">
        <v>153</v>
      </c>
      <c r="E110" s="201" t="s">
        <v>21</v>
      </c>
      <c r="F110" s="202" t="s">
        <v>159</v>
      </c>
      <c r="G110" s="199"/>
      <c r="H110" s="203">
        <v>1636</v>
      </c>
      <c r="I110" s="204"/>
      <c r="J110" s="199"/>
      <c r="K110" s="199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153</v>
      </c>
      <c r="AU110" s="209" t="s">
        <v>84</v>
      </c>
      <c r="AV110" s="11" t="s">
        <v>84</v>
      </c>
      <c r="AW110" s="11" t="s">
        <v>37</v>
      </c>
      <c r="AX110" s="11" t="s">
        <v>82</v>
      </c>
      <c r="AY110" s="209" t="s">
        <v>141</v>
      </c>
    </row>
    <row r="111" spans="2:65" s="1" customFormat="1" ht="38.25" customHeight="1">
      <c r="B111" s="39"/>
      <c r="C111" s="186" t="s">
        <v>148</v>
      </c>
      <c r="D111" s="186" t="s">
        <v>143</v>
      </c>
      <c r="E111" s="187" t="s">
        <v>160</v>
      </c>
      <c r="F111" s="188" t="s">
        <v>161</v>
      </c>
      <c r="G111" s="189" t="s">
        <v>146</v>
      </c>
      <c r="H111" s="190">
        <v>988</v>
      </c>
      <c r="I111" s="191"/>
      <c r="J111" s="192">
        <f>ROUND(I111*H111,2)</f>
        <v>0</v>
      </c>
      <c r="K111" s="188" t="s">
        <v>147</v>
      </c>
      <c r="L111" s="59"/>
      <c r="M111" s="193" t="s">
        <v>21</v>
      </c>
      <c r="N111" s="194" t="s">
        <v>45</v>
      </c>
      <c r="O111" s="40"/>
      <c r="P111" s="195">
        <f>O111*H111</f>
        <v>0</v>
      </c>
      <c r="Q111" s="195">
        <v>0</v>
      </c>
      <c r="R111" s="195">
        <f>Q111*H111</f>
        <v>0</v>
      </c>
      <c r="S111" s="195">
        <v>0.22</v>
      </c>
      <c r="T111" s="196">
        <f>S111*H111</f>
        <v>217.36</v>
      </c>
      <c r="AR111" s="22" t="s">
        <v>148</v>
      </c>
      <c r="AT111" s="22" t="s">
        <v>143</v>
      </c>
      <c r="AU111" s="22" t="s">
        <v>84</v>
      </c>
      <c r="AY111" s="22" t="s">
        <v>141</v>
      </c>
      <c r="BE111" s="197">
        <f>IF(N111="základní",J111,0)</f>
        <v>0</v>
      </c>
      <c r="BF111" s="197">
        <f>IF(N111="snížená",J111,0)</f>
        <v>0</v>
      </c>
      <c r="BG111" s="197">
        <f>IF(N111="zákl. přenesená",J111,0)</f>
        <v>0</v>
      </c>
      <c r="BH111" s="197">
        <f>IF(N111="sníž. přenesená",J111,0)</f>
        <v>0</v>
      </c>
      <c r="BI111" s="197">
        <f>IF(N111="nulová",J111,0)</f>
        <v>0</v>
      </c>
      <c r="BJ111" s="22" t="s">
        <v>82</v>
      </c>
      <c r="BK111" s="197">
        <f>ROUND(I111*H111,2)</f>
        <v>0</v>
      </c>
      <c r="BL111" s="22" t="s">
        <v>148</v>
      </c>
      <c r="BM111" s="22" t="s">
        <v>162</v>
      </c>
    </row>
    <row r="112" spans="2:51" s="11" customFormat="1" ht="13.5">
      <c r="B112" s="198"/>
      <c r="C112" s="199"/>
      <c r="D112" s="200" t="s">
        <v>153</v>
      </c>
      <c r="E112" s="201" t="s">
        <v>21</v>
      </c>
      <c r="F112" s="202" t="s">
        <v>163</v>
      </c>
      <c r="G112" s="199"/>
      <c r="H112" s="203">
        <v>988</v>
      </c>
      <c r="I112" s="204"/>
      <c r="J112" s="199"/>
      <c r="K112" s="199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153</v>
      </c>
      <c r="AU112" s="209" t="s">
        <v>84</v>
      </c>
      <c r="AV112" s="11" t="s">
        <v>84</v>
      </c>
      <c r="AW112" s="11" t="s">
        <v>37</v>
      </c>
      <c r="AX112" s="11" t="s">
        <v>82</v>
      </c>
      <c r="AY112" s="209" t="s">
        <v>141</v>
      </c>
    </row>
    <row r="113" spans="2:65" s="1" customFormat="1" ht="38.25" customHeight="1">
      <c r="B113" s="39"/>
      <c r="C113" s="186" t="s">
        <v>164</v>
      </c>
      <c r="D113" s="186" t="s">
        <v>143</v>
      </c>
      <c r="E113" s="187" t="s">
        <v>165</v>
      </c>
      <c r="F113" s="188" t="s">
        <v>166</v>
      </c>
      <c r="G113" s="189" t="s">
        <v>167</v>
      </c>
      <c r="H113" s="190">
        <v>6362.2</v>
      </c>
      <c r="I113" s="191"/>
      <c r="J113" s="192">
        <f>ROUND(I113*H113,2)</f>
        <v>0</v>
      </c>
      <c r="K113" s="188" t="s">
        <v>147</v>
      </c>
      <c r="L113" s="59"/>
      <c r="M113" s="193" t="s">
        <v>21</v>
      </c>
      <c r="N113" s="194" t="s">
        <v>45</v>
      </c>
      <c r="O113" s="40"/>
      <c r="P113" s="195">
        <f>O113*H113</f>
        <v>0</v>
      </c>
      <c r="Q113" s="195">
        <v>0</v>
      </c>
      <c r="R113" s="195">
        <f>Q113*H113</f>
        <v>0</v>
      </c>
      <c r="S113" s="195">
        <v>0</v>
      </c>
      <c r="T113" s="196">
        <f>S113*H113</f>
        <v>0</v>
      </c>
      <c r="AR113" s="22" t="s">
        <v>148</v>
      </c>
      <c r="AT113" s="22" t="s">
        <v>143</v>
      </c>
      <c r="AU113" s="22" t="s">
        <v>84</v>
      </c>
      <c r="AY113" s="22" t="s">
        <v>141</v>
      </c>
      <c r="BE113" s="197">
        <f>IF(N113="základní",J113,0)</f>
        <v>0</v>
      </c>
      <c r="BF113" s="197">
        <f>IF(N113="snížená",J113,0)</f>
        <v>0</v>
      </c>
      <c r="BG113" s="197">
        <f>IF(N113="zákl. přenesená",J113,0)</f>
        <v>0</v>
      </c>
      <c r="BH113" s="197">
        <f>IF(N113="sníž. přenesená",J113,0)</f>
        <v>0</v>
      </c>
      <c r="BI113" s="197">
        <f>IF(N113="nulová",J113,0)</f>
        <v>0</v>
      </c>
      <c r="BJ113" s="22" t="s">
        <v>82</v>
      </c>
      <c r="BK113" s="197">
        <f>ROUND(I113*H113,2)</f>
        <v>0</v>
      </c>
      <c r="BL113" s="22" t="s">
        <v>148</v>
      </c>
      <c r="BM113" s="22" t="s">
        <v>168</v>
      </c>
    </row>
    <row r="114" spans="2:51" s="11" customFormat="1" ht="13.5">
      <c r="B114" s="198"/>
      <c r="C114" s="199"/>
      <c r="D114" s="200" t="s">
        <v>153</v>
      </c>
      <c r="E114" s="201" t="s">
        <v>21</v>
      </c>
      <c r="F114" s="202" t="s">
        <v>169</v>
      </c>
      <c r="G114" s="199"/>
      <c r="H114" s="203">
        <v>6362.2</v>
      </c>
      <c r="I114" s="204"/>
      <c r="J114" s="199"/>
      <c r="K114" s="199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153</v>
      </c>
      <c r="AU114" s="209" t="s">
        <v>84</v>
      </c>
      <c r="AV114" s="11" t="s">
        <v>84</v>
      </c>
      <c r="AW114" s="11" t="s">
        <v>37</v>
      </c>
      <c r="AX114" s="11" t="s">
        <v>82</v>
      </c>
      <c r="AY114" s="209" t="s">
        <v>141</v>
      </c>
    </row>
    <row r="115" spans="2:65" s="1" customFormat="1" ht="38.25" customHeight="1">
      <c r="B115" s="39"/>
      <c r="C115" s="186" t="s">
        <v>170</v>
      </c>
      <c r="D115" s="186" t="s">
        <v>143</v>
      </c>
      <c r="E115" s="187" t="s">
        <v>171</v>
      </c>
      <c r="F115" s="188" t="s">
        <v>172</v>
      </c>
      <c r="G115" s="189" t="s">
        <v>167</v>
      </c>
      <c r="H115" s="190">
        <v>6362.2</v>
      </c>
      <c r="I115" s="191"/>
      <c r="J115" s="192">
        <f>ROUND(I115*H115,2)</f>
        <v>0</v>
      </c>
      <c r="K115" s="188" t="s">
        <v>147</v>
      </c>
      <c r="L115" s="59"/>
      <c r="M115" s="193" t="s">
        <v>21</v>
      </c>
      <c r="N115" s="194" t="s">
        <v>45</v>
      </c>
      <c r="O115" s="40"/>
      <c r="P115" s="195">
        <f>O115*H115</f>
        <v>0</v>
      </c>
      <c r="Q115" s="195">
        <v>0</v>
      </c>
      <c r="R115" s="195">
        <f>Q115*H115</f>
        <v>0</v>
      </c>
      <c r="S115" s="195">
        <v>0</v>
      </c>
      <c r="T115" s="196">
        <f>S115*H115</f>
        <v>0</v>
      </c>
      <c r="AR115" s="22" t="s">
        <v>148</v>
      </c>
      <c r="AT115" s="22" t="s">
        <v>143</v>
      </c>
      <c r="AU115" s="22" t="s">
        <v>84</v>
      </c>
      <c r="AY115" s="22" t="s">
        <v>141</v>
      </c>
      <c r="BE115" s="197">
        <f>IF(N115="základní",J115,0)</f>
        <v>0</v>
      </c>
      <c r="BF115" s="197">
        <f>IF(N115="snížená",J115,0)</f>
        <v>0</v>
      </c>
      <c r="BG115" s="197">
        <f>IF(N115="zákl. přenesená",J115,0)</f>
        <v>0</v>
      </c>
      <c r="BH115" s="197">
        <f>IF(N115="sníž. přenesená",J115,0)</f>
        <v>0</v>
      </c>
      <c r="BI115" s="197">
        <f>IF(N115="nulová",J115,0)</f>
        <v>0</v>
      </c>
      <c r="BJ115" s="22" t="s">
        <v>82</v>
      </c>
      <c r="BK115" s="197">
        <f>ROUND(I115*H115,2)</f>
        <v>0</v>
      </c>
      <c r="BL115" s="22" t="s">
        <v>148</v>
      </c>
      <c r="BM115" s="22" t="s">
        <v>173</v>
      </c>
    </row>
    <row r="116" spans="2:65" s="1" customFormat="1" ht="38.25" customHeight="1">
      <c r="B116" s="39"/>
      <c r="C116" s="186" t="s">
        <v>174</v>
      </c>
      <c r="D116" s="186" t="s">
        <v>143</v>
      </c>
      <c r="E116" s="187" t="s">
        <v>175</v>
      </c>
      <c r="F116" s="188" t="s">
        <v>176</v>
      </c>
      <c r="G116" s="189" t="s">
        <v>167</v>
      </c>
      <c r="H116" s="190">
        <v>1966.413</v>
      </c>
      <c r="I116" s="191"/>
      <c r="J116" s="192">
        <f>ROUND(I116*H116,2)</f>
        <v>0</v>
      </c>
      <c r="K116" s="188" t="s">
        <v>147</v>
      </c>
      <c r="L116" s="59"/>
      <c r="M116" s="193" t="s">
        <v>21</v>
      </c>
      <c r="N116" s="194" t="s">
        <v>45</v>
      </c>
      <c r="O116" s="40"/>
      <c r="P116" s="195">
        <f>O116*H116</f>
        <v>0</v>
      </c>
      <c r="Q116" s="195">
        <v>0</v>
      </c>
      <c r="R116" s="195">
        <f>Q116*H116</f>
        <v>0</v>
      </c>
      <c r="S116" s="195">
        <v>0</v>
      </c>
      <c r="T116" s="196">
        <f>S116*H116</f>
        <v>0</v>
      </c>
      <c r="AR116" s="22" t="s">
        <v>148</v>
      </c>
      <c r="AT116" s="22" t="s">
        <v>143</v>
      </c>
      <c r="AU116" s="22" t="s">
        <v>84</v>
      </c>
      <c r="AY116" s="22" t="s">
        <v>141</v>
      </c>
      <c r="BE116" s="197">
        <f>IF(N116="základní",J116,0)</f>
        <v>0</v>
      </c>
      <c r="BF116" s="197">
        <f>IF(N116="snížená",J116,0)</f>
        <v>0</v>
      </c>
      <c r="BG116" s="197">
        <f>IF(N116="zákl. přenesená",J116,0)</f>
        <v>0</v>
      </c>
      <c r="BH116" s="197">
        <f>IF(N116="sníž. přenesená",J116,0)</f>
        <v>0</v>
      </c>
      <c r="BI116" s="197">
        <f>IF(N116="nulová",J116,0)</f>
        <v>0</v>
      </c>
      <c r="BJ116" s="22" t="s">
        <v>82</v>
      </c>
      <c r="BK116" s="197">
        <f>ROUND(I116*H116,2)</f>
        <v>0</v>
      </c>
      <c r="BL116" s="22" t="s">
        <v>148</v>
      </c>
      <c r="BM116" s="22" t="s">
        <v>177</v>
      </c>
    </row>
    <row r="117" spans="2:51" s="11" customFormat="1" ht="13.5">
      <c r="B117" s="198"/>
      <c r="C117" s="199"/>
      <c r="D117" s="200" t="s">
        <v>153</v>
      </c>
      <c r="E117" s="201" t="s">
        <v>21</v>
      </c>
      <c r="F117" s="202" t="s">
        <v>178</v>
      </c>
      <c r="G117" s="199"/>
      <c r="H117" s="203">
        <v>1966.413</v>
      </c>
      <c r="I117" s="204"/>
      <c r="J117" s="199"/>
      <c r="K117" s="199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153</v>
      </c>
      <c r="AU117" s="209" t="s">
        <v>84</v>
      </c>
      <c r="AV117" s="11" t="s">
        <v>84</v>
      </c>
      <c r="AW117" s="11" t="s">
        <v>37</v>
      </c>
      <c r="AX117" s="11" t="s">
        <v>82</v>
      </c>
      <c r="AY117" s="209" t="s">
        <v>141</v>
      </c>
    </row>
    <row r="118" spans="2:65" s="1" customFormat="1" ht="51" customHeight="1">
      <c r="B118" s="39"/>
      <c r="C118" s="186" t="s">
        <v>179</v>
      </c>
      <c r="D118" s="186" t="s">
        <v>143</v>
      </c>
      <c r="E118" s="187" t="s">
        <v>180</v>
      </c>
      <c r="F118" s="188" t="s">
        <v>181</v>
      </c>
      <c r="G118" s="189" t="s">
        <v>167</v>
      </c>
      <c r="H118" s="190">
        <v>66858.042</v>
      </c>
      <c r="I118" s="191"/>
      <c r="J118" s="192">
        <f>ROUND(I118*H118,2)</f>
        <v>0</v>
      </c>
      <c r="K118" s="188" t="s">
        <v>147</v>
      </c>
      <c r="L118" s="59"/>
      <c r="M118" s="193" t="s">
        <v>21</v>
      </c>
      <c r="N118" s="194" t="s">
        <v>45</v>
      </c>
      <c r="O118" s="40"/>
      <c r="P118" s="195">
        <f>O118*H118</f>
        <v>0</v>
      </c>
      <c r="Q118" s="195">
        <v>0</v>
      </c>
      <c r="R118" s="195">
        <f>Q118*H118</f>
        <v>0</v>
      </c>
      <c r="S118" s="195">
        <v>0</v>
      </c>
      <c r="T118" s="196">
        <f>S118*H118</f>
        <v>0</v>
      </c>
      <c r="AR118" s="22" t="s">
        <v>148</v>
      </c>
      <c r="AT118" s="22" t="s">
        <v>143</v>
      </c>
      <c r="AU118" s="22" t="s">
        <v>84</v>
      </c>
      <c r="AY118" s="22" t="s">
        <v>141</v>
      </c>
      <c r="BE118" s="197">
        <f>IF(N118="základní",J118,0)</f>
        <v>0</v>
      </c>
      <c r="BF118" s="197">
        <f>IF(N118="snížená",J118,0)</f>
        <v>0</v>
      </c>
      <c r="BG118" s="197">
        <f>IF(N118="zákl. přenesená",J118,0)</f>
        <v>0</v>
      </c>
      <c r="BH118" s="197">
        <f>IF(N118="sníž. přenesená",J118,0)</f>
        <v>0</v>
      </c>
      <c r="BI118" s="197">
        <f>IF(N118="nulová",J118,0)</f>
        <v>0</v>
      </c>
      <c r="BJ118" s="22" t="s">
        <v>82</v>
      </c>
      <c r="BK118" s="197">
        <f>ROUND(I118*H118,2)</f>
        <v>0</v>
      </c>
      <c r="BL118" s="22" t="s">
        <v>148</v>
      </c>
      <c r="BM118" s="22" t="s">
        <v>182</v>
      </c>
    </row>
    <row r="119" spans="2:51" s="11" customFormat="1" ht="13.5">
      <c r="B119" s="198"/>
      <c r="C119" s="199"/>
      <c r="D119" s="200" t="s">
        <v>153</v>
      </c>
      <c r="E119" s="201" t="s">
        <v>21</v>
      </c>
      <c r="F119" s="202" t="s">
        <v>183</v>
      </c>
      <c r="G119" s="199"/>
      <c r="H119" s="203">
        <v>66858.042</v>
      </c>
      <c r="I119" s="204"/>
      <c r="J119" s="199"/>
      <c r="K119" s="199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153</v>
      </c>
      <c r="AU119" s="209" t="s">
        <v>84</v>
      </c>
      <c r="AV119" s="11" t="s">
        <v>84</v>
      </c>
      <c r="AW119" s="11" t="s">
        <v>37</v>
      </c>
      <c r="AX119" s="11" t="s">
        <v>82</v>
      </c>
      <c r="AY119" s="209" t="s">
        <v>141</v>
      </c>
    </row>
    <row r="120" spans="2:65" s="1" customFormat="1" ht="25.5" customHeight="1">
      <c r="B120" s="39"/>
      <c r="C120" s="186" t="s">
        <v>184</v>
      </c>
      <c r="D120" s="186" t="s">
        <v>143</v>
      </c>
      <c r="E120" s="187" t="s">
        <v>185</v>
      </c>
      <c r="F120" s="188" t="s">
        <v>186</v>
      </c>
      <c r="G120" s="189" t="s">
        <v>167</v>
      </c>
      <c r="H120" s="190">
        <v>7849.4</v>
      </c>
      <c r="I120" s="191"/>
      <c r="J120" s="192">
        <f>ROUND(I120*H120,2)</f>
        <v>0</v>
      </c>
      <c r="K120" s="188" t="s">
        <v>147</v>
      </c>
      <c r="L120" s="59"/>
      <c r="M120" s="193" t="s">
        <v>21</v>
      </c>
      <c r="N120" s="194" t="s">
        <v>45</v>
      </c>
      <c r="O120" s="40"/>
      <c r="P120" s="195">
        <f>O120*H120</f>
        <v>0</v>
      </c>
      <c r="Q120" s="195">
        <v>0</v>
      </c>
      <c r="R120" s="195">
        <f>Q120*H120</f>
        <v>0</v>
      </c>
      <c r="S120" s="195">
        <v>0</v>
      </c>
      <c r="T120" s="196">
        <f>S120*H120</f>
        <v>0</v>
      </c>
      <c r="AR120" s="22" t="s">
        <v>148</v>
      </c>
      <c r="AT120" s="22" t="s">
        <v>143</v>
      </c>
      <c r="AU120" s="22" t="s">
        <v>84</v>
      </c>
      <c r="AY120" s="22" t="s">
        <v>141</v>
      </c>
      <c r="BE120" s="197">
        <f>IF(N120="základní",J120,0)</f>
        <v>0</v>
      </c>
      <c r="BF120" s="197">
        <f>IF(N120="snížená",J120,0)</f>
        <v>0</v>
      </c>
      <c r="BG120" s="197">
        <f>IF(N120="zákl. přenesená",J120,0)</f>
        <v>0</v>
      </c>
      <c r="BH120" s="197">
        <f>IF(N120="sníž. přenesená",J120,0)</f>
        <v>0</v>
      </c>
      <c r="BI120" s="197">
        <f>IF(N120="nulová",J120,0)</f>
        <v>0</v>
      </c>
      <c r="BJ120" s="22" t="s">
        <v>82</v>
      </c>
      <c r="BK120" s="197">
        <f>ROUND(I120*H120,2)</f>
        <v>0</v>
      </c>
      <c r="BL120" s="22" t="s">
        <v>148</v>
      </c>
      <c r="BM120" s="22" t="s">
        <v>187</v>
      </c>
    </row>
    <row r="121" spans="2:51" s="11" customFormat="1" ht="13.5">
      <c r="B121" s="198"/>
      <c r="C121" s="199"/>
      <c r="D121" s="200" t="s">
        <v>153</v>
      </c>
      <c r="E121" s="201" t="s">
        <v>21</v>
      </c>
      <c r="F121" s="202" t="s">
        <v>188</v>
      </c>
      <c r="G121" s="199"/>
      <c r="H121" s="203">
        <v>7849.4</v>
      </c>
      <c r="I121" s="204"/>
      <c r="J121" s="199"/>
      <c r="K121" s="199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153</v>
      </c>
      <c r="AU121" s="209" t="s">
        <v>84</v>
      </c>
      <c r="AV121" s="11" t="s">
        <v>84</v>
      </c>
      <c r="AW121" s="11" t="s">
        <v>37</v>
      </c>
      <c r="AX121" s="11" t="s">
        <v>82</v>
      </c>
      <c r="AY121" s="209" t="s">
        <v>141</v>
      </c>
    </row>
    <row r="122" spans="2:65" s="1" customFormat="1" ht="25.5" customHeight="1">
      <c r="B122" s="39"/>
      <c r="C122" s="186" t="s">
        <v>189</v>
      </c>
      <c r="D122" s="186" t="s">
        <v>143</v>
      </c>
      <c r="E122" s="187" t="s">
        <v>190</v>
      </c>
      <c r="F122" s="188" t="s">
        <v>191</v>
      </c>
      <c r="G122" s="189" t="s">
        <v>167</v>
      </c>
      <c r="H122" s="190">
        <v>7849.4</v>
      </c>
      <c r="I122" s="191"/>
      <c r="J122" s="192">
        <f>ROUND(I122*H122,2)</f>
        <v>0</v>
      </c>
      <c r="K122" s="188" t="s">
        <v>147</v>
      </c>
      <c r="L122" s="59"/>
      <c r="M122" s="193" t="s">
        <v>21</v>
      </c>
      <c r="N122" s="194" t="s">
        <v>45</v>
      </c>
      <c r="O122" s="40"/>
      <c r="P122" s="195">
        <f>O122*H122</f>
        <v>0</v>
      </c>
      <c r="Q122" s="195">
        <v>0</v>
      </c>
      <c r="R122" s="195">
        <f>Q122*H122</f>
        <v>0</v>
      </c>
      <c r="S122" s="195">
        <v>0</v>
      </c>
      <c r="T122" s="196">
        <f>S122*H122</f>
        <v>0</v>
      </c>
      <c r="AR122" s="22" t="s">
        <v>148</v>
      </c>
      <c r="AT122" s="22" t="s">
        <v>143</v>
      </c>
      <c r="AU122" s="22" t="s">
        <v>84</v>
      </c>
      <c r="AY122" s="22" t="s">
        <v>141</v>
      </c>
      <c r="BE122" s="197">
        <f>IF(N122="základní",J122,0)</f>
        <v>0</v>
      </c>
      <c r="BF122" s="197">
        <f>IF(N122="snížená",J122,0)</f>
        <v>0</v>
      </c>
      <c r="BG122" s="197">
        <f>IF(N122="zákl. přenesená",J122,0)</f>
        <v>0</v>
      </c>
      <c r="BH122" s="197">
        <f>IF(N122="sníž. přenesená",J122,0)</f>
        <v>0</v>
      </c>
      <c r="BI122" s="197">
        <f>IF(N122="nulová",J122,0)</f>
        <v>0</v>
      </c>
      <c r="BJ122" s="22" t="s">
        <v>82</v>
      </c>
      <c r="BK122" s="197">
        <f>ROUND(I122*H122,2)</f>
        <v>0</v>
      </c>
      <c r="BL122" s="22" t="s">
        <v>148</v>
      </c>
      <c r="BM122" s="22" t="s">
        <v>192</v>
      </c>
    </row>
    <row r="123" spans="2:65" s="1" customFormat="1" ht="16.5" customHeight="1">
      <c r="B123" s="39"/>
      <c r="C123" s="186" t="s">
        <v>193</v>
      </c>
      <c r="D123" s="186" t="s">
        <v>143</v>
      </c>
      <c r="E123" s="187" t="s">
        <v>194</v>
      </c>
      <c r="F123" s="188" t="s">
        <v>195</v>
      </c>
      <c r="G123" s="189" t="s">
        <v>167</v>
      </c>
      <c r="H123" s="190">
        <v>707.2</v>
      </c>
      <c r="I123" s="191"/>
      <c r="J123" s="192">
        <f>ROUND(I123*H123,2)</f>
        <v>0</v>
      </c>
      <c r="K123" s="188" t="s">
        <v>21</v>
      </c>
      <c r="L123" s="59"/>
      <c r="M123" s="193" t="s">
        <v>21</v>
      </c>
      <c r="N123" s="194" t="s">
        <v>45</v>
      </c>
      <c r="O123" s="40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AR123" s="22" t="s">
        <v>148</v>
      </c>
      <c r="AT123" s="22" t="s">
        <v>143</v>
      </c>
      <c r="AU123" s="22" t="s">
        <v>84</v>
      </c>
      <c r="AY123" s="22" t="s">
        <v>141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22" t="s">
        <v>82</v>
      </c>
      <c r="BK123" s="197">
        <f>ROUND(I123*H123,2)</f>
        <v>0</v>
      </c>
      <c r="BL123" s="22" t="s">
        <v>148</v>
      </c>
      <c r="BM123" s="22" t="s">
        <v>196</v>
      </c>
    </row>
    <row r="124" spans="2:51" s="11" customFormat="1" ht="13.5">
      <c r="B124" s="198"/>
      <c r="C124" s="199"/>
      <c r="D124" s="200" t="s">
        <v>153</v>
      </c>
      <c r="E124" s="201" t="s">
        <v>21</v>
      </c>
      <c r="F124" s="202" t="s">
        <v>197</v>
      </c>
      <c r="G124" s="199"/>
      <c r="H124" s="203">
        <v>707.2</v>
      </c>
      <c r="I124" s="204"/>
      <c r="J124" s="199"/>
      <c r="K124" s="199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153</v>
      </c>
      <c r="AU124" s="209" t="s">
        <v>84</v>
      </c>
      <c r="AV124" s="11" t="s">
        <v>84</v>
      </c>
      <c r="AW124" s="11" t="s">
        <v>37</v>
      </c>
      <c r="AX124" s="11" t="s">
        <v>82</v>
      </c>
      <c r="AY124" s="209" t="s">
        <v>141</v>
      </c>
    </row>
    <row r="125" spans="2:65" s="1" customFormat="1" ht="25.5" customHeight="1">
      <c r="B125" s="39"/>
      <c r="C125" s="186" t="s">
        <v>198</v>
      </c>
      <c r="D125" s="186" t="s">
        <v>143</v>
      </c>
      <c r="E125" s="187" t="s">
        <v>199</v>
      </c>
      <c r="F125" s="188" t="s">
        <v>200</v>
      </c>
      <c r="G125" s="189" t="s">
        <v>146</v>
      </c>
      <c r="H125" s="190">
        <v>12915</v>
      </c>
      <c r="I125" s="191"/>
      <c r="J125" s="192">
        <f>ROUND(I125*H125,2)</f>
        <v>0</v>
      </c>
      <c r="K125" s="188" t="s">
        <v>147</v>
      </c>
      <c r="L125" s="59"/>
      <c r="M125" s="193" t="s">
        <v>21</v>
      </c>
      <c r="N125" s="194" t="s">
        <v>45</v>
      </c>
      <c r="O125" s="40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AR125" s="22" t="s">
        <v>148</v>
      </c>
      <c r="AT125" s="22" t="s">
        <v>143</v>
      </c>
      <c r="AU125" s="22" t="s">
        <v>84</v>
      </c>
      <c r="AY125" s="22" t="s">
        <v>141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22" t="s">
        <v>82</v>
      </c>
      <c r="BK125" s="197">
        <f>ROUND(I125*H125,2)</f>
        <v>0</v>
      </c>
      <c r="BL125" s="22" t="s">
        <v>148</v>
      </c>
      <c r="BM125" s="22" t="s">
        <v>201</v>
      </c>
    </row>
    <row r="126" spans="2:51" s="11" customFormat="1" ht="13.5">
      <c r="B126" s="198"/>
      <c r="C126" s="199"/>
      <c r="D126" s="200" t="s">
        <v>153</v>
      </c>
      <c r="E126" s="201" t="s">
        <v>21</v>
      </c>
      <c r="F126" s="202" t="s">
        <v>202</v>
      </c>
      <c r="G126" s="199"/>
      <c r="H126" s="203">
        <v>12915</v>
      </c>
      <c r="I126" s="204"/>
      <c r="J126" s="199"/>
      <c r="K126" s="199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153</v>
      </c>
      <c r="AU126" s="209" t="s">
        <v>84</v>
      </c>
      <c r="AV126" s="11" t="s">
        <v>84</v>
      </c>
      <c r="AW126" s="11" t="s">
        <v>37</v>
      </c>
      <c r="AX126" s="11" t="s">
        <v>82</v>
      </c>
      <c r="AY126" s="209" t="s">
        <v>141</v>
      </c>
    </row>
    <row r="127" spans="2:65" s="1" customFormat="1" ht="16.5" customHeight="1">
      <c r="B127" s="39"/>
      <c r="C127" s="210" t="s">
        <v>203</v>
      </c>
      <c r="D127" s="210" t="s">
        <v>204</v>
      </c>
      <c r="E127" s="211" t="s">
        <v>205</v>
      </c>
      <c r="F127" s="212" t="s">
        <v>206</v>
      </c>
      <c r="G127" s="213" t="s">
        <v>167</v>
      </c>
      <c r="H127" s="214">
        <v>1937.25</v>
      </c>
      <c r="I127" s="215"/>
      <c r="J127" s="216">
        <f>ROUND(I127*H127,2)</f>
        <v>0</v>
      </c>
      <c r="K127" s="212" t="s">
        <v>21</v>
      </c>
      <c r="L127" s="217"/>
      <c r="M127" s="218" t="s">
        <v>21</v>
      </c>
      <c r="N127" s="219" t="s">
        <v>45</v>
      </c>
      <c r="O127" s="40"/>
      <c r="P127" s="195">
        <f>O127*H127</f>
        <v>0</v>
      </c>
      <c r="Q127" s="195">
        <v>0</v>
      </c>
      <c r="R127" s="195">
        <f>Q127*H127</f>
        <v>0</v>
      </c>
      <c r="S127" s="195">
        <v>0</v>
      </c>
      <c r="T127" s="196">
        <f>S127*H127</f>
        <v>0</v>
      </c>
      <c r="AR127" s="22" t="s">
        <v>179</v>
      </c>
      <c r="AT127" s="22" t="s">
        <v>204</v>
      </c>
      <c r="AU127" s="22" t="s">
        <v>84</v>
      </c>
      <c r="AY127" s="22" t="s">
        <v>141</v>
      </c>
      <c r="BE127" s="197">
        <f>IF(N127="základní",J127,0)</f>
        <v>0</v>
      </c>
      <c r="BF127" s="197">
        <f>IF(N127="snížená",J127,0)</f>
        <v>0</v>
      </c>
      <c r="BG127" s="197">
        <f>IF(N127="zákl. přenesená",J127,0)</f>
        <v>0</v>
      </c>
      <c r="BH127" s="197">
        <f>IF(N127="sníž. přenesená",J127,0)</f>
        <v>0</v>
      </c>
      <c r="BI127" s="197">
        <f>IF(N127="nulová",J127,0)</f>
        <v>0</v>
      </c>
      <c r="BJ127" s="22" t="s">
        <v>82</v>
      </c>
      <c r="BK127" s="197">
        <f>ROUND(I127*H127,2)</f>
        <v>0</v>
      </c>
      <c r="BL127" s="22" t="s">
        <v>148</v>
      </c>
      <c r="BM127" s="22" t="s">
        <v>207</v>
      </c>
    </row>
    <row r="128" spans="2:51" s="11" customFormat="1" ht="13.5">
      <c r="B128" s="198"/>
      <c r="C128" s="199"/>
      <c r="D128" s="200" t="s">
        <v>153</v>
      </c>
      <c r="E128" s="201" t="s">
        <v>21</v>
      </c>
      <c r="F128" s="202" t="s">
        <v>208</v>
      </c>
      <c r="G128" s="199"/>
      <c r="H128" s="203">
        <v>1937.25</v>
      </c>
      <c r="I128" s="204"/>
      <c r="J128" s="199"/>
      <c r="K128" s="199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153</v>
      </c>
      <c r="AU128" s="209" t="s">
        <v>84</v>
      </c>
      <c r="AV128" s="11" t="s">
        <v>84</v>
      </c>
      <c r="AW128" s="11" t="s">
        <v>37</v>
      </c>
      <c r="AX128" s="11" t="s">
        <v>82</v>
      </c>
      <c r="AY128" s="209" t="s">
        <v>141</v>
      </c>
    </row>
    <row r="129" spans="2:65" s="1" customFormat="1" ht="25.5" customHeight="1">
      <c r="B129" s="39"/>
      <c r="C129" s="186" t="s">
        <v>209</v>
      </c>
      <c r="D129" s="186" t="s">
        <v>143</v>
      </c>
      <c r="E129" s="187" t="s">
        <v>210</v>
      </c>
      <c r="F129" s="188" t="s">
        <v>211</v>
      </c>
      <c r="G129" s="189" t="s">
        <v>146</v>
      </c>
      <c r="H129" s="190">
        <v>12915</v>
      </c>
      <c r="I129" s="191"/>
      <c r="J129" s="192">
        <f>ROUND(I129*H129,2)</f>
        <v>0</v>
      </c>
      <c r="K129" s="188" t="s">
        <v>147</v>
      </c>
      <c r="L129" s="59"/>
      <c r="M129" s="193" t="s">
        <v>21</v>
      </c>
      <c r="N129" s="194" t="s">
        <v>45</v>
      </c>
      <c r="O129" s="40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AR129" s="22" t="s">
        <v>148</v>
      </c>
      <c r="AT129" s="22" t="s">
        <v>143</v>
      </c>
      <c r="AU129" s="22" t="s">
        <v>84</v>
      </c>
      <c r="AY129" s="22" t="s">
        <v>141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22" t="s">
        <v>82</v>
      </c>
      <c r="BK129" s="197">
        <f>ROUND(I129*H129,2)</f>
        <v>0</v>
      </c>
      <c r="BL129" s="22" t="s">
        <v>148</v>
      </c>
      <c r="BM129" s="22" t="s">
        <v>212</v>
      </c>
    </row>
    <row r="130" spans="2:51" s="11" customFormat="1" ht="13.5">
      <c r="B130" s="198"/>
      <c r="C130" s="199"/>
      <c r="D130" s="200" t="s">
        <v>153</v>
      </c>
      <c r="E130" s="201" t="s">
        <v>21</v>
      </c>
      <c r="F130" s="202" t="s">
        <v>202</v>
      </c>
      <c r="G130" s="199"/>
      <c r="H130" s="203">
        <v>12915</v>
      </c>
      <c r="I130" s="204"/>
      <c r="J130" s="199"/>
      <c r="K130" s="199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153</v>
      </c>
      <c r="AU130" s="209" t="s">
        <v>84</v>
      </c>
      <c r="AV130" s="11" t="s">
        <v>84</v>
      </c>
      <c r="AW130" s="11" t="s">
        <v>37</v>
      </c>
      <c r="AX130" s="11" t="s">
        <v>82</v>
      </c>
      <c r="AY130" s="209" t="s">
        <v>141</v>
      </c>
    </row>
    <row r="131" spans="2:65" s="1" customFormat="1" ht="25.5" customHeight="1">
      <c r="B131" s="39"/>
      <c r="C131" s="186" t="s">
        <v>10</v>
      </c>
      <c r="D131" s="186" t="s">
        <v>143</v>
      </c>
      <c r="E131" s="187" t="s">
        <v>213</v>
      </c>
      <c r="F131" s="188" t="s">
        <v>214</v>
      </c>
      <c r="G131" s="189" t="s">
        <v>146</v>
      </c>
      <c r="H131" s="190">
        <v>12915</v>
      </c>
      <c r="I131" s="191">
        <v>0</v>
      </c>
      <c r="J131" s="192">
        <f>ROUND(I131*H131,2)</f>
        <v>0</v>
      </c>
      <c r="K131" s="188" t="s">
        <v>215</v>
      </c>
      <c r="L131" s="59"/>
      <c r="M131" s="193" t="s">
        <v>21</v>
      </c>
      <c r="N131" s="194" t="s">
        <v>45</v>
      </c>
      <c r="O131" s="40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AR131" s="22" t="s">
        <v>148</v>
      </c>
      <c r="AT131" s="22" t="s">
        <v>143</v>
      </c>
      <c r="AU131" s="22" t="s">
        <v>84</v>
      </c>
      <c r="AY131" s="22" t="s">
        <v>141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22" t="s">
        <v>82</v>
      </c>
      <c r="BK131" s="197">
        <f>ROUND(I131*H131,2)</f>
        <v>0</v>
      </c>
      <c r="BL131" s="22" t="s">
        <v>148</v>
      </c>
      <c r="BM131" s="22" t="s">
        <v>216</v>
      </c>
    </row>
    <row r="132" spans="2:65" s="1" customFormat="1" ht="16.5" customHeight="1">
      <c r="B132" s="39"/>
      <c r="C132" s="210" t="s">
        <v>217</v>
      </c>
      <c r="D132" s="210" t="s">
        <v>204</v>
      </c>
      <c r="E132" s="211" t="s">
        <v>218</v>
      </c>
      <c r="F132" s="212" t="s">
        <v>219</v>
      </c>
      <c r="G132" s="213" t="s">
        <v>220</v>
      </c>
      <c r="H132" s="214">
        <v>193.725</v>
      </c>
      <c r="I132" s="215">
        <v>0</v>
      </c>
      <c r="J132" s="216">
        <f>ROUND(I132*H132,2)</f>
        <v>0</v>
      </c>
      <c r="K132" s="212" t="s">
        <v>215</v>
      </c>
      <c r="L132" s="217"/>
      <c r="M132" s="218" t="s">
        <v>21</v>
      </c>
      <c r="N132" s="219" t="s">
        <v>45</v>
      </c>
      <c r="O132" s="40"/>
      <c r="P132" s="195">
        <f>O132*H132</f>
        <v>0</v>
      </c>
      <c r="Q132" s="195">
        <v>0.001</v>
      </c>
      <c r="R132" s="195">
        <f>Q132*H132</f>
        <v>0.193725</v>
      </c>
      <c r="S132" s="195">
        <v>0</v>
      </c>
      <c r="T132" s="196">
        <f>S132*H132</f>
        <v>0</v>
      </c>
      <c r="AR132" s="22" t="s">
        <v>179</v>
      </c>
      <c r="AT132" s="22" t="s">
        <v>204</v>
      </c>
      <c r="AU132" s="22" t="s">
        <v>84</v>
      </c>
      <c r="AY132" s="22" t="s">
        <v>141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22" t="s">
        <v>82</v>
      </c>
      <c r="BK132" s="197">
        <f>ROUND(I132*H132,2)</f>
        <v>0</v>
      </c>
      <c r="BL132" s="22" t="s">
        <v>148</v>
      </c>
      <c r="BM132" s="22" t="s">
        <v>221</v>
      </c>
    </row>
    <row r="133" spans="2:51" s="11" customFormat="1" ht="13.5">
      <c r="B133" s="198"/>
      <c r="C133" s="199"/>
      <c r="D133" s="200" t="s">
        <v>153</v>
      </c>
      <c r="E133" s="199"/>
      <c r="F133" s="202" t="s">
        <v>222</v>
      </c>
      <c r="G133" s="199"/>
      <c r="H133" s="203">
        <v>193.725</v>
      </c>
      <c r="I133" s="204"/>
      <c r="J133" s="199"/>
      <c r="K133" s="199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153</v>
      </c>
      <c r="AU133" s="209" t="s">
        <v>84</v>
      </c>
      <c r="AV133" s="11" t="s">
        <v>84</v>
      </c>
      <c r="AW133" s="11" t="s">
        <v>6</v>
      </c>
      <c r="AX133" s="11" t="s">
        <v>82</v>
      </c>
      <c r="AY133" s="209" t="s">
        <v>141</v>
      </c>
    </row>
    <row r="134" spans="2:65" s="1" customFormat="1" ht="25.5" customHeight="1">
      <c r="B134" s="39"/>
      <c r="C134" s="186" t="s">
        <v>223</v>
      </c>
      <c r="D134" s="186" t="s">
        <v>143</v>
      </c>
      <c r="E134" s="187" t="s">
        <v>224</v>
      </c>
      <c r="F134" s="188" t="s">
        <v>225</v>
      </c>
      <c r="G134" s="189" t="s">
        <v>146</v>
      </c>
      <c r="H134" s="190">
        <v>12915</v>
      </c>
      <c r="I134" s="191"/>
      <c r="J134" s="192">
        <f>ROUND(I134*H134,2)</f>
        <v>0</v>
      </c>
      <c r="K134" s="188" t="s">
        <v>215</v>
      </c>
      <c r="L134" s="59"/>
      <c r="M134" s="193" t="s">
        <v>21</v>
      </c>
      <c r="N134" s="194" t="s">
        <v>45</v>
      </c>
      <c r="O134" s="40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AR134" s="22" t="s">
        <v>148</v>
      </c>
      <c r="AT134" s="22" t="s">
        <v>143</v>
      </c>
      <c r="AU134" s="22" t="s">
        <v>84</v>
      </c>
      <c r="AY134" s="22" t="s">
        <v>141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22" t="s">
        <v>82</v>
      </c>
      <c r="BK134" s="197">
        <f>ROUND(I134*H134,2)</f>
        <v>0</v>
      </c>
      <c r="BL134" s="22" t="s">
        <v>148</v>
      </c>
      <c r="BM134" s="22" t="s">
        <v>226</v>
      </c>
    </row>
    <row r="135" spans="2:51" s="11" customFormat="1" ht="13.5">
      <c r="B135" s="198"/>
      <c r="C135" s="199"/>
      <c r="D135" s="200" t="s">
        <v>153</v>
      </c>
      <c r="E135" s="201" t="s">
        <v>21</v>
      </c>
      <c r="F135" s="202" t="s">
        <v>202</v>
      </c>
      <c r="G135" s="199"/>
      <c r="H135" s="203">
        <v>12915</v>
      </c>
      <c r="I135" s="204"/>
      <c r="J135" s="199"/>
      <c r="K135" s="199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153</v>
      </c>
      <c r="AU135" s="209" t="s">
        <v>84</v>
      </c>
      <c r="AV135" s="11" t="s">
        <v>84</v>
      </c>
      <c r="AW135" s="11" t="s">
        <v>37</v>
      </c>
      <c r="AX135" s="11" t="s">
        <v>82</v>
      </c>
      <c r="AY135" s="209" t="s">
        <v>141</v>
      </c>
    </row>
    <row r="136" spans="2:65" s="1" customFormat="1" ht="16.5" customHeight="1">
      <c r="B136" s="39"/>
      <c r="C136" s="210" t="s">
        <v>227</v>
      </c>
      <c r="D136" s="210" t="s">
        <v>204</v>
      </c>
      <c r="E136" s="211" t="s">
        <v>228</v>
      </c>
      <c r="F136" s="212" t="s">
        <v>229</v>
      </c>
      <c r="G136" s="213" t="s">
        <v>167</v>
      </c>
      <c r="H136" s="214">
        <v>1937.25</v>
      </c>
      <c r="I136" s="215">
        <v>0</v>
      </c>
      <c r="J136" s="216">
        <f>ROUND(I136*H136,2)</f>
        <v>0</v>
      </c>
      <c r="K136" s="212" t="s">
        <v>215</v>
      </c>
      <c r="L136" s="217"/>
      <c r="M136" s="218" t="s">
        <v>21</v>
      </c>
      <c r="N136" s="219" t="s">
        <v>45</v>
      </c>
      <c r="O136" s="40"/>
      <c r="P136" s="195">
        <f>O136*H136</f>
        <v>0</v>
      </c>
      <c r="Q136" s="195">
        <v>0.21</v>
      </c>
      <c r="R136" s="195">
        <f>Q136*H136</f>
        <v>406.8225</v>
      </c>
      <c r="S136" s="195">
        <v>0</v>
      </c>
      <c r="T136" s="196">
        <f>S136*H136</f>
        <v>0</v>
      </c>
      <c r="AR136" s="22" t="s">
        <v>179</v>
      </c>
      <c r="AT136" s="22" t="s">
        <v>204</v>
      </c>
      <c r="AU136" s="22" t="s">
        <v>84</v>
      </c>
      <c r="AY136" s="22" t="s">
        <v>141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22" t="s">
        <v>82</v>
      </c>
      <c r="BK136" s="197">
        <f>ROUND(I136*H136,2)</f>
        <v>0</v>
      </c>
      <c r="BL136" s="22" t="s">
        <v>148</v>
      </c>
      <c r="BM136" s="22" t="s">
        <v>230</v>
      </c>
    </row>
    <row r="137" spans="2:51" s="11" customFormat="1" ht="13.5">
      <c r="B137" s="198"/>
      <c r="C137" s="199"/>
      <c r="D137" s="200" t="s">
        <v>153</v>
      </c>
      <c r="E137" s="201" t="s">
        <v>21</v>
      </c>
      <c r="F137" s="202" t="s">
        <v>208</v>
      </c>
      <c r="G137" s="199"/>
      <c r="H137" s="203">
        <v>1937.25</v>
      </c>
      <c r="I137" s="204"/>
      <c r="J137" s="199"/>
      <c r="K137" s="199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153</v>
      </c>
      <c r="AU137" s="209" t="s">
        <v>84</v>
      </c>
      <c r="AV137" s="11" t="s">
        <v>84</v>
      </c>
      <c r="AW137" s="11" t="s">
        <v>37</v>
      </c>
      <c r="AX137" s="11" t="s">
        <v>74</v>
      </c>
      <c r="AY137" s="209" t="s">
        <v>141</v>
      </c>
    </row>
    <row r="138" spans="2:51" s="12" customFormat="1" ht="13.5">
      <c r="B138" s="220"/>
      <c r="C138" s="221"/>
      <c r="D138" s="200" t="s">
        <v>153</v>
      </c>
      <c r="E138" s="222" t="s">
        <v>21</v>
      </c>
      <c r="F138" s="223" t="s">
        <v>231</v>
      </c>
      <c r="G138" s="221"/>
      <c r="H138" s="224">
        <v>1937.25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153</v>
      </c>
      <c r="AU138" s="230" t="s">
        <v>84</v>
      </c>
      <c r="AV138" s="12" t="s">
        <v>148</v>
      </c>
      <c r="AW138" s="12" t="s">
        <v>37</v>
      </c>
      <c r="AX138" s="12" t="s">
        <v>82</v>
      </c>
      <c r="AY138" s="230" t="s">
        <v>141</v>
      </c>
    </row>
    <row r="139" spans="2:63" s="10" customFormat="1" ht="29.85" customHeight="1">
      <c r="B139" s="170"/>
      <c r="C139" s="171"/>
      <c r="D139" s="172" t="s">
        <v>73</v>
      </c>
      <c r="E139" s="184" t="s">
        <v>84</v>
      </c>
      <c r="F139" s="184" t="s">
        <v>232</v>
      </c>
      <c r="G139" s="171"/>
      <c r="H139" s="171"/>
      <c r="I139" s="174"/>
      <c r="J139" s="185">
        <f>BK139</f>
        <v>0</v>
      </c>
      <c r="K139" s="171"/>
      <c r="L139" s="176"/>
      <c r="M139" s="177"/>
      <c r="N139" s="178"/>
      <c r="O139" s="178"/>
      <c r="P139" s="179">
        <f>P140</f>
        <v>0</v>
      </c>
      <c r="Q139" s="178"/>
      <c r="R139" s="179">
        <f>R140</f>
        <v>0</v>
      </c>
      <c r="S139" s="178"/>
      <c r="T139" s="180">
        <f>T140</f>
        <v>0</v>
      </c>
      <c r="AR139" s="181" t="s">
        <v>82</v>
      </c>
      <c r="AT139" s="182" t="s">
        <v>73</v>
      </c>
      <c r="AU139" s="182" t="s">
        <v>82</v>
      </c>
      <c r="AY139" s="181" t="s">
        <v>141</v>
      </c>
      <c r="BK139" s="183">
        <f>BK140</f>
        <v>0</v>
      </c>
    </row>
    <row r="140" spans="2:65" s="1" customFormat="1" ht="38.25" customHeight="1">
      <c r="B140" s="39"/>
      <c r="C140" s="186" t="s">
        <v>233</v>
      </c>
      <c r="D140" s="186" t="s">
        <v>143</v>
      </c>
      <c r="E140" s="187" t="s">
        <v>234</v>
      </c>
      <c r="F140" s="188" t="s">
        <v>235</v>
      </c>
      <c r="G140" s="189" t="s">
        <v>146</v>
      </c>
      <c r="H140" s="190">
        <v>30</v>
      </c>
      <c r="I140" s="191"/>
      <c r="J140" s="192">
        <f>ROUND(I140*H140,2)</f>
        <v>0</v>
      </c>
      <c r="K140" s="188" t="s">
        <v>147</v>
      </c>
      <c r="L140" s="59"/>
      <c r="M140" s="193" t="s">
        <v>21</v>
      </c>
      <c r="N140" s="194" t="s">
        <v>45</v>
      </c>
      <c r="O140" s="40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AR140" s="22" t="s">
        <v>148</v>
      </c>
      <c r="AT140" s="22" t="s">
        <v>143</v>
      </c>
      <c r="AU140" s="22" t="s">
        <v>84</v>
      </c>
      <c r="AY140" s="22" t="s">
        <v>141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22" t="s">
        <v>82</v>
      </c>
      <c r="BK140" s="197">
        <f>ROUND(I140*H140,2)</f>
        <v>0</v>
      </c>
      <c r="BL140" s="22" t="s">
        <v>148</v>
      </c>
      <c r="BM140" s="22" t="s">
        <v>236</v>
      </c>
    </row>
    <row r="141" spans="2:63" s="10" customFormat="1" ht="29.85" customHeight="1">
      <c r="B141" s="170"/>
      <c r="C141" s="171"/>
      <c r="D141" s="172" t="s">
        <v>73</v>
      </c>
      <c r="E141" s="184" t="s">
        <v>155</v>
      </c>
      <c r="F141" s="184" t="s">
        <v>237</v>
      </c>
      <c r="G141" s="171"/>
      <c r="H141" s="171"/>
      <c r="I141" s="174"/>
      <c r="J141" s="185">
        <f>BK141</f>
        <v>0</v>
      </c>
      <c r="K141" s="171"/>
      <c r="L141" s="176"/>
      <c r="M141" s="177"/>
      <c r="N141" s="178"/>
      <c r="O141" s="178"/>
      <c r="P141" s="179">
        <f>SUM(P142:P145)</f>
        <v>0</v>
      </c>
      <c r="Q141" s="178"/>
      <c r="R141" s="179">
        <f>SUM(R142:R145)</f>
        <v>2.7609204000000003</v>
      </c>
      <c r="S141" s="178"/>
      <c r="T141" s="180">
        <f>SUM(T142:T145)</f>
        <v>0</v>
      </c>
      <c r="AR141" s="181" t="s">
        <v>82</v>
      </c>
      <c r="AT141" s="182" t="s">
        <v>73</v>
      </c>
      <c r="AU141" s="182" t="s">
        <v>82</v>
      </c>
      <c r="AY141" s="181" t="s">
        <v>141</v>
      </c>
      <c r="BK141" s="183">
        <f>SUM(BK142:BK145)</f>
        <v>0</v>
      </c>
    </row>
    <row r="142" spans="2:65" s="1" customFormat="1" ht="25.5" customHeight="1">
      <c r="B142" s="39"/>
      <c r="C142" s="186" t="s">
        <v>238</v>
      </c>
      <c r="D142" s="186" t="s">
        <v>143</v>
      </c>
      <c r="E142" s="187" t="s">
        <v>239</v>
      </c>
      <c r="F142" s="188" t="s">
        <v>240</v>
      </c>
      <c r="G142" s="189" t="s">
        <v>146</v>
      </c>
      <c r="H142" s="190">
        <v>7.98</v>
      </c>
      <c r="I142" s="191"/>
      <c r="J142" s="192">
        <f>ROUND(I142*H142,2)</f>
        <v>0</v>
      </c>
      <c r="K142" s="188" t="s">
        <v>147</v>
      </c>
      <c r="L142" s="59"/>
      <c r="M142" s="193" t="s">
        <v>21</v>
      </c>
      <c r="N142" s="194" t="s">
        <v>45</v>
      </c>
      <c r="O142" s="40"/>
      <c r="P142" s="195">
        <f>O142*H142</f>
        <v>0</v>
      </c>
      <c r="Q142" s="195">
        <v>0.34598</v>
      </c>
      <c r="R142" s="195">
        <f>Q142*H142</f>
        <v>2.7609204000000003</v>
      </c>
      <c r="S142" s="195">
        <v>0</v>
      </c>
      <c r="T142" s="196">
        <f>S142*H142</f>
        <v>0</v>
      </c>
      <c r="AR142" s="22" t="s">
        <v>148</v>
      </c>
      <c r="AT142" s="22" t="s">
        <v>143</v>
      </c>
      <c r="AU142" s="22" t="s">
        <v>84</v>
      </c>
      <c r="AY142" s="22" t="s">
        <v>141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22" t="s">
        <v>82</v>
      </c>
      <c r="BK142" s="197">
        <f>ROUND(I142*H142,2)</f>
        <v>0</v>
      </c>
      <c r="BL142" s="22" t="s">
        <v>148</v>
      </c>
      <c r="BM142" s="22" t="s">
        <v>241</v>
      </c>
    </row>
    <row r="143" spans="2:51" s="11" customFormat="1" ht="13.5">
      <c r="B143" s="198"/>
      <c r="C143" s="199"/>
      <c r="D143" s="200" t="s">
        <v>153</v>
      </c>
      <c r="E143" s="201" t="s">
        <v>21</v>
      </c>
      <c r="F143" s="202" t="s">
        <v>242</v>
      </c>
      <c r="G143" s="199"/>
      <c r="H143" s="203">
        <v>3.78</v>
      </c>
      <c r="I143" s="204"/>
      <c r="J143" s="199"/>
      <c r="K143" s="199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153</v>
      </c>
      <c r="AU143" s="209" t="s">
        <v>84</v>
      </c>
      <c r="AV143" s="11" t="s">
        <v>84</v>
      </c>
      <c r="AW143" s="11" t="s">
        <v>37</v>
      </c>
      <c r="AX143" s="11" t="s">
        <v>74</v>
      </c>
      <c r="AY143" s="209" t="s">
        <v>141</v>
      </c>
    </row>
    <row r="144" spans="2:51" s="11" customFormat="1" ht="13.5">
      <c r="B144" s="198"/>
      <c r="C144" s="199"/>
      <c r="D144" s="200" t="s">
        <v>153</v>
      </c>
      <c r="E144" s="201" t="s">
        <v>21</v>
      </c>
      <c r="F144" s="202" t="s">
        <v>243</v>
      </c>
      <c r="G144" s="199"/>
      <c r="H144" s="203">
        <v>4.2</v>
      </c>
      <c r="I144" s="204"/>
      <c r="J144" s="199"/>
      <c r="K144" s="199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153</v>
      </c>
      <c r="AU144" s="209" t="s">
        <v>84</v>
      </c>
      <c r="AV144" s="11" t="s">
        <v>84</v>
      </c>
      <c r="AW144" s="11" t="s">
        <v>37</v>
      </c>
      <c r="AX144" s="11" t="s">
        <v>74</v>
      </c>
      <c r="AY144" s="209" t="s">
        <v>141</v>
      </c>
    </row>
    <row r="145" spans="2:51" s="12" customFormat="1" ht="13.5">
      <c r="B145" s="220"/>
      <c r="C145" s="221"/>
      <c r="D145" s="200" t="s">
        <v>153</v>
      </c>
      <c r="E145" s="222" t="s">
        <v>21</v>
      </c>
      <c r="F145" s="223" t="s">
        <v>231</v>
      </c>
      <c r="G145" s="221"/>
      <c r="H145" s="224">
        <v>7.98</v>
      </c>
      <c r="I145" s="225"/>
      <c r="J145" s="221"/>
      <c r="K145" s="221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153</v>
      </c>
      <c r="AU145" s="230" t="s">
        <v>84</v>
      </c>
      <c r="AV145" s="12" t="s">
        <v>148</v>
      </c>
      <c r="AW145" s="12" t="s">
        <v>37</v>
      </c>
      <c r="AX145" s="12" t="s">
        <v>82</v>
      </c>
      <c r="AY145" s="230" t="s">
        <v>141</v>
      </c>
    </row>
    <row r="146" spans="2:63" s="10" customFormat="1" ht="29.85" customHeight="1">
      <c r="B146" s="170"/>
      <c r="C146" s="171"/>
      <c r="D146" s="172" t="s">
        <v>73</v>
      </c>
      <c r="E146" s="184" t="s">
        <v>148</v>
      </c>
      <c r="F146" s="184" t="s">
        <v>244</v>
      </c>
      <c r="G146" s="171"/>
      <c r="H146" s="171"/>
      <c r="I146" s="174"/>
      <c r="J146" s="185">
        <f>BK146</f>
        <v>0</v>
      </c>
      <c r="K146" s="171"/>
      <c r="L146" s="176"/>
      <c r="M146" s="177"/>
      <c r="N146" s="178"/>
      <c r="O146" s="178"/>
      <c r="P146" s="179">
        <f>SUM(P147:P148)</f>
        <v>0</v>
      </c>
      <c r="Q146" s="178"/>
      <c r="R146" s="179">
        <f>SUM(R147:R148)</f>
        <v>5.498150000000001</v>
      </c>
      <c r="S146" s="178"/>
      <c r="T146" s="180">
        <f>SUM(T147:T148)</f>
        <v>0</v>
      </c>
      <c r="AR146" s="181" t="s">
        <v>82</v>
      </c>
      <c r="AT146" s="182" t="s">
        <v>73</v>
      </c>
      <c r="AU146" s="182" t="s">
        <v>82</v>
      </c>
      <c r="AY146" s="181" t="s">
        <v>141</v>
      </c>
      <c r="BK146" s="183">
        <f>SUM(BK147:BK148)</f>
        <v>0</v>
      </c>
    </row>
    <row r="147" spans="2:65" s="1" customFormat="1" ht="25.5" customHeight="1">
      <c r="B147" s="39"/>
      <c r="C147" s="186" t="s">
        <v>9</v>
      </c>
      <c r="D147" s="186" t="s">
        <v>143</v>
      </c>
      <c r="E147" s="187" t="s">
        <v>245</v>
      </c>
      <c r="F147" s="188" t="s">
        <v>246</v>
      </c>
      <c r="G147" s="189" t="s">
        <v>146</v>
      </c>
      <c r="H147" s="190">
        <v>3415</v>
      </c>
      <c r="I147" s="191"/>
      <c r="J147" s="192">
        <f>ROUND(I147*H147,2)</f>
        <v>0</v>
      </c>
      <c r="K147" s="188" t="s">
        <v>147</v>
      </c>
      <c r="L147" s="59"/>
      <c r="M147" s="193" t="s">
        <v>21</v>
      </c>
      <c r="N147" s="194" t="s">
        <v>45</v>
      </c>
      <c r="O147" s="40"/>
      <c r="P147" s="195">
        <f>O147*H147</f>
        <v>0</v>
      </c>
      <c r="Q147" s="195">
        <v>0.00161</v>
      </c>
      <c r="R147" s="195">
        <f>Q147*H147</f>
        <v>5.498150000000001</v>
      </c>
      <c r="S147" s="195">
        <v>0</v>
      </c>
      <c r="T147" s="196">
        <f>S147*H147</f>
        <v>0</v>
      </c>
      <c r="AR147" s="22" t="s">
        <v>148</v>
      </c>
      <c r="AT147" s="22" t="s">
        <v>143</v>
      </c>
      <c r="AU147" s="22" t="s">
        <v>84</v>
      </c>
      <c r="AY147" s="22" t="s">
        <v>141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22" t="s">
        <v>82</v>
      </c>
      <c r="BK147" s="197">
        <f>ROUND(I147*H147,2)</f>
        <v>0</v>
      </c>
      <c r="BL147" s="22" t="s">
        <v>148</v>
      </c>
      <c r="BM147" s="22" t="s">
        <v>247</v>
      </c>
    </row>
    <row r="148" spans="2:65" s="1" customFormat="1" ht="25.5" customHeight="1">
      <c r="B148" s="39"/>
      <c r="C148" s="186" t="s">
        <v>248</v>
      </c>
      <c r="D148" s="186" t="s">
        <v>143</v>
      </c>
      <c r="E148" s="187" t="s">
        <v>249</v>
      </c>
      <c r="F148" s="188" t="s">
        <v>250</v>
      </c>
      <c r="G148" s="189" t="s">
        <v>146</v>
      </c>
      <c r="H148" s="190">
        <v>3415</v>
      </c>
      <c r="I148" s="191"/>
      <c r="J148" s="192">
        <f>ROUND(I148*H148,2)</f>
        <v>0</v>
      </c>
      <c r="K148" s="188" t="s">
        <v>147</v>
      </c>
      <c r="L148" s="59"/>
      <c r="M148" s="193" t="s">
        <v>21</v>
      </c>
      <c r="N148" s="194" t="s">
        <v>45</v>
      </c>
      <c r="O148" s="40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AR148" s="22" t="s">
        <v>148</v>
      </c>
      <c r="AT148" s="22" t="s">
        <v>143</v>
      </c>
      <c r="AU148" s="22" t="s">
        <v>84</v>
      </c>
      <c r="AY148" s="22" t="s">
        <v>141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22" t="s">
        <v>82</v>
      </c>
      <c r="BK148" s="197">
        <f>ROUND(I148*H148,2)</f>
        <v>0</v>
      </c>
      <c r="BL148" s="22" t="s">
        <v>148</v>
      </c>
      <c r="BM148" s="22" t="s">
        <v>251</v>
      </c>
    </row>
    <row r="149" spans="2:63" s="10" customFormat="1" ht="29.85" customHeight="1">
      <c r="B149" s="170"/>
      <c r="C149" s="171"/>
      <c r="D149" s="172" t="s">
        <v>73</v>
      </c>
      <c r="E149" s="184" t="s">
        <v>164</v>
      </c>
      <c r="F149" s="184" t="s">
        <v>252</v>
      </c>
      <c r="G149" s="171"/>
      <c r="H149" s="171"/>
      <c r="I149" s="174"/>
      <c r="J149" s="185">
        <f>BK149</f>
        <v>0</v>
      </c>
      <c r="K149" s="171"/>
      <c r="L149" s="176"/>
      <c r="M149" s="177"/>
      <c r="N149" s="178"/>
      <c r="O149" s="178"/>
      <c r="P149" s="179">
        <f>P150</f>
        <v>0</v>
      </c>
      <c r="Q149" s="178"/>
      <c r="R149" s="179">
        <f>R150</f>
        <v>3.1119</v>
      </c>
      <c r="S149" s="178"/>
      <c r="T149" s="180">
        <f>T150</f>
        <v>0</v>
      </c>
      <c r="AR149" s="181" t="s">
        <v>82</v>
      </c>
      <c r="AT149" s="182" t="s">
        <v>73</v>
      </c>
      <c r="AU149" s="182" t="s">
        <v>82</v>
      </c>
      <c r="AY149" s="181" t="s">
        <v>141</v>
      </c>
      <c r="BK149" s="183">
        <f>BK150</f>
        <v>0</v>
      </c>
    </row>
    <row r="150" spans="2:65" s="1" customFormat="1" ht="38.25" customHeight="1">
      <c r="B150" s="39"/>
      <c r="C150" s="186" t="s">
        <v>253</v>
      </c>
      <c r="D150" s="186" t="s">
        <v>143</v>
      </c>
      <c r="E150" s="187" t="s">
        <v>254</v>
      </c>
      <c r="F150" s="188" t="s">
        <v>255</v>
      </c>
      <c r="G150" s="189" t="s">
        <v>146</v>
      </c>
      <c r="H150" s="190">
        <v>30</v>
      </c>
      <c r="I150" s="191"/>
      <c r="J150" s="192">
        <f>ROUND(I150*H150,2)</f>
        <v>0</v>
      </c>
      <c r="K150" s="188" t="s">
        <v>147</v>
      </c>
      <c r="L150" s="59"/>
      <c r="M150" s="193" t="s">
        <v>21</v>
      </c>
      <c r="N150" s="194" t="s">
        <v>45</v>
      </c>
      <c r="O150" s="40"/>
      <c r="P150" s="195">
        <f>O150*H150</f>
        <v>0</v>
      </c>
      <c r="Q150" s="195">
        <v>0.10373</v>
      </c>
      <c r="R150" s="195">
        <f>Q150*H150</f>
        <v>3.1119</v>
      </c>
      <c r="S150" s="195">
        <v>0</v>
      </c>
      <c r="T150" s="196">
        <f>S150*H150</f>
        <v>0</v>
      </c>
      <c r="AR150" s="22" t="s">
        <v>148</v>
      </c>
      <c r="AT150" s="22" t="s">
        <v>143</v>
      </c>
      <c r="AU150" s="22" t="s">
        <v>84</v>
      </c>
      <c r="AY150" s="22" t="s">
        <v>141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22" t="s">
        <v>82</v>
      </c>
      <c r="BK150" s="197">
        <f>ROUND(I150*H150,2)</f>
        <v>0</v>
      </c>
      <c r="BL150" s="22" t="s">
        <v>148</v>
      </c>
      <c r="BM150" s="22" t="s">
        <v>256</v>
      </c>
    </row>
    <row r="151" spans="2:63" s="10" customFormat="1" ht="29.85" customHeight="1">
      <c r="B151" s="170"/>
      <c r="C151" s="171"/>
      <c r="D151" s="172" t="s">
        <v>73</v>
      </c>
      <c r="E151" s="184" t="s">
        <v>170</v>
      </c>
      <c r="F151" s="184" t="s">
        <v>257</v>
      </c>
      <c r="G151" s="171"/>
      <c r="H151" s="171"/>
      <c r="I151" s="174"/>
      <c r="J151" s="185">
        <f>BK151</f>
        <v>0</v>
      </c>
      <c r="K151" s="171"/>
      <c r="L151" s="176"/>
      <c r="M151" s="177"/>
      <c r="N151" s="178"/>
      <c r="O151" s="178"/>
      <c r="P151" s="179">
        <f>SUM(P152:P159)</f>
        <v>0</v>
      </c>
      <c r="Q151" s="178"/>
      <c r="R151" s="179">
        <f>SUM(R152:R159)</f>
        <v>182.86221475999997</v>
      </c>
      <c r="S151" s="178"/>
      <c r="T151" s="180">
        <f>SUM(T152:T159)</f>
        <v>0</v>
      </c>
      <c r="AR151" s="181" t="s">
        <v>82</v>
      </c>
      <c r="AT151" s="182" t="s">
        <v>73</v>
      </c>
      <c r="AU151" s="182" t="s">
        <v>82</v>
      </c>
      <c r="AY151" s="181" t="s">
        <v>141</v>
      </c>
      <c r="BK151" s="183">
        <f>SUM(BK152:BK159)</f>
        <v>0</v>
      </c>
    </row>
    <row r="152" spans="2:65" s="1" customFormat="1" ht="25.5" customHeight="1">
      <c r="B152" s="39"/>
      <c r="C152" s="186" t="s">
        <v>258</v>
      </c>
      <c r="D152" s="186" t="s">
        <v>143</v>
      </c>
      <c r="E152" s="187" t="s">
        <v>259</v>
      </c>
      <c r="F152" s="188" t="s">
        <v>260</v>
      </c>
      <c r="G152" s="189" t="s">
        <v>146</v>
      </c>
      <c r="H152" s="190">
        <v>61.2</v>
      </c>
      <c r="I152" s="191"/>
      <c r="J152" s="192">
        <f>ROUND(I152*H152,2)</f>
        <v>0</v>
      </c>
      <c r="K152" s="188" t="s">
        <v>147</v>
      </c>
      <c r="L152" s="59"/>
      <c r="M152" s="193" t="s">
        <v>21</v>
      </c>
      <c r="N152" s="194" t="s">
        <v>45</v>
      </c>
      <c r="O152" s="40"/>
      <c r="P152" s="195">
        <f>O152*H152</f>
        <v>0</v>
      </c>
      <c r="Q152" s="195">
        <v>0.02636</v>
      </c>
      <c r="R152" s="195">
        <f>Q152*H152</f>
        <v>1.6132320000000002</v>
      </c>
      <c r="S152" s="195">
        <v>0</v>
      </c>
      <c r="T152" s="196">
        <f>S152*H152</f>
        <v>0</v>
      </c>
      <c r="AR152" s="22" t="s">
        <v>148</v>
      </c>
      <c r="AT152" s="22" t="s">
        <v>143</v>
      </c>
      <c r="AU152" s="22" t="s">
        <v>84</v>
      </c>
      <c r="AY152" s="22" t="s">
        <v>141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22" t="s">
        <v>82</v>
      </c>
      <c r="BK152" s="197">
        <f>ROUND(I152*H152,2)</f>
        <v>0</v>
      </c>
      <c r="BL152" s="22" t="s">
        <v>148</v>
      </c>
      <c r="BM152" s="22" t="s">
        <v>261</v>
      </c>
    </row>
    <row r="153" spans="2:65" s="1" customFormat="1" ht="25.5" customHeight="1">
      <c r="B153" s="39"/>
      <c r="C153" s="186" t="s">
        <v>262</v>
      </c>
      <c r="D153" s="186" t="s">
        <v>143</v>
      </c>
      <c r="E153" s="187" t="s">
        <v>263</v>
      </c>
      <c r="F153" s="188" t="s">
        <v>264</v>
      </c>
      <c r="G153" s="189" t="s">
        <v>146</v>
      </c>
      <c r="H153" s="190">
        <v>61.2</v>
      </c>
      <c r="I153" s="191"/>
      <c r="J153" s="192">
        <f>ROUND(I153*H153,2)</f>
        <v>0</v>
      </c>
      <c r="K153" s="188" t="s">
        <v>147</v>
      </c>
      <c r="L153" s="59"/>
      <c r="M153" s="193" t="s">
        <v>21</v>
      </c>
      <c r="N153" s="194" t="s">
        <v>45</v>
      </c>
      <c r="O153" s="40"/>
      <c r="P153" s="195">
        <f>O153*H153</f>
        <v>0</v>
      </c>
      <c r="Q153" s="195">
        <v>0.00268</v>
      </c>
      <c r="R153" s="195">
        <f>Q153*H153</f>
        <v>0.16401600000000002</v>
      </c>
      <c r="S153" s="195">
        <v>0</v>
      </c>
      <c r="T153" s="196">
        <f>S153*H153</f>
        <v>0</v>
      </c>
      <c r="AR153" s="22" t="s">
        <v>148</v>
      </c>
      <c r="AT153" s="22" t="s">
        <v>143</v>
      </c>
      <c r="AU153" s="22" t="s">
        <v>84</v>
      </c>
      <c r="AY153" s="22" t="s">
        <v>141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22" t="s">
        <v>82</v>
      </c>
      <c r="BK153" s="197">
        <f>ROUND(I153*H153,2)</f>
        <v>0</v>
      </c>
      <c r="BL153" s="22" t="s">
        <v>148</v>
      </c>
      <c r="BM153" s="22" t="s">
        <v>265</v>
      </c>
    </row>
    <row r="154" spans="2:65" s="1" customFormat="1" ht="25.5" customHeight="1">
      <c r="B154" s="39"/>
      <c r="C154" s="186" t="s">
        <v>266</v>
      </c>
      <c r="D154" s="186" t="s">
        <v>143</v>
      </c>
      <c r="E154" s="187" t="s">
        <v>267</v>
      </c>
      <c r="F154" s="188" t="s">
        <v>268</v>
      </c>
      <c r="G154" s="189" t="s">
        <v>167</v>
      </c>
      <c r="H154" s="190">
        <v>72.64</v>
      </c>
      <c r="I154" s="191"/>
      <c r="J154" s="192">
        <f>ROUND(I154*H154,2)</f>
        <v>0</v>
      </c>
      <c r="K154" s="188" t="s">
        <v>147</v>
      </c>
      <c r="L154" s="59"/>
      <c r="M154" s="193" t="s">
        <v>21</v>
      </c>
      <c r="N154" s="194" t="s">
        <v>45</v>
      </c>
      <c r="O154" s="40"/>
      <c r="P154" s="195">
        <f>O154*H154</f>
        <v>0</v>
      </c>
      <c r="Q154" s="195">
        <v>2.45329</v>
      </c>
      <c r="R154" s="195">
        <f>Q154*H154</f>
        <v>178.2069856</v>
      </c>
      <c r="S154" s="195">
        <v>0</v>
      </c>
      <c r="T154" s="196">
        <f>S154*H154</f>
        <v>0</v>
      </c>
      <c r="AR154" s="22" t="s">
        <v>148</v>
      </c>
      <c r="AT154" s="22" t="s">
        <v>143</v>
      </c>
      <c r="AU154" s="22" t="s">
        <v>84</v>
      </c>
      <c r="AY154" s="22" t="s">
        <v>141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22" t="s">
        <v>82</v>
      </c>
      <c r="BK154" s="197">
        <f>ROUND(I154*H154,2)</f>
        <v>0</v>
      </c>
      <c r="BL154" s="22" t="s">
        <v>148</v>
      </c>
      <c r="BM154" s="22" t="s">
        <v>269</v>
      </c>
    </row>
    <row r="155" spans="2:51" s="11" customFormat="1" ht="13.5">
      <c r="B155" s="198"/>
      <c r="C155" s="199"/>
      <c r="D155" s="200" t="s">
        <v>153</v>
      </c>
      <c r="E155" s="201" t="s">
        <v>21</v>
      </c>
      <c r="F155" s="202" t="s">
        <v>270</v>
      </c>
      <c r="G155" s="199"/>
      <c r="H155" s="203">
        <v>72.5</v>
      </c>
      <c r="I155" s="204"/>
      <c r="J155" s="199"/>
      <c r="K155" s="199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153</v>
      </c>
      <c r="AU155" s="209" t="s">
        <v>84</v>
      </c>
      <c r="AV155" s="11" t="s">
        <v>84</v>
      </c>
      <c r="AW155" s="11" t="s">
        <v>37</v>
      </c>
      <c r="AX155" s="11" t="s">
        <v>74</v>
      </c>
      <c r="AY155" s="209" t="s">
        <v>141</v>
      </c>
    </row>
    <row r="156" spans="2:51" s="11" customFormat="1" ht="13.5">
      <c r="B156" s="198"/>
      <c r="C156" s="199"/>
      <c r="D156" s="200" t="s">
        <v>153</v>
      </c>
      <c r="E156" s="201" t="s">
        <v>21</v>
      </c>
      <c r="F156" s="202" t="s">
        <v>271</v>
      </c>
      <c r="G156" s="199"/>
      <c r="H156" s="203">
        <v>0.14</v>
      </c>
      <c r="I156" s="204"/>
      <c r="J156" s="199"/>
      <c r="K156" s="199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153</v>
      </c>
      <c r="AU156" s="209" t="s">
        <v>84</v>
      </c>
      <c r="AV156" s="11" t="s">
        <v>84</v>
      </c>
      <c r="AW156" s="11" t="s">
        <v>37</v>
      </c>
      <c r="AX156" s="11" t="s">
        <v>74</v>
      </c>
      <c r="AY156" s="209" t="s">
        <v>141</v>
      </c>
    </row>
    <row r="157" spans="2:51" s="12" customFormat="1" ht="13.5">
      <c r="B157" s="220"/>
      <c r="C157" s="221"/>
      <c r="D157" s="200" t="s">
        <v>153</v>
      </c>
      <c r="E157" s="222" t="s">
        <v>21</v>
      </c>
      <c r="F157" s="223" t="s">
        <v>231</v>
      </c>
      <c r="G157" s="221"/>
      <c r="H157" s="224">
        <v>72.64</v>
      </c>
      <c r="I157" s="225"/>
      <c r="J157" s="221"/>
      <c r="K157" s="221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153</v>
      </c>
      <c r="AU157" s="230" t="s">
        <v>84</v>
      </c>
      <c r="AV157" s="12" t="s">
        <v>148</v>
      </c>
      <c r="AW157" s="12" t="s">
        <v>37</v>
      </c>
      <c r="AX157" s="12" t="s">
        <v>82</v>
      </c>
      <c r="AY157" s="230" t="s">
        <v>141</v>
      </c>
    </row>
    <row r="158" spans="2:65" s="1" customFormat="1" ht="16.5" customHeight="1">
      <c r="B158" s="39"/>
      <c r="C158" s="186" t="s">
        <v>272</v>
      </c>
      <c r="D158" s="186" t="s">
        <v>143</v>
      </c>
      <c r="E158" s="187" t="s">
        <v>273</v>
      </c>
      <c r="F158" s="188" t="s">
        <v>274</v>
      </c>
      <c r="G158" s="189" t="s">
        <v>275</v>
      </c>
      <c r="H158" s="190">
        <v>2.708</v>
      </c>
      <c r="I158" s="191"/>
      <c r="J158" s="192">
        <f>ROUND(I158*H158,2)</f>
        <v>0</v>
      </c>
      <c r="K158" s="188" t="s">
        <v>147</v>
      </c>
      <c r="L158" s="59"/>
      <c r="M158" s="193" t="s">
        <v>21</v>
      </c>
      <c r="N158" s="194" t="s">
        <v>45</v>
      </c>
      <c r="O158" s="40"/>
      <c r="P158" s="195">
        <f>O158*H158</f>
        <v>0</v>
      </c>
      <c r="Q158" s="195">
        <v>1.06277</v>
      </c>
      <c r="R158" s="195">
        <f>Q158*H158</f>
        <v>2.87798116</v>
      </c>
      <c r="S158" s="195">
        <v>0</v>
      </c>
      <c r="T158" s="196">
        <f>S158*H158</f>
        <v>0</v>
      </c>
      <c r="AR158" s="22" t="s">
        <v>148</v>
      </c>
      <c r="AT158" s="22" t="s">
        <v>143</v>
      </c>
      <c r="AU158" s="22" t="s">
        <v>84</v>
      </c>
      <c r="AY158" s="22" t="s">
        <v>141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22" t="s">
        <v>82</v>
      </c>
      <c r="BK158" s="197">
        <f>ROUND(I158*H158,2)</f>
        <v>0</v>
      </c>
      <c r="BL158" s="22" t="s">
        <v>148</v>
      </c>
      <c r="BM158" s="22" t="s">
        <v>276</v>
      </c>
    </row>
    <row r="159" spans="2:51" s="11" customFormat="1" ht="13.5">
      <c r="B159" s="198"/>
      <c r="C159" s="199"/>
      <c r="D159" s="200" t="s">
        <v>153</v>
      </c>
      <c r="E159" s="201" t="s">
        <v>21</v>
      </c>
      <c r="F159" s="202" t="s">
        <v>277</v>
      </c>
      <c r="G159" s="199"/>
      <c r="H159" s="203">
        <v>2.708</v>
      </c>
      <c r="I159" s="204"/>
      <c r="J159" s="199"/>
      <c r="K159" s="199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153</v>
      </c>
      <c r="AU159" s="209" t="s">
        <v>84</v>
      </c>
      <c r="AV159" s="11" t="s">
        <v>84</v>
      </c>
      <c r="AW159" s="11" t="s">
        <v>37</v>
      </c>
      <c r="AX159" s="11" t="s">
        <v>82</v>
      </c>
      <c r="AY159" s="209" t="s">
        <v>141</v>
      </c>
    </row>
    <row r="160" spans="2:63" s="10" customFormat="1" ht="29.85" customHeight="1">
      <c r="B160" s="170"/>
      <c r="C160" s="171"/>
      <c r="D160" s="172" t="s">
        <v>73</v>
      </c>
      <c r="E160" s="184" t="s">
        <v>184</v>
      </c>
      <c r="F160" s="184" t="s">
        <v>278</v>
      </c>
      <c r="G160" s="171"/>
      <c r="H160" s="171"/>
      <c r="I160" s="174"/>
      <c r="J160" s="185">
        <f>BK160</f>
        <v>0</v>
      </c>
      <c r="K160" s="171"/>
      <c r="L160" s="176"/>
      <c r="M160" s="177"/>
      <c r="N160" s="178"/>
      <c r="O160" s="178"/>
      <c r="P160" s="179">
        <f>SUM(P161:P169)</f>
        <v>0</v>
      </c>
      <c r="Q160" s="178"/>
      <c r="R160" s="179">
        <f>SUM(R161:R169)</f>
        <v>4.289000000000001</v>
      </c>
      <c r="S160" s="178"/>
      <c r="T160" s="180">
        <f>SUM(T161:T169)</f>
        <v>18151.58</v>
      </c>
      <c r="AR160" s="181" t="s">
        <v>82</v>
      </c>
      <c r="AT160" s="182" t="s">
        <v>73</v>
      </c>
      <c r="AU160" s="182" t="s">
        <v>82</v>
      </c>
      <c r="AY160" s="181" t="s">
        <v>141</v>
      </c>
      <c r="BK160" s="183">
        <f>SUM(BK161:BK169)</f>
        <v>0</v>
      </c>
    </row>
    <row r="161" spans="2:65" s="1" customFormat="1" ht="38.25" customHeight="1">
      <c r="B161" s="39"/>
      <c r="C161" s="186" t="s">
        <v>279</v>
      </c>
      <c r="D161" s="186" t="s">
        <v>143</v>
      </c>
      <c r="E161" s="187" t="s">
        <v>280</v>
      </c>
      <c r="F161" s="188" t="s">
        <v>281</v>
      </c>
      <c r="G161" s="189" t="s">
        <v>282</v>
      </c>
      <c r="H161" s="190">
        <v>20</v>
      </c>
      <c r="I161" s="191"/>
      <c r="J161" s="192">
        <f aca="true" t="shared" si="0" ref="J161:J167">ROUND(I161*H161,2)</f>
        <v>0</v>
      </c>
      <c r="K161" s="188" t="s">
        <v>147</v>
      </c>
      <c r="L161" s="59"/>
      <c r="M161" s="193" t="s">
        <v>21</v>
      </c>
      <c r="N161" s="194" t="s">
        <v>45</v>
      </c>
      <c r="O161" s="40"/>
      <c r="P161" s="195">
        <f aca="true" t="shared" si="1" ref="P161:P167">O161*H161</f>
        <v>0</v>
      </c>
      <c r="Q161" s="195">
        <v>0.1554</v>
      </c>
      <c r="R161" s="195">
        <f aca="true" t="shared" si="2" ref="R161:R167">Q161*H161</f>
        <v>3.108</v>
      </c>
      <c r="S161" s="195">
        <v>0</v>
      </c>
      <c r="T161" s="196">
        <f aca="true" t="shared" si="3" ref="T161:T167">S161*H161</f>
        <v>0</v>
      </c>
      <c r="AR161" s="22" t="s">
        <v>148</v>
      </c>
      <c r="AT161" s="22" t="s">
        <v>143</v>
      </c>
      <c r="AU161" s="22" t="s">
        <v>84</v>
      </c>
      <c r="AY161" s="22" t="s">
        <v>141</v>
      </c>
      <c r="BE161" s="197">
        <f aca="true" t="shared" si="4" ref="BE161:BE167">IF(N161="základní",J161,0)</f>
        <v>0</v>
      </c>
      <c r="BF161" s="197">
        <f aca="true" t="shared" si="5" ref="BF161:BF167">IF(N161="snížená",J161,0)</f>
        <v>0</v>
      </c>
      <c r="BG161" s="197">
        <f aca="true" t="shared" si="6" ref="BG161:BG167">IF(N161="zákl. přenesená",J161,0)</f>
        <v>0</v>
      </c>
      <c r="BH161" s="197">
        <f aca="true" t="shared" si="7" ref="BH161:BH167">IF(N161="sníž. přenesená",J161,0)</f>
        <v>0</v>
      </c>
      <c r="BI161" s="197">
        <f aca="true" t="shared" si="8" ref="BI161:BI167">IF(N161="nulová",J161,0)</f>
        <v>0</v>
      </c>
      <c r="BJ161" s="22" t="s">
        <v>82</v>
      </c>
      <c r="BK161" s="197">
        <f aca="true" t="shared" si="9" ref="BK161:BK167">ROUND(I161*H161,2)</f>
        <v>0</v>
      </c>
      <c r="BL161" s="22" t="s">
        <v>148</v>
      </c>
      <c r="BM161" s="22" t="s">
        <v>283</v>
      </c>
    </row>
    <row r="162" spans="2:65" s="1" customFormat="1" ht="16.5" customHeight="1">
      <c r="B162" s="39"/>
      <c r="C162" s="210" t="s">
        <v>284</v>
      </c>
      <c r="D162" s="210" t="s">
        <v>204</v>
      </c>
      <c r="E162" s="211" t="s">
        <v>285</v>
      </c>
      <c r="F162" s="212" t="s">
        <v>286</v>
      </c>
      <c r="G162" s="213" t="s">
        <v>282</v>
      </c>
      <c r="H162" s="214">
        <v>20</v>
      </c>
      <c r="I162" s="215"/>
      <c r="J162" s="216">
        <f t="shared" si="0"/>
        <v>0</v>
      </c>
      <c r="K162" s="212" t="s">
        <v>147</v>
      </c>
      <c r="L162" s="217"/>
      <c r="M162" s="218" t="s">
        <v>21</v>
      </c>
      <c r="N162" s="219" t="s">
        <v>45</v>
      </c>
      <c r="O162" s="40"/>
      <c r="P162" s="195">
        <f t="shared" si="1"/>
        <v>0</v>
      </c>
      <c r="Q162" s="195">
        <v>0.058</v>
      </c>
      <c r="R162" s="195">
        <f t="shared" si="2"/>
        <v>1.1600000000000001</v>
      </c>
      <c r="S162" s="195">
        <v>0</v>
      </c>
      <c r="T162" s="196">
        <f t="shared" si="3"/>
        <v>0</v>
      </c>
      <c r="AR162" s="22" t="s">
        <v>179</v>
      </c>
      <c r="AT162" s="22" t="s">
        <v>204</v>
      </c>
      <c r="AU162" s="22" t="s">
        <v>84</v>
      </c>
      <c r="AY162" s="22" t="s">
        <v>141</v>
      </c>
      <c r="BE162" s="197">
        <f t="shared" si="4"/>
        <v>0</v>
      </c>
      <c r="BF162" s="197">
        <f t="shared" si="5"/>
        <v>0</v>
      </c>
      <c r="BG162" s="197">
        <f t="shared" si="6"/>
        <v>0</v>
      </c>
      <c r="BH162" s="197">
        <f t="shared" si="7"/>
        <v>0</v>
      </c>
      <c r="BI162" s="197">
        <f t="shared" si="8"/>
        <v>0</v>
      </c>
      <c r="BJ162" s="22" t="s">
        <v>82</v>
      </c>
      <c r="BK162" s="197">
        <f t="shared" si="9"/>
        <v>0</v>
      </c>
      <c r="BL162" s="22" t="s">
        <v>148</v>
      </c>
      <c r="BM162" s="22" t="s">
        <v>287</v>
      </c>
    </row>
    <row r="163" spans="2:65" s="1" customFormat="1" ht="25.5" customHeight="1">
      <c r="B163" s="39"/>
      <c r="C163" s="186" t="s">
        <v>288</v>
      </c>
      <c r="D163" s="186" t="s">
        <v>143</v>
      </c>
      <c r="E163" s="187" t="s">
        <v>289</v>
      </c>
      <c r="F163" s="188" t="s">
        <v>290</v>
      </c>
      <c r="G163" s="189" t="s">
        <v>146</v>
      </c>
      <c r="H163" s="190">
        <v>500</v>
      </c>
      <c r="I163" s="191"/>
      <c r="J163" s="192">
        <f t="shared" si="0"/>
        <v>0</v>
      </c>
      <c r="K163" s="188" t="s">
        <v>147</v>
      </c>
      <c r="L163" s="59"/>
      <c r="M163" s="193" t="s">
        <v>21</v>
      </c>
      <c r="N163" s="194" t="s">
        <v>45</v>
      </c>
      <c r="O163" s="40"/>
      <c r="P163" s="195">
        <f t="shared" si="1"/>
        <v>0</v>
      </c>
      <c r="Q163" s="195">
        <v>0</v>
      </c>
      <c r="R163" s="195">
        <f t="shared" si="2"/>
        <v>0</v>
      </c>
      <c r="S163" s="195">
        <v>0.02</v>
      </c>
      <c r="T163" s="196">
        <f t="shared" si="3"/>
        <v>10</v>
      </c>
      <c r="AR163" s="22" t="s">
        <v>148</v>
      </c>
      <c r="AT163" s="22" t="s">
        <v>143</v>
      </c>
      <c r="AU163" s="22" t="s">
        <v>84</v>
      </c>
      <c r="AY163" s="22" t="s">
        <v>141</v>
      </c>
      <c r="BE163" s="197">
        <f t="shared" si="4"/>
        <v>0</v>
      </c>
      <c r="BF163" s="197">
        <f t="shared" si="5"/>
        <v>0</v>
      </c>
      <c r="BG163" s="197">
        <f t="shared" si="6"/>
        <v>0</v>
      </c>
      <c r="BH163" s="197">
        <f t="shared" si="7"/>
        <v>0</v>
      </c>
      <c r="BI163" s="197">
        <f t="shared" si="8"/>
        <v>0</v>
      </c>
      <c r="BJ163" s="22" t="s">
        <v>82</v>
      </c>
      <c r="BK163" s="197">
        <f t="shared" si="9"/>
        <v>0</v>
      </c>
      <c r="BL163" s="22" t="s">
        <v>148</v>
      </c>
      <c r="BM163" s="22" t="s">
        <v>291</v>
      </c>
    </row>
    <row r="164" spans="2:65" s="1" customFormat="1" ht="38.25" customHeight="1">
      <c r="B164" s="39"/>
      <c r="C164" s="186" t="s">
        <v>292</v>
      </c>
      <c r="D164" s="186" t="s">
        <v>143</v>
      </c>
      <c r="E164" s="187" t="s">
        <v>293</v>
      </c>
      <c r="F164" s="188" t="s">
        <v>294</v>
      </c>
      <c r="G164" s="189" t="s">
        <v>146</v>
      </c>
      <c r="H164" s="190">
        <v>500</v>
      </c>
      <c r="I164" s="191"/>
      <c r="J164" s="192">
        <f t="shared" si="0"/>
        <v>0</v>
      </c>
      <c r="K164" s="188" t="s">
        <v>147</v>
      </c>
      <c r="L164" s="59"/>
      <c r="M164" s="193" t="s">
        <v>21</v>
      </c>
      <c r="N164" s="194" t="s">
        <v>45</v>
      </c>
      <c r="O164" s="40"/>
      <c r="P164" s="195">
        <f t="shared" si="1"/>
        <v>0</v>
      </c>
      <c r="Q164" s="195">
        <v>0</v>
      </c>
      <c r="R164" s="195">
        <f t="shared" si="2"/>
        <v>0</v>
      </c>
      <c r="S164" s="195">
        <v>0.02</v>
      </c>
      <c r="T164" s="196">
        <f t="shared" si="3"/>
        <v>10</v>
      </c>
      <c r="AR164" s="22" t="s">
        <v>148</v>
      </c>
      <c r="AT164" s="22" t="s">
        <v>143</v>
      </c>
      <c r="AU164" s="22" t="s">
        <v>84</v>
      </c>
      <c r="AY164" s="22" t="s">
        <v>141</v>
      </c>
      <c r="BE164" s="197">
        <f t="shared" si="4"/>
        <v>0</v>
      </c>
      <c r="BF164" s="197">
        <f t="shared" si="5"/>
        <v>0</v>
      </c>
      <c r="BG164" s="197">
        <f t="shared" si="6"/>
        <v>0</v>
      </c>
      <c r="BH164" s="197">
        <f t="shared" si="7"/>
        <v>0</v>
      </c>
      <c r="BI164" s="197">
        <f t="shared" si="8"/>
        <v>0</v>
      </c>
      <c r="BJ164" s="22" t="s">
        <v>82</v>
      </c>
      <c r="BK164" s="197">
        <f t="shared" si="9"/>
        <v>0</v>
      </c>
      <c r="BL164" s="22" t="s">
        <v>148</v>
      </c>
      <c r="BM164" s="22" t="s">
        <v>295</v>
      </c>
    </row>
    <row r="165" spans="2:65" s="1" customFormat="1" ht="25.5" customHeight="1">
      <c r="B165" s="39"/>
      <c r="C165" s="186" t="s">
        <v>296</v>
      </c>
      <c r="D165" s="186" t="s">
        <v>143</v>
      </c>
      <c r="E165" s="187" t="s">
        <v>297</v>
      </c>
      <c r="F165" s="188" t="s">
        <v>298</v>
      </c>
      <c r="G165" s="189" t="s">
        <v>146</v>
      </c>
      <c r="H165" s="190">
        <v>100</v>
      </c>
      <c r="I165" s="191"/>
      <c r="J165" s="192">
        <f t="shared" si="0"/>
        <v>0</v>
      </c>
      <c r="K165" s="188" t="s">
        <v>147</v>
      </c>
      <c r="L165" s="59"/>
      <c r="M165" s="193" t="s">
        <v>21</v>
      </c>
      <c r="N165" s="194" t="s">
        <v>45</v>
      </c>
      <c r="O165" s="40"/>
      <c r="P165" s="195">
        <f t="shared" si="1"/>
        <v>0</v>
      </c>
      <c r="Q165" s="195">
        <v>0.00021</v>
      </c>
      <c r="R165" s="195">
        <f t="shared" si="2"/>
        <v>0.021</v>
      </c>
      <c r="S165" s="195">
        <v>0</v>
      </c>
      <c r="T165" s="196">
        <f t="shared" si="3"/>
        <v>0</v>
      </c>
      <c r="AR165" s="22" t="s">
        <v>148</v>
      </c>
      <c r="AT165" s="22" t="s">
        <v>143</v>
      </c>
      <c r="AU165" s="22" t="s">
        <v>84</v>
      </c>
      <c r="AY165" s="22" t="s">
        <v>141</v>
      </c>
      <c r="BE165" s="197">
        <f t="shared" si="4"/>
        <v>0</v>
      </c>
      <c r="BF165" s="197">
        <f t="shared" si="5"/>
        <v>0</v>
      </c>
      <c r="BG165" s="197">
        <f t="shared" si="6"/>
        <v>0</v>
      </c>
      <c r="BH165" s="197">
        <f t="shared" si="7"/>
        <v>0</v>
      </c>
      <c r="BI165" s="197">
        <f t="shared" si="8"/>
        <v>0</v>
      </c>
      <c r="BJ165" s="22" t="s">
        <v>82</v>
      </c>
      <c r="BK165" s="197">
        <f t="shared" si="9"/>
        <v>0</v>
      </c>
      <c r="BL165" s="22" t="s">
        <v>148</v>
      </c>
      <c r="BM165" s="22" t="s">
        <v>299</v>
      </c>
    </row>
    <row r="166" spans="2:65" s="1" customFormat="1" ht="38.25" customHeight="1">
      <c r="B166" s="39"/>
      <c r="C166" s="186" t="s">
        <v>300</v>
      </c>
      <c r="D166" s="186" t="s">
        <v>143</v>
      </c>
      <c r="E166" s="187" t="s">
        <v>301</v>
      </c>
      <c r="F166" s="188" t="s">
        <v>302</v>
      </c>
      <c r="G166" s="189" t="s">
        <v>167</v>
      </c>
      <c r="H166" s="190">
        <v>33577</v>
      </c>
      <c r="I166" s="191"/>
      <c r="J166" s="192">
        <f t="shared" si="0"/>
        <v>0</v>
      </c>
      <c r="K166" s="188" t="s">
        <v>147</v>
      </c>
      <c r="L166" s="59"/>
      <c r="M166" s="193" t="s">
        <v>21</v>
      </c>
      <c r="N166" s="194" t="s">
        <v>45</v>
      </c>
      <c r="O166" s="40"/>
      <c r="P166" s="195">
        <f t="shared" si="1"/>
        <v>0</v>
      </c>
      <c r="Q166" s="195">
        <v>0</v>
      </c>
      <c r="R166" s="195">
        <f t="shared" si="2"/>
        <v>0</v>
      </c>
      <c r="S166" s="195">
        <v>0.54</v>
      </c>
      <c r="T166" s="196">
        <f t="shared" si="3"/>
        <v>18131.58</v>
      </c>
      <c r="AR166" s="22" t="s">
        <v>148</v>
      </c>
      <c r="AT166" s="22" t="s">
        <v>143</v>
      </c>
      <c r="AU166" s="22" t="s">
        <v>84</v>
      </c>
      <c r="AY166" s="22" t="s">
        <v>141</v>
      </c>
      <c r="BE166" s="197">
        <f t="shared" si="4"/>
        <v>0</v>
      </c>
      <c r="BF166" s="197">
        <f t="shared" si="5"/>
        <v>0</v>
      </c>
      <c r="BG166" s="197">
        <f t="shared" si="6"/>
        <v>0</v>
      </c>
      <c r="BH166" s="197">
        <f t="shared" si="7"/>
        <v>0</v>
      </c>
      <c r="BI166" s="197">
        <f t="shared" si="8"/>
        <v>0</v>
      </c>
      <c r="BJ166" s="22" t="s">
        <v>82</v>
      </c>
      <c r="BK166" s="197">
        <f t="shared" si="9"/>
        <v>0</v>
      </c>
      <c r="BL166" s="22" t="s">
        <v>148</v>
      </c>
      <c r="BM166" s="22" t="s">
        <v>303</v>
      </c>
    </row>
    <row r="167" spans="2:65" s="1" customFormat="1" ht="16.5" customHeight="1">
      <c r="B167" s="39"/>
      <c r="C167" s="186" t="s">
        <v>304</v>
      </c>
      <c r="D167" s="186" t="s">
        <v>143</v>
      </c>
      <c r="E167" s="187" t="s">
        <v>305</v>
      </c>
      <c r="F167" s="188" t="s">
        <v>306</v>
      </c>
      <c r="G167" s="189" t="s">
        <v>146</v>
      </c>
      <c r="H167" s="190">
        <v>61.2</v>
      </c>
      <c r="I167" s="191"/>
      <c r="J167" s="192">
        <f t="shared" si="0"/>
        <v>0</v>
      </c>
      <c r="K167" s="188" t="s">
        <v>147</v>
      </c>
      <c r="L167" s="59"/>
      <c r="M167" s="193" t="s">
        <v>21</v>
      </c>
      <c r="N167" s="194" t="s">
        <v>45</v>
      </c>
      <c r="O167" s="40"/>
      <c r="P167" s="195">
        <f t="shared" si="1"/>
        <v>0</v>
      </c>
      <c r="Q167" s="195">
        <v>0</v>
      </c>
      <c r="R167" s="195">
        <f t="shared" si="2"/>
        <v>0</v>
      </c>
      <c r="S167" s="195">
        <v>0</v>
      </c>
      <c r="T167" s="196">
        <f t="shared" si="3"/>
        <v>0</v>
      </c>
      <c r="AR167" s="22" t="s">
        <v>148</v>
      </c>
      <c r="AT167" s="22" t="s">
        <v>143</v>
      </c>
      <c r="AU167" s="22" t="s">
        <v>84</v>
      </c>
      <c r="AY167" s="22" t="s">
        <v>141</v>
      </c>
      <c r="BE167" s="197">
        <f t="shared" si="4"/>
        <v>0</v>
      </c>
      <c r="BF167" s="197">
        <f t="shared" si="5"/>
        <v>0</v>
      </c>
      <c r="BG167" s="197">
        <f t="shared" si="6"/>
        <v>0</v>
      </c>
      <c r="BH167" s="197">
        <f t="shared" si="7"/>
        <v>0</v>
      </c>
      <c r="BI167" s="197">
        <f t="shared" si="8"/>
        <v>0</v>
      </c>
      <c r="BJ167" s="22" t="s">
        <v>82</v>
      </c>
      <c r="BK167" s="197">
        <f t="shared" si="9"/>
        <v>0</v>
      </c>
      <c r="BL167" s="22" t="s">
        <v>148</v>
      </c>
      <c r="BM167" s="22" t="s">
        <v>307</v>
      </c>
    </row>
    <row r="168" spans="2:51" s="11" customFormat="1" ht="13.5">
      <c r="B168" s="198"/>
      <c r="C168" s="199"/>
      <c r="D168" s="200" t="s">
        <v>153</v>
      </c>
      <c r="E168" s="201" t="s">
        <v>21</v>
      </c>
      <c r="F168" s="202" t="s">
        <v>308</v>
      </c>
      <c r="G168" s="199"/>
      <c r="H168" s="203">
        <v>61.2</v>
      </c>
      <c r="I168" s="204"/>
      <c r="J168" s="199"/>
      <c r="K168" s="199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153</v>
      </c>
      <c r="AU168" s="209" t="s">
        <v>84</v>
      </c>
      <c r="AV168" s="11" t="s">
        <v>84</v>
      </c>
      <c r="AW168" s="11" t="s">
        <v>37</v>
      </c>
      <c r="AX168" s="11" t="s">
        <v>82</v>
      </c>
      <c r="AY168" s="209" t="s">
        <v>141</v>
      </c>
    </row>
    <row r="169" spans="2:65" s="1" customFormat="1" ht="16.5" customHeight="1">
      <c r="B169" s="39"/>
      <c r="C169" s="186" t="s">
        <v>309</v>
      </c>
      <c r="D169" s="186" t="s">
        <v>143</v>
      </c>
      <c r="E169" s="187" t="s">
        <v>310</v>
      </c>
      <c r="F169" s="188" t="s">
        <v>311</v>
      </c>
      <c r="G169" s="189" t="s">
        <v>312</v>
      </c>
      <c r="H169" s="190">
        <v>1</v>
      </c>
      <c r="I169" s="191"/>
      <c r="J169" s="192">
        <f>ROUND(I169*H169,2)</f>
        <v>0</v>
      </c>
      <c r="K169" s="188" t="s">
        <v>21</v>
      </c>
      <c r="L169" s="59"/>
      <c r="M169" s="193" t="s">
        <v>21</v>
      </c>
      <c r="N169" s="194" t="s">
        <v>45</v>
      </c>
      <c r="O169" s="40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AR169" s="22" t="s">
        <v>148</v>
      </c>
      <c r="AT169" s="22" t="s">
        <v>143</v>
      </c>
      <c r="AU169" s="22" t="s">
        <v>84</v>
      </c>
      <c r="AY169" s="22" t="s">
        <v>141</v>
      </c>
      <c r="BE169" s="197">
        <f>IF(N169="základní",J169,0)</f>
        <v>0</v>
      </c>
      <c r="BF169" s="197">
        <f>IF(N169="snížená",J169,0)</f>
        <v>0</v>
      </c>
      <c r="BG169" s="197">
        <f>IF(N169="zákl. přenesená",J169,0)</f>
        <v>0</v>
      </c>
      <c r="BH169" s="197">
        <f>IF(N169="sníž. přenesená",J169,0)</f>
        <v>0</v>
      </c>
      <c r="BI169" s="197">
        <f>IF(N169="nulová",J169,0)</f>
        <v>0</v>
      </c>
      <c r="BJ169" s="22" t="s">
        <v>82</v>
      </c>
      <c r="BK169" s="197">
        <f>ROUND(I169*H169,2)</f>
        <v>0</v>
      </c>
      <c r="BL169" s="22" t="s">
        <v>148</v>
      </c>
      <c r="BM169" s="22" t="s">
        <v>313</v>
      </c>
    </row>
    <row r="170" spans="2:63" s="10" customFormat="1" ht="29.85" customHeight="1">
      <c r="B170" s="170"/>
      <c r="C170" s="171"/>
      <c r="D170" s="172" t="s">
        <v>73</v>
      </c>
      <c r="E170" s="184" t="s">
        <v>314</v>
      </c>
      <c r="F170" s="184" t="s">
        <v>315</v>
      </c>
      <c r="G170" s="171"/>
      <c r="H170" s="171"/>
      <c r="I170" s="174"/>
      <c r="J170" s="185">
        <f>BK170</f>
        <v>0</v>
      </c>
      <c r="K170" s="171"/>
      <c r="L170" s="176"/>
      <c r="M170" s="177"/>
      <c r="N170" s="178"/>
      <c r="O170" s="178"/>
      <c r="P170" s="179">
        <f>SUM(P171:P201)</f>
        <v>0</v>
      </c>
      <c r="Q170" s="178"/>
      <c r="R170" s="179">
        <f>SUM(R171:R201)</f>
        <v>0</v>
      </c>
      <c r="S170" s="178"/>
      <c r="T170" s="180">
        <f>SUM(T171:T201)</f>
        <v>0</v>
      </c>
      <c r="AR170" s="181" t="s">
        <v>82</v>
      </c>
      <c r="AT170" s="182" t="s">
        <v>73</v>
      </c>
      <c r="AU170" s="182" t="s">
        <v>82</v>
      </c>
      <c r="AY170" s="181" t="s">
        <v>141</v>
      </c>
      <c r="BK170" s="183">
        <f>SUM(BK171:BK201)</f>
        <v>0</v>
      </c>
    </row>
    <row r="171" spans="2:65" s="1" customFormat="1" ht="25.5" customHeight="1">
      <c r="B171" s="39"/>
      <c r="C171" s="186" t="s">
        <v>316</v>
      </c>
      <c r="D171" s="186" t="s">
        <v>143</v>
      </c>
      <c r="E171" s="187" t="s">
        <v>317</v>
      </c>
      <c r="F171" s="188" t="s">
        <v>318</v>
      </c>
      <c r="G171" s="189" t="s">
        <v>275</v>
      </c>
      <c r="H171" s="190">
        <v>26883.64</v>
      </c>
      <c r="I171" s="191"/>
      <c r="J171" s="192">
        <f>ROUND(I171*H171,2)</f>
        <v>0</v>
      </c>
      <c r="K171" s="188" t="s">
        <v>147</v>
      </c>
      <c r="L171" s="59"/>
      <c r="M171" s="193" t="s">
        <v>21</v>
      </c>
      <c r="N171" s="194" t="s">
        <v>45</v>
      </c>
      <c r="O171" s="40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AR171" s="22" t="s">
        <v>148</v>
      </c>
      <c r="AT171" s="22" t="s">
        <v>143</v>
      </c>
      <c r="AU171" s="22" t="s">
        <v>84</v>
      </c>
      <c r="AY171" s="22" t="s">
        <v>141</v>
      </c>
      <c r="BE171" s="197">
        <f>IF(N171="základní",J171,0)</f>
        <v>0</v>
      </c>
      <c r="BF171" s="197">
        <f>IF(N171="snížená",J171,0)</f>
        <v>0</v>
      </c>
      <c r="BG171" s="197">
        <f>IF(N171="zákl. přenesená",J171,0)</f>
        <v>0</v>
      </c>
      <c r="BH171" s="197">
        <f>IF(N171="sníž. přenesená",J171,0)</f>
        <v>0</v>
      </c>
      <c r="BI171" s="197">
        <f>IF(N171="nulová",J171,0)</f>
        <v>0</v>
      </c>
      <c r="BJ171" s="22" t="s">
        <v>82</v>
      </c>
      <c r="BK171" s="197">
        <f>ROUND(I171*H171,2)</f>
        <v>0</v>
      </c>
      <c r="BL171" s="22" t="s">
        <v>148</v>
      </c>
      <c r="BM171" s="22" t="s">
        <v>319</v>
      </c>
    </row>
    <row r="172" spans="2:65" s="1" customFormat="1" ht="25.5" customHeight="1">
      <c r="B172" s="39"/>
      <c r="C172" s="186" t="s">
        <v>320</v>
      </c>
      <c r="D172" s="186" t="s">
        <v>143</v>
      </c>
      <c r="E172" s="187" t="s">
        <v>321</v>
      </c>
      <c r="F172" s="188" t="s">
        <v>322</v>
      </c>
      <c r="G172" s="189" t="s">
        <v>275</v>
      </c>
      <c r="H172" s="190">
        <v>26883.64</v>
      </c>
      <c r="I172" s="191"/>
      <c r="J172" s="192">
        <f>ROUND(I172*H172,2)</f>
        <v>0</v>
      </c>
      <c r="K172" s="188" t="s">
        <v>147</v>
      </c>
      <c r="L172" s="59"/>
      <c r="M172" s="193" t="s">
        <v>21</v>
      </c>
      <c r="N172" s="194" t="s">
        <v>45</v>
      </c>
      <c r="O172" s="40"/>
      <c r="P172" s="195">
        <f>O172*H172</f>
        <v>0</v>
      </c>
      <c r="Q172" s="195">
        <v>0</v>
      </c>
      <c r="R172" s="195">
        <f>Q172*H172</f>
        <v>0</v>
      </c>
      <c r="S172" s="195">
        <v>0</v>
      </c>
      <c r="T172" s="196">
        <f>S172*H172</f>
        <v>0</v>
      </c>
      <c r="AR172" s="22" t="s">
        <v>148</v>
      </c>
      <c r="AT172" s="22" t="s">
        <v>143</v>
      </c>
      <c r="AU172" s="22" t="s">
        <v>84</v>
      </c>
      <c r="AY172" s="22" t="s">
        <v>141</v>
      </c>
      <c r="BE172" s="197">
        <f>IF(N172="základní",J172,0)</f>
        <v>0</v>
      </c>
      <c r="BF172" s="197">
        <f>IF(N172="snížená",J172,0)</f>
        <v>0</v>
      </c>
      <c r="BG172" s="197">
        <f>IF(N172="zákl. přenesená",J172,0)</f>
        <v>0</v>
      </c>
      <c r="BH172" s="197">
        <f>IF(N172="sníž. přenesená",J172,0)</f>
        <v>0</v>
      </c>
      <c r="BI172" s="197">
        <f>IF(N172="nulová",J172,0)</f>
        <v>0</v>
      </c>
      <c r="BJ172" s="22" t="s">
        <v>82</v>
      </c>
      <c r="BK172" s="197">
        <f>ROUND(I172*H172,2)</f>
        <v>0</v>
      </c>
      <c r="BL172" s="22" t="s">
        <v>148</v>
      </c>
      <c r="BM172" s="22" t="s">
        <v>323</v>
      </c>
    </row>
    <row r="173" spans="2:65" s="1" customFormat="1" ht="25.5" customHeight="1">
      <c r="B173" s="39"/>
      <c r="C173" s="186" t="s">
        <v>324</v>
      </c>
      <c r="D173" s="186" t="s">
        <v>143</v>
      </c>
      <c r="E173" s="187" t="s">
        <v>325</v>
      </c>
      <c r="F173" s="188" t="s">
        <v>326</v>
      </c>
      <c r="G173" s="189" t="s">
        <v>275</v>
      </c>
      <c r="H173" s="190">
        <v>26883.64</v>
      </c>
      <c r="I173" s="191"/>
      <c r="J173" s="192">
        <f>ROUND(I173*H173,2)</f>
        <v>0</v>
      </c>
      <c r="K173" s="188" t="s">
        <v>147</v>
      </c>
      <c r="L173" s="59"/>
      <c r="M173" s="193" t="s">
        <v>21</v>
      </c>
      <c r="N173" s="194" t="s">
        <v>45</v>
      </c>
      <c r="O173" s="40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AR173" s="22" t="s">
        <v>148</v>
      </c>
      <c r="AT173" s="22" t="s">
        <v>143</v>
      </c>
      <c r="AU173" s="22" t="s">
        <v>84</v>
      </c>
      <c r="AY173" s="22" t="s">
        <v>141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22" t="s">
        <v>82</v>
      </c>
      <c r="BK173" s="197">
        <f>ROUND(I173*H173,2)</f>
        <v>0</v>
      </c>
      <c r="BL173" s="22" t="s">
        <v>148</v>
      </c>
      <c r="BM173" s="22" t="s">
        <v>327</v>
      </c>
    </row>
    <row r="174" spans="2:65" s="1" customFormat="1" ht="25.5" customHeight="1">
      <c r="B174" s="39"/>
      <c r="C174" s="186" t="s">
        <v>328</v>
      </c>
      <c r="D174" s="186" t="s">
        <v>143</v>
      </c>
      <c r="E174" s="187" t="s">
        <v>329</v>
      </c>
      <c r="F174" s="188" t="s">
        <v>330</v>
      </c>
      <c r="G174" s="189" t="s">
        <v>275</v>
      </c>
      <c r="H174" s="190">
        <v>26883.64</v>
      </c>
      <c r="I174" s="191"/>
      <c r="J174" s="192">
        <f>ROUND(I174*H174,2)</f>
        <v>0</v>
      </c>
      <c r="K174" s="188" t="s">
        <v>147</v>
      </c>
      <c r="L174" s="59"/>
      <c r="M174" s="193" t="s">
        <v>21</v>
      </c>
      <c r="N174" s="194" t="s">
        <v>45</v>
      </c>
      <c r="O174" s="40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AR174" s="22" t="s">
        <v>148</v>
      </c>
      <c r="AT174" s="22" t="s">
        <v>143</v>
      </c>
      <c r="AU174" s="22" t="s">
        <v>84</v>
      </c>
      <c r="AY174" s="22" t="s">
        <v>141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22" t="s">
        <v>82</v>
      </c>
      <c r="BK174" s="197">
        <f>ROUND(I174*H174,2)</f>
        <v>0</v>
      </c>
      <c r="BL174" s="22" t="s">
        <v>148</v>
      </c>
      <c r="BM174" s="22" t="s">
        <v>331</v>
      </c>
    </row>
    <row r="175" spans="2:65" s="1" customFormat="1" ht="25.5" customHeight="1">
      <c r="B175" s="39"/>
      <c r="C175" s="186" t="s">
        <v>332</v>
      </c>
      <c r="D175" s="186" t="s">
        <v>143</v>
      </c>
      <c r="E175" s="187" t="s">
        <v>333</v>
      </c>
      <c r="F175" s="188" t="s">
        <v>334</v>
      </c>
      <c r="G175" s="189" t="s">
        <v>275</v>
      </c>
      <c r="H175" s="190">
        <v>914043.76</v>
      </c>
      <c r="I175" s="191"/>
      <c r="J175" s="192">
        <f>ROUND(I175*H175,2)</f>
        <v>0</v>
      </c>
      <c r="K175" s="188" t="s">
        <v>147</v>
      </c>
      <c r="L175" s="59"/>
      <c r="M175" s="193" t="s">
        <v>21</v>
      </c>
      <c r="N175" s="194" t="s">
        <v>45</v>
      </c>
      <c r="O175" s="40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AR175" s="22" t="s">
        <v>148</v>
      </c>
      <c r="AT175" s="22" t="s">
        <v>143</v>
      </c>
      <c r="AU175" s="22" t="s">
        <v>84</v>
      </c>
      <c r="AY175" s="22" t="s">
        <v>141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22" t="s">
        <v>82</v>
      </c>
      <c r="BK175" s="197">
        <f>ROUND(I175*H175,2)</f>
        <v>0</v>
      </c>
      <c r="BL175" s="22" t="s">
        <v>148</v>
      </c>
      <c r="BM175" s="22" t="s">
        <v>335</v>
      </c>
    </row>
    <row r="176" spans="2:51" s="11" customFormat="1" ht="13.5">
      <c r="B176" s="198"/>
      <c r="C176" s="199"/>
      <c r="D176" s="200" t="s">
        <v>153</v>
      </c>
      <c r="E176" s="201" t="s">
        <v>21</v>
      </c>
      <c r="F176" s="202" t="s">
        <v>336</v>
      </c>
      <c r="G176" s="199"/>
      <c r="H176" s="203">
        <v>914043.76</v>
      </c>
      <c r="I176" s="204"/>
      <c r="J176" s="199"/>
      <c r="K176" s="199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153</v>
      </c>
      <c r="AU176" s="209" t="s">
        <v>84</v>
      </c>
      <c r="AV176" s="11" t="s">
        <v>84</v>
      </c>
      <c r="AW176" s="11" t="s">
        <v>37</v>
      </c>
      <c r="AX176" s="11" t="s">
        <v>82</v>
      </c>
      <c r="AY176" s="209" t="s">
        <v>141</v>
      </c>
    </row>
    <row r="177" spans="2:65" s="1" customFormat="1" ht="25.5" customHeight="1">
      <c r="B177" s="39"/>
      <c r="C177" s="186" t="s">
        <v>337</v>
      </c>
      <c r="D177" s="186" t="s">
        <v>143</v>
      </c>
      <c r="E177" s="187" t="s">
        <v>338</v>
      </c>
      <c r="F177" s="188" t="s">
        <v>339</v>
      </c>
      <c r="G177" s="189" t="s">
        <v>275</v>
      </c>
      <c r="H177" s="190">
        <v>26883.64</v>
      </c>
      <c r="I177" s="191"/>
      <c r="J177" s="192">
        <f>ROUND(I177*H177,2)</f>
        <v>0</v>
      </c>
      <c r="K177" s="188" t="s">
        <v>147</v>
      </c>
      <c r="L177" s="59"/>
      <c r="M177" s="193" t="s">
        <v>21</v>
      </c>
      <c r="N177" s="194" t="s">
        <v>45</v>
      </c>
      <c r="O177" s="40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AR177" s="22" t="s">
        <v>148</v>
      </c>
      <c r="AT177" s="22" t="s">
        <v>143</v>
      </c>
      <c r="AU177" s="22" t="s">
        <v>84</v>
      </c>
      <c r="AY177" s="22" t="s">
        <v>141</v>
      </c>
      <c r="BE177" s="197">
        <f>IF(N177="základní",J177,0)</f>
        <v>0</v>
      </c>
      <c r="BF177" s="197">
        <f>IF(N177="snížená",J177,0)</f>
        <v>0</v>
      </c>
      <c r="BG177" s="197">
        <f>IF(N177="zákl. přenesená",J177,0)</f>
        <v>0</v>
      </c>
      <c r="BH177" s="197">
        <f>IF(N177="sníž. přenesená",J177,0)</f>
        <v>0</v>
      </c>
      <c r="BI177" s="197">
        <f>IF(N177="nulová",J177,0)</f>
        <v>0</v>
      </c>
      <c r="BJ177" s="22" t="s">
        <v>82</v>
      </c>
      <c r="BK177" s="197">
        <f>ROUND(I177*H177,2)</f>
        <v>0</v>
      </c>
      <c r="BL177" s="22" t="s">
        <v>148</v>
      </c>
      <c r="BM177" s="22" t="s">
        <v>340</v>
      </c>
    </row>
    <row r="178" spans="2:65" s="1" customFormat="1" ht="38.25" customHeight="1">
      <c r="B178" s="39"/>
      <c r="C178" s="186" t="s">
        <v>341</v>
      </c>
      <c r="D178" s="186" t="s">
        <v>143</v>
      </c>
      <c r="E178" s="187" t="s">
        <v>342</v>
      </c>
      <c r="F178" s="188" t="s">
        <v>343</v>
      </c>
      <c r="G178" s="189" t="s">
        <v>275</v>
      </c>
      <c r="H178" s="190">
        <v>156.754</v>
      </c>
      <c r="I178" s="191"/>
      <c r="J178" s="192">
        <f>ROUND(I178*H178,2)</f>
        <v>0</v>
      </c>
      <c r="K178" s="188" t="s">
        <v>21</v>
      </c>
      <c r="L178" s="59"/>
      <c r="M178" s="193" t="s">
        <v>21</v>
      </c>
      <c r="N178" s="194" t="s">
        <v>45</v>
      </c>
      <c r="O178" s="40"/>
      <c r="P178" s="195">
        <f>O178*H178</f>
        <v>0</v>
      </c>
      <c r="Q178" s="195">
        <v>0</v>
      </c>
      <c r="R178" s="195">
        <f>Q178*H178</f>
        <v>0</v>
      </c>
      <c r="S178" s="195">
        <v>0</v>
      </c>
      <c r="T178" s="196">
        <f>S178*H178</f>
        <v>0</v>
      </c>
      <c r="AR178" s="22" t="s">
        <v>148</v>
      </c>
      <c r="AT178" s="22" t="s">
        <v>143</v>
      </c>
      <c r="AU178" s="22" t="s">
        <v>84</v>
      </c>
      <c r="AY178" s="22" t="s">
        <v>141</v>
      </c>
      <c r="BE178" s="197">
        <f>IF(N178="základní",J178,0)</f>
        <v>0</v>
      </c>
      <c r="BF178" s="197">
        <f>IF(N178="snížená",J178,0)</f>
        <v>0</v>
      </c>
      <c r="BG178" s="197">
        <f>IF(N178="zákl. přenesená",J178,0)</f>
        <v>0</v>
      </c>
      <c r="BH178" s="197">
        <f>IF(N178="sníž. přenesená",J178,0)</f>
        <v>0</v>
      </c>
      <c r="BI178" s="197">
        <f>IF(N178="nulová",J178,0)</f>
        <v>0</v>
      </c>
      <c r="BJ178" s="22" t="s">
        <v>82</v>
      </c>
      <c r="BK178" s="197">
        <f>ROUND(I178*H178,2)</f>
        <v>0</v>
      </c>
      <c r="BL178" s="22" t="s">
        <v>148</v>
      </c>
      <c r="BM178" s="22" t="s">
        <v>344</v>
      </c>
    </row>
    <row r="179" spans="2:51" s="11" customFormat="1" ht="13.5">
      <c r="B179" s="198"/>
      <c r="C179" s="199"/>
      <c r="D179" s="200" t="s">
        <v>153</v>
      </c>
      <c r="E179" s="201" t="s">
        <v>21</v>
      </c>
      <c r="F179" s="202" t="s">
        <v>345</v>
      </c>
      <c r="G179" s="199"/>
      <c r="H179" s="203">
        <v>156.754</v>
      </c>
      <c r="I179" s="204"/>
      <c r="J179" s="199"/>
      <c r="K179" s="199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153</v>
      </c>
      <c r="AU179" s="209" t="s">
        <v>84</v>
      </c>
      <c r="AV179" s="11" t="s">
        <v>84</v>
      </c>
      <c r="AW179" s="11" t="s">
        <v>37</v>
      </c>
      <c r="AX179" s="11" t="s">
        <v>82</v>
      </c>
      <c r="AY179" s="209" t="s">
        <v>141</v>
      </c>
    </row>
    <row r="180" spans="2:65" s="1" customFormat="1" ht="38.25" customHeight="1">
      <c r="B180" s="39"/>
      <c r="C180" s="186" t="s">
        <v>346</v>
      </c>
      <c r="D180" s="186" t="s">
        <v>143</v>
      </c>
      <c r="E180" s="187" t="s">
        <v>347</v>
      </c>
      <c r="F180" s="188" t="s">
        <v>348</v>
      </c>
      <c r="G180" s="189" t="s">
        <v>275</v>
      </c>
      <c r="H180" s="190">
        <v>254.969</v>
      </c>
      <c r="I180" s="191"/>
      <c r="J180" s="192">
        <f>ROUND(I180*H180,2)</f>
        <v>0</v>
      </c>
      <c r="K180" s="188" t="s">
        <v>21</v>
      </c>
      <c r="L180" s="59"/>
      <c r="M180" s="193" t="s">
        <v>21</v>
      </c>
      <c r="N180" s="194" t="s">
        <v>45</v>
      </c>
      <c r="O180" s="40"/>
      <c r="P180" s="195">
        <f>O180*H180</f>
        <v>0</v>
      </c>
      <c r="Q180" s="195">
        <v>0</v>
      </c>
      <c r="R180" s="195">
        <f>Q180*H180</f>
        <v>0</v>
      </c>
      <c r="S180" s="195">
        <v>0</v>
      </c>
      <c r="T180" s="196">
        <f>S180*H180</f>
        <v>0</v>
      </c>
      <c r="AR180" s="22" t="s">
        <v>148</v>
      </c>
      <c r="AT180" s="22" t="s">
        <v>143</v>
      </c>
      <c r="AU180" s="22" t="s">
        <v>84</v>
      </c>
      <c r="AY180" s="22" t="s">
        <v>141</v>
      </c>
      <c r="BE180" s="197">
        <f>IF(N180="základní",J180,0)</f>
        <v>0</v>
      </c>
      <c r="BF180" s="197">
        <f>IF(N180="snížená",J180,0)</f>
        <v>0</v>
      </c>
      <c r="BG180" s="197">
        <f>IF(N180="zákl. přenesená",J180,0)</f>
        <v>0</v>
      </c>
      <c r="BH180" s="197">
        <f>IF(N180="sníž. přenesená",J180,0)</f>
        <v>0</v>
      </c>
      <c r="BI180" s="197">
        <f>IF(N180="nulová",J180,0)</f>
        <v>0</v>
      </c>
      <c r="BJ180" s="22" t="s">
        <v>82</v>
      </c>
      <c r="BK180" s="197">
        <f>ROUND(I180*H180,2)</f>
        <v>0</v>
      </c>
      <c r="BL180" s="22" t="s">
        <v>148</v>
      </c>
      <c r="BM180" s="22" t="s">
        <v>349</v>
      </c>
    </row>
    <row r="181" spans="2:51" s="11" customFormat="1" ht="13.5">
      <c r="B181" s="198"/>
      <c r="C181" s="199"/>
      <c r="D181" s="200" t="s">
        <v>153</v>
      </c>
      <c r="E181" s="201" t="s">
        <v>21</v>
      </c>
      <c r="F181" s="202" t="s">
        <v>350</v>
      </c>
      <c r="G181" s="199"/>
      <c r="H181" s="203">
        <v>254.969</v>
      </c>
      <c r="I181" s="204"/>
      <c r="J181" s="199"/>
      <c r="K181" s="199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153</v>
      </c>
      <c r="AU181" s="209" t="s">
        <v>84</v>
      </c>
      <c r="AV181" s="11" t="s">
        <v>84</v>
      </c>
      <c r="AW181" s="11" t="s">
        <v>37</v>
      </c>
      <c r="AX181" s="11" t="s">
        <v>82</v>
      </c>
      <c r="AY181" s="209" t="s">
        <v>141</v>
      </c>
    </row>
    <row r="182" spans="2:65" s="1" customFormat="1" ht="25.5" customHeight="1">
      <c r="B182" s="39"/>
      <c r="C182" s="186" t="s">
        <v>351</v>
      </c>
      <c r="D182" s="186" t="s">
        <v>143</v>
      </c>
      <c r="E182" s="187" t="s">
        <v>352</v>
      </c>
      <c r="F182" s="188" t="s">
        <v>353</v>
      </c>
      <c r="G182" s="189" t="s">
        <v>275</v>
      </c>
      <c r="H182" s="190">
        <v>1198.551</v>
      </c>
      <c r="I182" s="191"/>
      <c r="J182" s="192">
        <f>ROUND(I182*H182,2)</f>
        <v>0</v>
      </c>
      <c r="K182" s="188" t="s">
        <v>147</v>
      </c>
      <c r="L182" s="59"/>
      <c r="M182" s="193" t="s">
        <v>21</v>
      </c>
      <c r="N182" s="194" t="s">
        <v>45</v>
      </c>
      <c r="O182" s="40"/>
      <c r="P182" s="195">
        <f>O182*H182</f>
        <v>0</v>
      </c>
      <c r="Q182" s="195">
        <v>0</v>
      </c>
      <c r="R182" s="195">
        <f>Q182*H182</f>
        <v>0</v>
      </c>
      <c r="S182" s="195">
        <v>0</v>
      </c>
      <c r="T182" s="196">
        <f>S182*H182</f>
        <v>0</v>
      </c>
      <c r="AR182" s="22" t="s">
        <v>148</v>
      </c>
      <c r="AT182" s="22" t="s">
        <v>143</v>
      </c>
      <c r="AU182" s="22" t="s">
        <v>84</v>
      </c>
      <c r="AY182" s="22" t="s">
        <v>141</v>
      </c>
      <c r="BE182" s="197">
        <f>IF(N182="základní",J182,0)</f>
        <v>0</v>
      </c>
      <c r="BF182" s="197">
        <f>IF(N182="snížená",J182,0)</f>
        <v>0</v>
      </c>
      <c r="BG182" s="197">
        <f>IF(N182="zákl. přenesená",J182,0)</f>
        <v>0</v>
      </c>
      <c r="BH182" s="197">
        <f>IF(N182="sníž. přenesená",J182,0)</f>
        <v>0</v>
      </c>
      <c r="BI182" s="197">
        <f>IF(N182="nulová",J182,0)</f>
        <v>0</v>
      </c>
      <c r="BJ182" s="22" t="s">
        <v>82</v>
      </c>
      <c r="BK182" s="197">
        <f>ROUND(I182*H182,2)</f>
        <v>0</v>
      </c>
      <c r="BL182" s="22" t="s">
        <v>148</v>
      </c>
      <c r="BM182" s="22" t="s">
        <v>354</v>
      </c>
    </row>
    <row r="183" spans="2:51" s="11" customFormat="1" ht="13.5">
      <c r="B183" s="198"/>
      <c r="C183" s="199"/>
      <c r="D183" s="200" t="s">
        <v>153</v>
      </c>
      <c r="E183" s="201" t="s">
        <v>21</v>
      </c>
      <c r="F183" s="202" t="s">
        <v>355</v>
      </c>
      <c r="G183" s="199"/>
      <c r="H183" s="203">
        <v>1198.551</v>
      </c>
      <c r="I183" s="204"/>
      <c r="J183" s="199"/>
      <c r="K183" s="199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153</v>
      </c>
      <c r="AU183" s="209" t="s">
        <v>84</v>
      </c>
      <c r="AV183" s="11" t="s">
        <v>84</v>
      </c>
      <c r="AW183" s="11" t="s">
        <v>37</v>
      </c>
      <c r="AX183" s="11" t="s">
        <v>82</v>
      </c>
      <c r="AY183" s="209" t="s">
        <v>141</v>
      </c>
    </row>
    <row r="184" spans="2:65" s="1" customFormat="1" ht="38.25" customHeight="1">
      <c r="B184" s="39"/>
      <c r="C184" s="186" t="s">
        <v>356</v>
      </c>
      <c r="D184" s="186" t="s">
        <v>143</v>
      </c>
      <c r="E184" s="187" t="s">
        <v>357</v>
      </c>
      <c r="F184" s="188" t="s">
        <v>358</v>
      </c>
      <c r="G184" s="189" t="s">
        <v>275</v>
      </c>
      <c r="H184" s="190">
        <v>24122.576</v>
      </c>
      <c r="I184" s="191"/>
      <c r="J184" s="192">
        <f>ROUND(I184*H184,2)</f>
        <v>0</v>
      </c>
      <c r="K184" s="188" t="s">
        <v>21</v>
      </c>
      <c r="L184" s="59"/>
      <c r="M184" s="193" t="s">
        <v>21</v>
      </c>
      <c r="N184" s="194" t="s">
        <v>45</v>
      </c>
      <c r="O184" s="40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AR184" s="22" t="s">
        <v>148</v>
      </c>
      <c r="AT184" s="22" t="s">
        <v>143</v>
      </c>
      <c r="AU184" s="22" t="s">
        <v>84</v>
      </c>
      <c r="AY184" s="22" t="s">
        <v>141</v>
      </c>
      <c r="BE184" s="197">
        <f>IF(N184="základní",J184,0)</f>
        <v>0</v>
      </c>
      <c r="BF184" s="197">
        <f>IF(N184="snížená",J184,0)</f>
        <v>0</v>
      </c>
      <c r="BG184" s="197">
        <f>IF(N184="zákl. přenesená",J184,0)</f>
        <v>0</v>
      </c>
      <c r="BH184" s="197">
        <f>IF(N184="sníž. přenesená",J184,0)</f>
        <v>0</v>
      </c>
      <c r="BI184" s="197">
        <f>IF(N184="nulová",J184,0)</f>
        <v>0</v>
      </c>
      <c r="BJ184" s="22" t="s">
        <v>82</v>
      </c>
      <c r="BK184" s="197">
        <f>ROUND(I184*H184,2)</f>
        <v>0</v>
      </c>
      <c r="BL184" s="22" t="s">
        <v>148</v>
      </c>
      <c r="BM184" s="22" t="s">
        <v>359</v>
      </c>
    </row>
    <row r="185" spans="2:51" s="11" customFormat="1" ht="13.5">
      <c r="B185" s="198"/>
      <c r="C185" s="199"/>
      <c r="D185" s="200" t="s">
        <v>153</v>
      </c>
      <c r="E185" s="201" t="s">
        <v>21</v>
      </c>
      <c r="F185" s="202" t="s">
        <v>360</v>
      </c>
      <c r="G185" s="199"/>
      <c r="H185" s="203">
        <v>24122.576</v>
      </c>
      <c r="I185" s="204"/>
      <c r="J185" s="199"/>
      <c r="K185" s="199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153</v>
      </c>
      <c r="AU185" s="209" t="s">
        <v>84</v>
      </c>
      <c r="AV185" s="11" t="s">
        <v>84</v>
      </c>
      <c r="AW185" s="11" t="s">
        <v>37</v>
      </c>
      <c r="AX185" s="11" t="s">
        <v>82</v>
      </c>
      <c r="AY185" s="209" t="s">
        <v>141</v>
      </c>
    </row>
    <row r="186" spans="2:65" s="1" customFormat="1" ht="25.5" customHeight="1">
      <c r="B186" s="39"/>
      <c r="C186" s="186" t="s">
        <v>361</v>
      </c>
      <c r="D186" s="186" t="s">
        <v>143</v>
      </c>
      <c r="E186" s="187" t="s">
        <v>362</v>
      </c>
      <c r="F186" s="188" t="s">
        <v>363</v>
      </c>
      <c r="G186" s="189" t="s">
        <v>275</v>
      </c>
      <c r="H186" s="190">
        <v>686.4</v>
      </c>
      <c r="I186" s="191"/>
      <c r="J186" s="192">
        <f>ROUND(I186*H186,2)</f>
        <v>0</v>
      </c>
      <c r="K186" s="188" t="s">
        <v>21</v>
      </c>
      <c r="L186" s="59"/>
      <c r="M186" s="193" t="s">
        <v>21</v>
      </c>
      <c r="N186" s="194" t="s">
        <v>45</v>
      </c>
      <c r="O186" s="40"/>
      <c r="P186" s="195">
        <f>O186*H186</f>
        <v>0</v>
      </c>
      <c r="Q186" s="195">
        <v>0</v>
      </c>
      <c r="R186" s="195">
        <f>Q186*H186</f>
        <v>0</v>
      </c>
      <c r="S186" s="195">
        <v>0</v>
      </c>
      <c r="T186" s="196">
        <f>S186*H186</f>
        <v>0</v>
      </c>
      <c r="AR186" s="22" t="s">
        <v>148</v>
      </c>
      <c r="AT186" s="22" t="s">
        <v>143</v>
      </c>
      <c r="AU186" s="22" t="s">
        <v>84</v>
      </c>
      <c r="AY186" s="22" t="s">
        <v>141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22" t="s">
        <v>82</v>
      </c>
      <c r="BK186" s="197">
        <f>ROUND(I186*H186,2)</f>
        <v>0</v>
      </c>
      <c r="BL186" s="22" t="s">
        <v>148</v>
      </c>
      <c r="BM186" s="22" t="s">
        <v>364</v>
      </c>
    </row>
    <row r="187" spans="2:51" s="11" customFormat="1" ht="13.5">
      <c r="B187" s="198"/>
      <c r="C187" s="199"/>
      <c r="D187" s="200" t="s">
        <v>153</v>
      </c>
      <c r="E187" s="201" t="s">
        <v>21</v>
      </c>
      <c r="F187" s="202" t="s">
        <v>365</v>
      </c>
      <c r="G187" s="199"/>
      <c r="H187" s="203">
        <v>686.4</v>
      </c>
      <c r="I187" s="204"/>
      <c r="J187" s="199"/>
      <c r="K187" s="199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153</v>
      </c>
      <c r="AU187" s="209" t="s">
        <v>84</v>
      </c>
      <c r="AV187" s="11" t="s">
        <v>84</v>
      </c>
      <c r="AW187" s="11" t="s">
        <v>37</v>
      </c>
      <c r="AX187" s="11" t="s">
        <v>82</v>
      </c>
      <c r="AY187" s="209" t="s">
        <v>141</v>
      </c>
    </row>
    <row r="188" spans="2:65" s="1" customFormat="1" ht="25.5" customHeight="1">
      <c r="B188" s="39"/>
      <c r="C188" s="186" t="s">
        <v>366</v>
      </c>
      <c r="D188" s="186" t="s">
        <v>143</v>
      </c>
      <c r="E188" s="187" t="s">
        <v>367</v>
      </c>
      <c r="F188" s="188" t="s">
        <v>368</v>
      </c>
      <c r="G188" s="189" t="s">
        <v>275</v>
      </c>
      <c r="H188" s="190">
        <v>1</v>
      </c>
      <c r="I188" s="191"/>
      <c r="J188" s="192">
        <f>ROUND(I188*H188,2)</f>
        <v>0</v>
      </c>
      <c r="K188" s="188" t="s">
        <v>147</v>
      </c>
      <c r="L188" s="59"/>
      <c r="M188" s="193" t="s">
        <v>21</v>
      </c>
      <c r="N188" s="194" t="s">
        <v>45</v>
      </c>
      <c r="O188" s="40"/>
      <c r="P188" s="195">
        <f>O188*H188</f>
        <v>0</v>
      </c>
      <c r="Q188" s="195">
        <v>0</v>
      </c>
      <c r="R188" s="195">
        <f>Q188*H188</f>
        <v>0</v>
      </c>
      <c r="S188" s="195">
        <v>0</v>
      </c>
      <c r="T188" s="196">
        <f>S188*H188</f>
        <v>0</v>
      </c>
      <c r="AR188" s="22" t="s">
        <v>148</v>
      </c>
      <c r="AT188" s="22" t="s">
        <v>143</v>
      </c>
      <c r="AU188" s="22" t="s">
        <v>84</v>
      </c>
      <c r="AY188" s="22" t="s">
        <v>141</v>
      </c>
      <c r="BE188" s="197">
        <f>IF(N188="základní",J188,0)</f>
        <v>0</v>
      </c>
      <c r="BF188" s="197">
        <f>IF(N188="snížená",J188,0)</f>
        <v>0</v>
      </c>
      <c r="BG188" s="197">
        <f>IF(N188="zákl. přenesená",J188,0)</f>
        <v>0</v>
      </c>
      <c r="BH188" s="197">
        <f>IF(N188="sníž. přenesená",J188,0)</f>
        <v>0</v>
      </c>
      <c r="BI188" s="197">
        <f>IF(N188="nulová",J188,0)</f>
        <v>0</v>
      </c>
      <c r="BJ188" s="22" t="s">
        <v>82</v>
      </c>
      <c r="BK188" s="197">
        <f>ROUND(I188*H188,2)</f>
        <v>0</v>
      </c>
      <c r="BL188" s="22" t="s">
        <v>148</v>
      </c>
      <c r="BM188" s="22" t="s">
        <v>369</v>
      </c>
    </row>
    <row r="189" spans="2:51" s="11" customFormat="1" ht="13.5">
      <c r="B189" s="198"/>
      <c r="C189" s="199"/>
      <c r="D189" s="200" t="s">
        <v>153</v>
      </c>
      <c r="E189" s="201" t="s">
        <v>21</v>
      </c>
      <c r="F189" s="202" t="s">
        <v>82</v>
      </c>
      <c r="G189" s="199"/>
      <c r="H189" s="203">
        <v>1</v>
      </c>
      <c r="I189" s="204"/>
      <c r="J189" s="199"/>
      <c r="K189" s="199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153</v>
      </c>
      <c r="AU189" s="209" t="s">
        <v>84</v>
      </c>
      <c r="AV189" s="11" t="s">
        <v>84</v>
      </c>
      <c r="AW189" s="11" t="s">
        <v>37</v>
      </c>
      <c r="AX189" s="11" t="s">
        <v>82</v>
      </c>
      <c r="AY189" s="209" t="s">
        <v>141</v>
      </c>
    </row>
    <row r="190" spans="2:65" s="1" customFormat="1" ht="38.25" customHeight="1">
      <c r="B190" s="39"/>
      <c r="C190" s="186" t="s">
        <v>370</v>
      </c>
      <c r="D190" s="186" t="s">
        <v>143</v>
      </c>
      <c r="E190" s="187" t="s">
        <v>371</v>
      </c>
      <c r="F190" s="188" t="s">
        <v>372</v>
      </c>
      <c r="G190" s="189" t="s">
        <v>275</v>
      </c>
      <c r="H190" s="190">
        <v>152.316</v>
      </c>
      <c r="I190" s="191"/>
      <c r="J190" s="192">
        <f>ROUND(I190*H190,2)</f>
        <v>0</v>
      </c>
      <c r="K190" s="188" t="s">
        <v>21</v>
      </c>
      <c r="L190" s="59"/>
      <c r="M190" s="193" t="s">
        <v>21</v>
      </c>
      <c r="N190" s="194" t="s">
        <v>45</v>
      </c>
      <c r="O190" s="40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AR190" s="22" t="s">
        <v>148</v>
      </c>
      <c r="AT190" s="22" t="s">
        <v>143</v>
      </c>
      <c r="AU190" s="22" t="s">
        <v>84</v>
      </c>
      <c r="AY190" s="22" t="s">
        <v>141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22" t="s">
        <v>82</v>
      </c>
      <c r="BK190" s="197">
        <f>ROUND(I190*H190,2)</f>
        <v>0</v>
      </c>
      <c r="BL190" s="22" t="s">
        <v>148</v>
      </c>
      <c r="BM190" s="22" t="s">
        <v>373</v>
      </c>
    </row>
    <row r="191" spans="2:51" s="11" customFormat="1" ht="13.5">
      <c r="B191" s="198"/>
      <c r="C191" s="199"/>
      <c r="D191" s="200" t="s">
        <v>153</v>
      </c>
      <c r="E191" s="201" t="s">
        <v>21</v>
      </c>
      <c r="F191" s="202" t="s">
        <v>374</v>
      </c>
      <c r="G191" s="199"/>
      <c r="H191" s="203">
        <v>152.316</v>
      </c>
      <c r="I191" s="204"/>
      <c r="J191" s="199"/>
      <c r="K191" s="199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153</v>
      </c>
      <c r="AU191" s="209" t="s">
        <v>84</v>
      </c>
      <c r="AV191" s="11" t="s">
        <v>84</v>
      </c>
      <c r="AW191" s="11" t="s">
        <v>37</v>
      </c>
      <c r="AX191" s="11" t="s">
        <v>82</v>
      </c>
      <c r="AY191" s="209" t="s">
        <v>141</v>
      </c>
    </row>
    <row r="192" spans="2:65" s="1" customFormat="1" ht="25.5" customHeight="1">
      <c r="B192" s="39"/>
      <c r="C192" s="186" t="s">
        <v>375</v>
      </c>
      <c r="D192" s="186" t="s">
        <v>143</v>
      </c>
      <c r="E192" s="187" t="s">
        <v>376</v>
      </c>
      <c r="F192" s="188" t="s">
        <v>377</v>
      </c>
      <c r="G192" s="189" t="s">
        <v>275</v>
      </c>
      <c r="H192" s="190">
        <v>53.277</v>
      </c>
      <c r="I192" s="191"/>
      <c r="J192" s="192">
        <f>ROUND(I192*H192,2)</f>
        <v>0</v>
      </c>
      <c r="K192" s="188" t="s">
        <v>147</v>
      </c>
      <c r="L192" s="59"/>
      <c r="M192" s="193" t="s">
        <v>21</v>
      </c>
      <c r="N192" s="194" t="s">
        <v>45</v>
      </c>
      <c r="O192" s="40"/>
      <c r="P192" s="195">
        <f>O192*H192</f>
        <v>0</v>
      </c>
      <c r="Q192" s="195">
        <v>0</v>
      </c>
      <c r="R192" s="195">
        <f>Q192*H192</f>
        <v>0</v>
      </c>
      <c r="S192" s="195">
        <v>0</v>
      </c>
      <c r="T192" s="196">
        <f>S192*H192</f>
        <v>0</v>
      </c>
      <c r="AR192" s="22" t="s">
        <v>148</v>
      </c>
      <c r="AT192" s="22" t="s">
        <v>143</v>
      </c>
      <c r="AU192" s="22" t="s">
        <v>84</v>
      </c>
      <c r="AY192" s="22" t="s">
        <v>141</v>
      </c>
      <c r="BE192" s="197">
        <f>IF(N192="základní",J192,0)</f>
        <v>0</v>
      </c>
      <c r="BF192" s="197">
        <f>IF(N192="snížená",J192,0)</f>
        <v>0</v>
      </c>
      <c r="BG192" s="197">
        <f>IF(N192="zákl. přenesená",J192,0)</f>
        <v>0</v>
      </c>
      <c r="BH192" s="197">
        <f>IF(N192="sníž. přenesená",J192,0)</f>
        <v>0</v>
      </c>
      <c r="BI192" s="197">
        <f>IF(N192="nulová",J192,0)</f>
        <v>0</v>
      </c>
      <c r="BJ192" s="22" t="s">
        <v>82</v>
      </c>
      <c r="BK192" s="197">
        <f>ROUND(I192*H192,2)</f>
        <v>0</v>
      </c>
      <c r="BL192" s="22" t="s">
        <v>148</v>
      </c>
      <c r="BM192" s="22" t="s">
        <v>378</v>
      </c>
    </row>
    <row r="193" spans="2:51" s="11" customFormat="1" ht="13.5">
      <c r="B193" s="198"/>
      <c r="C193" s="199"/>
      <c r="D193" s="200" t="s">
        <v>153</v>
      </c>
      <c r="E193" s="201" t="s">
        <v>21</v>
      </c>
      <c r="F193" s="202" t="s">
        <v>379</v>
      </c>
      <c r="G193" s="199"/>
      <c r="H193" s="203">
        <v>53.277</v>
      </c>
      <c r="I193" s="204"/>
      <c r="J193" s="199"/>
      <c r="K193" s="199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153</v>
      </c>
      <c r="AU193" s="209" t="s">
        <v>84</v>
      </c>
      <c r="AV193" s="11" t="s">
        <v>84</v>
      </c>
      <c r="AW193" s="11" t="s">
        <v>37</v>
      </c>
      <c r="AX193" s="11" t="s">
        <v>82</v>
      </c>
      <c r="AY193" s="209" t="s">
        <v>141</v>
      </c>
    </row>
    <row r="194" spans="2:65" s="1" customFormat="1" ht="25.5" customHeight="1">
      <c r="B194" s="39"/>
      <c r="C194" s="186" t="s">
        <v>380</v>
      </c>
      <c r="D194" s="186" t="s">
        <v>143</v>
      </c>
      <c r="E194" s="187" t="s">
        <v>381</v>
      </c>
      <c r="F194" s="188" t="s">
        <v>382</v>
      </c>
      <c r="G194" s="189" t="s">
        <v>275</v>
      </c>
      <c r="H194" s="190">
        <v>4.705</v>
      </c>
      <c r="I194" s="191"/>
      <c r="J194" s="192">
        <f>ROUND(I194*H194,2)</f>
        <v>0</v>
      </c>
      <c r="K194" s="188" t="s">
        <v>147</v>
      </c>
      <c r="L194" s="59"/>
      <c r="M194" s="193" t="s">
        <v>21</v>
      </c>
      <c r="N194" s="194" t="s">
        <v>45</v>
      </c>
      <c r="O194" s="40"/>
      <c r="P194" s="195">
        <f>O194*H194</f>
        <v>0</v>
      </c>
      <c r="Q194" s="195">
        <v>0</v>
      </c>
      <c r="R194" s="195">
        <f>Q194*H194</f>
        <v>0</v>
      </c>
      <c r="S194" s="195">
        <v>0</v>
      </c>
      <c r="T194" s="196">
        <f>S194*H194</f>
        <v>0</v>
      </c>
      <c r="AR194" s="22" t="s">
        <v>148</v>
      </c>
      <c r="AT194" s="22" t="s">
        <v>143</v>
      </c>
      <c r="AU194" s="22" t="s">
        <v>84</v>
      </c>
      <c r="AY194" s="22" t="s">
        <v>141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22" t="s">
        <v>82</v>
      </c>
      <c r="BK194" s="197">
        <f>ROUND(I194*H194,2)</f>
        <v>0</v>
      </c>
      <c r="BL194" s="22" t="s">
        <v>148</v>
      </c>
      <c r="BM194" s="22" t="s">
        <v>383</v>
      </c>
    </row>
    <row r="195" spans="2:51" s="11" customFormat="1" ht="13.5">
      <c r="B195" s="198"/>
      <c r="C195" s="199"/>
      <c r="D195" s="200" t="s">
        <v>153</v>
      </c>
      <c r="E195" s="201" t="s">
        <v>21</v>
      </c>
      <c r="F195" s="202" t="s">
        <v>384</v>
      </c>
      <c r="G195" s="199"/>
      <c r="H195" s="203">
        <v>4.705</v>
      </c>
      <c r="I195" s="204"/>
      <c r="J195" s="199"/>
      <c r="K195" s="199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153</v>
      </c>
      <c r="AU195" s="209" t="s">
        <v>84</v>
      </c>
      <c r="AV195" s="11" t="s">
        <v>84</v>
      </c>
      <c r="AW195" s="11" t="s">
        <v>37</v>
      </c>
      <c r="AX195" s="11" t="s">
        <v>82</v>
      </c>
      <c r="AY195" s="209" t="s">
        <v>141</v>
      </c>
    </row>
    <row r="196" spans="2:65" s="1" customFormat="1" ht="25.5" customHeight="1">
      <c r="B196" s="39"/>
      <c r="C196" s="186" t="s">
        <v>385</v>
      </c>
      <c r="D196" s="186" t="s">
        <v>143</v>
      </c>
      <c r="E196" s="187" t="s">
        <v>386</v>
      </c>
      <c r="F196" s="188" t="s">
        <v>387</v>
      </c>
      <c r="G196" s="189" t="s">
        <v>275</v>
      </c>
      <c r="H196" s="190">
        <v>17.797</v>
      </c>
      <c r="I196" s="191"/>
      <c r="J196" s="192">
        <f>ROUND(I196*H196,2)</f>
        <v>0</v>
      </c>
      <c r="K196" s="188" t="s">
        <v>147</v>
      </c>
      <c r="L196" s="59"/>
      <c r="M196" s="193" t="s">
        <v>21</v>
      </c>
      <c r="N196" s="194" t="s">
        <v>45</v>
      </c>
      <c r="O196" s="40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AR196" s="22" t="s">
        <v>148</v>
      </c>
      <c r="AT196" s="22" t="s">
        <v>143</v>
      </c>
      <c r="AU196" s="22" t="s">
        <v>84</v>
      </c>
      <c r="AY196" s="22" t="s">
        <v>141</v>
      </c>
      <c r="BE196" s="197">
        <f>IF(N196="základní",J196,0)</f>
        <v>0</v>
      </c>
      <c r="BF196" s="197">
        <f>IF(N196="snížená",J196,0)</f>
        <v>0</v>
      </c>
      <c r="BG196" s="197">
        <f>IF(N196="zákl. přenesená",J196,0)</f>
        <v>0</v>
      </c>
      <c r="BH196" s="197">
        <f>IF(N196="sníž. přenesená",J196,0)</f>
        <v>0</v>
      </c>
      <c r="BI196" s="197">
        <f>IF(N196="nulová",J196,0)</f>
        <v>0</v>
      </c>
      <c r="BJ196" s="22" t="s">
        <v>82</v>
      </c>
      <c r="BK196" s="197">
        <f>ROUND(I196*H196,2)</f>
        <v>0</v>
      </c>
      <c r="BL196" s="22" t="s">
        <v>148</v>
      </c>
      <c r="BM196" s="22" t="s">
        <v>388</v>
      </c>
    </row>
    <row r="197" spans="2:51" s="11" customFormat="1" ht="13.5">
      <c r="B197" s="198"/>
      <c r="C197" s="199"/>
      <c r="D197" s="200" t="s">
        <v>153</v>
      </c>
      <c r="E197" s="201" t="s">
        <v>21</v>
      </c>
      <c r="F197" s="202" t="s">
        <v>389</v>
      </c>
      <c r="G197" s="199"/>
      <c r="H197" s="203">
        <v>17.797</v>
      </c>
      <c r="I197" s="204"/>
      <c r="J197" s="199"/>
      <c r="K197" s="199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153</v>
      </c>
      <c r="AU197" s="209" t="s">
        <v>84</v>
      </c>
      <c r="AV197" s="11" t="s">
        <v>84</v>
      </c>
      <c r="AW197" s="11" t="s">
        <v>37</v>
      </c>
      <c r="AX197" s="11" t="s">
        <v>82</v>
      </c>
      <c r="AY197" s="209" t="s">
        <v>141</v>
      </c>
    </row>
    <row r="198" spans="2:65" s="1" customFormat="1" ht="38.25" customHeight="1">
      <c r="B198" s="39"/>
      <c r="C198" s="186" t="s">
        <v>390</v>
      </c>
      <c r="D198" s="186" t="s">
        <v>143</v>
      </c>
      <c r="E198" s="187" t="s">
        <v>391</v>
      </c>
      <c r="F198" s="188" t="s">
        <v>392</v>
      </c>
      <c r="G198" s="189" t="s">
        <v>275</v>
      </c>
      <c r="H198" s="190">
        <v>195</v>
      </c>
      <c r="I198" s="191"/>
      <c r="J198" s="192">
        <f>ROUND(I198*H198,2)</f>
        <v>0</v>
      </c>
      <c r="K198" s="188" t="s">
        <v>147</v>
      </c>
      <c r="L198" s="59"/>
      <c r="M198" s="193" t="s">
        <v>21</v>
      </c>
      <c r="N198" s="194" t="s">
        <v>45</v>
      </c>
      <c r="O198" s="40"/>
      <c r="P198" s="195">
        <f>O198*H198</f>
        <v>0</v>
      </c>
      <c r="Q198" s="195">
        <v>0</v>
      </c>
      <c r="R198" s="195">
        <f>Q198*H198</f>
        <v>0</v>
      </c>
      <c r="S198" s="195">
        <v>0</v>
      </c>
      <c r="T198" s="196">
        <f>S198*H198</f>
        <v>0</v>
      </c>
      <c r="AR198" s="22" t="s">
        <v>148</v>
      </c>
      <c r="AT198" s="22" t="s">
        <v>143</v>
      </c>
      <c r="AU198" s="22" t="s">
        <v>84</v>
      </c>
      <c r="AY198" s="22" t="s">
        <v>141</v>
      </c>
      <c r="BE198" s="197">
        <f>IF(N198="základní",J198,0)</f>
        <v>0</v>
      </c>
      <c r="BF198" s="197">
        <f>IF(N198="snížená",J198,0)</f>
        <v>0</v>
      </c>
      <c r="BG198" s="197">
        <f>IF(N198="zákl. přenesená",J198,0)</f>
        <v>0</v>
      </c>
      <c r="BH198" s="197">
        <f>IF(N198="sníž. přenesená",J198,0)</f>
        <v>0</v>
      </c>
      <c r="BI198" s="197">
        <f>IF(N198="nulová",J198,0)</f>
        <v>0</v>
      </c>
      <c r="BJ198" s="22" t="s">
        <v>82</v>
      </c>
      <c r="BK198" s="197">
        <f>ROUND(I198*H198,2)</f>
        <v>0</v>
      </c>
      <c r="BL198" s="22" t="s">
        <v>148</v>
      </c>
      <c r="BM198" s="22" t="s">
        <v>393</v>
      </c>
    </row>
    <row r="199" spans="2:51" s="11" customFormat="1" ht="13.5">
      <c r="B199" s="198"/>
      <c r="C199" s="199"/>
      <c r="D199" s="200" t="s">
        <v>153</v>
      </c>
      <c r="E199" s="201" t="s">
        <v>21</v>
      </c>
      <c r="F199" s="202" t="s">
        <v>394</v>
      </c>
      <c r="G199" s="199"/>
      <c r="H199" s="203">
        <v>195</v>
      </c>
      <c r="I199" s="204"/>
      <c r="J199" s="199"/>
      <c r="K199" s="199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153</v>
      </c>
      <c r="AU199" s="209" t="s">
        <v>84</v>
      </c>
      <c r="AV199" s="11" t="s">
        <v>84</v>
      </c>
      <c r="AW199" s="11" t="s">
        <v>37</v>
      </c>
      <c r="AX199" s="11" t="s">
        <v>82</v>
      </c>
      <c r="AY199" s="209" t="s">
        <v>141</v>
      </c>
    </row>
    <row r="200" spans="2:65" s="1" customFormat="1" ht="25.5" customHeight="1">
      <c r="B200" s="39"/>
      <c r="C200" s="186" t="s">
        <v>395</v>
      </c>
      <c r="D200" s="186" t="s">
        <v>143</v>
      </c>
      <c r="E200" s="187" t="s">
        <v>396</v>
      </c>
      <c r="F200" s="188" t="s">
        <v>397</v>
      </c>
      <c r="G200" s="189" t="s">
        <v>275</v>
      </c>
      <c r="H200" s="190">
        <v>40.295</v>
      </c>
      <c r="I200" s="191"/>
      <c r="J200" s="192">
        <f>ROUND(I200*H200,2)</f>
        <v>0</v>
      </c>
      <c r="K200" s="188" t="s">
        <v>147</v>
      </c>
      <c r="L200" s="59"/>
      <c r="M200" s="193" t="s">
        <v>21</v>
      </c>
      <c r="N200" s="194" t="s">
        <v>45</v>
      </c>
      <c r="O200" s="40"/>
      <c r="P200" s="195">
        <f>O200*H200</f>
        <v>0</v>
      </c>
      <c r="Q200" s="195">
        <v>0</v>
      </c>
      <c r="R200" s="195">
        <f>Q200*H200</f>
        <v>0</v>
      </c>
      <c r="S200" s="195">
        <v>0</v>
      </c>
      <c r="T200" s="196">
        <f>S200*H200</f>
        <v>0</v>
      </c>
      <c r="AR200" s="22" t="s">
        <v>148</v>
      </c>
      <c r="AT200" s="22" t="s">
        <v>143</v>
      </c>
      <c r="AU200" s="22" t="s">
        <v>84</v>
      </c>
      <c r="AY200" s="22" t="s">
        <v>141</v>
      </c>
      <c r="BE200" s="197">
        <f>IF(N200="základní",J200,0)</f>
        <v>0</v>
      </c>
      <c r="BF200" s="197">
        <f>IF(N200="snížená",J200,0)</f>
        <v>0</v>
      </c>
      <c r="BG200" s="197">
        <f>IF(N200="zákl. přenesená",J200,0)</f>
        <v>0</v>
      </c>
      <c r="BH200" s="197">
        <f>IF(N200="sníž. přenesená",J200,0)</f>
        <v>0</v>
      </c>
      <c r="BI200" s="197">
        <f>IF(N200="nulová",J200,0)</f>
        <v>0</v>
      </c>
      <c r="BJ200" s="22" t="s">
        <v>82</v>
      </c>
      <c r="BK200" s="197">
        <f>ROUND(I200*H200,2)</f>
        <v>0</v>
      </c>
      <c r="BL200" s="22" t="s">
        <v>148</v>
      </c>
      <c r="BM200" s="22" t="s">
        <v>398</v>
      </c>
    </row>
    <row r="201" spans="2:51" s="11" customFormat="1" ht="13.5">
      <c r="B201" s="198"/>
      <c r="C201" s="199"/>
      <c r="D201" s="200" t="s">
        <v>153</v>
      </c>
      <c r="E201" s="201" t="s">
        <v>21</v>
      </c>
      <c r="F201" s="202" t="s">
        <v>399</v>
      </c>
      <c r="G201" s="199"/>
      <c r="H201" s="203">
        <v>40.295</v>
      </c>
      <c r="I201" s="204"/>
      <c r="J201" s="199"/>
      <c r="K201" s="199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153</v>
      </c>
      <c r="AU201" s="209" t="s">
        <v>84</v>
      </c>
      <c r="AV201" s="11" t="s">
        <v>84</v>
      </c>
      <c r="AW201" s="11" t="s">
        <v>37</v>
      </c>
      <c r="AX201" s="11" t="s">
        <v>82</v>
      </c>
      <c r="AY201" s="209" t="s">
        <v>141</v>
      </c>
    </row>
    <row r="202" spans="2:63" s="10" customFormat="1" ht="29.85" customHeight="1">
      <c r="B202" s="170"/>
      <c r="C202" s="171"/>
      <c r="D202" s="172" t="s">
        <v>73</v>
      </c>
      <c r="E202" s="184" t="s">
        <v>400</v>
      </c>
      <c r="F202" s="184" t="s">
        <v>401</v>
      </c>
      <c r="G202" s="171"/>
      <c r="H202" s="171"/>
      <c r="I202" s="174"/>
      <c r="J202" s="185">
        <f>BK202</f>
        <v>0</v>
      </c>
      <c r="K202" s="171"/>
      <c r="L202" s="176"/>
      <c r="M202" s="177"/>
      <c r="N202" s="178"/>
      <c r="O202" s="178"/>
      <c r="P202" s="179">
        <f>P203</f>
        <v>0</v>
      </c>
      <c r="Q202" s="178"/>
      <c r="R202" s="179">
        <f>R203</f>
        <v>0</v>
      </c>
      <c r="S202" s="178"/>
      <c r="T202" s="180">
        <f>T203</f>
        <v>0</v>
      </c>
      <c r="AR202" s="181" t="s">
        <v>82</v>
      </c>
      <c r="AT202" s="182" t="s">
        <v>73</v>
      </c>
      <c r="AU202" s="182" t="s">
        <v>82</v>
      </c>
      <c r="AY202" s="181" t="s">
        <v>141</v>
      </c>
      <c r="BK202" s="183">
        <f>BK203</f>
        <v>0</v>
      </c>
    </row>
    <row r="203" spans="2:65" s="1" customFormat="1" ht="16.5" customHeight="1">
      <c r="B203" s="39"/>
      <c r="C203" s="186" t="s">
        <v>402</v>
      </c>
      <c r="D203" s="186" t="s">
        <v>143</v>
      </c>
      <c r="E203" s="187" t="s">
        <v>403</v>
      </c>
      <c r="F203" s="188" t="s">
        <v>404</v>
      </c>
      <c r="G203" s="189" t="s">
        <v>275</v>
      </c>
      <c r="H203" s="190">
        <v>605.538</v>
      </c>
      <c r="I203" s="191"/>
      <c r="J203" s="192">
        <f>ROUND(I203*H203,2)</f>
        <v>0</v>
      </c>
      <c r="K203" s="188" t="s">
        <v>147</v>
      </c>
      <c r="L203" s="59"/>
      <c r="M203" s="193" t="s">
        <v>21</v>
      </c>
      <c r="N203" s="194" t="s">
        <v>45</v>
      </c>
      <c r="O203" s="40"/>
      <c r="P203" s="195">
        <f>O203*H203</f>
        <v>0</v>
      </c>
      <c r="Q203" s="195">
        <v>0</v>
      </c>
      <c r="R203" s="195">
        <f>Q203*H203</f>
        <v>0</v>
      </c>
      <c r="S203" s="195">
        <v>0</v>
      </c>
      <c r="T203" s="196">
        <f>S203*H203</f>
        <v>0</v>
      </c>
      <c r="AR203" s="22" t="s">
        <v>148</v>
      </c>
      <c r="AT203" s="22" t="s">
        <v>143</v>
      </c>
      <c r="AU203" s="22" t="s">
        <v>84</v>
      </c>
      <c r="AY203" s="22" t="s">
        <v>141</v>
      </c>
      <c r="BE203" s="197">
        <f>IF(N203="základní",J203,0)</f>
        <v>0</v>
      </c>
      <c r="BF203" s="197">
        <f>IF(N203="snížená",J203,0)</f>
        <v>0</v>
      </c>
      <c r="BG203" s="197">
        <f>IF(N203="zákl. přenesená",J203,0)</f>
        <v>0</v>
      </c>
      <c r="BH203" s="197">
        <f>IF(N203="sníž. přenesená",J203,0)</f>
        <v>0</v>
      </c>
      <c r="BI203" s="197">
        <f>IF(N203="nulová",J203,0)</f>
        <v>0</v>
      </c>
      <c r="BJ203" s="22" t="s">
        <v>82</v>
      </c>
      <c r="BK203" s="197">
        <f>ROUND(I203*H203,2)</f>
        <v>0</v>
      </c>
      <c r="BL203" s="22" t="s">
        <v>148</v>
      </c>
      <c r="BM203" s="22" t="s">
        <v>405</v>
      </c>
    </row>
    <row r="204" spans="2:63" s="10" customFormat="1" ht="37.35" customHeight="1">
      <c r="B204" s="170"/>
      <c r="C204" s="171"/>
      <c r="D204" s="172" t="s">
        <v>73</v>
      </c>
      <c r="E204" s="173" t="s">
        <v>406</v>
      </c>
      <c r="F204" s="173" t="s">
        <v>407</v>
      </c>
      <c r="G204" s="171"/>
      <c r="H204" s="171"/>
      <c r="I204" s="174"/>
      <c r="J204" s="175">
        <f>BK204</f>
        <v>0</v>
      </c>
      <c r="K204" s="171"/>
      <c r="L204" s="176"/>
      <c r="M204" s="177"/>
      <c r="N204" s="178"/>
      <c r="O204" s="178"/>
      <c r="P204" s="179">
        <f>P205+P219+P231+P238+P243+P246+P249+P252+P257+P260+P264</f>
        <v>0</v>
      </c>
      <c r="Q204" s="178"/>
      <c r="R204" s="179">
        <f>R205+R219+R231+R238+R243+R246+R249+R252+R257+R260+R264</f>
        <v>3.327369</v>
      </c>
      <c r="S204" s="178"/>
      <c r="T204" s="180">
        <f>T205+T219+T231+T238+T243+T246+T249+T252+T257+T260+T264</f>
        <v>544.9313155</v>
      </c>
      <c r="AR204" s="181" t="s">
        <v>84</v>
      </c>
      <c r="AT204" s="182" t="s">
        <v>73</v>
      </c>
      <c r="AU204" s="182" t="s">
        <v>74</v>
      </c>
      <c r="AY204" s="181" t="s">
        <v>141</v>
      </c>
      <c r="BK204" s="183">
        <f>BK205+BK219+BK231+BK238+BK243+BK246+BK249+BK252+BK257+BK260+BK264</f>
        <v>0</v>
      </c>
    </row>
    <row r="205" spans="2:63" s="10" customFormat="1" ht="19.9" customHeight="1">
      <c r="B205" s="170"/>
      <c r="C205" s="171"/>
      <c r="D205" s="172" t="s">
        <v>73</v>
      </c>
      <c r="E205" s="184" t="s">
        <v>408</v>
      </c>
      <c r="F205" s="184" t="s">
        <v>409</v>
      </c>
      <c r="G205" s="171"/>
      <c r="H205" s="171"/>
      <c r="I205" s="174"/>
      <c r="J205" s="185">
        <f>BK205</f>
        <v>0</v>
      </c>
      <c r="K205" s="171"/>
      <c r="L205" s="176"/>
      <c r="M205" s="177"/>
      <c r="N205" s="178"/>
      <c r="O205" s="178"/>
      <c r="P205" s="179">
        <f>SUM(P206:P218)</f>
        <v>0</v>
      </c>
      <c r="Q205" s="178"/>
      <c r="R205" s="179">
        <f>SUM(R206:R218)</f>
        <v>0.239992</v>
      </c>
      <c r="S205" s="178"/>
      <c r="T205" s="180">
        <f>SUM(T206:T218)</f>
        <v>40.2948</v>
      </c>
      <c r="AR205" s="181" t="s">
        <v>84</v>
      </c>
      <c r="AT205" s="182" t="s">
        <v>73</v>
      </c>
      <c r="AU205" s="182" t="s">
        <v>82</v>
      </c>
      <c r="AY205" s="181" t="s">
        <v>141</v>
      </c>
      <c r="BK205" s="183">
        <f>SUM(BK206:BK218)</f>
        <v>0</v>
      </c>
    </row>
    <row r="206" spans="2:65" s="1" customFormat="1" ht="25.5" customHeight="1">
      <c r="B206" s="39"/>
      <c r="C206" s="186" t="s">
        <v>410</v>
      </c>
      <c r="D206" s="186" t="s">
        <v>143</v>
      </c>
      <c r="E206" s="187" t="s">
        <v>411</v>
      </c>
      <c r="F206" s="188" t="s">
        <v>412</v>
      </c>
      <c r="G206" s="189" t="s">
        <v>146</v>
      </c>
      <c r="H206" s="190">
        <v>32</v>
      </c>
      <c r="I206" s="191"/>
      <c r="J206" s="192">
        <f>ROUND(I206*H206,2)</f>
        <v>0</v>
      </c>
      <c r="K206" s="188" t="s">
        <v>147</v>
      </c>
      <c r="L206" s="59"/>
      <c r="M206" s="193" t="s">
        <v>21</v>
      </c>
      <c r="N206" s="194" t="s">
        <v>45</v>
      </c>
      <c r="O206" s="40"/>
      <c r="P206" s="195">
        <f>O206*H206</f>
        <v>0</v>
      </c>
      <c r="Q206" s="195">
        <v>0</v>
      </c>
      <c r="R206" s="195">
        <f>Q206*H206</f>
        <v>0</v>
      </c>
      <c r="S206" s="195">
        <v>0</v>
      </c>
      <c r="T206" s="196">
        <f>S206*H206</f>
        <v>0</v>
      </c>
      <c r="AR206" s="22" t="s">
        <v>217</v>
      </c>
      <c r="AT206" s="22" t="s">
        <v>143</v>
      </c>
      <c r="AU206" s="22" t="s">
        <v>84</v>
      </c>
      <c r="AY206" s="22" t="s">
        <v>141</v>
      </c>
      <c r="BE206" s="197">
        <f>IF(N206="základní",J206,0)</f>
        <v>0</v>
      </c>
      <c r="BF206" s="197">
        <f>IF(N206="snížená",J206,0)</f>
        <v>0</v>
      </c>
      <c r="BG206" s="197">
        <f>IF(N206="zákl. přenesená",J206,0)</f>
        <v>0</v>
      </c>
      <c r="BH206" s="197">
        <f>IF(N206="sníž. přenesená",J206,0)</f>
        <v>0</v>
      </c>
      <c r="BI206" s="197">
        <f>IF(N206="nulová",J206,0)</f>
        <v>0</v>
      </c>
      <c r="BJ206" s="22" t="s">
        <v>82</v>
      </c>
      <c r="BK206" s="197">
        <f>ROUND(I206*H206,2)</f>
        <v>0</v>
      </c>
      <c r="BL206" s="22" t="s">
        <v>217</v>
      </c>
      <c r="BM206" s="22" t="s">
        <v>413</v>
      </c>
    </row>
    <row r="207" spans="2:51" s="11" customFormat="1" ht="13.5">
      <c r="B207" s="198"/>
      <c r="C207" s="199"/>
      <c r="D207" s="200" t="s">
        <v>153</v>
      </c>
      <c r="E207" s="201" t="s">
        <v>21</v>
      </c>
      <c r="F207" s="202" t="s">
        <v>414</v>
      </c>
      <c r="G207" s="199"/>
      <c r="H207" s="203">
        <v>32</v>
      </c>
      <c r="I207" s="204"/>
      <c r="J207" s="199"/>
      <c r="K207" s="199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153</v>
      </c>
      <c r="AU207" s="209" t="s">
        <v>84</v>
      </c>
      <c r="AV207" s="11" t="s">
        <v>84</v>
      </c>
      <c r="AW207" s="11" t="s">
        <v>37</v>
      </c>
      <c r="AX207" s="11" t="s">
        <v>82</v>
      </c>
      <c r="AY207" s="209" t="s">
        <v>141</v>
      </c>
    </row>
    <row r="208" spans="2:65" s="1" customFormat="1" ht="16.5" customHeight="1">
      <c r="B208" s="39"/>
      <c r="C208" s="210" t="s">
        <v>415</v>
      </c>
      <c r="D208" s="210" t="s">
        <v>204</v>
      </c>
      <c r="E208" s="211" t="s">
        <v>416</v>
      </c>
      <c r="F208" s="212" t="s">
        <v>417</v>
      </c>
      <c r="G208" s="213" t="s">
        <v>275</v>
      </c>
      <c r="H208" s="214">
        <v>0.011</v>
      </c>
      <c r="I208" s="215"/>
      <c r="J208" s="216">
        <f>ROUND(I208*H208,2)</f>
        <v>0</v>
      </c>
      <c r="K208" s="212" t="s">
        <v>147</v>
      </c>
      <c r="L208" s="217"/>
      <c r="M208" s="218" t="s">
        <v>21</v>
      </c>
      <c r="N208" s="219" t="s">
        <v>45</v>
      </c>
      <c r="O208" s="40"/>
      <c r="P208" s="195">
        <f>O208*H208</f>
        <v>0</v>
      </c>
      <c r="Q208" s="195">
        <v>1</v>
      </c>
      <c r="R208" s="195">
        <f>Q208*H208</f>
        <v>0.011</v>
      </c>
      <c r="S208" s="195">
        <v>0</v>
      </c>
      <c r="T208" s="196">
        <f>S208*H208</f>
        <v>0</v>
      </c>
      <c r="AR208" s="22" t="s">
        <v>296</v>
      </c>
      <c r="AT208" s="22" t="s">
        <v>204</v>
      </c>
      <c r="AU208" s="22" t="s">
        <v>84</v>
      </c>
      <c r="AY208" s="22" t="s">
        <v>141</v>
      </c>
      <c r="BE208" s="197">
        <f>IF(N208="základní",J208,0)</f>
        <v>0</v>
      </c>
      <c r="BF208" s="197">
        <f>IF(N208="snížená",J208,0)</f>
        <v>0</v>
      </c>
      <c r="BG208" s="197">
        <f>IF(N208="zákl. přenesená",J208,0)</f>
        <v>0</v>
      </c>
      <c r="BH208" s="197">
        <f>IF(N208="sníž. přenesená",J208,0)</f>
        <v>0</v>
      </c>
      <c r="BI208" s="197">
        <f>IF(N208="nulová",J208,0)</f>
        <v>0</v>
      </c>
      <c r="BJ208" s="22" t="s">
        <v>82</v>
      </c>
      <c r="BK208" s="197">
        <f>ROUND(I208*H208,2)</f>
        <v>0</v>
      </c>
      <c r="BL208" s="22" t="s">
        <v>217</v>
      </c>
      <c r="BM208" s="22" t="s">
        <v>418</v>
      </c>
    </row>
    <row r="209" spans="2:51" s="11" customFormat="1" ht="13.5">
      <c r="B209" s="198"/>
      <c r="C209" s="199"/>
      <c r="D209" s="200" t="s">
        <v>153</v>
      </c>
      <c r="E209" s="199"/>
      <c r="F209" s="202" t="s">
        <v>419</v>
      </c>
      <c r="G209" s="199"/>
      <c r="H209" s="203">
        <v>0.011</v>
      </c>
      <c r="I209" s="204"/>
      <c r="J209" s="199"/>
      <c r="K209" s="199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153</v>
      </c>
      <c r="AU209" s="209" t="s">
        <v>84</v>
      </c>
      <c r="AV209" s="11" t="s">
        <v>84</v>
      </c>
      <c r="AW209" s="11" t="s">
        <v>6</v>
      </c>
      <c r="AX209" s="11" t="s">
        <v>82</v>
      </c>
      <c r="AY209" s="209" t="s">
        <v>141</v>
      </c>
    </row>
    <row r="210" spans="2:65" s="1" customFormat="1" ht="16.5" customHeight="1">
      <c r="B210" s="39"/>
      <c r="C210" s="186" t="s">
        <v>420</v>
      </c>
      <c r="D210" s="186" t="s">
        <v>143</v>
      </c>
      <c r="E210" s="187" t="s">
        <v>421</v>
      </c>
      <c r="F210" s="188" t="s">
        <v>422</v>
      </c>
      <c r="G210" s="189" t="s">
        <v>146</v>
      </c>
      <c r="H210" s="190">
        <v>10073.7</v>
      </c>
      <c r="I210" s="191"/>
      <c r="J210" s="192">
        <f>ROUND(I210*H210,2)</f>
        <v>0</v>
      </c>
      <c r="K210" s="188" t="s">
        <v>147</v>
      </c>
      <c r="L210" s="59"/>
      <c r="M210" s="193" t="s">
        <v>21</v>
      </c>
      <c r="N210" s="194" t="s">
        <v>45</v>
      </c>
      <c r="O210" s="40"/>
      <c r="P210" s="195">
        <f>O210*H210</f>
        <v>0</v>
      </c>
      <c r="Q210" s="195">
        <v>0</v>
      </c>
      <c r="R210" s="195">
        <f>Q210*H210</f>
        <v>0</v>
      </c>
      <c r="S210" s="195">
        <v>0.004</v>
      </c>
      <c r="T210" s="196">
        <f>S210*H210</f>
        <v>40.2948</v>
      </c>
      <c r="AR210" s="22" t="s">
        <v>217</v>
      </c>
      <c r="AT210" s="22" t="s">
        <v>143</v>
      </c>
      <c r="AU210" s="22" t="s">
        <v>84</v>
      </c>
      <c r="AY210" s="22" t="s">
        <v>141</v>
      </c>
      <c r="BE210" s="197">
        <f>IF(N210="základní",J210,0)</f>
        <v>0</v>
      </c>
      <c r="BF210" s="197">
        <f>IF(N210="snížená",J210,0)</f>
        <v>0</v>
      </c>
      <c r="BG210" s="197">
        <f>IF(N210="zákl. přenesená",J210,0)</f>
        <v>0</v>
      </c>
      <c r="BH210" s="197">
        <f>IF(N210="sníž. přenesená",J210,0)</f>
        <v>0</v>
      </c>
      <c r="BI210" s="197">
        <f>IF(N210="nulová",J210,0)</f>
        <v>0</v>
      </c>
      <c r="BJ210" s="22" t="s">
        <v>82</v>
      </c>
      <c r="BK210" s="197">
        <f>ROUND(I210*H210,2)</f>
        <v>0</v>
      </c>
      <c r="BL210" s="22" t="s">
        <v>217</v>
      </c>
      <c r="BM210" s="22" t="s">
        <v>423</v>
      </c>
    </row>
    <row r="211" spans="2:51" s="11" customFormat="1" ht="13.5">
      <c r="B211" s="198"/>
      <c r="C211" s="199"/>
      <c r="D211" s="200" t="s">
        <v>153</v>
      </c>
      <c r="E211" s="201" t="s">
        <v>21</v>
      </c>
      <c r="F211" s="202" t="s">
        <v>424</v>
      </c>
      <c r="G211" s="199"/>
      <c r="H211" s="203">
        <v>10073.7</v>
      </c>
      <c r="I211" s="204"/>
      <c r="J211" s="199"/>
      <c r="K211" s="199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153</v>
      </c>
      <c r="AU211" s="209" t="s">
        <v>84</v>
      </c>
      <c r="AV211" s="11" t="s">
        <v>84</v>
      </c>
      <c r="AW211" s="11" t="s">
        <v>37</v>
      </c>
      <c r="AX211" s="11" t="s">
        <v>82</v>
      </c>
      <c r="AY211" s="209" t="s">
        <v>141</v>
      </c>
    </row>
    <row r="212" spans="2:65" s="1" customFormat="1" ht="25.5" customHeight="1">
      <c r="B212" s="39"/>
      <c r="C212" s="186" t="s">
        <v>425</v>
      </c>
      <c r="D212" s="186" t="s">
        <v>143</v>
      </c>
      <c r="E212" s="187" t="s">
        <v>426</v>
      </c>
      <c r="F212" s="188" t="s">
        <v>427</v>
      </c>
      <c r="G212" s="189" t="s">
        <v>146</v>
      </c>
      <c r="H212" s="190">
        <v>32</v>
      </c>
      <c r="I212" s="191"/>
      <c r="J212" s="192">
        <f>ROUND(I212*H212,2)</f>
        <v>0</v>
      </c>
      <c r="K212" s="188" t="s">
        <v>147</v>
      </c>
      <c r="L212" s="59"/>
      <c r="M212" s="193" t="s">
        <v>21</v>
      </c>
      <c r="N212" s="194" t="s">
        <v>45</v>
      </c>
      <c r="O212" s="40"/>
      <c r="P212" s="195">
        <f>O212*H212</f>
        <v>0</v>
      </c>
      <c r="Q212" s="195">
        <v>0.0004</v>
      </c>
      <c r="R212" s="195">
        <f>Q212*H212</f>
        <v>0.0128</v>
      </c>
      <c r="S212" s="195">
        <v>0</v>
      </c>
      <c r="T212" s="196">
        <f>S212*H212</f>
        <v>0</v>
      </c>
      <c r="AR212" s="22" t="s">
        <v>217</v>
      </c>
      <c r="AT212" s="22" t="s">
        <v>143</v>
      </c>
      <c r="AU212" s="22" t="s">
        <v>84</v>
      </c>
      <c r="AY212" s="22" t="s">
        <v>141</v>
      </c>
      <c r="BE212" s="197">
        <f>IF(N212="základní",J212,0)</f>
        <v>0</v>
      </c>
      <c r="BF212" s="197">
        <f>IF(N212="snížená",J212,0)</f>
        <v>0</v>
      </c>
      <c r="BG212" s="197">
        <f>IF(N212="zákl. přenesená",J212,0)</f>
        <v>0</v>
      </c>
      <c r="BH212" s="197">
        <f>IF(N212="sníž. přenesená",J212,0)</f>
        <v>0</v>
      </c>
      <c r="BI212" s="197">
        <f>IF(N212="nulová",J212,0)</f>
        <v>0</v>
      </c>
      <c r="BJ212" s="22" t="s">
        <v>82</v>
      </c>
      <c r="BK212" s="197">
        <f>ROUND(I212*H212,2)</f>
        <v>0</v>
      </c>
      <c r="BL212" s="22" t="s">
        <v>217</v>
      </c>
      <c r="BM212" s="22" t="s">
        <v>428</v>
      </c>
    </row>
    <row r="213" spans="2:65" s="1" customFormat="1" ht="16.5" customHeight="1">
      <c r="B213" s="39"/>
      <c r="C213" s="210" t="s">
        <v>429</v>
      </c>
      <c r="D213" s="210" t="s">
        <v>204</v>
      </c>
      <c r="E213" s="211" t="s">
        <v>430</v>
      </c>
      <c r="F213" s="212" t="s">
        <v>431</v>
      </c>
      <c r="G213" s="213" t="s">
        <v>146</v>
      </c>
      <c r="H213" s="214">
        <v>38.4</v>
      </c>
      <c r="I213" s="215"/>
      <c r="J213" s="216">
        <f>ROUND(I213*H213,2)</f>
        <v>0</v>
      </c>
      <c r="K213" s="212" t="s">
        <v>147</v>
      </c>
      <c r="L213" s="217"/>
      <c r="M213" s="218" t="s">
        <v>21</v>
      </c>
      <c r="N213" s="219" t="s">
        <v>45</v>
      </c>
      <c r="O213" s="40"/>
      <c r="P213" s="195">
        <f>O213*H213</f>
        <v>0</v>
      </c>
      <c r="Q213" s="195">
        <v>0.00388</v>
      </c>
      <c r="R213" s="195">
        <f>Q213*H213</f>
        <v>0.148992</v>
      </c>
      <c r="S213" s="195">
        <v>0</v>
      </c>
      <c r="T213" s="196">
        <f>S213*H213</f>
        <v>0</v>
      </c>
      <c r="AR213" s="22" t="s">
        <v>296</v>
      </c>
      <c r="AT213" s="22" t="s">
        <v>204</v>
      </c>
      <c r="AU213" s="22" t="s">
        <v>84</v>
      </c>
      <c r="AY213" s="22" t="s">
        <v>141</v>
      </c>
      <c r="BE213" s="197">
        <f>IF(N213="základní",J213,0)</f>
        <v>0</v>
      </c>
      <c r="BF213" s="197">
        <f>IF(N213="snížená",J213,0)</f>
        <v>0</v>
      </c>
      <c r="BG213" s="197">
        <f>IF(N213="zákl. přenesená",J213,0)</f>
        <v>0</v>
      </c>
      <c r="BH213" s="197">
        <f>IF(N213="sníž. přenesená",J213,0)</f>
        <v>0</v>
      </c>
      <c r="BI213" s="197">
        <f>IF(N213="nulová",J213,0)</f>
        <v>0</v>
      </c>
      <c r="BJ213" s="22" t="s">
        <v>82</v>
      </c>
      <c r="BK213" s="197">
        <f>ROUND(I213*H213,2)</f>
        <v>0</v>
      </c>
      <c r="BL213" s="22" t="s">
        <v>217</v>
      </c>
      <c r="BM213" s="22" t="s">
        <v>432</v>
      </c>
    </row>
    <row r="214" spans="2:51" s="11" customFormat="1" ht="13.5">
      <c r="B214" s="198"/>
      <c r="C214" s="199"/>
      <c r="D214" s="200" t="s">
        <v>153</v>
      </c>
      <c r="E214" s="199"/>
      <c r="F214" s="202" t="s">
        <v>433</v>
      </c>
      <c r="G214" s="199"/>
      <c r="H214" s="203">
        <v>38.4</v>
      </c>
      <c r="I214" s="204"/>
      <c r="J214" s="199"/>
      <c r="K214" s="199"/>
      <c r="L214" s="205"/>
      <c r="M214" s="206"/>
      <c r="N214" s="207"/>
      <c r="O214" s="207"/>
      <c r="P214" s="207"/>
      <c r="Q214" s="207"/>
      <c r="R214" s="207"/>
      <c r="S214" s="207"/>
      <c r="T214" s="208"/>
      <c r="AT214" s="209" t="s">
        <v>153</v>
      </c>
      <c r="AU214" s="209" t="s">
        <v>84</v>
      </c>
      <c r="AV214" s="11" t="s">
        <v>84</v>
      </c>
      <c r="AW214" s="11" t="s">
        <v>6</v>
      </c>
      <c r="AX214" s="11" t="s">
        <v>82</v>
      </c>
      <c r="AY214" s="209" t="s">
        <v>141</v>
      </c>
    </row>
    <row r="215" spans="2:65" s="1" customFormat="1" ht="25.5" customHeight="1">
      <c r="B215" s="39"/>
      <c r="C215" s="186" t="s">
        <v>434</v>
      </c>
      <c r="D215" s="186" t="s">
        <v>143</v>
      </c>
      <c r="E215" s="187" t="s">
        <v>435</v>
      </c>
      <c r="F215" s="188" t="s">
        <v>436</v>
      </c>
      <c r="G215" s="189" t="s">
        <v>146</v>
      </c>
      <c r="H215" s="190">
        <v>32</v>
      </c>
      <c r="I215" s="191"/>
      <c r="J215" s="192">
        <f>ROUND(I215*H215,2)</f>
        <v>0</v>
      </c>
      <c r="K215" s="188" t="s">
        <v>147</v>
      </c>
      <c r="L215" s="59"/>
      <c r="M215" s="193" t="s">
        <v>21</v>
      </c>
      <c r="N215" s="194" t="s">
        <v>45</v>
      </c>
      <c r="O215" s="40"/>
      <c r="P215" s="195">
        <f>O215*H215</f>
        <v>0</v>
      </c>
      <c r="Q215" s="195">
        <v>0</v>
      </c>
      <c r="R215" s="195">
        <f>Q215*H215</f>
        <v>0</v>
      </c>
      <c r="S215" s="195">
        <v>0</v>
      </c>
      <c r="T215" s="196">
        <f>S215*H215</f>
        <v>0</v>
      </c>
      <c r="AR215" s="22" t="s">
        <v>217</v>
      </c>
      <c r="AT215" s="22" t="s">
        <v>143</v>
      </c>
      <c r="AU215" s="22" t="s">
        <v>84</v>
      </c>
      <c r="AY215" s="22" t="s">
        <v>141</v>
      </c>
      <c r="BE215" s="197">
        <f>IF(N215="základní",J215,0)</f>
        <v>0</v>
      </c>
      <c r="BF215" s="197">
        <f>IF(N215="snížená",J215,0)</f>
        <v>0</v>
      </c>
      <c r="BG215" s="197">
        <f>IF(N215="zákl. přenesená",J215,0)</f>
        <v>0</v>
      </c>
      <c r="BH215" s="197">
        <f>IF(N215="sníž. přenesená",J215,0)</f>
        <v>0</v>
      </c>
      <c r="BI215" s="197">
        <f>IF(N215="nulová",J215,0)</f>
        <v>0</v>
      </c>
      <c r="BJ215" s="22" t="s">
        <v>82</v>
      </c>
      <c r="BK215" s="197">
        <f>ROUND(I215*H215,2)</f>
        <v>0</v>
      </c>
      <c r="BL215" s="22" t="s">
        <v>217</v>
      </c>
      <c r="BM215" s="22" t="s">
        <v>437</v>
      </c>
    </row>
    <row r="216" spans="2:65" s="1" customFormat="1" ht="16.5" customHeight="1">
      <c r="B216" s="39"/>
      <c r="C216" s="210" t="s">
        <v>438</v>
      </c>
      <c r="D216" s="210" t="s">
        <v>204</v>
      </c>
      <c r="E216" s="211" t="s">
        <v>439</v>
      </c>
      <c r="F216" s="212" t="s">
        <v>440</v>
      </c>
      <c r="G216" s="213" t="s">
        <v>146</v>
      </c>
      <c r="H216" s="214">
        <v>33.6</v>
      </c>
      <c r="I216" s="215"/>
      <c r="J216" s="216">
        <f>ROUND(I216*H216,2)</f>
        <v>0</v>
      </c>
      <c r="K216" s="212" t="s">
        <v>147</v>
      </c>
      <c r="L216" s="217"/>
      <c r="M216" s="218" t="s">
        <v>21</v>
      </c>
      <c r="N216" s="219" t="s">
        <v>45</v>
      </c>
      <c r="O216" s="40"/>
      <c r="P216" s="195">
        <f>O216*H216</f>
        <v>0</v>
      </c>
      <c r="Q216" s="195">
        <v>0.002</v>
      </c>
      <c r="R216" s="195">
        <f>Q216*H216</f>
        <v>0.06720000000000001</v>
      </c>
      <c r="S216" s="195">
        <v>0</v>
      </c>
      <c r="T216" s="196">
        <f>S216*H216</f>
        <v>0</v>
      </c>
      <c r="AR216" s="22" t="s">
        <v>296</v>
      </c>
      <c r="AT216" s="22" t="s">
        <v>204</v>
      </c>
      <c r="AU216" s="22" t="s">
        <v>84</v>
      </c>
      <c r="AY216" s="22" t="s">
        <v>141</v>
      </c>
      <c r="BE216" s="197">
        <f>IF(N216="základní",J216,0)</f>
        <v>0</v>
      </c>
      <c r="BF216" s="197">
        <f>IF(N216="snížená",J216,0)</f>
        <v>0</v>
      </c>
      <c r="BG216" s="197">
        <f>IF(N216="zákl. přenesená",J216,0)</f>
        <v>0</v>
      </c>
      <c r="BH216" s="197">
        <f>IF(N216="sníž. přenesená",J216,0)</f>
        <v>0</v>
      </c>
      <c r="BI216" s="197">
        <f>IF(N216="nulová",J216,0)</f>
        <v>0</v>
      </c>
      <c r="BJ216" s="22" t="s">
        <v>82</v>
      </c>
      <c r="BK216" s="197">
        <f>ROUND(I216*H216,2)</f>
        <v>0</v>
      </c>
      <c r="BL216" s="22" t="s">
        <v>217</v>
      </c>
      <c r="BM216" s="22" t="s">
        <v>441</v>
      </c>
    </row>
    <row r="217" spans="2:51" s="11" customFormat="1" ht="13.5">
      <c r="B217" s="198"/>
      <c r="C217" s="199"/>
      <c r="D217" s="200" t="s">
        <v>153</v>
      </c>
      <c r="E217" s="199"/>
      <c r="F217" s="202" t="s">
        <v>442</v>
      </c>
      <c r="G217" s="199"/>
      <c r="H217" s="203">
        <v>33.6</v>
      </c>
      <c r="I217" s="204"/>
      <c r="J217" s="199"/>
      <c r="K217" s="199"/>
      <c r="L217" s="205"/>
      <c r="M217" s="206"/>
      <c r="N217" s="207"/>
      <c r="O217" s="207"/>
      <c r="P217" s="207"/>
      <c r="Q217" s="207"/>
      <c r="R217" s="207"/>
      <c r="S217" s="207"/>
      <c r="T217" s="208"/>
      <c r="AT217" s="209" t="s">
        <v>153</v>
      </c>
      <c r="AU217" s="209" t="s">
        <v>84</v>
      </c>
      <c r="AV217" s="11" t="s">
        <v>84</v>
      </c>
      <c r="AW217" s="11" t="s">
        <v>6</v>
      </c>
      <c r="AX217" s="11" t="s">
        <v>82</v>
      </c>
      <c r="AY217" s="209" t="s">
        <v>141</v>
      </c>
    </row>
    <row r="218" spans="2:65" s="1" customFormat="1" ht="38.25" customHeight="1">
      <c r="B218" s="39"/>
      <c r="C218" s="186" t="s">
        <v>443</v>
      </c>
      <c r="D218" s="186" t="s">
        <v>143</v>
      </c>
      <c r="E218" s="187" t="s">
        <v>444</v>
      </c>
      <c r="F218" s="188" t="s">
        <v>445</v>
      </c>
      <c r="G218" s="189" t="s">
        <v>275</v>
      </c>
      <c r="H218" s="190">
        <v>0.24</v>
      </c>
      <c r="I218" s="191"/>
      <c r="J218" s="192">
        <f>ROUND(I218*H218,2)</f>
        <v>0</v>
      </c>
      <c r="K218" s="188" t="s">
        <v>147</v>
      </c>
      <c r="L218" s="59"/>
      <c r="M218" s="193" t="s">
        <v>21</v>
      </c>
      <c r="N218" s="194" t="s">
        <v>45</v>
      </c>
      <c r="O218" s="40"/>
      <c r="P218" s="195">
        <f>O218*H218</f>
        <v>0</v>
      </c>
      <c r="Q218" s="195">
        <v>0</v>
      </c>
      <c r="R218" s="195">
        <f>Q218*H218</f>
        <v>0</v>
      </c>
      <c r="S218" s="195">
        <v>0</v>
      </c>
      <c r="T218" s="196">
        <f>S218*H218</f>
        <v>0</v>
      </c>
      <c r="AR218" s="22" t="s">
        <v>217</v>
      </c>
      <c r="AT218" s="22" t="s">
        <v>143</v>
      </c>
      <c r="AU218" s="22" t="s">
        <v>84</v>
      </c>
      <c r="AY218" s="22" t="s">
        <v>141</v>
      </c>
      <c r="BE218" s="197">
        <f>IF(N218="základní",J218,0)</f>
        <v>0</v>
      </c>
      <c r="BF218" s="197">
        <f>IF(N218="snížená",J218,0)</f>
        <v>0</v>
      </c>
      <c r="BG218" s="197">
        <f>IF(N218="zákl. přenesená",J218,0)</f>
        <v>0</v>
      </c>
      <c r="BH218" s="197">
        <f>IF(N218="sníž. přenesená",J218,0)</f>
        <v>0</v>
      </c>
      <c r="BI218" s="197">
        <f>IF(N218="nulová",J218,0)</f>
        <v>0</v>
      </c>
      <c r="BJ218" s="22" t="s">
        <v>82</v>
      </c>
      <c r="BK218" s="197">
        <f>ROUND(I218*H218,2)</f>
        <v>0</v>
      </c>
      <c r="BL218" s="22" t="s">
        <v>217</v>
      </c>
      <c r="BM218" s="22" t="s">
        <v>446</v>
      </c>
    </row>
    <row r="219" spans="2:63" s="10" customFormat="1" ht="29.85" customHeight="1">
      <c r="B219" s="170"/>
      <c r="C219" s="171"/>
      <c r="D219" s="172" t="s">
        <v>73</v>
      </c>
      <c r="E219" s="184" t="s">
        <v>447</v>
      </c>
      <c r="F219" s="184" t="s">
        <v>448</v>
      </c>
      <c r="G219" s="171"/>
      <c r="H219" s="171"/>
      <c r="I219" s="174"/>
      <c r="J219" s="185">
        <f>BK219</f>
        <v>0</v>
      </c>
      <c r="K219" s="171"/>
      <c r="L219" s="176"/>
      <c r="M219" s="177"/>
      <c r="N219" s="178"/>
      <c r="O219" s="178"/>
      <c r="P219" s="179">
        <f>SUM(P220:P230)</f>
        <v>0</v>
      </c>
      <c r="Q219" s="178"/>
      <c r="R219" s="179">
        <f>SUM(R220:R230)</f>
        <v>2.932625</v>
      </c>
      <c r="S219" s="178"/>
      <c r="T219" s="180">
        <f>SUM(T220:T230)</f>
        <v>282.0636</v>
      </c>
      <c r="AR219" s="181" t="s">
        <v>84</v>
      </c>
      <c r="AT219" s="182" t="s">
        <v>73</v>
      </c>
      <c r="AU219" s="182" t="s">
        <v>82</v>
      </c>
      <c r="AY219" s="181" t="s">
        <v>141</v>
      </c>
      <c r="BK219" s="183">
        <f>SUM(BK220:BK230)</f>
        <v>0</v>
      </c>
    </row>
    <row r="220" spans="2:65" s="1" customFormat="1" ht="25.5" customHeight="1">
      <c r="B220" s="39"/>
      <c r="C220" s="186" t="s">
        <v>449</v>
      </c>
      <c r="D220" s="186" t="s">
        <v>143</v>
      </c>
      <c r="E220" s="187" t="s">
        <v>450</v>
      </c>
      <c r="F220" s="188" t="s">
        <v>451</v>
      </c>
      <c r="G220" s="189" t="s">
        <v>146</v>
      </c>
      <c r="H220" s="190">
        <v>725</v>
      </c>
      <c r="I220" s="191"/>
      <c r="J220" s="192">
        <f>ROUND(I220*H220,2)</f>
        <v>0</v>
      </c>
      <c r="K220" s="188" t="s">
        <v>147</v>
      </c>
      <c r="L220" s="59"/>
      <c r="M220" s="193" t="s">
        <v>21</v>
      </c>
      <c r="N220" s="194" t="s">
        <v>45</v>
      </c>
      <c r="O220" s="40"/>
      <c r="P220" s="195">
        <f>O220*H220</f>
        <v>0</v>
      </c>
      <c r="Q220" s="195">
        <v>0.00071</v>
      </c>
      <c r="R220" s="195">
        <f>Q220*H220</f>
        <v>0.51475</v>
      </c>
      <c r="S220" s="195">
        <v>0</v>
      </c>
      <c r="T220" s="196">
        <f>S220*H220</f>
        <v>0</v>
      </c>
      <c r="AR220" s="22" t="s">
        <v>217</v>
      </c>
      <c r="AT220" s="22" t="s">
        <v>143</v>
      </c>
      <c r="AU220" s="22" t="s">
        <v>84</v>
      </c>
      <c r="AY220" s="22" t="s">
        <v>141</v>
      </c>
      <c r="BE220" s="197">
        <f>IF(N220="základní",J220,0)</f>
        <v>0</v>
      </c>
      <c r="BF220" s="197">
        <f>IF(N220="snížená",J220,0)</f>
        <v>0</v>
      </c>
      <c r="BG220" s="197">
        <f>IF(N220="zákl. přenesená",J220,0)</f>
        <v>0</v>
      </c>
      <c r="BH220" s="197">
        <f>IF(N220="sníž. přenesená",J220,0)</f>
        <v>0</v>
      </c>
      <c r="BI220" s="197">
        <f>IF(N220="nulová",J220,0)</f>
        <v>0</v>
      </c>
      <c r="BJ220" s="22" t="s">
        <v>82</v>
      </c>
      <c r="BK220" s="197">
        <f>ROUND(I220*H220,2)</f>
        <v>0</v>
      </c>
      <c r="BL220" s="22" t="s">
        <v>217</v>
      </c>
      <c r="BM220" s="22" t="s">
        <v>452</v>
      </c>
    </row>
    <row r="221" spans="2:65" s="1" customFormat="1" ht="25.5" customHeight="1">
      <c r="B221" s="39"/>
      <c r="C221" s="186" t="s">
        <v>453</v>
      </c>
      <c r="D221" s="186" t="s">
        <v>143</v>
      </c>
      <c r="E221" s="187" t="s">
        <v>454</v>
      </c>
      <c r="F221" s="188" t="s">
        <v>455</v>
      </c>
      <c r="G221" s="189" t="s">
        <v>146</v>
      </c>
      <c r="H221" s="190">
        <v>725</v>
      </c>
      <c r="I221" s="191"/>
      <c r="J221" s="192">
        <f>ROUND(I221*H221,2)</f>
        <v>0</v>
      </c>
      <c r="K221" s="188" t="s">
        <v>147</v>
      </c>
      <c r="L221" s="59"/>
      <c r="M221" s="193" t="s">
        <v>21</v>
      </c>
      <c r="N221" s="194" t="s">
        <v>45</v>
      </c>
      <c r="O221" s="40"/>
      <c r="P221" s="195">
        <f>O221*H221</f>
        <v>0</v>
      </c>
      <c r="Q221" s="195">
        <v>0</v>
      </c>
      <c r="R221" s="195">
        <f>Q221*H221</f>
        <v>0</v>
      </c>
      <c r="S221" s="195">
        <v>0</v>
      </c>
      <c r="T221" s="196">
        <f>S221*H221</f>
        <v>0</v>
      </c>
      <c r="AR221" s="22" t="s">
        <v>217</v>
      </c>
      <c r="AT221" s="22" t="s">
        <v>143</v>
      </c>
      <c r="AU221" s="22" t="s">
        <v>84</v>
      </c>
      <c r="AY221" s="22" t="s">
        <v>141</v>
      </c>
      <c r="BE221" s="197">
        <f>IF(N221="základní",J221,0)</f>
        <v>0</v>
      </c>
      <c r="BF221" s="197">
        <f>IF(N221="snížená",J221,0)</f>
        <v>0</v>
      </c>
      <c r="BG221" s="197">
        <f>IF(N221="zákl. přenesená",J221,0)</f>
        <v>0</v>
      </c>
      <c r="BH221" s="197">
        <f>IF(N221="sníž. přenesená",J221,0)</f>
        <v>0</v>
      </c>
      <c r="BI221" s="197">
        <f>IF(N221="nulová",J221,0)</f>
        <v>0</v>
      </c>
      <c r="BJ221" s="22" t="s">
        <v>82</v>
      </c>
      <c r="BK221" s="197">
        <f>ROUND(I221*H221,2)</f>
        <v>0</v>
      </c>
      <c r="BL221" s="22" t="s">
        <v>217</v>
      </c>
      <c r="BM221" s="22" t="s">
        <v>456</v>
      </c>
    </row>
    <row r="222" spans="2:65" s="1" customFormat="1" ht="16.5" customHeight="1">
      <c r="B222" s="39"/>
      <c r="C222" s="210" t="s">
        <v>457</v>
      </c>
      <c r="D222" s="210" t="s">
        <v>204</v>
      </c>
      <c r="E222" s="211" t="s">
        <v>458</v>
      </c>
      <c r="F222" s="212" t="s">
        <v>459</v>
      </c>
      <c r="G222" s="213" t="s">
        <v>146</v>
      </c>
      <c r="H222" s="214">
        <v>833.75</v>
      </c>
      <c r="I222" s="215"/>
      <c r="J222" s="216">
        <f>ROUND(I222*H222,2)</f>
        <v>0</v>
      </c>
      <c r="K222" s="212" t="s">
        <v>147</v>
      </c>
      <c r="L222" s="217"/>
      <c r="M222" s="218" t="s">
        <v>21</v>
      </c>
      <c r="N222" s="219" t="s">
        <v>45</v>
      </c>
      <c r="O222" s="40"/>
      <c r="P222" s="195">
        <f>O222*H222</f>
        <v>0</v>
      </c>
      <c r="Q222" s="195">
        <v>0.0019</v>
      </c>
      <c r="R222" s="195">
        <f>Q222*H222</f>
        <v>1.584125</v>
      </c>
      <c r="S222" s="195">
        <v>0</v>
      </c>
      <c r="T222" s="196">
        <f>S222*H222</f>
        <v>0</v>
      </c>
      <c r="AR222" s="22" t="s">
        <v>296</v>
      </c>
      <c r="AT222" s="22" t="s">
        <v>204</v>
      </c>
      <c r="AU222" s="22" t="s">
        <v>84</v>
      </c>
      <c r="AY222" s="22" t="s">
        <v>141</v>
      </c>
      <c r="BE222" s="197">
        <f>IF(N222="základní",J222,0)</f>
        <v>0</v>
      </c>
      <c r="BF222" s="197">
        <f>IF(N222="snížená",J222,0)</f>
        <v>0</v>
      </c>
      <c r="BG222" s="197">
        <f>IF(N222="zákl. přenesená",J222,0)</f>
        <v>0</v>
      </c>
      <c r="BH222" s="197">
        <f>IF(N222="sníž. přenesená",J222,0)</f>
        <v>0</v>
      </c>
      <c r="BI222" s="197">
        <f>IF(N222="nulová",J222,0)</f>
        <v>0</v>
      </c>
      <c r="BJ222" s="22" t="s">
        <v>82</v>
      </c>
      <c r="BK222" s="197">
        <f>ROUND(I222*H222,2)</f>
        <v>0</v>
      </c>
      <c r="BL222" s="22" t="s">
        <v>217</v>
      </c>
      <c r="BM222" s="22" t="s">
        <v>460</v>
      </c>
    </row>
    <row r="223" spans="2:51" s="11" customFormat="1" ht="13.5">
      <c r="B223" s="198"/>
      <c r="C223" s="199"/>
      <c r="D223" s="200" t="s">
        <v>153</v>
      </c>
      <c r="E223" s="199"/>
      <c r="F223" s="202" t="s">
        <v>461</v>
      </c>
      <c r="G223" s="199"/>
      <c r="H223" s="203">
        <v>833.75</v>
      </c>
      <c r="I223" s="204"/>
      <c r="J223" s="199"/>
      <c r="K223" s="199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153</v>
      </c>
      <c r="AU223" s="209" t="s">
        <v>84</v>
      </c>
      <c r="AV223" s="11" t="s">
        <v>84</v>
      </c>
      <c r="AW223" s="11" t="s">
        <v>6</v>
      </c>
      <c r="AX223" s="11" t="s">
        <v>82</v>
      </c>
      <c r="AY223" s="209" t="s">
        <v>141</v>
      </c>
    </row>
    <row r="224" spans="2:65" s="1" customFormat="1" ht="25.5" customHeight="1">
      <c r="B224" s="39"/>
      <c r="C224" s="186" t="s">
        <v>462</v>
      </c>
      <c r="D224" s="186" t="s">
        <v>143</v>
      </c>
      <c r="E224" s="187" t="s">
        <v>463</v>
      </c>
      <c r="F224" s="188" t="s">
        <v>464</v>
      </c>
      <c r="G224" s="189" t="s">
        <v>146</v>
      </c>
      <c r="H224" s="190">
        <v>1450</v>
      </c>
      <c r="I224" s="191"/>
      <c r="J224" s="192">
        <f>ROUND(I224*H224,2)</f>
        <v>0</v>
      </c>
      <c r="K224" s="188" t="s">
        <v>147</v>
      </c>
      <c r="L224" s="59"/>
      <c r="M224" s="193" t="s">
        <v>21</v>
      </c>
      <c r="N224" s="194" t="s">
        <v>45</v>
      </c>
      <c r="O224" s="40"/>
      <c r="P224" s="195">
        <f>O224*H224</f>
        <v>0</v>
      </c>
      <c r="Q224" s="195">
        <v>0</v>
      </c>
      <c r="R224" s="195">
        <f>Q224*H224</f>
        <v>0</v>
      </c>
      <c r="S224" s="195">
        <v>0</v>
      </c>
      <c r="T224" s="196">
        <f>S224*H224</f>
        <v>0</v>
      </c>
      <c r="AR224" s="22" t="s">
        <v>217</v>
      </c>
      <c r="AT224" s="22" t="s">
        <v>143</v>
      </c>
      <c r="AU224" s="22" t="s">
        <v>84</v>
      </c>
      <c r="AY224" s="22" t="s">
        <v>141</v>
      </c>
      <c r="BE224" s="197">
        <f>IF(N224="základní",J224,0)</f>
        <v>0</v>
      </c>
      <c r="BF224" s="197">
        <f>IF(N224="snížená",J224,0)</f>
        <v>0</v>
      </c>
      <c r="BG224" s="197">
        <f>IF(N224="zákl. přenesená",J224,0)</f>
        <v>0</v>
      </c>
      <c r="BH224" s="197">
        <f>IF(N224="sníž. přenesená",J224,0)</f>
        <v>0</v>
      </c>
      <c r="BI224" s="197">
        <f>IF(N224="nulová",J224,0)</f>
        <v>0</v>
      </c>
      <c r="BJ224" s="22" t="s">
        <v>82</v>
      </c>
      <c r="BK224" s="197">
        <f>ROUND(I224*H224,2)</f>
        <v>0</v>
      </c>
      <c r="BL224" s="22" t="s">
        <v>217</v>
      </c>
      <c r="BM224" s="22" t="s">
        <v>465</v>
      </c>
    </row>
    <row r="225" spans="2:51" s="11" customFormat="1" ht="13.5">
      <c r="B225" s="198"/>
      <c r="C225" s="199"/>
      <c r="D225" s="200" t="s">
        <v>153</v>
      </c>
      <c r="E225" s="201" t="s">
        <v>21</v>
      </c>
      <c r="F225" s="202" t="s">
        <v>466</v>
      </c>
      <c r="G225" s="199"/>
      <c r="H225" s="203">
        <v>1450</v>
      </c>
      <c r="I225" s="204"/>
      <c r="J225" s="199"/>
      <c r="K225" s="199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153</v>
      </c>
      <c r="AU225" s="209" t="s">
        <v>84</v>
      </c>
      <c r="AV225" s="11" t="s">
        <v>84</v>
      </c>
      <c r="AW225" s="11" t="s">
        <v>37</v>
      </c>
      <c r="AX225" s="11" t="s">
        <v>82</v>
      </c>
      <c r="AY225" s="209" t="s">
        <v>141</v>
      </c>
    </row>
    <row r="226" spans="2:65" s="1" customFormat="1" ht="16.5" customHeight="1">
      <c r="B226" s="39"/>
      <c r="C226" s="210" t="s">
        <v>467</v>
      </c>
      <c r="D226" s="210" t="s">
        <v>204</v>
      </c>
      <c r="E226" s="211" t="s">
        <v>468</v>
      </c>
      <c r="F226" s="212" t="s">
        <v>469</v>
      </c>
      <c r="G226" s="213" t="s">
        <v>146</v>
      </c>
      <c r="H226" s="214">
        <v>1667.5</v>
      </c>
      <c r="I226" s="215"/>
      <c r="J226" s="216">
        <f>ROUND(I226*H226,2)</f>
        <v>0</v>
      </c>
      <c r="K226" s="212" t="s">
        <v>147</v>
      </c>
      <c r="L226" s="217"/>
      <c r="M226" s="218" t="s">
        <v>21</v>
      </c>
      <c r="N226" s="219" t="s">
        <v>45</v>
      </c>
      <c r="O226" s="40"/>
      <c r="P226" s="195">
        <f>O226*H226</f>
        <v>0</v>
      </c>
      <c r="Q226" s="195">
        <v>0.0005</v>
      </c>
      <c r="R226" s="195">
        <f>Q226*H226</f>
        <v>0.83375</v>
      </c>
      <c r="S226" s="195">
        <v>0</v>
      </c>
      <c r="T226" s="196">
        <f>S226*H226</f>
        <v>0</v>
      </c>
      <c r="AR226" s="22" t="s">
        <v>296</v>
      </c>
      <c r="AT226" s="22" t="s">
        <v>204</v>
      </c>
      <c r="AU226" s="22" t="s">
        <v>84</v>
      </c>
      <c r="AY226" s="22" t="s">
        <v>141</v>
      </c>
      <c r="BE226" s="197">
        <f>IF(N226="základní",J226,0)</f>
        <v>0</v>
      </c>
      <c r="BF226" s="197">
        <f>IF(N226="snížená",J226,0)</f>
        <v>0</v>
      </c>
      <c r="BG226" s="197">
        <f>IF(N226="zákl. přenesená",J226,0)</f>
        <v>0</v>
      </c>
      <c r="BH226" s="197">
        <f>IF(N226="sníž. přenesená",J226,0)</f>
        <v>0</v>
      </c>
      <c r="BI226" s="197">
        <f>IF(N226="nulová",J226,0)</f>
        <v>0</v>
      </c>
      <c r="BJ226" s="22" t="s">
        <v>82</v>
      </c>
      <c r="BK226" s="197">
        <f>ROUND(I226*H226,2)</f>
        <v>0</v>
      </c>
      <c r="BL226" s="22" t="s">
        <v>217</v>
      </c>
      <c r="BM226" s="22" t="s">
        <v>470</v>
      </c>
    </row>
    <row r="227" spans="2:51" s="11" customFormat="1" ht="13.5">
      <c r="B227" s="198"/>
      <c r="C227" s="199"/>
      <c r="D227" s="200" t="s">
        <v>153</v>
      </c>
      <c r="E227" s="199"/>
      <c r="F227" s="202" t="s">
        <v>471</v>
      </c>
      <c r="G227" s="199"/>
      <c r="H227" s="203">
        <v>1667.5</v>
      </c>
      <c r="I227" s="204"/>
      <c r="J227" s="199"/>
      <c r="K227" s="199"/>
      <c r="L227" s="205"/>
      <c r="M227" s="206"/>
      <c r="N227" s="207"/>
      <c r="O227" s="207"/>
      <c r="P227" s="207"/>
      <c r="Q227" s="207"/>
      <c r="R227" s="207"/>
      <c r="S227" s="207"/>
      <c r="T227" s="208"/>
      <c r="AT227" s="209" t="s">
        <v>153</v>
      </c>
      <c r="AU227" s="209" t="s">
        <v>84</v>
      </c>
      <c r="AV227" s="11" t="s">
        <v>84</v>
      </c>
      <c r="AW227" s="11" t="s">
        <v>6</v>
      </c>
      <c r="AX227" s="11" t="s">
        <v>82</v>
      </c>
      <c r="AY227" s="209" t="s">
        <v>141</v>
      </c>
    </row>
    <row r="228" spans="2:65" s="1" customFormat="1" ht="25.5" customHeight="1">
      <c r="B228" s="39"/>
      <c r="C228" s="186" t="s">
        <v>472</v>
      </c>
      <c r="D228" s="186" t="s">
        <v>143</v>
      </c>
      <c r="E228" s="187" t="s">
        <v>473</v>
      </c>
      <c r="F228" s="188" t="s">
        <v>474</v>
      </c>
      <c r="G228" s="189" t="s">
        <v>146</v>
      </c>
      <c r="H228" s="190">
        <v>3357.9</v>
      </c>
      <c r="I228" s="191"/>
      <c r="J228" s="192">
        <f>ROUND(I228*H228,2)</f>
        <v>0</v>
      </c>
      <c r="K228" s="188" t="s">
        <v>147</v>
      </c>
      <c r="L228" s="59"/>
      <c r="M228" s="193" t="s">
        <v>21</v>
      </c>
      <c r="N228" s="194" t="s">
        <v>45</v>
      </c>
      <c r="O228" s="40"/>
      <c r="P228" s="195">
        <f>O228*H228</f>
        <v>0</v>
      </c>
      <c r="Q228" s="195">
        <v>0</v>
      </c>
      <c r="R228" s="195">
        <f>Q228*H228</f>
        <v>0</v>
      </c>
      <c r="S228" s="195">
        <v>0.084</v>
      </c>
      <c r="T228" s="196">
        <f>S228*H228</f>
        <v>282.0636</v>
      </c>
      <c r="AR228" s="22" t="s">
        <v>217</v>
      </c>
      <c r="AT228" s="22" t="s">
        <v>143</v>
      </c>
      <c r="AU228" s="22" t="s">
        <v>84</v>
      </c>
      <c r="AY228" s="22" t="s">
        <v>141</v>
      </c>
      <c r="BE228" s="197">
        <f>IF(N228="základní",J228,0)</f>
        <v>0</v>
      </c>
      <c r="BF228" s="197">
        <f>IF(N228="snížená",J228,0)</f>
        <v>0</v>
      </c>
      <c r="BG228" s="197">
        <f>IF(N228="zákl. přenesená",J228,0)</f>
        <v>0</v>
      </c>
      <c r="BH228" s="197">
        <f>IF(N228="sníž. přenesená",J228,0)</f>
        <v>0</v>
      </c>
      <c r="BI228" s="197">
        <f>IF(N228="nulová",J228,0)</f>
        <v>0</v>
      </c>
      <c r="BJ228" s="22" t="s">
        <v>82</v>
      </c>
      <c r="BK228" s="197">
        <f>ROUND(I228*H228,2)</f>
        <v>0</v>
      </c>
      <c r="BL228" s="22" t="s">
        <v>217</v>
      </c>
      <c r="BM228" s="22" t="s">
        <v>475</v>
      </c>
    </row>
    <row r="229" spans="2:51" s="11" customFormat="1" ht="13.5">
      <c r="B229" s="198"/>
      <c r="C229" s="199"/>
      <c r="D229" s="200" t="s">
        <v>153</v>
      </c>
      <c r="E229" s="201" t="s">
        <v>21</v>
      </c>
      <c r="F229" s="202" t="s">
        <v>476</v>
      </c>
      <c r="G229" s="199"/>
      <c r="H229" s="203">
        <v>3357.9</v>
      </c>
      <c r="I229" s="204"/>
      <c r="J229" s="199"/>
      <c r="K229" s="199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153</v>
      </c>
      <c r="AU229" s="209" t="s">
        <v>84</v>
      </c>
      <c r="AV229" s="11" t="s">
        <v>84</v>
      </c>
      <c r="AW229" s="11" t="s">
        <v>37</v>
      </c>
      <c r="AX229" s="11" t="s">
        <v>82</v>
      </c>
      <c r="AY229" s="209" t="s">
        <v>141</v>
      </c>
    </row>
    <row r="230" spans="2:65" s="1" customFormat="1" ht="38.25" customHeight="1">
      <c r="B230" s="39"/>
      <c r="C230" s="186" t="s">
        <v>477</v>
      </c>
      <c r="D230" s="186" t="s">
        <v>143</v>
      </c>
      <c r="E230" s="187" t="s">
        <v>478</v>
      </c>
      <c r="F230" s="188" t="s">
        <v>479</v>
      </c>
      <c r="G230" s="189" t="s">
        <v>275</v>
      </c>
      <c r="H230" s="190">
        <v>2.933</v>
      </c>
      <c r="I230" s="191"/>
      <c r="J230" s="192">
        <f>ROUND(I230*H230,2)</f>
        <v>0</v>
      </c>
      <c r="K230" s="188" t="s">
        <v>147</v>
      </c>
      <c r="L230" s="59"/>
      <c r="M230" s="193" t="s">
        <v>21</v>
      </c>
      <c r="N230" s="194" t="s">
        <v>45</v>
      </c>
      <c r="O230" s="40"/>
      <c r="P230" s="195">
        <f>O230*H230</f>
        <v>0</v>
      </c>
      <c r="Q230" s="195">
        <v>0</v>
      </c>
      <c r="R230" s="195">
        <f>Q230*H230</f>
        <v>0</v>
      </c>
      <c r="S230" s="195">
        <v>0</v>
      </c>
      <c r="T230" s="196">
        <f>S230*H230</f>
        <v>0</v>
      </c>
      <c r="AR230" s="22" t="s">
        <v>217</v>
      </c>
      <c r="AT230" s="22" t="s">
        <v>143</v>
      </c>
      <c r="AU230" s="22" t="s">
        <v>84</v>
      </c>
      <c r="AY230" s="22" t="s">
        <v>141</v>
      </c>
      <c r="BE230" s="197">
        <f>IF(N230="základní",J230,0)</f>
        <v>0</v>
      </c>
      <c r="BF230" s="197">
        <f>IF(N230="snížená",J230,0)</f>
        <v>0</v>
      </c>
      <c r="BG230" s="197">
        <f>IF(N230="zákl. přenesená",J230,0)</f>
        <v>0</v>
      </c>
      <c r="BH230" s="197">
        <f>IF(N230="sníž. přenesená",J230,0)</f>
        <v>0</v>
      </c>
      <c r="BI230" s="197">
        <f>IF(N230="nulová",J230,0)</f>
        <v>0</v>
      </c>
      <c r="BJ230" s="22" t="s">
        <v>82</v>
      </c>
      <c r="BK230" s="197">
        <f>ROUND(I230*H230,2)</f>
        <v>0</v>
      </c>
      <c r="BL230" s="22" t="s">
        <v>217</v>
      </c>
      <c r="BM230" s="22" t="s">
        <v>480</v>
      </c>
    </row>
    <row r="231" spans="2:63" s="10" customFormat="1" ht="29.85" customHeight="1">
      <c r="B231" s="170"/>
      <c r="C231" s="171"/>
      <c r="D231" s="172" t="s">
        <v>73</v>
      </c>
      <c r="E231" s="184" t="s">
        <v>481</v>
      </c>
      <c r="F231" s="184" t="s">
        <v>482</v>
      </c>
      <c r="G231" s="171"/>
      <c r="H231" s="171"/>
      <c r="I231" s="174"/>
      <c r="J231" s="185">
        <f>BK231</f>
        <v>0</v>
      </c>
      <c r="K231" s="171"/>
      <c r="L231" s="176"/>
      <c r="M231" s="177"/>
      <c r="N231" s="178"/>
      <c r="O231" s="178"/>
      <c r="P231" s="179">
        <f>SUM(P232:P237)</f>
        <v>0</v>
      </c>
      <c r="Q231" s="178"/>
      <c r="R231" s="179">
        <f>SUM(R232:R237)</f>
        <v>0.154752</v>
      </c>
      <c r="S231" s="178"/>
      <c r="T231" s="180">
        <f>SUM(T232:T237)</f>
        <v>17.796870000000002</v>
      </c>
      <c r="AR231" s="181" t="s">
        <v>84</v>
      </c>
      <c r="AT231" s="182" t="s">
        <v>73</v>
      </c>
      <c r="AU231" s="182" t="s">
        <v>82</v>
      </c>
      <c r="AY231" s="181" t="s">
        <v>141</v>
      </c>
      <c r="BK231" s="183">
        <f>SUM(BK232:BK237)</f>
        <v>0</v>
      </c>
    </row>
    <row r="232" spans="2:65" s="1" customFormat="1" ht="25.5" customHeight="1">
      <c r="B232" s="39"/>
      <c r="C232" s="186" t="s">
        <v>483</v>
      </c>
      <c r="D232" s="186" t="s">
        <v>143</v>
      </c>
      <c r="E232" s="187" t="s">
        <v>484</v>
      </c>
      <c r="F232" s="188" t="s">
        <v>485</v>
      </c>
      <c r="G232" s="189" t="s">
        <v>146</v>
      </c>
      <c r="H232" s="190">
        <v>32</v>
      </c>
      <c r="I232" s="191"/>
      <c r="J232" s="192">
        <f>ROUND(I232*H232,2)</f>
        <v>0</v>
      </c>
      <c r="K232" s="188" t="s">
        <v>147</v>
      </c>
      <c r="L232" s="59"/>
      <c r="M232" s="193" t="s">
        <v>21</v>
      </c>
      <c r="N232" s="194" t="s">
        <v>45</v>
      </c>
      <c r="O232" s="40"/>
      <c r="P232" s="195">
        <f>O232*H232</f>
        <v>0</v>
      </c>
      <c r="Q232" s="195">
        <v>0.003</v>
      </c>
      <c r="R232" s="195">
        <f>Q232*H232</f>
        <v>0.096</v>
      </c>
      <c r="S232" s="195">
        <v>0</v>
      </c>
      <c r="T232" s="196">
        <f>S232*H232</f>
        <v>0</v>
      </c>
      <c r="AR232" s="22" t="s">
        <v>217</v>
      </c>
      <c r="AT232" s="22" t="s">
        <v>143</v>
      </c>
      <c r="AU232" s="22" t="s">
        <v>84</v>
      </c>
      <c r="AY232" s="22" t="s">
        <v>141</v>
      </c>
      <c r="BE232" s="197">
        <f>IF(N232="základní",J232,0)</f>
        <v>0</v>
      </c>
      <c r="BF232" s="197">
        <f>IF(N232="snížená",J232,0)</f>
        <v>0</v>
      </c>
      <c r="BG232" s="197">
        <f>IF(N232="zákl. přenesená",J232,0)</f>
        <v>0</v>
      </c>
      <c r="BH232" s="197">
        <f>IF(N232="sníž. přenesená",J232,0)</f>
        <v>0</v>
      </c>
      <c r="BI232" s="197">
        <f>IF(N232="nulová",J232,0)</f>
        <v>0</v>
      </c>
      <c r="BJ232" s="22" t="s">
        <v>82</v>
      </c>
      <c r="BK232" s="197">
        <f>ROUND(I232*H232,2)</f>
        <v>0</v>
      </c>
      <c r="BL232" s="22" t="s">
        <v>217</v>
      </c>
      <c r="BM232" s="22" t="s">
        <v>486</v>
      </c>
    </row>
    <row r="233" spans="2:65" s="1" customFormat="1" ht="25.5" customHeight="1">
      <c r="B233" s="39"/>
      <c r="C233" s="210" t="s">
        <v>487</v>
      </c>
      <c r="D233" s="210" t="s">
        <v>204</v>
      </c>
      <c r="E233" s="211" t="s">
        <v>488</v>
      </c>
      <c r="F233" s="212" t="s">
        <v>489</v>
      </c>
      <c r="G233" s="213" t="s">
        <v>146</v>
      </c>
      <c r="H233" s="214">
        <v>32.64</v>
      </c>
      <c r="I233" s="215"/>
      <c r="J233" s="216">
        <f>ROUND(I233*H233,2)</f>
        <v>0</v>
      </c>
      <c r="K233" s="212" t="s">
        <v>147</v>
      </c>
      <c r="L233" s="217"/>
      <c r="M233" s="218" t="s">
        <v>21</v>
      </c>
      <c r="N233" s="219" t="s">
        <v>45</v>
      </c>
      <c r="O233" s="40"/>
      <c r="P233" s="195">
        <f>O233*H233</f>
        <v>0</v>
      </c>
      <c r="Q233" s="195">
        <v>0.0018</v>
      </c>
      <c r="R233" s="195">
        <f>Q233*H233</f>
        <v>0.058752</v>
      </c>
      <c r="S233" s="195">
        <v>0</v>
      </c>
      <c r="T233" s="196">
        <f>S233*H233</f>
        <v>0</v>
      </c>
      <c r="AR233" s="22" t="s">
        <v>296</v>
      </c>
      <c r="AT233" s="22" t="s">
        <v>204</v>
      </c>
      <c r="AU233" s="22" t="s">
        <v>84</v>
      </c>
      <c r="AY233" s="22" t="s">
        <v>141</v>
      </c>
      <c r="BE233" s="197">
        <f>IF(N233="základní",J233,0)</f>
        <v>0</v>
      </c>
      <c r="BF233" s="197">
        <f>IF(N233="snížená",J233,0)</f>
        <v>0</v>
      </c>
      <c r="BG233" s="197">
        <f>IF(N233="zákl. přenesená",J233,0)</f>
        <v>0</v>
      </c>
      <c r="BH233" s="197">
        <f>IF(N233="sníž. přenesená",J233,0)</f>
        <v>0</v>
      </c>
      <c r="BI233" s="197">
        <f>IF(N233="nulová",J233,0)</f>
        <v>0</v>
      </c>
      <c r="BJ233" s="22" t="s">
        <v>82</v>
      </c>
      <c r="BK233" s="197">
        <f>ROUND(I233*H233,2)</f>
        <v>0</v>
      </c>
      <c r="BL233" s="22" t="s">
        <v>217</v>
      </c>
      <c r="BM233" s="22" t="s">
        <v>490</v>
      </c>
    </row>
    <row r="234" spans="2:51" s="11" customFormat="1" ht="13.5">
      <c r="B234" s="198"/>
      <c r="C234" s="199"/>
      <c r="D234" s="200" t="s">
        <v>153</v>
      </c>
      <c r="E234" s="199"/>
      <c r="F234" s="202" t="s">
        <v>491</v>
      </c>
      <c r="G234" s="199"/>
      <c r="H234" s="203">
        <v>32.64</v>
      </c>
      <c r="I234" s="204"/>
      <c r="J234" s="199"/>
      <c r="K234" s="199"/>
      <c r="L234" s="205"/>
      <c r="M234" s="206"/>
      <c r="N234" s="207"/>
      <c r="O234" s="207"/>
      <c r="P234" s="207"/>
      <c r="Q234" s="207"/>
      <c r="R234" s="207"/>
      <c r="S234" s="207"/>
      <c r="T234" s="208"/>
      <c r="AT234" s="209" t="s">
        <v>153</v>
      </c>
      <c r="AU234" s="209" t="s">
        <v>84</v>
      </c>
      <c r="AV234" s="11" t="s">
        <v>84</v>
      </c>
      <c r="AW234" s="11" t="s">
        <v>6</v>
      </c>
      <c r="AX234" s="11" t="s">
        <v>82</v>
      </c>
      <c r="AY234" s="209" t="s">
        <v>141</v>
      </c>
    </row>
    <row r="235" spans="2:65" s="1" customFormat="1" ht="38.25" customHeight="1">
      <c r="B235" s="39"/>
      <c r="C235" s="186" t="s">
        <v>492</v>
      </c>
      <c r="D235" s="186" t="s">
        <v>143</v>
      </c>
      <c r="E235" s="187" t="s">
        <v>493</v>
      </c>
      <c r="F235" s="188" t="s">
        <v>494</v>
      </c>
      <c r="G235" s="189" t="s">
        <v>146</v>
      </c>
      <c r="H235" s="190">
        <v>3357.9</v>
      </c>
      <c r="I235" s="191"/>
      <c r="J235" s="192">
        <f>ROUND(I235*H235,2)</f>
        <v>0</v>
      </c>
      <c r="K235" s="188" t="s">
        <v>147</v>
      </c>
      <c r="L235" s="59"/>
      <c r="M235" s="193" t="s">
        <v>21</v>
      </c>
      <c r="N235" s="194" t="s">
        <v>45</v>
      </c>
      <c r="O235" s="40"/>
      <c r="P235" s="195">
        <f>O235*H235</f>
        <v>0</v>
      </c>
      <c r="Q235" s="195">
        <v>0</v>
      </c>
      <c r="R235" s="195">
        <f>Q235*H235</f>
        <v>0</v>
      </c>
      <c r="S235" s="195">
        <v>0.0053</v>
      </c>
      <c r="T235" s="196">
        <f>S235*H235</f>
        <v>17.796870000000002</v>
      </c>
      <c r="AR235" s="22" t="s">
        <v>217</v>
      </c>
      <c r="AT235" s="22" t="s">
        <v>143</v>
      </c>
      <c r="AU235" s="22" t="s">
        <v>84</v>
      </c>
      <c r="AY235" s="22" t="s">
        <v>141</v>
      </c>
      <c r="BE235" s="197">
        <f>IF(N235="základní",J235,0)</f>
        <v>0</v>
      </c>
      <c r="BF235" s="197">
        <f>IF(N235="snížená",J235,0)</f>
        <v>0</v>
      </c>
      <c r="BG235" s="197">
        <f>IF(N235="zákl. přenesená",J235,0)</f>
        <v>0</v>
      </c>
      <c r="BH235" s="197">
        <f>IF(N235="sníž. přenesená",J235,0)</f>
        <v>0</v>
      </c>
      <c r="BI235" s="197">
        <f>IF(N235="nulová",J235,0)</f>
        <v>0</v>
      </c>
      <c r="BJ235" s="22" t="s">
        <v>82</v>
      </c>
      <c r="BK235" s="197">
        <f>ROUND(I235*H235,2)</f>
        <v>0</v>
      </c>
      <c r="BL235" s="22" t="s">
        <v>217</v>
      </c>
      <c r="BM235" s="22" t="s">
        <v>495</v>
      </c>
    </row>
    <row r="236" spans="2:51" s="11" customFormat="1" ht="13.5">
      <c r="B236" s="198"/>
      <c r="C236" s="199"/>
      <c r="D236" s="200" t="s">
        <v>153</v>
      </c>
      <c r="E236" s="201" t="s">
        <v>21</v>
      </c>
      <c r="F236" s="202" t="s">
        <v>476</v>
      </c>
      <c r="G236" s="199"/>
      <c r="H236" s="203">
        <v>3357.9</v>
      </c>
      <c r="I236" s="204"/>
      <c r="J236" s="199"/>
      <c r="K236" s="199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153</v>
      </c>
      <c r="AU236" s="209" t="s">
        <v>84</v>
      </c>
      <c r="AV236" s="11" t="s">
        <v>84</v>
      </c>
      <c r="AW236" s="11" t="s">
        <v>37</v>
      </c>
      <c r="AX236" s="11" t="s">
        <v>82</v>
      </c>
      <c r="AY236" s="209" t="s">
        <v>141</v>
      </c>
    </row>
    <row r="237" spans="2:65" s="1" customFormat="1" ht="38.25" customHeight="1">
      <c r="B237" s="39"/>
      <c r="C237" s="186" t="s">
        <v>496</v>
      </c>
      <c r="D237" s="186" t="s">
        <v>143</v>
      </c>
      <c r="E237" s="187" t="s">
        <v>497</v>
      </c>
      <c r="F237" s="188" t="s">
        <v>498</v>
      </c>
      <c r="G237" s="189" t="s">
        <v>275</v>
      </c>
      <c r="H237" s="190">
        <v>0.155</v>
      </c>
      <c r="I237" s="191"/>
      <c r="J237" s="192">
        <f>ROUND(I237*H237,2)</f>
        <v>0</v>
      </c>
      <c r="K237" s="188" t="s">
        <v>147</v>
      </c>
      <c r="L237" s="59"/>
      <c r="M237" s="193" t="s">
        <v>21</v>
      </c>
      <c r="N237" s="194" t="s">
        <v>45</v>
      </c>
      <c r="O237" s="40"/>
      <c r="P237" s="195">
        <f>O237*H237</f>
        <v>0</v>
      </c>
      <c r="Q237" s="195">
        <v>0</v>
      </c>
      <c r="R237" s="195">
        <f>Q237*H237</f>
        <v>0</v>
      </c>
      <c r="S237" s="195">
        <v>0</v>
      </c>
      <c r="T237" s="196">
        <f>S237*H237</f>
        <v>0</v>
      </c>
      <c r="AR237" s="22" t="s">
        <v>217</v>
      </c>
      <c r="AT237" s="22" t="s">
        <v>143</v>
      </c>
      <c r="AU237" s="22" t="s">
        <v>84</v>
      </c>
      <c r="AY237" s="22" t="s">
        <v>141</v>
      </c>
      <c r="BE237" s="197">
        <f>IF(N237="základní",J237,0)</f>
        <v>0</v>
      </c>
      <c r="BF237" s="197">
        <f>IF(N237="snížená",J237,0)</f>
        <v>0</v>
      </c>
      <c r="BG237" s="197">
        <f>IF(N237="zákl. přenesená",J237,0)</f>
        <v>0</v>
      </c>
      <c r="BH237" s="197">
        <f>IF(N237="sníž. přenesená",J237,0)</f>
        <v>0</v>
      </c>
      <c r="BI237" s="197">
        <f>IF(N237="nulová",J237,0)</f>
        <v>0</v>
      </c>
      <c r="BJ237" s="22" t="s">
        <v>82</v>
      </c>
      <c r="BK237" s="197">
        <f>ROUND(I237*H237,2)</f>
        <v>0</v>
      </c>
      <c r="BL237" s="22" t="s">
        <v>217</v>
      </c>
      <c r="BM237" s="22" t="s">
        <v>499</v>
      </c>
    </row>
    <row r="238" spans="2:63" s="10" customFormat="1" ht="29.85" customHeight="1">
      <c r="B238" s="170"/>
      <c r="C238" s="171"/>
      <c r="D238" s="172" t="s">
        <v>73</v>
      </c>
      <c r="E238" s="184" t="s">
        <v>500</v>
      </c>
      <c r="F238" s="184" t="s">
        <v>501</v>
      </c>
      <c r="G238" s="171"/>
      <c r="H238" s="171"/>
      <c r="I238" s="174"/>
      <c r="J238" s="185">
        <f>BK238</f>
        <v>0</v>
      </c>
      <c r="K238" s="171"/>
      <c r="L238" s="176"/>
      <c r="M238" s="177"/>
      <c r="N238" s="178"/>
      <c r="O238" s="178"/>
      <c r="P238" s="179">
        <f>SUM(P239:P242)</f>
        <v>0</v>
      </c>
      <c r="Q238" s="178"/>
      <c r="R238" s="179">
        <f>SUM(R239:R242)</f>
        <v>0</v>
      </c>
      <c r="S238" s="178"/>
      <c r="T238" s="180">
        <f>SUM(T239:T242)</f>
        <v>2.935725</v>
      </c>
      <c r="AR238" s="181" t="s">
        <v>84</v>
      </c>
      <c r="AT238" s="182" t="s">
        <v>73</v>
      </c>
      <c r="AU238" s="182" t="s">
        <v>82</v>
      </c>
      <c r="AY238" s="181" t="s">
        <v>141</v>
      </c>
      <c r="BK238" s="183">
        <f>SUM(BK239:BK242)</f>
        <v>0</v>
      </c>
    </row>
    <row r="239" spans="2:65" s="1" customFormat="1" ht="16.5" customHeight="1">
      <c r="B239" s="39"/>
      <c r="C239" s="186" t="s">
        <v>502</v>
      </c>
      <c r="D239" s="186" t="s">
        <v>143</v>
      </c>
      <c r="E239" s="187" t="s">
        <v>503</v>
      </c>
      <c r="F239" s="188" t="s">
        <v>504</v>
      </c>
      <c r="G239" s="189" t="s">
        <v>282</v>
      </c>
      <c r="H239" s="190">
        <v>130</v>
      </c>
      <c r="I239" s="191"/>
      <c r="J239" s="192">
        <f>ROUND(I239*H239,2)</f>
        <v>0</v>
      </c>
      <c r="K239" s="188" t="s">
        <v>147</v>
      </c>
      <c r="L239" s="59"/>
      <c r="M239" s="193" t="s">
        <v>21</v>
      </c>
      <c r="N239" s="194" t="s">
        <v>45</v>
      </c>
      <c r="O239" s="40"/>
      <c r="P239" s="195">
        <f>O239*H239</f>
        <v>0</v>
      </c>
      <c r="Q239" s="195">
        <v>0</v>
      </c>
      <c r="R239" s="195">
        <f>Q239*H239</f>
        <v>0</v>
      </c>
      <c r="S239" s="195">
        <v>0.01492</v>
      </c>
      <c r="T239" s="196">
        <f>S239*H239</f>
        <v>1.9396</v>
      </c>
      <c r="AR239" s="22" t="s">
        <v>217</v>
      </c>
      <c r="AT239" s="22" t="s">
        <v>143</v>
      </c>
      <c r="AU239" s="22" t="s">
        <v>84</v>
      </c>
      <c r="AY239" s="22" t="s">
        <v>141</v>
      </c>
      <c r="BE239" s="197">
        <f>IF(N239="základní",J239,0)</f>
        <v>0</v>
      </c>
      <c r="BF239" s="197">
        <f>IF(N239="snížená",J239,0)</f>
        <v>0</v>
      </c>
      <c r="BG239" s="197">
        <f>IF(N239="zákl. přenesená",J239,0)</f>
        <v>0</v>
      </c>
      <c r="BH239" s="197">
        <f>IF(N239="sníž. přenesená",J239,0)</f>
        <v>0</v>
      </c>
      <c r="BI239" s="197">
        <f>IF(N239="nulová",J239,0)</f>
        <v>0</v>
      </c>
      <c r="BJ239" s="22" t="s">
        <v>82</v>
      </c>
      <c r="BK239" s="197">
        <f>ROUND(I239*H239,2)</f>
        <v>0</v>
      </c>
      <c r="BL239" s="22" t="s">
        <v>217</v>
      </c>
      <c r="BM239" s="22" t="s">
        <v>505</v>
      </c>
    </row>
    <row r="240" spans="2:51" s="11" customFormat="1" ht="13.5">
      <c r="B240" s="198"/>
      <c r="C240" s="199"/>
      <c r="D240" s="200" t="s">
        <v>153</v>
      </c>
      <c r="E240" s="201" t="s">
        <v>21</v>
      </c>
      <c r="F240" s="202" t="s">
        <v>506</v>
      </c>
      <c r="G240" s="199"/>
      <c r="H240" s="203">
        <v>130</v>
      </c>
      <c r="I240" s="204"/>
      <c r="J240" s="199"/>
      <c r="K240" s="199"/>
      <c r="L240" s="205"/>
      <c r="M240" s="206"/>
      <c r="N240" s="207"/>
      <c r="O240" s="207"/>
      <c r="P240" s="207"/>
      <c r="Q240" s="207"/>
      <c r="R240" s="207"/>
      <c r="S240" s="207"/>
      <c r="T240" s="208"/>
      <c r="AT240" s="209" t="s">
        <v>153</v>
      </c>
      <c r="AU240" s="209" t="s">
        <v>84</v>
      </c>
      <c r="AV240" s="11" t="s">
        <v>84</v>
      </c>
      <c r="AW240" s="11" t="s">
        <v>37</v>
      </c>
      <c r="AX240" s="11" t="s">
        <v>82</v>
      </c>
      <c r="AY240" s="209" t="s">
        <v>141</v>
      </c>
    </row>
    <row r="241" spans="2:65" s="1" customFormat="1" ht="25.5" customHeight="1">
      <c r="B241" s="39"/>
      <c r="C241" s="186" t="s">
        <v>507</v>
      </c>
      <c r="D241" s="186" t="s">
        <v>143</v>
      </c>
      <c r="E241" s="187" t="s">
        <v>508</v>
      </c>
      <c r="F241" s="188" t="s">
        <v>509</v>
      </c>
      <c r="G241" s="189" t="s">
        <v>282</v>
      </c>
      <c r="H241" s="190">
        <v>32.5</v>
      </c>
      <c r="I241" s="191"/>
      <c r="J241" s="192">
        <f>ROUND(I241*H241,2)</f>
        <v>0</v>
      </c>
      <c r="K241" s="188" t="s">
        <v>147</v>
      </c>
      <c r="L241" s="59"/>
      <c r="M241" s="193" t="s">
        <v>21</v>
      </c>
      <c r="N241" s="194" t="s">
        <v>45</v>
      </c>
      <c r="O241" s="40"/>
      <c r="P241" s="195">
        <f>O241*H241</f>
        <v>0</v>
      </c>
      <c r="Q241" s="195">
        <v>0</v>
      </c>
      <c r="R241" s="195">
        <f>Q241*H241</f>
        <v>0</v>
      </c>
      <c r="S241" s="195">
        <v>0.03065</v>
      </c>
      <c r="T241" s="196">
        <f>S241*H241</f>
        <v>0.996125</v>
      </c>
      <c r="AR241" s="22" t="s">
        <v>217</v>
      </c>
      <c r="AT241" s="22" t="s">
        <v>143</v>
      </c>
      <c r="AU241" s="22" t="s">
        <v>84</v>
      </c>
      <c r="AY241" s="22" t="s">
        <v>141</v>
      </c>
      <c r="BE241" s="197">
        <f>IF(N241="základní",J241,0)</f>
        <v>0</v>
      </c>
      <c r="BF241" s="197">
        <f>IF(N241="snížená",J241,0)</f>
        <v>0</v>
      </c>
      <c r="BG241" s="197">
        <f>IF(N241="zákl. přenesená",J241,0)</f>
        <v>0</v>
      </c>
      <c r="BH241" s="197">
        <f>IF(N241="sníž. přenesená",J241,0)</f>
        <v>0</v>
      </c>
      <c r="BI241" s="197">
        <f>IF(N241="nulová",J241,0)</f>
        <v>0</v>
      </c>
      <c r="BJ241" s="22" t="s">
        <v>82</v>
      </c>
      <c r="BK241" s="197">
        <f>ROUND(I241*H241,2)</f>
        <v>0</v>
      </c>
      <c r="BL241" s="22" t="s">
        <v>217</v>
      </c>
      <c r="BM241" s="22" t="s">
        <v>510</v>
      </c>
    </row>
    <row r="242" spans="2:51" s="11" customFormat="1" ht="13.5">
      <c r="B242" s="198"/>
      <c r="C242" s="199"/>
      <c r="D242" s="200" t="s">
        <v>153</v>
      </c>
      <c r="E242" s="201" t="s">
        <v>21</v>
      </c>
      <c r="F242" s="202" t="s">
        <v>511</v>
      </c>
      <c r="G242" s="199"/>
      <c r="H242" s="203">
        <v>32.5</v>
      </c>
      <c r="I242" s="204"/>
      <c r="J242" s="199"/>
      <c r="K242" s="199"/>
      <c r="L242" s="205"/>
      <c r="M242" s="206"/>
      <c r="N242" s="207"/>
      <c r="O242" s="207"/>
      <c r="P242" s="207"/>
      <c r="Q242" s="207"/>
      <c r="R242" s="207"/>
      <c r="S242" s="207"/>
      <c r="T242" s="208"/>
      <c r="AT242" s="209" t="s">
        <v>153</v>
      </c>
      <c r="AU242" s="209" t="s">
        <v>84</v>
      </c>
      <c r="AV242" s="11" t="s">
        <v>84</v>
      </c>
      <c r="AW242" s="11" t="s">
        <v>37</v>
      </c>
      <c r="AX242" s="11" t="s">
        <v>82</v>
      </c>
      <c r="AY242" s="209" t="s">
        <v>141</v>
      </c>
    </row>
    <row r="243" spans="2:63" s="10" customFormat="1" ht="29.85" customHeight="1">
      <c r="B243" s="170"/>
      <c r="C243" s="171"/>
      <c r="D243" s="172" t="s">
        <v>73</v>
      </c>
      <c r="E243" s="184" t="s">
        <v>512</v>
      </c>
      <c r="F243" s="184" t="s">
        <v>513</v>
      </c>
      <c r="G243" s="171"/>
      <c r="H243" s="171"/>
      <c r="I243" s="174"/>
      <c r="J243" s="185">
        <f>BK243</f>
        <v>0</v>
      </c>
      <c r="K243" s="171"/>
      <c r="L243" s="176"/>
      <c r="M243" s="177"/>
      <c r="N243" s="178"/>
      <c r="O243" s="178"/>
      <c r="P243" s="179">
        <f>SUM(P244:P245)</f>
        <v>0</v>
      </c>
      <c r="Q243" s="178"/>
      <c r="R243" s="179">
        <f>SUM(R244:R245)</f>
        <v>0</v>
      </c>
      <c r="S243" s="178"/>
      <c r="T243" s="180">
        <f>SUM(T244:T245)</f>
        <v>0.484575</v>
      </c>
      <c r="AR243" s="181" t="s">
        <v>84</v>
      </c>
      <c r="AT243" s="182" t="s">
        <v>73</v>
      </c>
      <c r="AU243" s="182" t="s">
        <v>82</v>
      </c>
      <c r="AY243" s="181" t="s">
        <v>141</v>
      </c>
      <c r="BK243" s="183">
        <f>SUM(BK244:BK245)</f>
        <v>0</v>
      </c>
    </row>
    <row r="244" spans="2:65" s="1" customFormat="1" ht="25.5" customHeight="1">
      <c r="B244" s="39"/>
      <c r="C244" s="186" t="s">
        <v>514</v>
      </c>
      <c r="D244" s="186" t="s">
        <v>143</v>
      </c>
      <c r="E244" s="187" t="s">
        <v>515</v>
      </c>
      <c r="F244" s="188" t="s">
        <v>516</v>
      </c>
      <c r="G244" s="189" t="s">
        <v>282</v>
      </c>
      <c r="H244" s="190">
        <v>97.5</v>
      </c>
      <c r="I244" s="191"/>
      <c r="J244" s="192">
        <f>ROUND(I244*H244,2)</f>
        <v>0</v>
      </c>
      <c r="K244" s="188" t="s">
        <v>147</v>
      </c>
      <c r="L244" s="59"/>
      <c r="M244" s="193" t="s">
        <v>21</v>
      </c>
      <c r="N244" s="194" t="s">
        <v>45</v>
      </c>
      <c r="O244" s="40"/>
      <c r="P244" s="195">
        <f>O244*H244</f>
        <v>0</v>
      </c>
      <c r="Q244" s="195">
        <v>0</v>
      </c>
      <c r="R244" s="195">
        <f>Q244*H244</f>
        <v>0</v>
      </c>
      <c r="S244" s="195">
        <v>0.00497</v>
      </c>
      <c r="T244" s="196">
        <f>S244*H244</f>
        <v>0.484575</v>
      </c>
      <c r="AR244" s="22" t="s">
        <v>217</v>
      </c>
      <c r="AT244" s="22" t="s">
        <v>143</v>
      </c>
      <c r="AU244" s="22" t="s">
        <v>84</v>
      </c>
      <c r="AY244" s="22" t="s">
        <v>141</v>
      </c>
      <c r="BE244" s="197">
        <f>IF(N244="základní",J244,0)</f>
        <v>0</v>
      </c>
      <c r="BF244" s="197">
        <f>IF(N244="snížená",J244,0)</f>
        <v>0</v>
      </c>
      <c r="BG244" s="197">
        <f>IF(N244="zákl. přenesená",J244,0)</f>
        <v>0</v>
      </c>
      <c r="BH244" s="197">
        <f>IF(N244="sníž. přenesená",J244,0)</f>
        <v>0</v>
      </c>
      <c r="BI244" s="197">
        <f>IF(N244="nulová",J244,0)</f>
        <v>0</v>
      </c>
      <c r="BJ244" s="22" t="s">
        <v>82</v>
      </c>
      <c r="BK244" s="197">
        <f>ROUND(I244*H244,2)</f>
        <v>0</v>
      </c>
      <c r="BL244" s="22" t="s">
        <v>217</v>
      </c>
      <c r="BM244" s="22" t="s">
        <v>517</v>
      </c>
    </row>
    <row r="245" spans="2:51" s="11" customFormat="1" ht="13.5">
      <c r="B245" s="198"/>
      <c r="C245" s="199"/>
      <c r="D245" s="200" t="s">
        <v>153</v>
      </c>
      <c r="E245" s="201" t="s">
        <v>21</v>
      </c>
      <c r="F245" s="202" t="s">
        <v>518</v>
      </c>
      <c r="G245" s="199"/>
      <c r="H245" s="203">
        <v>97.5</v>
      </c>
      <c r="I245" s="204"/>
      <c r="J245" s="199"/>
      <c r="K245" s="199"/>
      <c r="L245" s="205"/>
      <c r="M245" s="206"/>
      <c r="N245" s="207"/>
      <c r="O245" s="207"/>
      <c r="P245" s="207"/>
      <c r="Q245" s="207"/>
      <c r="R245" s="207"/>
      <c r="S245" s="207"/>
      <c r="T245" s="208"/>
      <c r="AT245" s="209" t="s">
        <v>153</v>
      </c>
      <c r="AU245" s="209" t="s">
        <v>84</v>
      </c>
      <c r="AV245" s="11" t="s">
        <v>84</v>
      </c>
      <c r="AW245" s="11" t="s">
        <v>37</v>
      </c>
      <c r="AX245" s="11" t="s">
        <v>82</v>
      </c>
      <c r="AY245" s="209" t="s">
        <v>141</v>
      </c>
    </row>
    <row r="246" spans="2:63" s="10" customFormat="1" ht="29.85" customHeight="1">
      <c r="B246" s="170"/>
      <c r="C246" s="171"/>
      <c r="D246" s="172" t="s">
        <v>73</v>
      </c>
      <c r="E246" s="184" t="s">
        <v>519</v>
      </c>
      <c r="F246" s="184" t="s">
        <v>520</v>
      </c>
      <c r="G246" s="171"/>
      <c r="H246" s="171"/>
      <c r="I246" s="174"/>
      <c r="J246" s="185">
        <f>BK246</f>
        <v>0</v>
      </c>
      <c r="K246" s="171"/>
      <c r="L246" s="176"/>
      <c r="M246" s="177"/>
      <c r="N246" s="178"/>
      <c r="O246" s="178"/>
      <c r="P246" s="179">
        <f>SUM(P247:P248)</f>
        <v>0</v>
      </c>
      <c r="Q246" s="178"/>
      <c r="R246" s="179">
        <f>SUM(R247:R248)</f>
        <v>0</v>
      </c>
      <c r="S246" s="178"/>
      <c r="T246" s="180">
        <f>SUM(T247:T248)</f>
        <v>0</v>
      </c>
      <c r="AR246" s="181" t="s">
        <v>84</v>
      </c>
      <c r="AT246" s="182" t="s">
        <v>73</v>
      </c>
      <c r="AU246" s="182" t="s">
        <v>82</v>
      </c>
      <c r="AY246" s="181" t="s">
        <v>141</v>
      </c>
      <c r="BK246" s="183">
        <f>SUM(BK247:BK248)</f>
        <v>0</v>
      </c>
    </row>
    <row r="247" spans="2:65" s="1" customFormat="1" ht="38.25" customHeight="1">
      <c r="B247" s="39"/>
      <c r="C247" s="186" t="s">
        <v>521</v>
      </c>
      <c r="D247" s="186" t="s">
        <v>143</v>
      </c>
      <c r="E247" s="187" t="s">
        <v>522</v>
      </c>
      <c r="F247" s="188" t="s">
        <v>523</v>
      </c>
      <c r="G247" s="189" t="s">
        <v>275</v>
      </c>
      <c r="H247" s="190">
        <v>0.3</v>
      </c>
      <c r="I247" s="191"/>
      <c r="J247" s="192">
        <f>ROUND(I247*H247,2)</f>
        <v>0</v>
      </c>
      <c r="K247" s="188" t="s">
        <v>147</v>
      </c>
      <c r="L247" s="59"/>
      <c r="M247" s="193" t="s">
        <v>21</v>
      </c>
      <c r="N247" s="194" t="s">
        <v>45</v>
      </c>
      <c r="O247" s="40"/>
      <c r="P247" s="195">
        <f>O247*H247</f>
        <v>0</v>
      </c>
      <c r="Q247" s="195">
        <v>0</v>
      </c>
      <c r="R247" s="195">
        <f>Q247*H247</f>
        <v>0</v>
      </c>
      <c r="S247" s="195">
        <v>0</v>
      </c>
      <c r="T247" s="196">
        <f>S247*H247</f>
        <v>0</v>
      </c>
      <c r="AR247" s="22" t="s">
        <v>217</v>
      </c>
      <c r="AT247" s="22" t="s">
        <v>143</v>
      </c>
      <c r="AU247" s="22" t="s">
        <v>84</v>
      </c>
      <c r="AY247" s="22" t="s">
        <v>141</v>
      </c>
      <c r="BE247" s="197">
        <f>IF(N247="základní",J247,0)</f>
        <v>0</v>
      </c>
      <c r="BF247" s="197">
        <f>IF(N247="snížená",J247,0)</f>
        <v>0</v>
      </c>
      <c r="BG247" s="197">
        <f>IF(N247="zákl. přenesená",J247,0)</f>
        <v>0</v>
      </c>
      <c r="BH247" s="197">
        <f>IF(N247="sníž. přenesená",J247,0)</f>
        <v>0</v>
      </c>
      <c r="BI247" s="197">
        <f>IF(N247="nulová",J247,0)</f>
        <v>0</v>
      </c>
      <c r="BJ247" s="22" t="s">
        <v>82</v>
      </c>
      <c r="BK247" s="197">
        <f>ROUND(I247*H247,2)</f>
        <v>0</v>
      </c>
      <c r="BL247" s="22" t="s">
        <v>217</v>
      </c>
      <c r="BM247" s="22" t="s">
        <v>524</v>
      </c>
    </row>
    <row r="248" spans="2:65" s="1" customFormat="1" ht="25.5" customHeight="1">
      <c r="B248" s="39"/>
      <c r="C248" s="186" t="s">
        <v>525</v>
      </c>
      <c r="D248" s="186" t="s">
        <v>143</v>
      </c>
      <c r="E248" s="187" t="s">
        <v>526</v>
      </c>
      <c r="F248" s="188" t="s">
        <v>527</v>
      </c>
      <c r="G248" s="189" t="s">
        <v>282</v>
      </c>
      <c r="H248" s="190">
        <v>18</v>
      </c>
      <c r="I248" s="191"/>
      <c r="J248" s="192">
        <f>ROUND(I248*H248,2)</f>
        <v>0</v>
      </c>
      <c r="K248" s="188" t="s">
        <v>21</v>
      </c>
      <c r="L248" s="59"/>
      <c r="M248" s="193" t="s">
        <v>21</v>
      </c>
      <c r="N248" s="194" t="s">
        <v>45</v>
      </c>
      <c r="O248" s="40"/>
      <c r="P248" s="195">
        <f>O248*H248</f>
        <v>0</v>
      </c>
      <c r="Q248" s="195">
        <v>0</v>
      </c>
      <c r="R248" s="195">
        <f>Q248*H248</f>
        <v>0</v>
      </c>
      <c r="S248" s="195">
        <v>0</v>
      </c>
      <c r="T248" s="196">
        <f>S248*H248</f>
        <v>0</v>
      </c>
      <c r="AR248" s="22" t="s">
        <v>217</v>
      </c>
      <c r="AT248" s="22" t="s">
        <v>143</v>
      </c>
      <c r="AU248" s="22" t="s">
        <v>84</v>
      </c>
      <c r="AY248" s="22" t="s">
        <v>141</v>
      </c>
      <c r="BE248" s="197">
        <f>IF(N248="základní",J248,0)</f>
        <v>0</v>
      </c>
      <c r="BF248" s="197">
        <f>IF(N248="snížená",J248,0)</f>
        <v>0</v>
      </c>
      <c r="BG248" s="197">
        <f>IF(N248="zákl. přenesená",J248,0)</f>
        <v>0</v>
      </c>
      <c r="BH248" s="197">
        <f>IF(N248="sníž. přenesená",J248,0)</f>
        <v>0</v>
      </c>
      <c r="BI248" s="197">
        <f>IF(N248="nulová",J248,0)</f>
        <v>0</v>
      </c>
      <c r="BJ248" s="22" t="s">
        <v>82</v>
      </c>
      <c r="BK248" s="197">
        <f>ROUND(I248*H248,2)</f>
        <v>0</v>
      </c>
      <c r="BL248" s="22" t="s">
        <v>217</v>
      </c>
      <c r="BM248" s="22" t="s">
        <v>528</v>
      </c>
    </row>
    <row r="249" spans="2:63" s="10" customFormat="1" ht="29.85" customHeight="1">
      <c r="B249" s="170"/>
      <c r="C249" s="171"/>
      <c r="D249" s="172" t="s">
        <v>73</v>
      </c>
      <c r="E249" s="184" t="s">
        <v>529</v>
      </c>
      <c r="F249" s="184" t="s">
        <v>530</v>
      </c>
      <c r="G249" s="171"/>
      <c r="H249" s="171"/>
      <c r="I249" s="174"/>
      <c r="J249" s="185">
        <f>BK249</f>
        <v>0</v>
      </c>
      <c r="K249" s="171"/>
      <c r="L249" s="176"/>
      <c r="M249" s="177"/>
      <c r="N249" s="178"/>
      <c r="O249" s="178"/>
      <c r="P249" s="179">
        <f>SUM(P250:P251)</f>
        <v>0</v>
      </c>
      <c r="Q249" s="178"/>
      <c r="R249" s="179">
        <f>SUM(R250:R251)</f>
        <v>0</v>
      </c>
      <c r="S249" s="178"/>
      <c r="T249" s="180">
        <f>SUM(T250:T251)</f>
        <v>42.061499999999995</v>
      </c>
      <c r="AR249" s="181" t="s">
        <v>84</v>
      </c>
      <c r="AT249" s="182" t="s">
        <v>73</v>
      </c>
      <c r="AU249" s="182" t="s">
        <v>82</v>
      </c>
      <c r="AY249" s="181" t="s">
        <v>141</v>
      </c>
      <c r="BK249" s="183">
        <f>SUM(BK250:BK251)</f>
        <v>0</v>
      </c>
    </row>
    <row r="250" spans="2:65" s="1" customFormat="1" ht="25.5" customHeight="1">
      <c r="B250" s="39"/>
      <c r="C250" s="186" t="s">
        <v>531</v>
      </c>
      <c r="D250" s="186" t="s">
        <v>143</v>
      </c>
      <c r="E250" s="187" t="s">
        <v>532</v>
      </c>
      <c r="F250" s="188" t="s">
        <v>533</v>
      </c>
      <c r="G250" s="189" t="s">
        <v>146</v>
      </c>
      <c r="H250" s="190">
        <v>1402.05</v>
      </c>
      <c r="I250" s="191"/>
      <c r="J250" s="192">
        <f>ROUND(I250*H250,2)</f>
        <v>0</v>
      </c>
      <c r="K250" s="188" t="s">
        <v>21</v>
      </c>
      <c r="L250" s="59"/>
      <c r="M250" s="193" t="s">
        <v>21</v>
      </c>
      <c r="N250" s="194" t="s">
        <v>45</v>
      </c>
      <c r="O250" s="40"/>
      <c r="P250" s="195">
        <f>O250*H250</f>
        <v>0</v>
      </c>
      <c r="Q250" s="195">
        <v>0</v>
      </c>
      <c r="R250" s="195">
        <f>Q250*H250</f>
        <v>0</v>
      </c>
      <c r="S250" s="195">
        <v>0.03</v>
      </c>
      <c r="T250" s="196">
        <f>S250*H250</f>
        <v>42.061499999999995</v>
      </c>
      <c r="AR250" s="22" t="s">
        <v>217</v>
      </c>
      <c r="AT250" s="22" t="s">
        <v>143</v>
      </c>
      <c r="AU250" s="22" t="s">
        <v>84</v>
      </c>
      <c r="AY250" s="22" t="s">
        <v>141</v>
      </c>
      <c r="BE250" s="197">
        <f>IF(N250="základní",J250,0)</f>
        <v>0</v>
      </c>
      <c r="BF250" s="197">
        <f>IF(N250="snížená",J250,0)</f>
        <v>0</v>
      </c>
      <c r="BG250" s="197">
        <f>IF(N250="zákl. přenesená",J250,0)</f>
        <v>0</v>
      </c>
      <c r="BH250" s="197">
        <f>IF(N250="sníž. přenesená",J250,0)</f>
        <v>0</v>
      </c>
      <c r="BI250" s="197">
        <f>IF(N250="nulová",J250,0)</f>
        <v>0</v>
      </c>
      <c r="BJ250" s="22" t="s">
        <v>82</v>
      </c>
      <c r="BK250" s="197">
        <f>ROUND(I250*H250,2)</f>
        <v>0</v>
      </c>
      <c r="BL250" s="22" t="s">
        <v>217</v>
      </c>
      <c r="BM250" s="22" t="s">
        <v>534</v>
      </c>
    </row>
    <row r="251" spans="2:51" s="11" customFormat="1" ht="13.5">
      <c r="B251" s="198"/>
      <c r="C251" s="199"/>
      <c r="D251" s="200" t="s">
        <v>153</v>
      </c>
      <c r="E251" s="201" t="s">
        <v>21</v>
      </c>
      <c r="F251" s="202" t="s">
        <v>535</v>
      </c>
      <c r="G251" s="199"/>
      <c r="H251" s="203">
        <v>1402.05</v>
      </c>
      <c r="I251" s="204"/>
      <c r="J251" s="199"/>
      <c r="K251" s="199"/>
      <c r="L251" s="205"/>
      <c r="M251" s="206"/>
      <c r="N251" s="207"/>
      <c r="O251" s="207"/>
      <c r="P251" s="207"/>
      <c r="Q251" s="207"/>
      <c r="R251" s="207"/>
      <c r="S251" s="207"/>
      <c r="T251" s="208"/>
      <c r="AT251" s="209" t="s">
        <v>153</v>
      </c>
      <c r="AU251" s="209" t="s">
        <v>84</v>
      </c>
      <c r="AV251" s="11" t="s">
        <v>84</v>
      </c>
      <c r="AW251" s="11" t="s">
        <v>37</v>
      </c>
      <c r="AX251" s="11" t="s">
        <v>82</v>
      </c>
      <c r="AY251" s="209" t="s">
        <v>141</v>
      </c>
    </row>
    <row r="252" spans="2:63" s="10" customFormat="1" ht="29.85" customHeight="1">
      <c r="B252" s="170"/>
      <c r="C252" s="171"/>
      <c r="D252" s="172" t="s">
        <v>73</v>
      </c>
      <c r="E252" s="184" t="s">
        <v>536</v>
      </c>
      <c r="F252" s="184" t="s">
        <v>537</v>
      </c>
      <c r="G252" s="171"/>
      <c r="H252" s="171"/>
      <c r="I252" s="174"/>
      <c r="J252" s="185">
        <f>BK252</f>
        <v>0</v>
      </c>
      <c r="K252" s="171"/>
      <c r="L252" s="176"/>
      <c r="M252" s="177"/>
      <c r="N252" s="178"/>
      <c r="O252" s="178"/>
      <c r="P252" s="179">
        <f>SUM(P253:P256)</f>
        <v>0</v>
      </c>
      <c r="Q252" s="178"/>
      <c r="R252" s="179">
        <f>SUM(R253:R256)</f>
        <v>0</v>
      </c>
      <c r="S252" s="178"/>
      <c r="T252" s="180">
        <f>SUM(T253:T256)</f>
        <v>2.27305</v>
      </c>
      <c r="AR252" s="181" t="s">
        <v>84</v>
      </c>
      <c r="AT252" s="182" t="s">
        <v>73</v>
      </c>
      <c r="AU252" s="182" t="s">
        <v>82</v>
      </c>
      <c r="AY252" s="181" t="s">
        <v>141</v>
      </c>
      <c r="BK252" s="183">
        <f>SUM(BK253:BK256)</f>
        <v>0</v>
      </c>
    </row>
    <row r="253" spans="2:65" s="1" customFormat="1" ht="16.5" customHeight="1">
      <c r="B253" s="39"/>
      <c r="C253" s="186" t="s">
        <v>538</v>
      </c>
      <c r="D253" s="186" t="s">
        <v>143</v>
      </c>
      <c r="E253" s="187" t="s">
        <v>539</v>
      </c>
      <c r="F253" s="188" t="s">
        <v>540</v>
      </c>
      <c r="G253" s="189" t="s">
        <v>541</v>
      </c>
      <c r="H253" s="190">
        <v>174.85</v>
      </c>
      <c r="I253" s="191"/>
      <c r="J253" s="192">
        <f>ROUND(I253*H253,2)</f>
        <v>0</v>
      </c>
      <c r="K253" s="188" t="s">
        <v>147</v>
      </c>
      <c r="L253" s="59"/>
      <c r="M253" s="193" t="s">
        <v>21</v>
      </c>
      <c r="N253" s="194" t="s">
        <v>45</v>
      </c>
      <c r="O253" s="40"/>
      <c r="P253" s="195">
        <f>O253*H253</f>
        <v>0</v>
      </c>
      <c r="Q253" s="195">
        <v>0</v>
      </c>
      <c r="R253" s="195">
        <f>Q253*H253</f>
        <v>0</v>
      </c>
      <c r="S253" s="195">
        <v>0.013</v>
      </c>
      <c r="T253" s="196">
        <f>S253*H253</f>
        <v>2.27305</v>
      </c>
      <c r="AR253" s="22" t="s">
        <v>217</v>
      </c>
      <c r="AT253" s="22" t="s">
        <v>143</v>
      </c>
      <c r="AU253" s="22" t="s">
        <v>84</v>
      </c>
      <c r="AY253" s="22" t="s">
        <v>141</v>
      </c>
      <c r="BE253" s="197">
        <f>IF(N253="základní",J253,0)</f>
        <v>0</v>
      </c>
      <c r="BF253" s="197">
        <f>IF(N253="snížená",J253,0)</f>
        <v>0</v>
      </c>
      <c r="BG253" s="197">
        <f>IF(N253="zákl. přenesená",J253,0)</f>
        <v>0</v>
      </c>
      <c r="BH253" s="197">
        <f>IF(N253="sníž. přenesená",J253,0)</f>
        <v>0</v>
      </c>
      <c r="BI253" s="197">
        <f>IF(N253="nulová",J253,0)</f>
        <v>0</v>
      </c>
      <c r="BJ253" s="22" t="s">
        <v>82</v>
      </c>
      <c r="BK253" s="197">
        <f>ROUND(I253*H253,2)</f>
        <v>0</v>
      </c>
      <c r="BL253" s="22" t="s">
        <v>217</v>
      </c>
      <c r="BM253" s="22" t="s">
        <v>542</v>
      </c>
    </row>
    <row r="254" spans="2:51" s="11" customFormat="1" ht="13.5">
      <c r="B254" s="198"/>
      <c r="C254" s="199"/>
      <c r="D254" s="200" t="s">
        <v>153</v>
      </c>
      <c r="E254" s="201" t="s">
        <v>21</v>
      </c>
      <c r="F254" s="202" t="s">
        <v>543</v>
      </c>
      <c r="G254" s="199"/>
      <c r="H254" s="203">
        <v>174.85</v>
      </c>
      <c r="I254" s="204"/>
      <c r="J254" s="199"/>
      <c r="K254" s="199"/>
      <c r="L254" s="205"/>
      <c r="M254" s="206"/>
      <c r="N254" s="207"/>
      <c r="O254" s="207"/>
      <c r="P254" s="207"/>
      <c r="Q254" s="207"/>
      <c r="R254" s="207"/>
      <c r="S254" s="207"/>
      <c r="T254" s="208"/>
      <c r="AT254" s="209" t="s">
        <v>153</v>
      </c>
      <c r="AU254" s="209" t="s">
        <v>84</v>
      </c>
      <c r="AV254" s="11" t="s">
        <v>84</v>
      </c>
      <c r="AW254" s="11" t="s">
        <v>37</v>
      </c>
      <c r="AX254" s="11" t="s">
        <v>82</v>
      </c>
      <c r="AY254" s="209" t="s">
        <v>141</v>
      </c>
    </row>
    <row r="255" spans="2:65" s="1" customFormat="1" ht="25.5" customHeight="1">
      <c r="B255" s="39"/>
      <c r="C255" s="186" t="s">
        <v>544</v>
      </c>
      <c r="D255" s="186" t="s">
        <v>143</v>
      </c>
      <c r="E255" s="187" t="s">
        <v>545</v>
      </c>
      <c r="F255" s="188" t="s">
        <v>546</v>
      </c>
      <c r="G255" s="189" t="s">
        <v>541</v>
      </c>
      <c r="H255" s="190">
        <v>1</v>
      </c>
      <c r="I255" s="191"/>
      <c r="J255" s="192">
        <f>ROUND(I255*H255,2)</f>
        <v>0</v>
      </c>
      <c r="K255" s="188" t="s">
        <v>21</v>
      </c>
      <c r="L255" s="59"/>
      <c r="M255" s="193" t="s">
        <v>21</v>
      </c>
      <c r="N255" s="194" t="s">
        <v>45</v>
      </c>
      <c r="O255" s="40"/>
      <c r="P255" s="195">
        <f>O255*H255</f>
        <v>0</v>
      </c>
      <c r="Q255" s="195">
        <v>0</v>
      </c>
      <c r="R255" s="195">
        <f>Q255*H255</f>
        <v>0</v>
      </c>
      <c r="S255" s="195">
        <v>0</v>
      </c>
      <c r="T255" s="196">
        <f>S255*H255</f>
        <v>0</v>
      </c>
      <c r="AR255" s="22" t="s">
        <v>217</v>
      </c>
      <c r="AT255" s="22" t="s">
        <v>143</v>
      </c>
      <c r="AU255" s="22" t="s">
        <v>84</v>
      </c>
      <c r="AY255" s="22" t="s">
        <v>141</v>
      </c>
      <c r="BE255" s="197">
        <f>IF(N255="základní",J255,0)</f>
        <v>0</v>
      </c>
      <c r="BF255" s="197">
        <f>IF(N255="snížená",J255,0)</f>
        <v>0</v>
      </c>
      <c r="BG255" s="197">
        <f>IF(N255="zákl. přenesená",J255,0)</f>
        <v>0</v>
      </c>
      <c r="BH255" s="197">
        <f>IF(N255="sníž. přenesená",J255,0)</f>
        <v>0</v>
      </c>
      <c r="BI255" s="197">
        <f>IF(N255="nulová",J255,0)</f>
        <v>0</v>
      </c>
      <c r="BJ255" s="22" t="s">
        <v>82</v>
      </c>
      <c r="BK255" s="197">
        <f>ROUND(I255*H255,2)</f>
        <v>0</v>
      </c>
      <c r="BL255" s="22" t="s">
        <v>217</v>
      </c>
      <c r="BM255" s="22" t="s">
        <v>547</v>
      </c>
    </row>
    <row r="256" spans="2:65" s="1" customFormat="1" ht="38.25" customHeight="1">
      <c r="B256" s="39"/>
      <c r="C256" s="186" t="s">
        <v>548</v>
      </c>
      <c r="D256" s="186" t="s">
        <v>143</v>
      </c>
      <c r="E256" s="187" t="s">
        <v>549</v>
      </c>
      <c r="F256" s="188" t="s">
        <v>550</v>
      </c>
      <c r="G256" s="189" t="s">
        <v>275</v>
      </c>
      <c r="H256" s="190">
        <v>0.2</v>
      </c>
      <c r="I256" s="191"/>
      <c r="J256" s="192">
        <f>ROUND(I256*H256,2)</f>
        <v>0</v>
      </c>
      <c r="K256" s="188" t="s">
        <v>147</v>
      </c>
      <c r="L256" s="59"/>
      <c r="M256" s="193" t="s">
        <v>21</v>
      </c>
      <c r="N256" s="194" t="s">
        <v>45</v>
      </c>
      <c r="O256" s="40"/>
      <c r="P256" s="195">
        <f>O256*H256</f>
        <v>0</v>
      </c>
      <c r="Q256" s="195">
        <v>0</v>
      </c>
      <c r="R256" s="195">
        <f>Q256*H256</f>
        <v>0</v>
      </c>
      <c r="S256" s="195">
        <v>0</v>
      </c>
      <c r="T256" s="196">
        <f>S256*H256</f>
        <v>0</v>
      </c>
      <c r="AR256" s="22" t="s">
        <v>217</v>
      </c>
      <c r="AT256" s="22" t="s">
        <v>143</v>
      </c>
      <c r="AU256" s="22" t="s">
        <v>84</v>
      </c>
      <c r="AY256" s="22" t="s">
        <v>141</v>
      </c>
      <c r="BE256" s="197">
        <f>IF(N256="základní",J256,0)</f>
        <v>0</v>
      </c>
      <c r="BF256" s="197">
        <f>IF(N256="snížená",J256,0)</f>
        <v>0</v>
      </c>
      <c r="BG256" s="197">
        <f>IF(N256="zákl. přenesená",J256,0)</f>
        <v>0</v>
      </c>
      <c r="BH256" s="197">
        <f>IF(N256="sníž. přenesená",J256,0)</f>
        <v>0</v>
      </c>
      <c r="BI256" s="197">
        <f>IF(N256="nulová",J256,0)</f>
        <v>0</v>
      </c>
      <c r="BJ256" s="22" t="s">
        <v>82</v>
      </c>
      <c r="BK256" s="197">
        <f>ROUND(I256*H256,2)</f>
        <v>0</v>
      </c>
      <c r="BL256" s="22" t="s">
        <v>217</v>
      </c>
      <c r="BM256" s="22" t="s">
        <v>551</v>
      </c>
    </row>
    <row r="257" spans="2:63" s="10" customFormat="1" ht="29.85" customHeight="1">
      <c r="B257" s="170"/>
      <c r="C257" s="171"/>
      <c r="D257" s="172" t="s">
        <v>73</v>
      </c>
      <c r="E257" s="184" t="s">
        <v>552</v>
      </c>
      <c r="F257" s="184" t="s">
        <v>553</v>
      </c>
      <c r="G257" s="171"/>
      <c r="H257" s="171"/>
      <c r="I257" s="174"/>
      <c r="J257" s="185">
        <f>BK257</f>
        <v>0</v>
      </c>
      <c r="K257" s="171"/>
      <c r="L257" s="176"/>
      <c r="M257" s="177"/>
      <c r="N257" s="178"/>
      <c r="O257" s="178"/>
      <c r="P257" s="179">
        <f>SUM(P258:P259)</f>
        <v>0</v>
      </c>
      <c r="Q257" s="178"/>
      <c r="R257" s="179">
        <f>SUM(R258:R259)</f>
        <v>0</v>
      </c>
      <c r="S257" s="178"/>
      <c r="T257" s="180">
        <f>SUM(T258:T259)</f>
        <v>90.3350955</v>
      </c>
      <c r="AR257" s="181" t="s">
        <v>84</v>
      </c>
      <c r="AT257" s="182" t="s">
        <v>73</v>
      </c>
      <c r="AU257" s="182" t="s">
        <v>82</v>
      </c>
      <c r="AY257" s="181" t="s">
        <v>141</v>
      </c>
      <c r="BK257" s="183">
        <f>SUM(BK258:BK259)</f>
        <v>0</v>
      </c>
    </row>
    <row r="258" spans="2:65" s="1" customFormat="1" ht="16.5" customHeight="1">
      <c r="B258" s="39"/>
      <c r="C258" s="186" t="s">
        <v>554</v>
      </c>
      <c r="D258" s="186" t="s">
        <v>143</v>
      </c>
      <c r="E258" s="187" t="s">
        <v>555</v>
      </c>
      <c r="F258" s="188" t="s">
        <v>556</v>
      </c>
      <c r="G258" s="189" t="s">
        <v>146</v>
      </c>
      <c r="H258" s="190">
        <v>1086.15</v>
      </c>
      <c r="I258" s="191"/>
      <c r="J258" s="192">
        <f>ROUND(I258*H258,2)</f>
        <v>0</v>
      </c>
      <c r="K258" s="188" t="s">
        <v>147</v>
      </c>
      <c r="L258" s="59"/>
      <c r="M258" s="193" t="s">
        <v>21</v>
      </c>
      <c r="N258" s="194" t="s">
        <v>45</v>
      </c>
      <c r="O258" s="40"/>
      <c r="P258" s="195">
        <f>O258*H258</f>
        <v>0</v>
      </c>
      <c r="Q258" s="195">
        <v>0</v>
      </c>
      <c r="R258" s="195">
        <f>Q258*H258</f>
        <v>0</v>
      </c>
      <c r="S258" s="195">
        <v>0.08317</v>
      </c>
      <c r="T258" s="196">
        <f>S258*H258</f>
        <v>90.3350955</v>
      </c>
      <c r="AR258" s="22" t="s">
        <v>217</v>
      </c>
      <c r="AT258" s="22" t="s">
        <v>143</v>
      </c>
      <c r="AU258" s="22" t="s">
        <v>84</v>
      </c>
      <c r="AY258" s="22" t="s">
        <v>141</v>
      </c>
      <c r="BE258" s="197">
        <f>IF(N258="základní",J258,0)</f>
        <v>0</v>
      </c>
      <c r="BF258" s="197">
        <f>IF(N258="snížená",J258,0)</f>
        <v>0</v>
      </c>
      <c r="BG258" s="197">
        <f>IF(N258="zákl. přenesená",J258,0)</f>
        <v>0</v>
      </c>
      <c r="BH258" s="197">
        <f>IF(N258="sníž. přenesená",J258,0)</f>
        <v>0</v>
      </c>
      <c r="BI258" s="197">
        <f>IF(N258="nulová",J258,0)</f>
        <v>0</v>
      </c>
      <c r="BJ258" s="22" t="s">
        <v>82</v>
      </c>
      <c r="BK258" s="197">
        <f>ROUND(I258*H258,2)</f>
        <v>0</v>
      </c>
      <c r="BL258" s="22" t="s">
        <v>217</v>
      </c>
      <c r="BM258" s="22" t="s">
        <v>557</v>
      </c>
    </row>
    <row r="259" spans="2:51" s="11" customFormat="1" ht="13.5">
      <c r="B259" s="198"/>
      <c r="C259" s="199"/>
      <c r="D259" s="200" t="s">
        <v>153</v>
      </c>
      <c r="E259" s="201" t="s">
        <v>21</v>
      </c>
      <c r="F259" s="202" t="s">
        <v>558</v>
      </c>
      <c r="G259" s="199"/>
      <c r="H259" s="203">
        <v>1086.15</v>
      </c>
      <c r="I259" s="204"/>
      <c r="J259" s="199"/>
      <c r="K259" s="199"/>
      <c r="L259" s="205"/>
      <c r="M259" s="206"/>
      <c r="N259" s="207"/>
      <c r="O259" s="207"/>
      <c r="P259" s="207"/>
      <c r="Q259" s="207"/>
      <c r="R259" s="207"/>
      <c r="S259" s="207"/>
      <c r="T259" s="208"/>
      <c r="AT259" s="209" t="s">
        <v>153</v>
      </c>
      <c r="AU259" s="209" t="s">
        <v>84</v>
      </c>
      <c r="AV259" s="11" t="s">
        <v>84</v>
      </c>
      <c r="AW259" s="11" t="s">
        <v>37</v>
      </c>
      <c r="AX259" s="11" t="s">
        <v>82</v>
      </c>
      <c r="AY259" s="209" t="s">
        <v>141</v>
      </c>
    </row>
    <row r="260" spans="2:63" s="10" customFormat="1" ht="29.85" customHeight="1">
      <c r="B260" s="170"/>
      <c r="C260" s="171"/>
      <c r="D260" s="172" t="s">
        <v>73</v>
      </c>
      <c r="E260" s="184" t="s">
        <v>559</v>
      </c>
      <c r="F260" s="184" t="s">
        <v>560</v>
      </c>
      <c r="G260" s="171"/>
      <c r="H260" s="171"/>
      <c r="I260" s="174"/>
      <c r="J260" s="185">
        <f>BK260</f>
        <v>0</v>
      </c>
      <c r="K260" s="171"/>
      <c r="L260" s="176"/>
      <c r="M260" s="177"/>
      <c r="N260" s="178"/>
      <c r="O260" s="178"/>
      <c r="P260" s="179">
        <f>SUM(P261:P263)</f>
        <v>0</v>
      </c>
      <c r="Q260" s="178"/>
      <c r="R260" s="179">
        <f>SUM(R261:R263)</f>
        <v>0</v>
      </c>
      <c r="S260" s="178"/>
      <c r="T260" s="180">
        <f>SUM(T261:T263)</f>
        <v>4.70535</v>
      </c>
      <c r="AR260" s="181" t="s">
        <v>84</v>
      </c>
      <c r="AT260" s="182" t="s">
        <v>73</v>
      </c>
      <c r="AU260" s="182" t="s">
        <v>82</v>
      </c>
      <c r="AY260" s="181" t="s">
        <v>141</v>
      </c>
      <c r="BK260" s="183">
        <f>SUM(BK261:BK263)</f>
        <v>0</v>
      </c>
    </row>
    <row r="261" spans="2:65" s="1" customFormat="1" ht="16.5" customHeight="1">
      <c r="B261" s="39"/>
      <c r="C261" s="186" t="s">
        <v>561</v>
      </c>
      <c r="D261" s="186" t="s">
        <v>143</v>
      </c>
      <c r="E261" s="187" t="s">
        <v>562</v>
      </c>
      <c r="F261" s="188" t="s">
        <v>563</v>
      </c>
      <c r="G261" s="189" t="s">
        <v>146</v>
      </c>
      <c r="H261" s="190">
        <v>1568.45</v>
      </c>
      <c r="I261" s="191"/>
      <c r="J261" s="192">
        <f>ROUND(I261*H261,2)</f>
        <v>0</v>
      </c>
      <c r="K261" s="188" t="s">
        <v>147</v>
      </c>
      <c r="L261" s="59"/>
      <c r="M261" s="193" t="s">
        <v>21</v>
      </c>
      <c r="N261" s="194" t="s">
        <v>45</v>
      </c>
      <c r="O261" s="40"/>
      <c r="P261" s="195">
        <f>O261*H261</f>
        <v>0</v>
      </c>
      <c r="Q261" s="195">
        <v>0</v>
      </c>
      <c r="R261" s="195">
        <f>Q261*H261</f>
        <v>0</v>
      </c>
      <c r="S261" s="195">
        <v>0.003</v>
      </c>
      <c r="T261" s="196">
        <f>S261*H261</f>
        <v>4.70535</v>
      </c>
      <c r="AR261" s="22" t="s">
        <v>217</v>
      </c>
      <c r="AT261" s="22" t="s">
        <v>143</v>
      </c>
      <c r="AU261" s="22" t="s">
        <v>84</v>
      </c>
      <c r="AY261" s="22" t="s">
        <v>141</v>
      </c>
      <c r="BE261" s="197">
        <f>IF(N261="základní",J261,0)</f>
        <v>0</v>
      </c>
      <c r="BF261" s="197">
        <f>IF(N261="snížená",J261,0)</f>
        <v>0</v>
      </c>
      <c r="BG261" s="197">
        <f>IF(N261="zákl. přenesená",J261,0)</f>
        <v>0</v>
      </c>
      <c r="BH261" s="197">
        <f>IF(N261="sníž. přenesená",J261,0)</f>
        <v>0</v>
      </c>
      <c r="BI261" s="197">
        <f>IF(N261="nulová",J261,0)</f>
        <v>0</v>
      </c>
      <c r="BJ261" s="22" t="s">
        <v>82</v>
      </c>
      <c r="BK261" s="197">
        <f>ROUND(I261*H261,2)</f>
        <v>0</v>
      </c>
      <c r="BL261" s="22" t="s">
        <v>217</v>
      </c>
      <c r="BM261" s="22" t="s">
        <v>564</v>
      </c>
    </row>
    <row r="262" spans="2:51" s="11" customFormat="1" ht="13.5">
      <c r="B262" s="198"/>
      <c r="C262" s="199"/>
      <c r="D262" s="200" t="s">
        <v>153</v>
      </c>
      <c r="E262" s="201" t="s">
        <v>21</v>
      </c>
      <c r="F262" s="202" t="s">
        <v>565</v>
      </c>
      <c r="G262" s="199"/>
      <c r="H262" s="203">
        <v>1568.45</v>
      </c>
      <c r="I262" s="204"/>
      <c r="J262" s="199"/>
      <c r="K262" s="199"/>
      <c r="L262" s="205"/>
      <c r="M262" s="206"/>
      <c r="N262" s="207"/>
      <c r="O262" s="207"/>
      <c r="P262" s="207"/>
      <c r="Q262" s="207"/>
      <c r="R262" s="207"/>
      <c r="S262" s="207"/>
      <c r="T262" s="208"/>
      <c r="AT262" s="209" t="s">
        <v>153</v>
      </c>
      <c r="AU262" s="209" t="s">
        <v>84</v>
      </c>
      <c r="AV262" s="11" t="s">
        <v>84</v>
      </c>
      <c r="AW262" s="11" t="s">
        <v>37</v>
      </c>
      <c r="AX262" s="11" t="s">
        <v>74</v>
      </c>
      <c r="AY262" s="209" t="s">
        <v>141</v>
      </c>
    </row>
    <row r="263" spans="2:51" s="12" customFormat="1" ht="13.5">
      <c r="B263" s="220"/>
      <c r="C263" s="221"/>
      <c r="D263" s="200" t="s">
        <v>153</v>
      </c>
      <c r="E263" s="222" t="s">
        <v>21</v>
      </c>
      <c r="F263" s="223" t="s">
        <v>231</v>
      </c>
      <c r="G263" s="221"/>
      <c r="H263" s="224">
        <v>1568.45</v>
      </c>
      <c r="I263" s="225"/>
      <c r="J263" s="221"/>
      <c r="K263" s="221"/>
      <c r="L263" s="226"/>
      <c r="M263" s="227"/>
      <c r="N263" s="228"/>
      <c r="O263" s="228"/>
      <c r="P263" s="228"/>
      <c r="Q263" s="228"/>
      <c r="R263" s="228"/>
      <c r="S263" s="228"/>
      <c r="T263" s="229"/>
      <c r="AT263" s="230" t="s">
        <v>153</v>
      </c>
      <c r="AU263" s="230" t="s">
        <v>84</v>
      </c>
      <c r="AV263" s="12" t="s">
        <v>148</v>
      </c>
      <c r="AW263" s="12" t="s">
        <v>37</v>
      </c>
      <c r="AX263" s="12" t="s">
        <v>82</v>
      </c>
      <c r="AY263" s="230" t="s">
        <v>141</v>
      </c>
    </row>
    <row r="264" spans="2:63" s="10" customFormat="1" ht="29.85" customHeight="1">
      <c r="B264" s="170"/>
      <c r="C264" s="171"/>
      <c r="D264" s="172" t="s">
        <v>73</v>
      </c>
      <c r="E264" s="184" t="s">
        <v>566</v>
      </c>
      <c r="F264" s="184" t="s">
        <v>567</v>
      </c>
      <c r="G264" s="171"/>
      <c r="H264" s="171"/>
      <c r="I264" s="174"/>
      <c r="J264" s="185">
        <f>BK264</f>
        <v>0</v>
      </c>
      <c r="K264" s="171"/>
      <c r="L264" s="176"/>
      <c r="M264" s="177"/>
      <c r="N264" s="178"/>
      <c r="O264" s="178"/>
      <c r="P264" s="179">
        <f>SUM(P265:P266)</f>
        <v>0</v>
      </c>
      <c r="Q264" s="178"/>
      <c r="R264" s="179">
        <f>SUM(R265:R266)</f>
        <v>0</v>
      </c>
      <c r="S264" s="178"/>
      <c r="T264" s="180">
        <f>SUM(T265:T266)</f>
        <v>61.98075</v>
      </c>
      <c r="AR264" s="181" t="s">
        <v>84</v>
      </c>
      <c r="AT264" s="182" t="s">
        <v>73</v>
      </c>
      <c r="AU264" s="182" t="s">
        <v>82</v>
      </c>
      <c r="AY264" s="181" t="s">
        <v>141</v>
      </c>
      <c r="BK264" s="183">
        <f>SUM(BK265:BK266)</f>
        <v>0</v>
      </c>
    </row>
    <row r="265" spans="2:65" s="1" customFormat="1" ht="16.5" customHeight="1">
      <c r="B265" s="39"/>
      <c r="C265" s="186" t="s">
        <v>568</v>
      </c>
      <c r="D265" s="186" t="s">
        <v>143</v>
      </c>
      <c r="E265" s="187" t="s">
        <v>569</v>
      </c>
      <c r="F265" s="188" t="s">
        <v>570</v>
      </c>
      <c r="G265" s="189" t="s">
        <v>146</v>
      </c>
      <c r="H265" s="190">
        <v>760.5</v>
      </c>
      <c r="I265" s="191"/>
      <c r="J265" s="192">
        <f>ROUND(I265*H265,2)</f>
        <v>0</v>
      </c>
      <c r="K265" s="188" t="s">
        <v>147</v>
      </c>
      <c r="L265" s="59"/>
      <c r="M265" s="193" t="s">
        <v>21</v>
      </c>
      <c r="N265" s="194" t="s">
        <v>45</v>
      </c>
      <c r="O265" s="40"/>
      <c r="P265" s="195">
        <f>O265*H265</f>
        <v>0</v>
      </c>
      <c r="Q265" s="195">
        <v>0</v>
      </c>
      <c r="R265" s="195">
        <f>Q265*H265</f>
        <v>0</v>
      </c>
      <c r="S265" s="195">
        <v>0.0815</v>
      </c>
      <c r="T265" s="196">
        <f>S265*H265</f>
        <v>61.98075</v>
      </c>
      <c r="AR265" s="22" t="s">
        <v>217</v>
      </c>
      <c r="AT265" s="22" t="s">
        <v>143</v>
      </c>
      <c r="AU265" s="22" t="s">
        <v>84</v>
      </c>
      <c r="AY265" s="22" t="s">
        <v>141</v>
      </c>
      <c r="BE265" s="197">
        <f>IF(N265="základní",J265,0)</f>
        <v>0</v>
      </c>
      <c r="BF265" s="197">
        <f>IF(N265="snížená",J265,0)</f>
        <v>0</v>
      </c>
      <c r="BG265" s="197">
        <f>IF(N265="zákl. přenesená",J265,0)</f>
        <v>0</v>
      </c>
      <c r="BH265" s="197">
        <f>IF(N265="sníž. přenesená",J265,0)</f>
        <v>0</v>
      </c>
      <c r="BI265" s="197">
        <f>IF(N265="nulová",J265,0)</f>
        <v>0</v>
      </c>
      <c r="BJ265" s="22" t="s">
        <v>82</v>
      </c>
      <c r="BK265" s="197">
        <f>ROUND(I265*H265,2)</f>
        <v>0</v>
      </c>
      <c r="BL265" s="22" t="s">
        <v>217</v>
      </c>
      <c r="BM265" s="22" t="s">
        <v>571</v>
      </c>
    </row>
    <row r="266" spans="2:51" s="11" customFormat="1" ht="13.5">
      <c r="B266" s="198"/>
      <c r="C266" s="199"/>
      <c r="D266" s="200" t="s">
        <v>153</v>
      </c>
      <c r="E266" s="201" t="s">
        <v>21</v>
      </c>
      <c r="F266" s="202" t="s">
        <v>572</v>
      </c>
      <c r="G266" s="199"/>
      <c r="H266" s="203">
        <v>760.5</v>
      </c>
      <c r="I266" s="204"/>
      <c r="J266" s="199"/>
      <c r="K266" s="199"/>
      <c r="L266" s="205"/>
      <c r="M266" s="206"/>
      <c r="N266" s="207"/>
      <c r="O266" s="207"/>
      <c r="P266" s="207"/>
      <c r="Q266" s="207"/>
      <c r="R266" s="207"/>
      <c r="S266" s="207"/>
      <c r="T266" s="208"/>
      <c r="AT266" s="209" t="s">
        <v>153</v>
      </c>
      <c r="AU266" s="209" t="s">
        <v>84</v>
      </c>
      <c r="AV266" s="11" t="s">
        <v>84</v>
      </c>
      <c r="AW266" s="11" t="s">
        <v>37</v>
      </c>
      <c r="AX266" s="11" t="s">
        <v>82</v>
      </c>
      <c r="AY266" s="209" t="s">
        <v>141</v>
      </c>
    </row>
    <row r="267" spans="2:63" s="10" customFormat="1" ht="37.35" customHeight="1">
      <c r="B267" s="170"/>
      <c r="C267" s="171"/>
      <c r="D267" s="172" t="s">
        <v>73</v>
      </c>
      <c r="E267" s="173" t="s">
        <v>573</v>
      </c>
      <c r="F267" s="173" t="s">
        <v>574</v>
      </c>
      <c r="G267" s="171"/>
      <c r="H267" s="171"/>
      <c r="I267" s="174"/>
      <c r="J267" s="175">
        <f>BK267</f>
        <v>0</v>
      </c>
      <c r="K267" s="171"/>
      <c r="L267" s="176"/>
      <c r="M267" s="177"/>
      <c r="N267" s="178"/>
      <c r="O267" s="178"/>
      <c r="P267" s="179">
        <f>P268+P271+P274+P276</f>
        <v>0</v>
      </c>
      <c r="Q267" s="178"/>
      <c r="R267" s="179">
        <f>R268+R271+R274+R276</f>
        <v>0</v>
      </c>
      <c r="S267" s="178"/>
      <c r="T267" s="180">
        <f>T268+T271+T274+T276</f>
        <v>0</v>
      </c>
      <c r="AR267" s="181" t="s">
        <v>164</v>
      </c>
      <c r="AT267" s="182" t="s">
        <v>73</v>
      </c>
      <c r="AU267" s="182" t="s">
        <v>74</v>
      </c>
      <c r="AY267" s="181" t="s">
        <v>141</v>
      </c>
      <c r="BK267" s="183">
        <f>BK268+BK271+BK274+BK276</f>
        <v>0</v>
      </c>
    </row>
    <row r="268" spans="2:63" s="10" customFormat="1" ht="19.9" customHeight="1">
      <c r="B268" s="170"/>
      <c r="C268" s="171"/>
      <c r="D268" s="172" t="s">
        <v>73</v>
      </c>
      <c r="E268" s="184" t="s">
        <v>575</v>
      </c>
      <c r="F268" s="184" t="s">
        <v>576</v>
      </c>
      <c r="G268" s="171"/>
      <c r="H268" s="171"/>
      <c r="I268" s="174"/>
      <c r="J268" s="185">
        <f>BK268</f>
        <v>0</v>
      </c>
      <c r="K268" s="171"/>
      <c r="L268" s="176"/>
      <c r="M268" s="177"/>
      <c r="N268" s="178"/>
      <c r="O268" s="178"/>
      <c r="P268" s="179">
        <f>SUM(P269:P270)</f>
        <v>0</v>
      </c>
      <c r="Q268" s="178"/>
      <c r="R268" s="179">
        <f>SUM(R269:R270)</f>
        <v>0</v>
      </c>
      <c r="S268" s="178"/>
      <c r="T268" s="180">
        <f>SUM(T269:T270)</f>
        <v>0</v>
      </c>
      <c r="AR268" s="181" t="s">
        <v>164</v>
      </c>
      <c r="AT268" s="182" t="s">
        <v>73</v>
      </c>
      <c r="AU268" s="182" t="s">
        <v>82</v>
      </c>
      <c r="AY268" s="181" t="s">
        <v>141</v>
      </c>
      <c r="BK268" s="183">
        <f>SUM(BK269:BK270)</f>
        <v>0</v>
      </c>
    </row>
    <row r="269" spans="2:65" s="1" customFormat="1" ht="16.5" customHeight="1">
      <c r="B269" s="39"/>
      <c r="C269" s="186" t="s">
        <v>577</v>
      </c>
      <c r="D269" s="186" t="s">
        <v>143</v>
      </c>
      <c r="E269" s="187" t="s">
        <v>578</v>
      </c>
      <c r="F269" s="188" t="s">
        <v>579</v>
      </c>
      <c r="G269" s="189" t="s">
        <v>312</v>
      </c>
      <c r="H269" s="190">
        <v>1</v>
      </c>
      <c r="I269" s="191"/>
      <c r="J269" s="192">
        <f>ROUND(I269*H269,2)</f>
        <v>0</v>
      </c>
      <c r="K269" s="188" t="s">
        <v>580</v>
      </c>
      <c r="L269" s="59"/>
      <c r="M269" s="193" t="s">
        <v>21</v>
      </c>
      <c r="N269" s="194" t="s">
        <v>45</v>
      </c>
      <c r="O269" s="40"/>
      <c r="P269" s="195">
        <f>O269*H269</f>
        <v>0</v>
      </c>
      <c r="Q269" s="195">
        <v>0</v>
      </c>
      <c r="R269" s="195">
        <f>Q269*H269</f>
        <v>0</v>
      </c>
      <c r="S269" s="195">
        <v>0</v>
      </c>
      <c r="T269" s="196">
        <f>S269*H269</f>
        <v>0</v>
      </c>
      <c r="AR269" s="22" t="s">
        <v>581</v>
      </c>
      <c r="AT269" s="22" t="s">
        <v>143</v>
      </c>
      <c r="AU269" s="22" t="s">
        <v>84</v>
      </c>
      <c r="AY269" s="22" t="s">
        <v>141</v>
      </c>
      <c r="BE269" s="197">
        <f>IF(N269="základní",J269,0)</f>
        <v>0</v>
      </c>
      <c r="BF269" s="197">
        <f>IF(N269="snížená",J269,0)</f>
        <v>0</v>
      </c>
      <c r="BG269" s="197">
        <f>IF(N269="zákl. přenesená",J269,0)</f>
        <v>0</v>
      </c>
      <c r="BH269" s="197">
        <f>IF(N269="sníž. přenesená",J269,0)</f>
        <v>0</v>
      </c>
      <c r="BI269" s="197">
        <f>IF(N269="nulová",J269,0)</f>
        <v>0</v>
      </c>
      <c r="BJ269" s="22" t="s">
        <v>82</v>
      </c>
      <c r="BK269" s="197">
        <f>ROUND(I269*H269,2)</f>
        <v>0</v>
      </c>
      <c r="BL269" s="22" t="s">
        <v>581</v>
      </c>
      <c r="BM269" s="22" t="s">
        <v>582</v>
      </c>
    </row>
    <row r="270" spans="2:65" s="1" customFormat="1" ht="25.5" customHeight="1">
      <c r="B270" s="39"/>
      <c r="C270" s="186" t="s">
        <v>583</v>
      </c>
      <c r="D270" s="186" t="s">
        <v>143</v>
      </c>
      <c r="E270" s="187" t="s">
        <v>584</v>
      </c>
      <c r="F270" s="188" t="s">
        <v>585</v>
      </c>
      <c r="G270" s="189" t="s">
        <v>312</v>
      </c>
      <c r="H270" s="190">
        <v>1</v>
      </c>
      <c r="I270" s="191"/>
      <c r="J270" s="192">
        <f>ROUND(I270*H270,2)</f>
        <v>0</v>
      </c>
      <c r="K270" s="188" t="s">
        <v>580</v>
      </c>
      <c r="L270" s="59"/>
      <c r="M270" s="193" t="s">
        <v>21</v>
      </c>
      <c r="N270" s="194" t="s">
        <v>45</v>
      </c>
      <c r="O270" s="40"/>
      <c r="P270" s="195">
        <f>O270*H270</f>
        <v>0</v>
      </c>
      <c r="Q270" s="195">
        <v>0</v>
      </c>
      <c r="R270" s="195">
        <f>Q270*H270</f>
        <v>0</v>
      </c>
      <c r="S270" s="195">
        <v>0</v>
      </c>
      <c r="T270" s="196">
        <f>S270*H270</f>
        <v>0</v>
      </c>
      <c r="AR270" s="22" t="s">
        <v>581</v>
      </c>
      <c r="AT270" s="22" t="s">
        <v>143</v>
      </c>
      <c r="AU270" s="22" t="s">
        <v>84</v>
      </c>
      <c r="AY270" s="22" t="s">
        <v>141</v>
      </c>
      <c r="BE270" s="197">
        <f>IF(N270="základní",J270,0)</f>
        <v>0</v>
      </c>
      <c r="BF270" s="197">
        <f>IF(N270="snížená",J270,0)</f>
        <v>0</v>
      </c>
      <c r="BG270" s="197">
        <f>IF(N270="zákl. přenesená",J270,0)</f>
        <v>0</v>
      </c>
      <c r="BH270" s="197">
        <f>IF(N270="sníž. přenesená",J270,0)</f>
        <v>0</v>
      </c>
      <c r="BI270" s="197">
        <f>IF(N270="nulová",J270,0)</f>
        <v>0</v>
      </c>
      <c r="BJ270" s="22" t="s">
        <v>82</v>
      </c>
      <c r="BK270" s="197">
        <f>ROUND(I270*H270,2)</f>
        <v>0</v>
      </c>
      <c r="BL270" s="22" t="s">
        <v>581</v>
      </c>
      <c r="BM270" s="22" t="s">
        <v>586</v>
      </c>
    </row>
    <row r="271" spans="2:63" s="10" customFormat="1" ht="29.85" customHeight="1">
      <c r="B271" s="170"/>
      <c r="C271" s="171"/>
      <c r="D271" s="172" t="s">
        <v>73</v>
      </c>
      <c r="E271" s="184" t="s">
        <v>587</v>
      </c>
      <c r="F271" s="184" t="s">
        <v>588</v>
      </c>
      <c r="G271" s="171"/>
      <c r="H271" s="171"/>
      <c r="I271" s="174"/>
      <c r="J271" s="185">
        <f>BK271</f>
        <v>0</v>
      </c>
      <c r="K271" s="171"/>
      <c r="L271" s="176"/>
      <c r="M271" s="177"/>
      <c r="N271" s="178"/>
      <c r="O271" s="178"/>
      <c r="P271" s="179">
        <f>SUM(P272:P273)</f>
        <v>0</v>
      </c>
      <c r="Q271" s="178"/>
      <c r="R271" s="179">
        <f>SUM(R272:R273)</f>
        <v>0</v>
      </c>
      <c r="S271" s="178"/>
      <c r="T271" s="180">
        <f>SUM(T272:T273)</f>
        <v>0</v>
      </c>
      <c r="AR271" s="181" t="s">
        <v>164</v>
      </c>
      <c r="AT271" s="182" t="s">
        <v>73</v>
      </c>
      <c r="AU271" s="182" t="s">
        <v>82</v>
      </c>
      <c r="AY271" s="181" t="s">
        <v>141</v>
      </c>
      <c r="BK271" s="183">
        <f>SUM(BK272:BK273)</f>
        <v>0</v>
      </c>
    </row>
    <row r="272" spans="2:65" s="1" customFormat="1" ht="51" customHeight="1">
      <c r="B272" s="39"/>
      <c r="C272" s="186" t="s">
        <v>589</v>
      </c>
      <c r="D272" s="186" t="s">
        <v>143</v>
      </c>
      <c r="E272" s="187" t="s">
        <v>590</v>
      </c>
      <c r="F272" s="188" t="s">
        <v>591</v>
      </c>
      <c r="G272" s="189" t="s">
        <v>312</v>
      </c>
      <c r="H272" s="190">
        <v>1</v>
      </c>
      <c r="I272" s="191"/>
      <c r="J272" s="192">
        <f>ROUND(I272*H272,2)</f>
        <v>0</v>
      </c>
      <c r="K272" s="188" t="s">
        <v>580</v>
      </c>
      <c r="L272" s="59"/>
      <c r="M272" s="193" t="s">
        <v>21</v>
      </c>
      <c r="N272" s="194" t="s">
        <v>45</v>
      </c>
      <c r="O272" s="40"/>
      <c r="P272" s="195">
        <f>O272*H272</f>
        <v>0</v>
      </c>
      <c r="Q272" s="195">
        <v>0</v>
      </c>
      <c r="R272" s="195">
        <f>Q272*H272</f>
        <v>0</v>
      </c>
      <c r="S272" s="195">
        <v>0</v>
      </c>
      <c r="T272" s="196">
        <f>S272*H272</f>
        <v>0</v>
      </c>
      <c r="AR272" s="22" t="s">
        <v>581</v>
      </c>
      <c r="AT272" s="22" t="s">
        <v>143</v>
      </c>
      <c r="AU272" s="22" t="s">
        <v>84</v>
      </c>
      <c r="AY272" s="22" t="s">
        <v>141</v>
      </c>
      <c r="BE272" s="197">
        <f>IF(N272="základní",J272,0)</f>
        <v>0</v>
      </c>
      <c r="BF272" s="197">
        <f>IF(N272="snížená",J272,0)</f>
        <v>0</v>
      </c>
      <c r="BG272" s="197">
        <f>IF(N272="zákl. přenesená",J272,0)</f>
        <v>0</v>
      </c>
      <c r="BH272" s="197">
        <f>IF(N272="sníž. přenesená",J272,0)</f>
        <v>0</v>
      </c>
      <c r="BI272" s="197">
        <f>IF(N272="nulová",J272,0)</f>
        <v>0</v>
      </c>
      <c r="BJ272" s="22" t="s">
        <v>82</v>
      </c>
      <c r="BK272" s="197">
        <f>ROUND(I272*H272,2)</f>
        <v>0</v>
      </c>
      <c r="BL272" s="22" t="s">
        <v>581</v>
      </c>
      <c r="BM272" s="22" t="s">
        <v>592</v>
      </c>
    </row>
    <row r="273" spans="2:65" s="1" customFormat="1" ht="16.5" customHeight="1">
      <c r="B273" s="39"/>
      <c r="C273" s="186" t="s">
        <v>593</v>
      </c>
      <c r="D273" s="186" t="s">
        <v>143</v>
      </c>
      <c r="E273" s="187" t="s">
        <v>594</v>
      </c>
      <c r="F273" s="188" t="s">
        <v>595</v>
      </c>
      <c r="G273" s="189" t="s">
        <v>312</v>
      </c>
      <c r="H273" s="190">
        <v>1</v>
      </c>
      <c r="I273" s="191"/>
      <c r="J273" s="192">
        <f>ROUND(I273*H273,2)</f>
        <v>0</v>
      </c>
      <c r="K273" s="188" t="s">
        <v>147</v>
      </c>
      <c r="L273" s="59"/>
      <c r="M273" s="193" t="s">
        <v>21</v>
      </c>
      <c r="N273" s="194" t="s">
        <v>45</v>
      </c>
      <c r="O273" s="40"/>
      <c r="P273" s="195">
        <f>O273*H273</f>
        <v>0</v>
      </c>
      <c r="Q273" s="195">
        <v>0</v>
      </c>
      <c r="R273" s="195">
        <f>Q273*H273</f>
        <v>0</v>
      </c>
      <c r="S273" s="195">
        <v>0</v>
      </c>
      <c r="T273" s="196">
        <f>S273*H273</f>
        <v>0</v>
      </c>
      <c r="AR273" s="22" t="s">
        <v>581</v>
      </c>
      <c r="AT273" s="22" t="s">
        <v>143</v>
      </c>
      <c r="AU273" s="22" t="s">
        <v>84</v>
      </c>
      <c r="AY273" s="22" t="s">
        <v>141</v>
      </c>
      <c r="BE273" s="197">
        <f>IF(N273="základní",J273,0)</f>
        <v>0</v>
      </c>
      <c r="BF273" s="197">
        <f>IF(N273="snížená",J273,0)</f>
        <v>0</v>
      </c>
      <c r="BG273" s="197">
        <f>IF(N273="zákl. přenesená",J273,0)</f>
        <v>0</v>
      </c>
      <c r="BH273" s="197">
        <f>IF(N273="sníž. přenesená",J273,0)</f>
        <v>0</v>
      </c>
      <c r="BI273" s="197">
        <f>IF(N273="nulová",J273,0)</f>
        <v>0</v>
      </c>
      <c r="BJ273" s="22" t="s">
        <v>82</v>
      </c>
      <c r="BK273" s="197">
        <f>ROUND(I273*H273,2)</f>
        <v>0</v>
      </c>
      <c r="BL273" s="22" t="s">
        <v>581</v>
      </c>
      <c r="BM273" s="22" t="s">
        <v>596</v>
      </c>
    </row>
    <row r="274" spans="2:63" s="10" customFormat="1" ht="29.85" customHeight="1">
      <c r="B274" s="170"/>
      <c r="C274" s="171"/>
      <c r="D274" s="172" t="s">
        <v>73</v>
      </c>
      <c r="E274" s="184" t="s">
        <v>597</v>
      </c>
      <c r="F274" s="184" t="s">
        <v>598</v>
      </c>
      <c r="G274" s="171"/>
      <c r="H274" s="171"/>
      <c r="I274" s="174"/>
      <c r="J274" s="185">
        <f>BK274</f>
        <v>0</v>
      </c>
      <c r="K274" s="171"/>
      <c r="L274" s="176"/>
      <c r="M274" s="177"/>
      <c r="N274" s="178"/>
      <c r="O274" s="178"/>
      <c r="P274" s="179">
        <f>P275</f>
        <v>0</v>
      </c>
      <c r="Q274" s="178"/>
      <c r="R274" s="179">
        <f>R275</f>
        <v>0</v>
      </c>
      <c r="S274" s="178"/>
      <c r="T274" s="180">
        <f>T275</f>
        <v>0</v>
      </c>
      <c r="AR274" s="181" t="s">
        <v>164</v>
      </c>
      <c r="AT274" s="182" t="s">
        <v>73</v>
      </c>
      <c r="AU274" s="182" t="s">
        <v>82</v>
      </c>
      <c r="AY274" s="181" t="s">
        <v>141</v>
      </c>
      <c r="BK274" s="183">
        <f>BK275</f>
        <v>0</v>
      </c>
    </row>
    <row r="275" spans="2:65" s="1" customFormat="1" ht="16.5" customHeight="1">
      <c r="B275" s="39"/>
      <c r="C275" s="186" t="s">
        <v>599</v>
      </c>
      <c r="D275" s="186" t="s">
        <v>143</v>
      </c>
      <c r="E275" s="187" t="s">
        <v>600</v>
      </c>
      <c r="F275" s="188" t="s">
        <v>601</v>
      </c>
      <c r="G275" s="189" t="s">
        <v>312</v>
      </c>
      <c r="H275" s="190">
        <v>1</v>
      </c>
      <c r="I275" s="191"/>
      <c r="J275" s="192">
        <f>ROUND(I275*H275,2)</f>
        <v>0</v>
      </c>
      <c r="K275" s="188" t="s">
        <v>147</v>
      </c>
      <c r="L275" s="59"/>
      <c r="M275" s="193" t="s">
        <v>21</v>
      </c>
      <c r="N275" s="194" t="s">
        <v>45</v>
      </c>
      <c r="O275" s="40"/>
      <c r="P275" s="195">
        <f>O275*H275</f>
        <v>0</v>
      </c>
      <c r="Q275" s="195">
        <v>0</v>
      </c>
      <c r="R275" s="195">
        <f>Q275*H275</f>
        <v>0</v>
      </c>
      <c r="S275" s="195">
        <v>0</v>
      </c>
      <c r="T275" s="196">
        <f>S275*H275</f>
        <v>0</v>
      </c>
      <c r="AR275" s="22" t="s">
        <v>581</v>
      </c>
      <c r="AT275" s="22" t="s">
        <v>143</v>
      </c>
      <c r="AU275" s="22" t="s">
        <v>84</v>
      </c>
      <c r="AY275" s="22" t="s">
        <v>141</v>
      </c>
      <c r="BE275" s="197">
        <f>IF(N275="základní",J275,0)</f>
        <v>0</v>
      </c>
      <c r="BF275" s="197">
        <f>IF(N275="snížená",J275,0)</f>
        <v>0</v>
      </c>
      <c r="BG275" s="197">
        <f>IF(N275="zákl. přenesená",J275,0)</f>
        <v>0</v>
      </c>
      <c r="BH275" s="197">
        <f>IF(N275="sníž. přenesená",J275,0)</f>
        <v>0</v>
      </c>
      <c r="BI275" s="197">
        <f>IF(N275="nulová",J275,0)</f>
        <v>0</v>
      </c>
      <c r="BJ275" s="22" t="s">
        <v>82</v>
      </c>
      <c r="BK275" s="197">
        <f>ROUND(I275*H275,2)</f>
        <v>0</v>
      </c>
      <c r="BL275" s="22" t="s">
        <v>581</v>
      </c>
      <c r="BM275" s="22" t="s">
        <v>602</v>
      </c>
    </row>
    <row r="276" spans="2:63" s="10" customFormat="1" ht="29.85" customHeight="1">
      <c r="B276" s="170"/>
      <c r="C276" s="171"/>
      <c r="D276" s="172" t="s">
        <v>73</v>
      </c>
      <c r="E276" s="184" t="s">
        <v>603</v>
      </c>
      <c r="F276" s="184" t="s">
        <v>604</v>
      </c>
      <c r="G276" s="171"/>
      <c r="H276" s="171"/>
      <c r="I276" s="174"/>
      <c r="J276" s="185">
        <f>BK276</f>
        <v>0</v>
      </c>
      <c r="K276" s="171"/>
      <c r="L276" s="176"/>
      <c r="M276" s="231"/>
      <c r="N276" s="232"/>
      <c r="O276" s="232"/>
      <c r="P276" s="233">
        <v>0</v>
      </c>
      <c r="Q276" s="232"/>
      <c r="R276" s="233">
        <v>0</v>
      </c>
      <c r="S276" s="232"/>
      <c r="T276" s="234">
        <v>0</v>
      </c>
      <c r="AR276" s="181" t="s">
        <v>164</v>
      </c>
      <c r="AT276" s="182" t="s">
        <v>73</v>
      </c>
      <c r="AU276" s="182" t="s">
        <v>82</v>
      </c>
      <c r="AY276" s="181" t="s">
        <v>141</v>
      </c>
      <c r="BK276" s="183">
        <v>0</v>
      </c>
    </row>
    <row r="277" spans="2:12" s="1" customFormat="1" ht="6.95" customHeight="1">
      <c r="B277" s="54"/>
      <c r="C277" s="55"/>
      <c r="D277" s="55"/>
      <c r="E277" s="55"/>
      <c r="F277" s="55"/>
      <c r="G277" s="55"/>
      <c r="H277" s="55"/>
      <c r="I277" s="133"/>
      <c r="J277" s="55"/>
      <c r="K277" s="55"/>
      <c r="L277" s="59"/>
    </row>
  </sheetData>
  <sheetProtection algorithmName="SHA-512" hashValue="PYQ7LqMZVqSeA+O1YqtAVscA40wrymkkzU/SgVOvl2Q6UDbShbnHD1hTzwdzfX49WNY8VryhjLv+vEhpkCDybA==" saltValue="s1/lFO1DOvkWDwLxFyv4htQe91GZVE4F7JTx27zi4U7LpfsJVuJirF6LKV5jijTJitFlQwEmZuF6qaFTZs2jUA==" spinCount="100000" sheet="1" objects="1" scenarios="1" formatColumns="0" formatRows="0" autoFilter="0"/>
  <autoFilter ref="C102:K276"/>
  <mergeCells count="10">
    <mergeCell ref="J51:J52"/>
    <mergeCell ref="E93:H93"/>
    <mergeCell ref="E95:H9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5" customWidth="1"/>
    <col min="2" max="2" width="1.66796875" style="235" customWidth="1"/>
    <col min="3" max="4" width="5" style="235" customWidth="1"/>
    <col min="5" max="5" width="11.66015625" style="235" customWidth="1"/>
    <col min="6" max="6" width="9.16015625" style="235" customWidth="1"/>
    <col min="7" max="7" width="5" style="235" customWidth="1"/>
    <col min="8" max="8" width="77.83203125" style="235" customWidth="1"/>
    <col min="9" max="10" width="20" style="235" customWidth="1"/>
    <col min="11" max="11" width="1.66796875" style="235" customWidth="1"/>
  </cols>
  <sheetData>
    <row r="1" ht="37.5" customHeight="1"/>
    <row r="2" spans="2:1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13" customFormat="1" ht="45" customHeight="1">
      <c r="B3" s="239"/>
      <c r="C3" s="360" t="s">
        <v>605</v>
      </c>
      <c r="D3" s="360"/>
      <c r="E3" s="360"/>
      <c r="F3" s="360"/>
      <c r="G3" s="360"/>
      <c r="H3" s="360"/>
      <c r="I3" s="360"/>
      <c r="J3" s="360"/>
      <c r="K3" s="240"/>
    </row>
    <row r="4" spans="2:11" ht="25.5" customHeight="1">
      <c r="B4" s="241"/>
      <c r="C4" s="367" t="s">
        <v>606</v>
      </c>
      <c r="D4" s="367"/>
      <c r="E4" s="367"/>
      <c r="F4" s="367"/>
      <c r="G4" s="367"/>
      <c r="H4" s="367"/>
      <c r="I4" s="367"/>
      <c r="J4" s="367"/>
      <c r="K4" s="242"/>
    </row>
    <row r="5" spans="2:11" ht="5.25" customHeight="1">
      <c r="B5" s="241"/>
      <c r="C5" s="243"/>
      <c r="D5" s="243"/>
      <c r="E5" s="243"/>
      <c r="F5" s="243"/>
      <c r="G5" s="243"/>
      <c r="H5" s="243"/>
      <c r="I5" s="243"/>
      <c r="J5" s="243"/>
      <c r="K5" s="242"/>
    </row>
    <row r="6" spans="2:11" ht="15" customHeight="1">
      <c r="B6" s="241"/>
      <c r="C6" s="363" t="s">
        <v>607</v>
      </c>
      <c r="D6" s="363"/>
      <c r="E6" s="363"/>
      <c r="F6" s="363"/>
      <c r="G6" s="363"/>
      <c r="H6" s="363"/>
      <c r="I6" s="363"/>
      <c r="J6" s="363"/>
      <c r="K6" s="242"/>
    </row>
    <row r="7" spans="2:11" ht="15" customHeight="1">
      <c r="B7" s="245"/>
      <c r="C7" s="363" t="s">
        <v>608</v>
      </c>
      <c r="D7" s="363"/>
      <c r="E7" s="363"/>
      <c r="F7" s="363"/>
      <c r="G7" s="363"/>
      <c r="H7" s="363"/>
      <c r="I7" s="363"/>
      <c r="J7" s="363"/>
      <c r="K7" s="242"/>
    </row>
    <row r="8" spans="2:11" ht="12.75" customHeight="1">
      <c r="B8" s="245"/>
      <c r="C8" s="244"/>
      <c r="D8" s="244"/>
      <c r="E8" s="244"/>
      <c r="F8" s="244"/>
      <c r="G8" s="244"/>
      <c r="H8" s="244"/>
      <c r="I8" s="244"/>
      <c r="J8" s="244"/>
      <c r="K8" s="242"/>
    </row>
    <row r="9" spans="2:11" ht="15" customHeight="1">
      <c r="B9" s="245"/>
      <c r="C9" s="363" t="s">
        <v>609</v>
      </c>
      <c r="D9" s="363"/>
      <c r="E9" s="363"/>
      <c r="F9" s="363"/>
      <c r="G9" s="363"/>
      <c r="H9" s="363"/>
      <c r="I9" s="363"/>
      <c r="J9" s="363"/>
      <c r="K9" s="242"/>
    </row>
    <row r="10" spans="2:11" ht="15" customHeight="1">
      <c r="B10" s="245"/>
      <c r="C10" s="244"/>
      <c r="D10" s="363" t="s">
        <v>610</v>
      </c>
      <c r="E10" s="363"/>
      <c r="F10" s="363"/>
      <c r="G10" s="363"/>
      <c r="H10" s="363"/>
      <c r="I10" s="363"/>
      <c r="J10" s="363"/>
      <c r="K10" s="242"/>
    </row>
    <row r="11" spans="2:11" ht="15" customHeight="1">
      <c r="B11" s="245"/>
      <c r="C11" s="246"/>
      <c r="D11" s="363" t="s">
        <v>611</v>
      </c>
      <c r="E11" s="363"/>
      <c r="F11" s="363"/>
      <c r="G11" s="363"/>
      <c r="H11" s="363"/>
      <c r="I11" s="363"/>
      <c r="J11" s="363"/>
      <c r="K11" s="242"/>
    </row>
    <row r="12" spans="2:11" ht="12.75" customHeight="1">
      <c r="B12" s="245"/>
      <c r="C12" s="246"/>
      <c r="D12" s="246"/>
      <c r="E12" s="246"/>
      <c r="F12" s="246"/>
      <c r="G12" s="246"/>
      <c r="H12" s="246"/>
      <c r="I12" s="246"/>
      <c r="J12" s="246"/>
      <c r="K12" s="242"/>
    </row>
    <row r="13" spans="2:11" ht="15" customHeight="1">
      <c r="B13" s="245"/>
      <c r="C13" s="246"/>
      <c r="D13" s="363" t="s">
        <v>612</v>
      </c>
      <c r="E13" s="363"/>
      <c r="F13" s="363"/>
      <c r="G13" s="363"/>
      <c r="H13" s="363"/>
      <c r="I13" s="363"/>
      <c r="J13" s="363"/>
      <c r="K13" s="242"/>
    </row>
    <row r="14" spans="2:11" ht="15" customHeight="1">
      <c r="B14" s="245"/>
      <c r="C14" s="246"/>
      <c r="D14" s="363" t="s">
        <v>613</v>
      </c>
      <c r="E14" s="363"/>
      <c r="F14" s="363"/>
      <c r="G14" s="363"/>
      <c r="H14" s="363"/>
      <c r="I14" s="363"/>
      <c r="J14" s="363"/>
      <c r="K14" s="242"/>
    </row>
    <row r="15" spans="2:11" ht="15" customHeight="1">
      <c r="B15" s="245"/>
      <c r="C15" s="246"/>
      <c r="D15" s="363" t="s">
        <v>614</v>
      </c>
      <c r="E15" s="363"/>
      <c r="F15" s="363"/>
      <c r="G15" s="363"/>
      <c r="H15" s="363"/>
      <c r="I15" s="363"/>
      <c r="J15" s="363"/>
      <c r="K15" s="242"/>
    </row>
    <row r="16" spans="2:11" ht="15" customHeight="1">
      <c r="B16" s="245"/>
      <c r="C16" s="246"/>
      <c r="D16" s="246"/>
      <c r="E16" s="247" t="s">
        <v>81</v>
      </c>
      <c r="F16" s="363" t="s">
        <v>615</v>
      </c>
      <c r="G16" s="363"/>
      <c r="H16" s="363"/>
      <c r="I16" s="363"/>
      <c r="J16" s="363"/>
      <c r="K16" s="242"/>
    </row>
    <row r="17" spans="2:11" ht="15" customHeight="1">
      <c r="B17" s="245"/>
      <c r="C17" s="246"/>
      <c r="D17" s="246"/>
      <c r="E17" s="247" t="s">
        <v>616</v>
      </c>
      <c r="F17" s="363" t="s">
        <v>617</v>
      </c>
      <c r="G17" s="363"/>
      <c r="H17" s="363"/>
      <c r="I17" s="363"/>
      <c r="J17" s="363"/>
      <c r="K17" s="242"/>
    </row>
    <row r="18" spans="2:11" ht="15" customHeight="1">
      <c r="B18" s="245"/>
      <c r="C18" s="246"/>
      <c r="D18" s="246"/>
      <c r="E18" s="247" t="s">
        <v>618</v>
      </c>
      <c r="F18" s="363" t="s">
        <v>619</v>
      </c>
      <c r="G18" s="363"/>
      <c r="H18" s="363"/>
      <c r="I18" s="363"/>
      <c r="J18" s="363"/>
      <c r="K18" s="242"/>
    </row>
    <row r="19" spans="2:11" ht="15" customHeight="1">
      <c r="B19" s="245"/>
      <c r="C19" s="246"/>
      <c r="D19" s="246"/>
      <c r="E19" s="247" t="s">
        <v>620</v>
      </c>
      <c r="F19" s="363" t="s">
        <v>621</v>
      </c>
      <c r="G19" s="363"/>
      <c r="H19" s="363"/>
      <c r="I19" s="363"/>
      <c r="J19" s="363"/>
      <c r="K19" s="242"/>
    </row>
    <row r="20" spans="2:11" ht="15" customHeight="1">
      <c r="B20" s="245"/>
      <c r="C20" s="246"/>
      <c r="D20" s="246"/>
      <c r="E20" s="247" t="s">
        <v>622</v>
      </c>
      <c r="F20" s="363" t="s">
        <v>623</v>
      </c>
      <c r="G20" s="363"/>
      <c r="H20" s="363"/>
      <c r="I20" s="363"/>
      <c r="J20" s="363"/>
      <c r="K20" s="242"/>
    </row>
    <row r="21" spans="2:11" ht="15" customHeight="1">
      <c r="B21" s="245"/>
      <c r="C21" s="246"/>
      <c r="D21" s="246"/>
      <c r="E21" s="247" t="s">
        <v>624</v>
      </c>
      <c r="F21" s="363" t="s">
        <v>625</v>
      </c>
      <c r="G21" s="363"/>
      <c r="H21" s="363"/>
      <c r="I21" s="363"/>
      <c r="J21" s="363"/>
      <c r="K21" s="242"/>
    </row>
    <row r="22" spans="2:11" ht="12.75" customHeight="1">
      <c r="B22" s="245"/>
      <c r="C22" s="246"/>
      <c r="D22" s="246"/>
      <c r="E22" s="246"/>
      <c r="F22" s="246"/>
      <c r="G22" s="246"/>
      <c r="H22" s="246"/>
      <c r="I22" s="246"/>
      <c r="J22" s="246"/>
      <c r="K22" s="242"/>
    </row>
    <row r="23" spans="2:11" ht="15" customHeight="1">
      <c r="B23" s="245"/>
      <c r="C23" s="363" t="s">
        <v>626</v>
      </c>
      <c r="D23" s="363"/>
      <c r="E23" s="363"/>
      <c r="F23" s="363"/>
      <c r="G23" s="363"/>
      <c r="H23" s="363"/>
      <c r="I23" s="363"/>
      <c r="J23" s="363"/>
      <c r="K23" s="242"/>
    </row>
    <row r="24" spans="2:11" ht="15" customHeight="1">
      <c r="B24" s="245"/>
      <c r="C24" s="363" t="s">
        <v>627</v>
      </c>
      <c r="D24" s="363"/>
      <c r="E24" s="363"/>
      <c r="F24" s="363"/>
      <c r="G24" s="363"/>
      <c r="H24" s="363"/>
      <c r="I24" s="363"/>
      <c r="J24" s="363"/>
      <c r="K24" s="242"/>
    </row>
    <row r="25" spans="2:11" ht="15" customHeight="1">
      <c r="B25" s="245"/>
      <c r="C25" s="244"/>
      <c r="D25" s="363" t="s">
        <v>628</v>
      </c>
      <c r="E25" s="363"/>
      <c r="F25" s="363"/>
      <c r="G25" s="363"/>
      <c r="H25" s="363"/>
      <c r="I25" s="363"/>
      <c r="J25" s="363"/>
      <c r="K25" s="242"/>
    </row>
    <row r="26" spans="2:11" ht="15" customHeight="1">
      <c r="B26" s="245"/>
      <c r="C26" s="246"/>
      <c r="D26" s="363" t="s">
        <v>629</v>
      </c>
      <c r="E26" s="363"/>
      <c r="F26" s="363"/>
      <c r="G26" s="363"/>
      <c r="H26" s="363"/>
      <c r="I26" s="363"/>
      <c r="J26" s="363"/>
      <c r="K26" s="242"/>
    </row>
    <row r="27" spans="2:11" ht="12.75" customHeight="1">
      <c r="B27" s="245"/>
      <c r="C27" s="246"/>
      <c r="D27" s="246"/>
      <c r="E27" s="246"/>
      <c r="F27" s="246"/>
      <c r="G27" s="246"/>
      <c r="H27" s="246"/>
      <c r="I27" s="246"/>
      <c r="J27" s="246"/>
      <c r="K27" s="242"/>
    </row>
    <row r="28" spans="2:11" ht="15" customHeight="1">
      <c r="B28" s="245"/>
      <c r="C28" s="246"/>
      <c r="D28" s="363" t="s">
        <v>630</v>
      </c>
      <c r="E28" s="363"/>
      <c r="F28" s="363"/>
      <c r="G28" s="363"/>
      <c r="H28" s="363"/>
      <c r="I28" s="363"/>
      <c r="J28" s="363"/>
      <c r="K28" s="242"/>
    </row>
    <row r="29" spans="2:11" ht="15" customHeight="1">
      <c r="B29" s="245"/>
      <c r="C29" s="246"/>
      <c r="D29" s="363" t="s">
        <v>631</v>
      </c>
      <c r="E29" s="363"/>
      <c r="F29" s="363"/>
      <c r="G29" s="363"/>
      <c r="H29" s="363"/>
      <c r="I29" s="363"/>
      <c r="J29" s="363"/>
      <c r="K29" s="242"/>
    </row>
    <row r="30" spans="2:11" ht="12.75" customHeight="1">
      <c r="B30" s="245"/>
      <c r="C30" s="246"/>
      <c r="D30" s="246"/>
      <c r="E30" s="246"/>
      <c r="F30" s="246"/>
      <c r="G30" s="246"/>
      <c r="H30" s="246"/>
      <c r="I30" s="246"/>
      <c r="J30" s="246"/>
      <c r="K30" s="242"/>
    </row>
    <row r="31" spans="2:11" ht="15" customHeight="1">
      <c r="B31" s="245"/>
      <c r="C31" s="246"/>
      <c r="D31" s="363" t="s">
        <v>632</v>
      </c>
      <c r="E31" s="363"/>
      <c r="F31" s="363"/>
      <c r="G31" s="363"/>
      <c r="H31" s="363"/>
      <c r="I31" s="363"/>
      <c r="J31" s="363"/>
      <c r="K31" s="242"/>
    </row>
    <row r="32" spans="2:11" ht="15" customHeight="1">
      <c r="B32" s="245"/>
      <c r="C32" s="246"/>
      <c r="D32" s="363" t="s">
        <v>633</v>
      </c>
      <c r="E32" s="363"/>
      <c r="F32" s="363"/>
      <c r="G32" s="363"/>
      <c r="H32" s="363"/>
      <c r="I32" s="363"/>
      <c r="J32" s="363"/>
      <c r="K32" s="242"/>
    </row>
    <row r="33" spans="2:11" ht="15" customHeight="1">
      <c r="B33" s="245"/>
      <c r="C33" s="246"/>
      <c r="D33" s="363" t="s">
        <v>634</v>
      </c>
      <c r="E33" s="363"/>
      <c r="F33" s="363"/>
      <c r="G33" s="363"/>
      <c r="H33" s="363"/>
      <c r="I33" s="363"/>
      <c r="J33" s="363"/>
      <c r="K33" s="242"/>
    </row>
    <row r="34" spans="2:11" ht="15" customHeight="1">
      <c r="B34" s="245"/>
      <c r="C34" s="246"/>
      <c r="D34" s="244"/>
      <c r="E34" s="248" t="s">
        <v>126</v>
      </c>
      <c r="F34" s="244"/>
      <c r="G34" s="363" t="s">
        <v>635</v>
      </c>
      <c r="H34" s="363"/>
      <c r="I34" s="363"/>
      <c r="J34" s="363"/>
      <c r="K34" s="242"/>
    </row>
    <row r="35" spans="2:11" ht="30.75" customHeight="1">
      <c r="B35" s="245"/>
      <c r="C35" s="246"/>
      <c r="D35" s="244"/>
      <c r="E35" s="248" t="s">
        <v>636</v>
      </c>
      <c r="F35" s="244"/>
      <c r="G35" s="363" t="s">
        <v>637</v>
      </c>
      <c r="H35" s="363"/>
      <c r="I35" s="363"/>
      <c r="J35" s="363"/>
      <c r="K35" s="242"/>
    </row>
    <row r="36" spans="2:11" ht="15" customHeight="1">
      <c r="B36" s="245"/>
      <c r="C36" s="246"/>
      <c r="D36" s="244"/>
      <c r="E36" s="248" t="s">
        <v>55</v>
      </c>
      <c r="F36" s="244"/>
      <c r="G36" s="363" t="s">
        <v>638</v>
      </c>
      <c r="H36" s="363"/>
      <c r="I36" s="363"/>
      <c r="J36" s="363"/>
      <c r="K36" s="242"/>
    </row>
    <row r="37" spans="2:11" ht="15" customHeight="1">
      <c r="B37" s="245"/>
      <c r="C37" s="246"/>
      <c r="D37" s="244"/>
      <c r="E37" s="248" t="s">
        <v>127</v>
      </c>
      <c r="F37" s="244"/>
      <c r="G37" s="363" t="s">
        <v>639</v>
      </c>
      <c r="H37" s="363"/>
      <c r="I37" s="363"/>
      <c r="J37" s="363"/>
      <c r="K37" s="242"/>
    </row>
    <row r="38" spans="2:11" ht="15" customHeight="1">
      <c r="B38" s="245"/>
      <c r="C38" s="246"/>
      <c r="D38" s="244"/>
      <c r="E38" s="248" t="s">
        <v>128</v>
      </c>
      <c r="F38" s="244"/>
      <c r="G38" s="363" t="s">
        <v>640</v>
      </c>
      <c r="H38" s="363"/>
      <c r="I38" s="363"/>
      <c r="J38" s="363"/>
      <c r="K38" s="242"/>
    </row>
    <row r="39" spans="2:11" ht="15" customHeight="1">
      <c r="B39" s="245"/>
      <c r="C39" s="246"/>
      <c r="D39" s="244"/>
      <c r="E39" s="248" t="s">
        <v>129</v>
      </c>
      <c r="F39" s="244"/>
      <c r="G39" s="363" t="s">
        <v>641</v>
      </c>
      <c r="H39" s="363"/>
      <c r="I39" s="363"/>
      <c r="J39" s="363"/>
      <c r="K39" s="242"/>
    </row>
    <row r="40" spans="2:11" ht="15" customHeight="1">
      <c r="B40" s="245"/>
      <c r="C40" s="246"/>
      <c r="D40" s="244"/>
      <c r="E40" s="248" t="s">
        <v>642</v>
      </c>
      <c r="F40" s="244"/>
      <c r="G40" s="363" t="s">
        <v>643</v>
      </c>
      <c r="H40" s="363"/>
      <c r="I40" s="363"/>
      <c r="J40" s="363"/>
      <c r="K40" s="242"/>
    </row>
    <row r="41" spans="2:11" ht="15" customHeight="1">
      <c r="B41" s="245"/>
      <c r="C41" s="246"/>
      <c r="D41" s="244"/>
      <c r="E41" s="248"/>
      <c r="F41" s="244"/>
      <c r="G41" s="363" t="s">
        <v>644</v>
      </c>
      <c r="H41" s="363"/>
      <c r="I41" s="363"/>
      <c r="J41" s="363"/>
      <c r="K41" s="242"/>
    </row>
    <row r="42" spans="2:11" ht="15" customHeight="1">
      <c r="B42" s="245"/>
      <c r="C42" s="246"/>
      <c r="D42" s="244"/>
      <c r="E42" s="248" t="s">
        <v>645</v>
      </c>
      <c r="F42" s="244"/>
      <c r="G42" s="363" t="s">
        <v>646</v>
      </c>
      <c r="H42" s="363"/>
      <c r="I42" s="363"/>
      <c r="J42" s="363"/>
      <c r="K42" s="242"/>
    </row>
    <row r="43" spans="2:11" ht="15" customHeight="1">
      <c r="B43" s="245"/>
      <c r="C43" s="246"/>
      <c r="D43" s="244"/>
      <c r="E43" s="248" t="s">
        <v>131</v>
      </c>
      <c r="F43" s="244"/>
      <c r="G43" s="363" t="s">
        <v>647</v>
      </c>
      <c r="H43" s="363"/>
      <c r="I43" s="363"/>
      <c r="J43" s="363"/>
      <c r="K43" s="242"/>
    </row>
    <row r="44" spans="2:11" ht="12.75" customHeight="1">
      <c r="B44" s="245"/>
      <c r="C44" s="246"/>
      <c r="D44" s="244"/>
      <c r="E44" s="244"/>
      <c r="F44" s="244"/>
      <c r="G44" s="244"/>
      <c r="H44" s="244"/>
      <c r="I44" s="244"/>
      <c r="J44" s="244"/>
      <c r="K44" s="242"/>
    </row>
    <row r="45" spans="2:11" ht="15" customHeight="1">
      <c r="B45" s="245"/>
      <c r="C45" s="246"/>
      <c r="D45" s="363" t="s">
        <v>648</v>
      </c>
      <c r="E45" s="363"/>
      <c r="F45" s="363"/>
      <c r="G45" s="363"/>
      <c r="H45" s="363"/>
      <c r="I45" s="363"/>
      <c r="J45" s="363"/>
      <c r="K45" s="242"/>
    </row>
    <row r="46" spans="2:11" ht="15" customHeight="1">
      <c r="B46" s="245"/>
      <c r="C46" s="246"/>
      <c r="D46" s="246"/>
      <c r="E46" s="363" t="s">
        <v>649</v>
      </c>
      <c r="F46" s="363"/>
      <c r="G46" s="363"/>
      <c r="H46" s="363"/>
      <c r="I46" s="363"/>
      <c r="J46" s="363"/>
      <c r="K46" s="242"/>
    </row>
    <row r="47" spans="2:11" ht="15" customHeight="1">
      <c r="B47" s="245"/>
      <c r="C47" s="246"/>
      <c r="D47" s="246"/>
      <c r="E47" s="363" t="s">
        <v>650</v>
      </c>
      <c r="F47" s="363"/>
      <c r="G47" s="363"/>
      <c r="H47" s="363"/>
      <c r="I47" s="363"/>
      <c r="J47" s="363"/>
      <c r="K47" s="242"/>
    </row>
    <row r="48" spans="2:11" ht="15" customHeight="1">
      <c r="B48" s="245"/>
      <c r="C48" s="246"/>
      <c r="D48" s="246"/>
      <c r="E48" s="363" t="s">
        <v>651</v>
      </c>
      <c r="F48" s="363"/>
      <c r="G48" s="363"/>
      <c r="H48" s="363"/>
      <c r="I48" s="363"/>
      <c r="J48" s="363"/>
      <c r="K48" s="242"/>
    </row>
    <row r="49" spans="2:11" ht="15" customHeight="1">
      <c r="B49" s="245"/>
      <c r="C49" s="246"/>
      <c r="D49" s="363" t="s">
        <v>652</v>
      </c>
      <c r="E49" s="363"/>
      <c r="F49" s="363"/>
      <c r="G49" s="363"/>
      <c r="H49" s="363"/>
      <c r="I49" s="363"/>
      <c r="J49" s="363"/>
      <c r="K49" s="242"/>
    </row>
    <row r="50" spans="2:11" ht="25.5" customHeight="1">
      <c r="B50" s="241"/>
      <c r="C50" s="367" t="s">
        <v>653</v>
      </c>
      <c r="D50" s="367"/>
      <c r="E50" s="367"/>
      <c r="F50" s="367"/>
      <c r="G50" s="367"/>
      <c r="H50" s="367"/>
      <c r="I50" s="367"/>
      <c r="J50" s="367"/>
      <c r="K50" s="242"/>
    </row>
    <row r="51" spans="2:11" ht="5.25" customHeight="1">
      <c r="B51" s="241"/>
      <c r="C51" s="243"/>
      <c r="D51" s="243"/>
      <c r="E51" s="243"/>
      <c r="F51" s="243"/>
      <c r="G51" s="243"/>
      <c r="H51" s="243"/>
      <c r="I51" s="243"/>
      <c r="J51" s="243"/>
      <c r="K51" s="242"/>
    </row>
    <row r="52" spans="2:11" ht="15" customHeight="1">
      <c r="B52" s="241"/>
      <c r="C52" s="363" t="s">
        <v>654</v>
      </c>
      <c r="D52" s="363"/>
      <c r="E52" s="363"/>
      <c r="F52" s="363"/>
      <c r="G52" s="363"/>
      <c r="H52" s="363"/>
      <c r="I52" s="363"/>
      <c r="J52" s="363"/>
      <c r="K52" s="242"/>
    </row>
    <row r="53" spans="2:11" ht="15" customHeight="1">
      <c r="B53" s="241"/>
      <c r="C53" s="363" t="s">
        <v>655</v>
      </c>
      <c r="D53" s="363"/>
      <c r="E53" s="363"/>
      <c r="F53" s="363"/>
      <c r="G53" s="363"/>
      <c r="H53" s="363"/>
      <c r="I53" s="363"/>
      <c r="J53" s="363"/>
      <c r="K53" s="242"/>
    </row>
    <row r="54" spans="2:11" ht="12.75" customHeight="1">
      <c r="B54" s="241"/>
      <c r="C54" s="244"/>
      <c r="D54" s="244"/>
      <c r="E54" s="244"/>
      <c r="F54" s="244"/>
      <c r="G54" s="244"/>
      <c r="H54" s="244"/>
      <c r="I54" s="244"/>
      <c r="J54" s="244"/>
      <c r="K54" s="242"/>
    </row>
    <row r="55" spans="2:11" ht="15" customHeight="1">
      <c r="B55" s="241"/>
      <c r="C55" s="363" t="s">
        <v>656</v>
      </c>
      <c r="D55" s="363"/>
      <c r="E55" s="363"/>
      <c r="F55" s="363"/>
      <c r="G55" s="363"/>
      <c r="H55" s="363"/>
      <c r="I55" s="363"/>
      <c r="J55" s="363"/>
      <c r="K55" s="242"/>
    </row>
    <row r="56" spans="2:11" ht="15" customHeight="1">
      <c r="B56" s="241"/>
      <c r="C56" s="246"/>
      <c r="D56" s="363" t="s">
        <v>657</v>
      </c>
      <c r="E56" s="363"/>
      <c r="F56" s="363"/>
      <c r="G56" s="363"/>
      <c r="H56" s="363"/>
      <c r="I56" s="363"/>
      <c r="J56" s="363"/>
      <c r="K56" s="242"/>
    </row>
    <row r="57" spans="2:11" ht="15" customHeight="1">
      <c r="B57" s="241"/>
      <c r="C57" s="246"/>
      <c r="D57" s="363" t="s">
        <v>658</v>
      </c>
      <c r="E57" s="363"/>
      <c r="F57" s="363"/>
      <c r="G57" s="363"/>
      <c r="H57" s="363"/>
      <c r="I57" s="363"/>
      <c r="J57" s="363"/>
      <c r="K57" s="242"/>
    </row>
    <row r="58" spans="2:11" ht="15" customHeight="1">
      <c r="B58" s="241"/>
      <c r="C58" s="246"/>
      <c r="D58" s="363" t="s">
        <v>659</v>
      </c>
      <c r="E58" s="363"/>
      <c r="F58" s="363"/>
      <c r="G58" s="363"/>
      <c r="H58" s="363"/>
      <c r="I58" s="363"/>
      <c r="J58" s="363"/>
      <c r="K58" s="242"/>
    </row>
    <row r="59" spans="2:11" ht="15" customHeight="1">
      <c r="B59" s="241"/>
      <c r="C59" s="246"/>
      <c r="D59" s="363" t="s">
        <v>660</v>
      </c>
      <c r="E59" s="363"/>
      <c r="F59" s="363"/>
      <c r="G59" s="363"/>
      <c r="H59" s="363"/>
      <c r="I59" s="363"/>
      <c r="J59" s="363"/>
      <c r="K59" s="242"/>
    </row>
    <row r="60" spans="2:11" ht="15" customHeight="1">
      <c r="B60" s="241"/>
      <c r="C60" s="246"/>
      <c r="D60" s="364" t="s">
        <v>661</v>
      </c>
      <c r="E60" s="364"/>
      <c r="F60" s="364"/>
      <c r="G60" s="364"/>
      <c r="H60" s="364"/>
      <c r="I60" s="364"/>
      <c r="J60" s="364"/>
      <c r="K60" s="242"/>
    </row>
    <row r="61" spans="2:11" ht="15" customHeight="1">
      <c r="B61" s="241"/>
      <c r="C61" s="246"/>
      <c r="D61" s="363" t="s">
        <v>662</v>
      </c>
      <c r="E61" s="363"/>
      <c r="F61" s="363"/>
      <c r="G61" s="363"/>
      <c r="H61" s="363"/>
      <c r="I61" s="363"/>
      <c r="J61" s="363"/>
      <c r="K61" s="242"/>
    </row>
    <row r="62" spans="2:11" ht="12.75" customHeight="1">
      <c r="B62" s="241"/>
      <c r="C62" s="246"/>
      <c r="D62" s="246"/>
      <c r="E62" s="249"/>
      <c r="F62" s="246"/>
      <c r="G62" s="246"/>
      <c r="H62" s="246"/>
      <c r="I62" s="246"/>
      <c r="J62" s="246"/>
      <c r="K62" s="242"/>
    </row>
    <row r="63" spans="2:11" ht="15" customHeight="1">
      <c r="B63" s="241"/>
      <c r="C63" s="246"/>
      <c r="D63" s="363" t="s">
        <v>663</v>
      </c>
      <c r="E63" s="363"/>
      <c r="F63" s="363"/>
      <c r="G63" s="363"/>
      <c r="H63" s="363"/>
      <c r="I63" s="363"/>
      <c r="J63" s="363"/>
      <c r="K63" s="242"/>
    </row>
    <row r="64" spans="2:11" ht="15" customHeight="1">
      <c r="B64" s="241"/>
      <c r="C64" s="246"/>
      <c r="D64" s="364" t="s">
        <v>664</v>
      </c>
      <c r="E64" s="364"/>
      <c r="F64" s="364"/>
      <c r="G64" s="364"/>
      <c r="H64" s="364"/>
      <c r="I64" s="364"/>
      <c r="J64" s="364"/>
      <c r="K64" s="242"/>
    </row>
    <row r="65" spans="2:11" ht="15" customHeight="1">
      <c r="B65" s="241"/>
      <c r="C65" s="246"/>
      <c r="D65" s="363" t="s">
        <v>665</v>
      </c>
      <c r="E65" s="363"/>
      <c r="F65" s="363"/>
      <c r="G65" s="363"/>
      <c r="H65" s="363"/>
      <c r="I65" s="363"/>
      <c r="J65" s="363"/>
      <c r="K65" s="242"/>
    </row>
    <row r="66" spans="2:11" ht="15" customHeight="1">
      <c r="B66" s="241"/>
      <c r="C66" s="246"/>
      <c r="D66" s="363" t="s">
        <v>666</v>
      </c>
      <c r="E66" s="363"/>
      <c r="F66" s="363"/>
      <c r="G66" s="363"/>
      <c r="H66" s="363"/>
      <c r="I66" s="363"/>
      <c r="J66" s="363"/>
      <c r="K66" s="242"/>
    </row>
    <row r="67" spans="2:11" ht="15" customHeight="1">
      <c r="B67" s="241"/>
      <c r="C67" s="246"/>
      <c r="D67" s="363" t="s">
        <v>667</v>
      </c>
      <c r="E67" s="363"/>
      <c r="F67" s="363"/>
      <c r="G67" s="363"/>
      <c r="H67" s="363"/>
      <c r="I67" s="363"/>
      <c r="J67" s="363"/>
      <c r="K67" s="242"/>
    </row>
    <row r="68" spans="2:11" ht="15" customHeight="1">
      <c r="B68" s="241"/>
      <c r="C68" s="246"/>
      <c r="D68" s="363" t="s">
        <v>668</v>
      </c>
      <c r="E68" s="363"/>
      <c r="F68" s="363"/>
      <c r="G68" s="363"/>
      <c r="H68" s="363"/>
      <c r="I68" s="363"/>
      <c r="J68" s="363"/>
      <c r="K68" s="242"/>
    </row>
    <row r="69" spans="2:11" ht="12.75" customHeight="1">
      <c r="B69" s="250"/>
      <c r="C69" s="251"/>
      <c r="D69" s="251"/>
      <c r="E69" s="251"/>
      <c r="F69" s="251"/>
      <c r="G69" s="251"/>
      <c r="H69" s="251"/>
      <c r="I69" s="251"/>
      <c r="J69" s="251"/>
      <c r="K69" s="252"/>
    </row>
    <row r="70" spans="2:11" ht="18.75" customHeight="1">
      <c r="B70" s="253"/>
      <c r="C70" s="253"/>
      <c r="D70" s="253"/>
      <c r="E70" s="253"/>
      <c r="F70" s="253"/>
      <c r="G70" s="253"/>
      <c r="H70" s="253"/>
      <c r="I70" s="253"/>
      <c r="J70" s="253"/>
      <c r="K70" s="254"/>
    </row>
    <row r="71" spans="2:11" ht="18.75" customHeight="1"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  <row r="72" spans="2:11" ht="7.5" customHeight="1">
      <c r="B72" s="255"/>
      <c r="C72" s="256"/>
      <c r="D72" s="256"/>
      <c r="E72" s="256"/>
      <c r="F72" s="256"/>
      <c r="G72" s="256"/>
      <c r="H72" s="256"/>
      <c r="I72" s="256"/>
      <c r="J72" s="256"/>
      <c r="K72" s="257"/>
    </row>
    <row r="73" spans="2:11" ht="45" customHeight="1">
      <c r="B73" s="258"/>
      <c r="C73" s="365" t="s">
        <v>89</v>
      </c>
      <c r="D73" s="365"/>
      <c r="E73" s="365"/>
      <c r="F73" s="365"/>
      <c r="G73" s="365"/>
      <c r="H73" s="365"/>
      <c r="I73" s="365"/>
      <c r="J73" s="365"/>
      <c r="K73" s="259"/>
    </row>
    <row r="74" spans="2:11" ht="17.25" customHeight="1">
      <c r="B74" s="258"/>
      <c r="C74" s="260" t="s">
        <v>669</v>
      </c>
      <c r="D74" s="260"/>
      <c r="E74" s="260"/>
      <c r="F74" s="260" t="s">
        <v>670</v>
      </c>
      <c r="G74" s="261"/>
      <c r="H74" s="260" t="s">
        <v>127</v>
      </c>
      <c r="I74" s="260" t="s">
        <v>59</v>
      </c>
      <c r="J74" s="260" t="s">
        <v>671</v>
      </c>
      <c r="K74" s="259"/>
    </row>
    <row r="75" spans="2:11" ht="17.25" customHeight="1">
      <c r="B75" s="258"/>
      <c r="C75" s="262" t="s">
        <v>672</v>
      </c>
      <c r="D75" s="262"/>
      <c r="E75" s="262"/>
      <c r="F75" s="263" t="s">
        <v>673</v>
      </c>
      <c r="G75" s="264"/>
      <c r="H75" s="262"/>
      <c r="I75" s="262"/>
      <c r="J75" s="262" t="s">
        <v>674</v>
      </c>
      <c r="K75" s="259"/>
    </row>
    <row r="76" spans="2:11" ht="5.25" customHeight="1">
      <c r="B76" s="258"/>
      <c r="C76" s="265"/>
      <c r="D76" s="265"/>
      <c r="E76" s="265"/>
      <c r="F76" s="265"/>
      <c r="G76" s="266"/>
      <c r="H76" s="265"/>
      <c r="I76" s="265"/>
      <c r="J76" s="265"/>
      <c r="K76" s="259"/>
    </row>
    <row r="77" spans="2:11" ht="15" customHeight="1">
      <c r="B77" s="258"/>
      <c r="C77" s="248" t="s">
        <v>55</v>
      </c>
      <c r="D77" s="265"/>
      <c r="E77" s="265"/>
      <c r="F77" s="267" t="s">
        <v>675</v>
      </c>
      <c r="G77" s="266"/>
      <c r="H77" s="248" t="s">
        <v>676</v>
      </c>
      <c r="I77" s="248" t="s">
        <v>677</v>
      </c>
      <c r="J77" s="248">
        <v>20</v>
      </c>
      <c r="K77" s="259"/>
    </row>
    <row r="78" spans="2:11" ht="15" customHeight="1">
      <c r="B78" s="258"/>
      <c r="C78" s="248" t="s">
        <v>678</v>
      </c>
      <c r="D78" s="248"/>
      <c r="E78" s="248"/>
      <c r="F78" s="267" t="s">
        <v>675</v>
      </c>
      <c r="G78" s="266"/>
      <c r="H78" s="248" t="s">
        <v>679</v>
      </c>
      <c r="I78" s="248" t="s">
        <v>677</v>
      </c>
      <c r="J78" s="248">
        <v>120</v>
      </c>
      <c r="K78" s="259"/>
    </row>
    <row r="79" spans="2:11" ht="15" customHeight="1">
      <c r="B79" s="268"/>
      <c r="C79" s="248" t="s">
        <v>680</v>
      </c>
      <c r="D79" s="248"/>
      <c r="E79" s="248"/>
      <c r="F79" s="267" t="s">
        <v>681</v>
      </c>
      <c r="G79" s="266"/>
      <c r="H79" s="248" t="s">
        <v>682</v>
      </c>
      <c r="I79" s="248" t="s">
        <v>677</v>
      </c>
      <c r="J79" s="248">
        <v>50</v>
      </c>
      <c r="K79" s="259"/>
    </row>
    <row r="80" spans="2:11" ht="15" customHeight="1">
      <c r="B80" s="268"/>
      <c r="C80" s="248" t="s">
        <v>683</v>
      </c>
      <c r="D80" s="248"/>
      <c r="E80" s="248"/>
      <c r="F80" s="267" t="s">
        <v>675</v>
      </c>
      <c r="G80" s="266"/>
      <c r="H80" s="248" t="s">
        <v>684</v>
      </c>
      <c r="I80" s="248" t="s">
        <v>685</v>
      </c>
      <c r="J80" s="248"/>
      <c r="K80" s="259"/>
    </row>
    <row r="81" spans="2:11" ht="15" customHeight="1">
      <c r="B81" s="268"/>
      <c r="C81" s="269" t="s">
        <v>686</v>
      </c>
      <c r="D81" s="269"/>
      <c r="E81" s="269"/>
      <c r="F81" s="270" t="s">
        <v>681</v>
      </c>
      <c r="G81" s="269"/>
      <c r="H81" s="269" t="s">
        <v>687</v>
      </c>
      <c r="I81" s="269" t="s">
        <v>677</v>
      </c>
      <c r="J81" s="269">
        <v>15</v>
      </c>
      <c r="K81" s="259"/>
    </row>
    <row r="82" spans="2:11" ht="15" customHeight="1">
      <c r="B82" s="268"/>
      <c r="C82" s="269" t="s">
        <v>688</v>
      </c>
      <c r="D82" s="269"/>
      <c r="E82" s="269"/>
      <c r="F82" s="270" t="s">
        <v>681</v>
      </c>
      <c r="G82" s="269"/>
      <c r="H82" s="269" t="s">
        <v>689</v>
      </c>
      <c r="I82" s="269" t="s">
        <v>677</v>
      </c>
      <c r="J82" s="269">
        <v>15</v>
      </c>
      <c r="K82" s="259"/>
    </row>
    <row r="83" spans="2:11" ht="15" customHeight="1">
      <c r="B83" s="268"/>
      <c r="C83" s="269" t="s">
        <v>690</v>
      </c>
      <c r="D83" s="269"/>
      <c r="E83" s="269"/>
      <c r="F83" s="270" t="s">
        <v>681</v>
      </c>
      <c r="G83" s="269"/>
      <c r="H83" s="269" t="s">
        <v>691</v>
      </c>
      <c r="I83" s="269" t="s">
        <v>677</v>
      </c>
      <c r="J83" s="269">
        <v>20</v>
      </c>
      <c r="K83" s="259"/>
    </row>
    <row r="84" spans="2:11" ht="15" customHeight="1">
      <c r="B84" s="268"/>
      <c r="C84" s="269" t="s">
        <v>692</v>
      </c>
      <c r="D84" s="269"/>
      <c r="E84" s="269"/>
      <c r="F84" s="270" t="s">
        <v>681</v>
      </c>
      <c r="G84" s="269"/>
      <c r="H84" s="269" t="s">
        <v>693</v>
      </c>
      <c r="I84" s="269" t="s">
        <v>677</v>
      </c>
      <c r="J84" s="269">
        <v>20</v>
      </c>
      <c r="K84" s="259"/>
    </row>
    <row r="85" spans="2:11" ht="15" customHeight="1">
      <c r="B85" s="268"/>
      <c r="C85" s="248" t="s">
        <v>694</v>
      </c>
      <c r="D85" s="248"/>
      <c r="E85" s="248"/>
      <c r="F85" s="267" t="s">
        <v>681</v>
      </c>
      <c r="G85" s="266"/>
      <c r="H85" s="248" t="s">
        <v>695</v>
      </c>
      <c r="I85" s="248" t="s">
        <v>677</v>
      </c>
      <c r="J85" s="248">
        <v>50</v>
      </c>
      <c r="K85" s="259"/>
    </row>
    <row r="86" spans="2:11" ht="15" customHeight="1">
      <c r="B86" s="268"/>
      <c r="C86" s="248" t="s">
        <v>696</v>
      </c>
      <c r="D86" s="248"/>
      <c r="E86" s="248"/>
      <c r="F86" s="267" t="s">
        <v>681</v>
      </c>
      <c r="G86" s="266"/>
      <c r="H86" s="248" t="s">
        <v>697</v>
      </c>
      <c r="I86" s="248" t="s">
        <v>677</v>
      </c>
      <c r="J86" s="248">
        <v>20</v>
      </c>
      <c r="K86" s="259"/>
    </row>
    <row r="87" spans="2:11" ht="15" customHeight="1">
      <c r="B87" s="268"/>
      <c r="C87" s="248" t="s">
        <v>698</v>
      </c>
      <c r="D87" s="248"/>
      <c r="E87" s="248"/>
      <c r="F87" s="267" t="s">
        <v>681</v>
      </c>
      <c r="G87" s="266"/>
      <c r="H87" s="248" t="s">
        <v>699</v>
      </c>
      <c r="I87" s="248" t="s">
        <v>677</v>
      </c>
      <c r="J87" s="248">
        <v>20</v>
      </c>
      <c r="K87" s="259"/>
    </row>
    <row r="88" spans="2:11" ht="15" customHeight="1">
      <c r="B88" s="268"/>
      <c r="C88" s="248" t="s">
        <v>700</v>
      </c>
      <c r="D88" s="248"/>
      <c r="E88" s="248"/>
      <c r="F88" s="267" t="s">
        <v>681</v>
      </c>
      <c r="G88" s="266"/>
      <c r="H88" s="248" t="s">
        <v>701</v>
      </c>
      <c r="I88" s="248" t="s">
        <v>677</v>
      </c>
      <c r="J88" s="248">
        <v>50</v>
      </c>
      <c r="K88" s="259"/>
    </row>
    <row r="89" spans="2:11" ht="15" customHeight="1">
      <c r="B89" s="268"/>
      <c r="C89" s="248" t="s">
        <v>702</v>
      </c>
      <c r="D89" s="248"/>
      <c r="E89" s="248"/>
      <c r="F89" s="267" t="s">
        <v>681</v>
      </c>
      <c r="G89" s="266"/>
      <c r="H89" s="248" t="s">
        <v>702</v>
      </c>
      <c r="I89" s="248" t="s">
        <v>677</v>
      </c>
      <c r="J89" s="248">
        <v>50</v>
      </c>
      <c r="K89" s="259"/>
    </row>
    <row r="90" spans="2:11" ht="15" customHeight="1">
      <c r="B90" s="268"/>
      <c r="C90" s="248" t="s">
        <v>132</v>
      </c>
      <c r="D90" s="248"/>
      <c r="E90" s="248"/>
      <c r="F90" s="267" t="s">
        <v>681</v>
      </c>
      <c r="G90" s="266"/>
      <c r="H90" s="248" t="s">
        <v>703</v>
      </c>
      <c r="I90" s="248" t="s">
        <v>677</v>
      </c>
      <c r="J90" s="248">
        <v>255</v>
      </c>
      <c r="K90" s="259"/>
    </row>
    <row r="91" spans="2:11" ht="15" customHeight="1">
      <c r="B91" s="268"/>
      <c r="C91" s="248" t="s">
        <v>704</v>
      </c>
      <c r="D91" s="248"/>
      <c r="E91" s="248"/>
      <c r="F91" s="267" t="s">
        <v>675</v>
      </c>
      <c r="G91" s="266"/>
      <c r="H91" s="248" t="s">
        <v>705</v>
      </c>
      <c r="I91" s="248" t="s">
        <v>706</v>
      </c>
      <c r="J91" s="248"/>
      <c r="K91" s="259"/>
    </row>
    <row r="92" spans="2:11" ht="15" customHeight="1">
      <c r="B92" s="268"/>
      <c r="C92" s="248" t="s">
        <v>707</v>
      </c>
      <c r="D92" s="248"/>
      <c r="E92" s="248"/>
      <c r="F92" s="267" t="s">
        <v>675</v>
      </c>
      <c r="G92" s="266"/>
      <c r="H92" s="248" t="s">
        <v>708</v>
      </c>
      <c r="I92" s="248" t="s">
        <v>709</v>
      </c>
      <c r="J92" s="248"/>
      <c r="K92" s="259"/>
    </row>
    <row r="93" spans="2:11" ht="15" customHeight="1">
      <c r="B93" s="268"/>
      <c r="C93" s="248" t="s">
        <v>710</v>
      </c>
      <c r="D93" s="248"/>
      <c r="E93" s="248"/>
      <c r="F93" s="267" t="s">
        <v>675</v>
      </c>
      <c r="G93" s="266"/>
      <c r="H93" s="248" t="s">
        <v>710</v>
      </c>
      <c r="I93" s="248" t="s">
        <v>709</v>
      </c>
      <c r="J93" s="248"/>
      <c r="K93" s="259"/>
    </row>
    <row r="94" spans="2:11" ht="15" customHeight="1">
      <c r="B94" s="268"/>
      <c r="C94" s="248" t="s">
        <v>40</v>
      </c>
      <c r="D94" s="248"/>
      <c r="E94" s="248"/>
      <c r="F94" s="267" t="s">
        <v>675</v>
      </c>
      <c r="G94" s="266"/>
      <c r="H94" s="248" t="s">
        <v>711</v>
      </c>
      <c r="I94" s="248" t="s">
        <v>709</v>
      </c>
      <c r="J94" s="248"/>
      <c r="K94" s="259"/>
    </row>
    <row r="95" spans="2:11" ht="15" customHeight="1">
      <c r="B95" s="268"/>
      <c r="C95" s="248" t="s">
        <v>50</v>
      </c>
      <c r="D95" s="248"/>
      <c r="E95" s="248"/>
      <c r="F95" s="267" t="s">
        <v>675</v>
      </c>
      <c r="G95" s="266"/>
      <c r="H95" s="248" t="s">
        <v>712</v>
      </c>
      <c r="I95" s="248" t="s">
        <v>709</v>
      </c>
      <c r="J95" s="248"/>
      <c r="K95" s="259"/>
    </row>
    <row r="96" spans="2:11" ht="15" customHeight="1">
      <c r="B96" s="271"/>
      <c r="C96" s="272"/>
      <c r="D96" s="272"/>
      <c r="E96" s="272"/>
      <c r="F96" s="272"/>
      <c r="G96" s="272"/>
      <c r="H96" s="272"/>
      <c r="I96" s="272"/>
      <c r="J96" s="272"/>
      <c r="K96" s="273"/>
    </row>
    <row r="97" spans="2:11" ht="18.75" customHeight="1">
      <c r="B97" s="274"/>
      <c r="C97" s="275"/>
      <c r="D97" s="275"/>
      <c r="E97" s="275"/>
      <c r="F97" s="275"/>
      <c r="G97" s="275"/>
      <c r="H97" s="275"/>
      <c r="I97" s="275"/>
      <c r="J97" s="275"/>
      <c r="K97" s="274"/>
    </row>
    <row r="98" spans="2:11" ht="18.75" customHeight="1">
      <c r="B98" s="254"/>
      <c r="C98" s="254"/>
      <c r="D98" s="254"/>
      <c r="E98" s="254"/>
      <c r="F98" s="254"/>
      <c r="G98" s="254"/>
      <c r="H98" s="254"/>
      <c r="I98" s="254"/>
      <c r="J98" s="254"/>
      <c r="K98" s="254"/>
    </row>
    <row r="99" spans="2:11" ht="7.5" customHeight="1">
      <c r="B99" s="255"/>
      <c r="C99" s="256"/>
      <c r="D99" s="256"/>
      <c r="E99" s="256"/>
      <c r="F99" s="256"/>
      <c r="G99" s="256"/>
      <c r="H99" s="256"/>
      <c r="I99" s="256"/>
      <c r="J99" s="256"/>
      <c r="K99" s="257"/>
    </row>
    <row r="100" spans="2:11" ht="45" customHeight="1">
      <c r="B100" s="258"/>
      <c r="C100" s="365" t="s">
        <v>713</v>
      </c>
      <c r="D100" s="365"/>
      <c r="E100" s="365"/>
      <c r="F100" s="365"/>
      <c r="G100" s="365"/>
      <c r="H100" s="365"/>
      <c r="I100" s="365"/>
      <c r="J100" s="365"/>
      <c r="K100" s="259"/>
    </row>
    <row r="101" spans="2:11" ht="17.25" customHeight="1">
      <c r="B101" s="258"/>
      <c r="C101" s="260" t="s">
        <v>669</v>
      </c>
      <c r="D101" s="260"/>
      <c r="E101" s="260"/>
      <c r="F101" s="260" t="s">
        <v>670</v>
      </c>
      <c r="G101" s="261"/>
      <c r="H101" s="260" t="s">
        <v>127</v>
      </c>
      <c r="I101" s="260" t="s">
        <v>59</v>
      </c>
      <c r="J101" s="260" t="s">
        <v>671</v>
      </c>
      <c r="K101" s="259"/>
    </row>
    <row r="102" spans="2:11" ht="17.25" customHeight="1">
      <c r="B102" s="258"/>
      <c r="C102" s="262" t="s">
        <v>672</v>
      </c>
      <c r="D102" s="262"/>
      <c r="E102" s="262"/>
      <c r="F102" s="263" t="s">
        <v>673</v>
      </c>
      <c r="G102" s="264"/>
      <c r="H102" s="262"/>
      <c r="I102" s="262"/>
      <c r="J102" s="262" t="s">
        <v>674</v>
      </c>
      <c r="K102" s="259"/>
    </row>
    <row r="103" spans="2:11" ht="5.25" customHeight="1">
      <c r="B103" s="258"/>
      <c r="C103" s="260"/>
      <c r="D103" s="260"/>
      <c r="E103" s="260"/>
      <c r="F103" s="260"/>
      <c r="G103" s="276"/>
      <c r="H103" s="260"/>
      <c r="I103" s="260"/>
      <c r="J103" s="260"/>
      <c r="K103" s="259"/>
    </row>
    <row r="104" spans="2:11" ht="15" customHeight="1">
      <c r="B104" s="258"/>
      <c r="C104" s="248" t="s">
        <v>55</v>
      </c>
      <c r="D104" s="265"/>
      <c r="E104" s="265"/>
      <c r="F104" s="267" t="s">
        <v>675</v>
      </c>
      <c r="G104" s="276"/>
      <c r="H104" s="248" t="s">
        <v>714</v>
      </c>
      <c r="I104" s="248" t="s">
        <v>677</v>
      </c>
      <c r="J104" s="248">
        <v>20</v>
      </c>
      <c r="K104" s="259"/>
    </row>
    <row r="105" spans="2:11" ht="15" customHeight="1">
      <c r="B105" s="258"/>
      <c r="C105" s="248" t="s">
        <v>678</v>
      </c>
      <c r="D105" s="248"/>
      <c r="E105" s="248"/>
      <c r="F105" s="267" t="s">
        <v>675</v>
      </c>
      <c r="G105" s="248"/>
      <c r="H105" s="248" t="s">
        <v>714</v>
      </c>
      <c r="I105" s="248" t="s">
        <v>677</v>
      </c>
      <c r="J105" s="248">
        <v>120</v>
      </c>
      <c r="K105" s="259"/>
    </row>
    <row r="106" spans="2:11" ht="15" customHeight="1">
      <c r="B106" s="268"/>
      <c r="C106" s="248" t="s">
        <v>680</v>
      </c>
      <c r="D106" s="248"/>
      <c r="E106" s="248"/>
      <c r="F106" s="267" t="s">
        <v>681</v>
      </c>
      <c r="G106" s="248"/>
      <c r="H106" s="248" t="s">
        <v>714</v>
      </c>
      <c r="I106" s="248" t="s">
        <v>677</v>
      </c>
      <c r="J106" s="248">
        <v>50</v>
      </c>
      <c r="K106" s="259"/>
    </row>
    <row r="107" spans="2:11" ht="15" customHeight="1">
      <c r="B107" s="268"/>
      <c r="C107" s="248" t="s">
        <v>683</v>
      </c>
      <c r="D107" s="248"/>
      <c r="E107" s="248"/>
      <c r="F107" s="267" t="s">
        <v>675</v>
      </c>
      <c r="G107" s="248"/>
      <c r="H107" s="248" t="s">
        <v>714</v>
      </c>
      <c r="I107" s="248" t="s">
        <v>685</v>
      </c>
      <c r="J107" s="248"/>
      <c r="K107" s="259"/>
    </row>
    <row r="108" spans="2:11" ht="15" customHeight="1">
      <c r="B108" s="268"/>
      <c r="C108" s="248" t="s">
        <v>694</v>
      </c>
      <c r="D108" s="248"/>
      <c r="E108" s="248"/>
      <c r="F108" s="267" t="s">
        <v>681</v>
      </c>
      <c r="G108" s="248"/>
      <c r="H108" s="248" t="s">
        <v>714</v>
      </c>
      <c r="I108" s="248" t="s">
        <v>677</v>
      </c>
      <c r="J108" s="248">
        <v>50</v>
      </c>
      <c r="K108" s="259"/>
    </row>
    <row r="109" spans="2:11" ht="15" customHeight="1">
      <c r="B109" s="268"/>
      <c r="C109" s="248" t="s">
        <v>702</v>
      </c>
      <c r="D109" s="248"/>
      <c r="E109" s="248"/>
      <c r="F109" s="267" t="s">
        <v>681</v>
      </c>
      <c r="G109" s="248"/>
      <c r="H109" s="248" t="s">
        <v>714</v>
      </c>
      <c r="I109" s="248" t="s">
        <v>677</v>
      </c>
      <c r="J109" s="248">
        <v>50</v>
      </c>
      <c r="K109" s="259"/>
    </row>
    <row r="110" spans="2:11" ht="15" customHeight="1">
      <c r="B110" s="268"/>
      <c r="C110" s="248" t="s">
        <v>700</v>
      </c>
      <c r="D110" s="248"/>
      <c r="E110" s="248"/>
      <c r="F110" s="267" t="s">
        <v>681</v>
      </c>
      <c r="G110" s="248"/>
      <c r="H110" s="248" t="s">
        <v>714</v>
      </c>
      <c r="I110" s="248" t="s">
        <v>677</v>
      </c>
      <c r="J110" s="248">
        <v>50</v>
      </c>
      <c r="K110" s="259"/>
    </row>
    <row r="111" spans="2:11" ht="15" customHeight="1">
      <c r="B111" s="268"/>
      <c r="C111" s="248" t="s">
        <v>55</v>
      </c>
      <c r="D111" s="248"/>
      <c r="E111" s="248"/>
      <c r="F111" s="267" t="s">
        <v>675</v>
      </c>
      <c r="G111" s="248"/>
      <c r="H111" s="248" t="s">
        <v>715</v>
      </c>
      <c r="I111" s="248" t="s">
        <v>677</v>
      </c>
      <c r="J111" s="248">
        <v>20</v>
      </c>
      <c r="K111" s="259"/>
    </row>
    <row r="112" spans="2:11" ht="15" customHeight="1">
      <c r="B112" s="268"/>
      <c r="C112" s="248" t="s">
        <v>716</v>
      </c>
      <c r="D112" s="248"/>
      <c r="E112" s="248"/>
      <c r="F112" s="267" t="s">
        <v>675</v>
      </c>
      <c r="G112" s="248"/>
      <c r="H112" s="248" t="s">
        <v>717</v>
      </c>
      <c r="I112" s="248" t="s">
        <v>677</v>
      </c>
      <c r="J112" s="248">
        <v>120</v>
      </c>
      <c r="K112" s="259"/>
    </row>
    <row r="113" spans="2:11" ht="15" customHeight="1">
      <c r="B113" s="268"/>
      <c r="C113" s="248" t="s">
        <v>40</v>
      </c>
      <c r="D113" s="248"/>
      <c r="E113" s="248"/>
      <c r="F113" s="267" t="s">
        <v>675</v>
      </c>
      <c r="G113" s="248"/>
      <c r="H113" s="248" t="s">
        <v>718</v>
      </c>
      <c r="I113" s="248" t="s">
        <v>709</v>
      </c>
      <c r="J113" s="248"/>
      <c r="K113" s="259"/>
    </row>
    <row r="114" spans="2:11" ht="15" customHeight="1">
      <c r="B114" s="268"/>
      <c r="C114" s="248" t="s">
        <v>50</v>
      </c>
      <c r="D114" s="248"/>
      <c r="E114" s="248"/>
      <c r="F114" s="267" t="s">
        <v>675</v>
      </c>
      <c r="G114" s="248"/>
      <c r="H114" s="248" t="s">
        <v>719</v>
      </c>
      <c r="I114" s="248" t="s">
        <v>709</v>
      </c>
      <c r="J114" s="248"/>
      <c r="K114" s="259"/>
    </row>
    <row r="115" spans="2:11" ht="15" customHeight="1">
      <c r="B115" s="268"/>
      <c r="C115" s="248" t="s">
        <v>59</v>
      </c>
      <c r="D115" s="248"/>
      <c r="E115" s="248"/>
      <c r="F115" s="267" t="s">
        <v>675</v>
      </c>
      <c r="G115" s="248"/>
      <c r="H115" s="248" t="s">
        <v>720</v>
      </c>
      <c r="I115" s="248" t="s">
        <v>721</v>
      </c>
      <c r="J115" s="248"/>
      <c r="K115" s="259"/>
    </row>
    <row r="116" spans="2:11" ht="15" customHeight="1">
      <c r="B116" s="271"/>
      <c r="C116" s="277"/>
      <c r="D116" s="277"/>
      <c r="E116" s="277"/>
      <c r="F116" s="277"/>
      <c r="G116" s="277"/>
      <c r="H116" s="277"/>
      <c r="I116" s="277"/>
      <c r="J116" s="277"/>
      <c r="K116" s="273"/>
    </row>
    <row r="117" spans="2:11" ht="18.75" customHeight="1">
      <c r="B117" s="278"/>
      <c r="C117" s="244"/>
      <c r="D117" s="244"/>
      <c r="E117" s="244"/>
      <c r="F117" s="279"/>
      <c r="G117" s="244"/>
      <c r="H117" s="244"/>
      <c r="I117" s="244"/>
      <c r="J117" s="244"/>
      <c r="K117" s="278"/>
    </row>
    <row r="118" spans="2:11" ht="18.75" customHeight="1"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</row>
    <row r="119" spans="2:11" ht="7.5" customHeight="1">
      <c r="B119" s="280"/>
      <c r="C119" s="281"/>
      <c r="D119" s="281"/>
      <c r="E119" s="281"/>
      <c r="F119" s="281"/>
      <c r="G119" s="281"/>
      <c r="H119" s="281"/>
      <c r="I119" s="281"/>
      <c r="J119" s="281"/>
      <c r="K119" s="282"/>
    </row>
    <row r="120" spans="2:11" ht="45" customHeight="1">
      <c r="B120" s="283"/>
      <c r="C120" s="360" t="s">
        <v>722</v>
      </c>
      <c r="D120" s="360"/>
      <c r="E120" s="360"/>
      <c r="F120" s="360"/>
      <c r="G120" s="360"/>
      <c r="H120" s="360"/>
      <c r="I120" s="360"/>
      <c r="J120" s="360"/>
      <c r="K120" s="284"/>
    </row>
    <row r="121" spans="2:11" ht="17.25" customHeight="1">
      <c r="B121" s="285"/>
      <c r="C121" s="260" t="s">
        <v>669</v>
      </c>
      <c r="D121" s="260"/>
      <c r="E121" s="260"/>
      <c r="F121" s="260" t="s">
        <v>670</v>
      </c>
      <c r="G121" s="261"/>
      <c r="H121" s="260" t="s">
        <v>127</v>
      </c>
      <c r="I121" s="260" t="s">
        <v>59</v>
      </c>
      <c r="J121" s="260" t="s">
        <v>671</v>
      </c>
      <c r="K121" s="286"/>
    </row>
    <row r="122" spans="2:11" ht="17.25" customHeight="1">
      <c r="B122" s="285"/>
      <c r="C122" s="262" t="s">
        <v>672</v>
      </c>
      <c r="D122" s="262"/>
      <c r="E122" s="262"/>
      <c r="F122" s="263" t="s">
        <v>673</v>
      </c>
      <c r="G122" s="264"/>
      <c r="H122" s="262"/>
      <c r="I122" s="262"/>
      <c r="J122" s="262" t="s">
        <v>674</v>
      </c>
      <c r="K122" s="286"/>
    </row>
    <row r="123" spans="2:11" ht="5.25" customHeight="1">
      <c r="B123" s="287"/>
      <c r="C123" s="265"/>
      <c r="D123" s="265"/>
      <c r="E123" s="265"/>
      <c r="F123" s="265"/>
      <c r="G123" s="248"/>
      <c r="H123" s="265"/>
      <c r="I123" s="265"/>
      <c r="J123" s="265"/>
      <c r="K123" s="288"/>
    </row>
    <row r="124" spans="2:11" ht="15" customHeight="1">
      <c r="B124" s="287"/>
      <c r="C124" s="248" t="s">
        <v>678</v>
      </c>
      <c r="D124" s="265"/>
      <c r="E124" s="265"/>
      <c r="F124" s="267" t="s">
        <v>675</v>
      </c>
      <c r="G124" s="248"/>
      <c r="H124" s="248" t="s">
        <v>714</v>
      </c>
      <c r="I124" s="248" t="s">
        <v>677</v>
      </c>
      <c r="J124" s="248">
        <v>120</v>
      </c>
      <c r="K124" s="289"/>
    </row>
    <row r="125" spans="2:11" ht="15" customHeight="1">
      <c r="B125" s="287"/>
      <c r="C125" s="248" t="s">
        <v>723</v>
      </c>
      <c r="D125" s="248"/>
      <c r="E125" s="248"/>
      <c r="F125" s="267" t="s">
        <v>675</v>
      </c>
      <c r="G125" s="248"/>
      <c r="H125" s="248" t="s">
        <v>724</v>
      </c>
      <c r="I125" s="248" t="s">
        <v>677</v>
      </c>
      <c r="J125" s="248" t="s">
        <v>725</v>
      </c>
      <c r="K125" s="289"/>
    </row>
    <row r="126" spans="2:11" ht="15" customHeight="1">
      <c r="B126" s="287"/>
      <c r="C126" s="248" t="s">
        <v>624</v>
      </c>
      <c r="D126" s="248"/>
      <c r="E126" s="248"/>
      <c r="F126" s="267" t="s">
        <v>675</v>
      </c>
      <c r="G126" s="248"/>
      <c r="H126" s="248" t="s">
        <v>726</v>
      </c>
      <c r="I126" s="248" t="s">
        <v>677</v>
      </c>
      <c r="J126" s="248" t="s">
        <v>725</v>
      </c>
      <c r="K126" s="289"/>
    </row>
    <row r="127" spans="2:11" ht="15" customHeight="1">
      <c r="B127" s="287"/>
      <c r="C127" s="248" t="s">
        <v>686</v>
      </c>
      <c r="D127" s="248"/>
      <c r="E127" s="248"/>
      <c r="F127" s="267" t="s">
        <v>681</v>
      </c>
      <c r="G127" s="248"/>
      <c r="H127" s="248" t="s">
        <v>687</v>
      </c>
      <c r="I127" s="248" t="s">
        <v>677</v>
      </c>
      <c r="J127" s="248">
        <v>15</v>
      </c>
      <c r="K127" s="289"/>
    </row>
    <row r="128" spans="2:11" ht="15" customHeight="1">
      <c r="B128" s="287"/>
      <c r="C128" s="269" t="s">
        <v>688</v>
      </c>
      <c r="D128" s="269"/>
      <c r="E128" s="269"/>
      <c r="F128" s="270" t="s">
        <v>681</v>
      </c>
      <c r="G128" s="269"/>
      <c r="H128" s="269" t="s">
        <v>689</v>
      </c>
      <c r="I128" s="269" t="s">
        <v>677</v>
      </c>
      <c r="J128" s="269">
        <v>15</v>
      </c>
      <c r="K128" s="289"/>
    </row>
    <row r="129" spans="2:11" ht="15" customHeight="1">
      <c r="B129" s="287"/>
      <c r="C129" s="269" t="s">
        <v>690</v>
      </c>
      <c r="D129" s="269"/>
      <c r="E129" s="269"/>
      <c r="F129" s="270" t="s">
        <v>681</v>
      </c>
      <c r="G129" s="269"/>
      <c r="H129" s="269" t="s">
        <v>691</v>
      </c>
      <c r="I129" s="269" t="s">
        <v>677</v>
      </c>
      <c r="J129" s="269">
        <v>20</v>
      </c>
      <c r="K129" s="289"/>
    </row>
    <row r="130" spans="2:11" ht="15" customHeight="1">
      <c r="B130" s="287"/>
      <c r="C130" s="269" t="s">
        <v>692</v>
      </c>
      <c r="D130" s="269"/>
      <c r="E130" s="269"/>
      <c r="F130" s="270" t="s">
        <v>681</v>
      </c>
      <c r="G130" s="269"/>
      <c r="H130" s="269" t="s">
        <v>693</v>
      </c>
      <c r="I130" s="269" t="s">
        <v>677</v>
      </c>
      <c r="J130" s="269">
        <v>20</v>
      </c>
      <c r="K130" s="289"/>
    </row>
    <row r="131" spans="2:11" ht="15" customHeight="1">
      <c r="B131" s="287"/>
      <c r="C131" s="248" t="s">
        <v>680</v>
      </c>
      <c r="D131" s="248"/>
      <c r="E131" s="248"/>
      <c r="F131" s="267" t="s">
        <v>681</v>
      </c>
      <c r="G131" s="248"/>
      <c r="H131" s="248" t="s">
        <v>714</v>
      </c>
      <c r="I131" s="248" t="s">
        <v>677</v>
      </c>
      <c r="J131" s="248">
        <v>50</v>
      </c>
      <c r="K131" s="289"/>
    </row>
    <row r="132" spans="2:11" ht="15" customHeight="1">
      <c r="B132" s="287"/>
      <c r="C132" s="248" t="s">
        <v>694</v>
      </c>
      <c r="D132" s="248"/>
      <c r="E132" s="248"/>
      <c r="F132" s="267" t="s">
        <v>681</v>
      </c>
      <c r="G132" s="248"/>
      <c r="H132" s="248" t="s">
        <v>714</v>
      </c>
      <c r="I132" s="248" t="s">
        <v>677</v>
      </c>
      <c r="J132" s="248">
        <v>50</v>
      </c>
      <c r="K132" s="289"/>
    </row>
    <row r="133" spans="2:11" ht="15" customHeight="1">
      <c r="B133" s="287"/>
      <c r="C133" s="248" t="s">
        <v>700</v>
      </c>
      <c r="D133" s="248"/>
      <c r="E133" s="248"/>
      <c r="F133" s="267" t="s">
        <v>681</v>
      </c>
      <c r="G133" s="248"/>
      <c r="H133" s="248" t="s">
        <v>714</v>
      </c>
      <c r="I133" s="248" t="s">
        <v>677</v>
      </c>
      <c r="J133" s="248">
        <v>50</v>
      </c>
      <c r="K133" s="289"/>
    </row>
    <row r="134" spans="2:11" ht="15" customHeight="1">
      <c r="B134" s="287"/>
      <c r="C134" s="248" t="s">
        <v>702</v>
      </c>
      <c r="D134" s="248"/>
      <c r="E134" s="248"/>
      <c r="F134" s="267" t="s">
        <v>681</v>
      </c>
      <c r="G134" s="248"/>
      <c r="H134" s="248" t="s">
        <v>714</v>
      </c>
      <c r="I134" s="248" t="s">
        <v>677</v>
      </c>
      <c r="J134" s="248">
        <v>50</v>
      </c>
      <c r="K134" s="289"/>
    </row>
    <row r="135" spans="2:11" ht="15" customHeight="1">
      <c r="B135" s="287"/>
      <c r="C135" s="248" t="s">
        <v>132</v>
      </c>
      <c r="D135" s="248"/>
      <c r="E135" s="248"/>
      <c r="F135" s="267" t="s">
        <v>681</v>
      </c>
      <c r="G135" s="248"/>
      <c r="H135" s="248" t="s">
        <v>727</v>
      </c>
      <c r="I135" s="248" t="s">
        <v>677</v>
      </c>
      <c r="J135" s="248">
        <v>255</v>
      </c>
      <c r="K135" s="289"/>
    </row>
    <row r="136" spans="2:11" ht="15" customHeight="1">
      <c r="B136" s="287"/>
      <c r="C136" s="248" t="s">
        <v>704</v>
      </c>
      <c r="D136" s="248"/>
      <c r="E136" s="248"/>
      <c r="F136" s="267" t="s">
        <v>675</v>
      </c>
      <c r="G136" s="248"/>
      <c r="H136" s="248" t="s">
        <v>728</v>
      </c>
      <c r="I136" s="248" t="s">
        <v>706</v>
      </c>
      <c r="J136" s="248"/>
      <c r="K136" s="289"/>
    </row>
    <row r="137" spans="2:11" ht="15" customHeight="1">
      <c r="B137" s="287"/>
      <c r="C137" s="248" t="s">
        <v>707</v>
      </c>
      <c r="D137" s="248"/>
      <c r="E137" s="248"/>
      <c r="F137" s="267" t="s">
        <v>675</v>
      </c>
      <c r="G137" s="248"/>
      <c r="H137" s="248" t="s">
        <v>729</v>
      </c>
      <c r="I137" s="248" t="s">
        <v>709</v>
      </c>
      <c r="J137" s="248"/>
      <c r="K137" s="289"/>
    </row>
    <row r="138" spans="2:11" ht="15" customHeight="1">
      <c r="B138" s="287"/>
      <c r="C138" s="248" t="s">
        <v>710</v>
      </c>
      <c r="D138" s="248"/>
      <c r="E138" s="248"/>
      <c r="F138" s="267" t="s">
        <v>675</v>
      </c>
      <c r="G138" s="248"/>
      <c r="H138" s="248" t="s">
        <v>710</v>
      </c>
      <c r="I138" s="248" t="s">
        <v>709</v>
      </c>
      <c r="J138" s="248"/>
      <c r="K138" s="289"/>
    </row>
    <row r="139" spans="2:11" ht="15" customHeight="1">
      <c r="B139" s="287"/>
      <c r="C139" s="248" t="s">
        <v>40</v>
      </c>
      <c r="D139" s="248"/>
      <c r="E139" s="248"/>
      <c r="F139" s="267" t="s">
        <v>675</v>
      </c>
      <c r="G139" s="248"/>
      <c r="H139" s="248" t="s">
        <v>730</v>
      </c>
      <c r="I139" s="248" t="s">
        <v>709</v>
      </c>
      <c r="J139" s="248"/>
      <c r="K139" s="289"/>
    </row>
    <row r="140" spans="2:11" ht="15" customHeight="1">
      <c r="B140" s="287"/>
      <c r="C140" s="248" t="s">
        <v>731</v>
      </c>
      <c r="D140" s="248"/>
      <c r="E140" s="248"/>
      <c r="F140" s="267" t="s">
        <v>675</v>
      </c>
      <c r="G140" s="248"/>
      <c r="H140" s="248" t="s">
        <v>732</v>
      </c>
      <c r="I140" s="248" t="s">
        <v>709</v>
      </c>
      <c r="J140" s="248"/>
      <c r="K140" s="289"/>
    </row>
    <row r="141" spans="2:11" ht="15" customHeight="1">
      <c r="B141" s="290"/>
      <c r="C141" s="291"/>
      <c r="D141" s="291"/>
      <c r="E141" s="291"/>
      <c r="F141" s="291"/>
      <c r="G141" s="291"/>
      <c r="H141" s="291"/>
      <c r="I141" s="291"/>
      <c r="J141" s="291"/>
      <c r="K141" s="292"/>
    </row>
    <row r="142" spans="2:11" ht="18.75" customHeight="1">
      <c r="B142" s="244"/>
      <c r="C142" s="244"/>
      <c r="D142" s="244"/>
      <c r="E142" s="244"/>
      <c r="F142" s="279"/>
      <c r="G142" s="244"/>
      <c r="H142" s="244"/>
      <c r="I142" s="244"/>
      <c r="J142" s="244"/>
      <c r="K142" s="244"/>
    </row>
    <row r="143" spans="2:11" ht="18.75" customHeight="1">
      <c r="B143" s="254"/>
      <c r="C143" s="254"/>
      <c r="D143" s="254"/>
      <c r="E143" s="254"/>
      <c r="F143" s="254"/>
      <c r="G143" s="254"/>
      <c r="H143" s="254"/>
      <c r="I143" s="254"/>
      <c r="J143" s="254"/>
      <c r="K143" s="254"/>
    </row>
    <row r="144" spans="2:11" ht="7.5" customHeight="1">
      <c r="B144" s="255"/>
      <c r="C144" s="256"/>
      <c r="D144" s="256"/>
      <c r="E144" s="256"/>
      <c r="F144" s="256"/>
      <c r="G144" s="256"/>
      <c r="H144" s="256"/>
      <c r="I144" s="256"/>
      <c r="J144" s="256"/>
      <c r="K144" s="257"/>
    </row>
    <row r="145" spans="2:11" ht="45" customHeight="1">
      <c r="B145" s="258"/>
      <c r="C145" s="365" t="s">
        <v>733</v>
      </c>
      <c r="D145" s="365"/>
      <c r="E145" s="365"/>
      <c r="F145" s="365"/>
      <c r="G145" s="365"/>
      <c r="H145" s="365"/>
      <c r="I145" s="365"/>
      <c r="J145" s="365"/>
      <c r="K145" s="259"/>
    </row>
    <row r="146" spans="2:11" ht="17.25" customHeight="1">
      <c r="B146" s="258"/>
      <c r="C146" s="260" t="s">
        <v>669</v>
      </c>
      <c r="D146" s="260"/>
      <c r="E146" s="260"/>
      <c r="F146" s="260" t="s">
        <v>670</v>
      </c>
      <c r="G146" s="261"/>
      <c r="H146" s="260" t="s">
        <v>127</v>
      </c>
      <c r="I146" s="260" t="s">
        <v>59</v>
      </c>
      <c r="J146" s="260" t="s">
        <v>671</v>
      </c>
      <c r="K146" s="259"/>
    </row>
    <row r="147" spans="2:11" ht="17.25" customHeight="1">
      <c r="B147" s="258"/>
      <c r="C147" s="262" t="s">
        <v>672</v>
      </c>
      <c r="D147" s="262"/>
      <c r="E147" s="262"/>
      <c r="F147" s="263" t="s">
        <v>673</v>
      </c>
      <c r="G147" s="264"/>
      <c r="H147" s="262"/>
      <c r="I147" s="262"/>
      <c r="J147" s="262" t="s">
        <v>674</v>
      </c>
      <c r="K147" s="259"/>
    </row>
    <row r="148" spans="2:11" ht="5.25" customHeight="1">
      <c r="B148" s="268"/>
      <c r="C148" s="265"/>
      <c r="D148" s="265"/>
      <c r="E148" s="265"/>
      <c r="F148" s="265"/>
      <c r="G148" s="266"/>
      <c r="H148" s="265"/>
      <c r="I148" s="265"/>
      <c r="J148" s="265"/>
      <c r="K148" s="289"/>
    </row>
    <row r="149" spans="2:11" ht="15" customHeight="1">
      <c r="B149" s="268"/>
      <c r="C149" s="293" t="s">
        <v>678</v>
      </c>
      <c r="D149" s="248"/>
      <c r="E149" s="248"/>
      <c r="F149" s="294" t="s">
        <v>675</v>
      </c>
      <c r="G149" s="248"/>
      <c r="H149" s="293" t="s">
        <v>714</v>
      </c>
      <c r="I149" s="293" t="s">
        <v>677</v>
      </c>
      <c r="J149" s="293">
        <v>120</v>
      </c>
      <c r="K149" s="289"/>
    </row>
    <row r="150" spans="2:11" ht="15" customHeight="1">
      <c r="B150" s="268"/>
      <c r="C150" s="293" t="s">
        <v>723</v>
      </c>
      <c r="D150" s="248"/>
      <c r="E150" s="248"/>
      <c r="F150" s="294" t="s">
        <v>675</v>
      </c>
      <c r="G150" s="248"/>
      <c r="H150" s="293" t="s">
        <v>734</v>
      </c>
      <c r="I150" s="293" t="s">
        <v>677</v>
      </c>
      <c r="J150" s="293" t="s">
        <v>725</v>
      </c>
      <c r="K150" s="289"/>
    </row>
    <row r="151" spans="2:11" ht="15" customHeight="1">
      <c r="B151" s="268"/>
      <c r="C151" s="293" t="s">
        <v>624</v>
      </c>
      <c r="D151" s="248"/>
      <c r="E151" s="248"/>
      <c r="F151" s="294" t="s">
        <v>675</v>
      </c>
      <c r="G151" s="248"/>
      <c r="H151" s="293" t="s">
        <v>735</v>
      </c>
      <c r="I151" s="293" t="s">
        <v>677</v>
      </c>
      <c r="J151" s="293" t="s">
        <v>725</v>
      </c>
      <c r="K151" s="289"/>
    </row>
    <row r="152" spans="2:11" ht="15" customHeight="1">
      <c r="B152" s="268"/>
      <c r="C152" s="293" t="s">
        <v>680</v>
      </c>
      <c r="D152" s="248"/>
      <c r="E152" s="248"/>
      <c r="F152" s="294" t="s">
        <v>681</v>
      </c>
      <c r="G152" s="248"/>
      <c r="H152" s="293" t="s">
        <v>714</v>
      </c>
      <c r="I152" s="293" t="s">
        <v>677</v>
      </c>
      <c r="J152" s="293">
        <v>50</v>
      </c>
      <c r="K152" s="289"/>
    </row>
    <row r="153" spans="2:11" ht="15" customHeight="1">
      <c r="B153" s="268"/>
      <c r="C153" s="293" t="s">
        <v>683</v>
      </c>
      <c r="D153" s="248"/>
      <c r="E153" s="248"/>
      <c r="F153" s="294" t="s">
        <v>675</v>
      </c>
      <c r="G153" s="248"/>
      <c r="H153" s="293" t="s">
        <v>714</v>
      </c>
      <c r="I153" s="293" t="s">
        <v>685</v>
      </c>
      <c r="J153" s="293"/>
      <c r="K153" s="289"/>
    </row>
    <row r="154" spans="2:11" ht="15" customHeight="1">
      <c r="B154" s="268"/>
      <c r="C154" s="293" t="s">
        <v>694</v>
      </c>
      <c r="D154" s="248"/>
      <c r="E154" s="248"/>
      <c r="F154" s="294" t="s">
        <v>681</v>
      </c>
      <c r="G154" s="248"/>
      <c r="H154" s="293" t="s">
        <v>714</v>
      </c>
      <c r="I154" s="293" t="s">
        <v>677</v>
      </c>
      <c r="J154" s="293">
        <v>50</v>
      </c>
      <c r="K154" s="289"/>
    </row>
    <row r="155" spans="2:11" ht="15" customHeight="1">
      <c r="B155" s="268"/>
      <c r="C155" s="293" t="s">
        <v>702</v>
      </c>
      <c r="D155" s="248"/>
      <c r="E155" s="248"/>
      <c r="F155" s="294" t="s">
        <v>681</v>
      </c>
      <c r="G155" s="248"/>
      <c r="H155" s="293" t="s">
        <v>714</v>
      </c>
      <c r="I155" s="293" t="s">
        <v>677</v>
      </c>
      <c r="J155" s="293">
        <v>50</v>
      </c>
      <c r="K155" s="289"/>
    </row>
    <row r="156" spans="2:11" ht="15" customHeight="1">
      <c r="B156" s="268"/>
      <c r="C156" s="293" t="s">
        <v>700</v>
      </c>
      <c r="D156" s="248"/>
      <c r="E156" s="248"/>
      <c r="F156" s="294" t="s">
        <v>681</v>
      </c>
      <c r="G156" s="248"/>
      <c r="H156" s="293" t="s">
        <v>714</v>
      </c>
      <c r="I156" s="293" t="s">
        <v>677</v>
      </c>
      <c r="J156" s="293">
        <v>50</v>
      </c>
      <c r="K156" s="289"/>
    </row>
    <row r="157" spans="2:11" ht="15" customHeight="1">
      <c r="B157" s="268"/>
      <c r="C157" s="293" t="s">
        <v>94</v>
      </c>
      <c r="D157" s="248"/>
      <c r="E157" s="248"/>
      <c r="F157" s="294" t="s">
        <v>675</v>
      </c>
      <c r="G157" s="248"/>
      <c r="H157" s="293" t="s">
        <v>736</v>
      </c>
      <c r="I157" s="293" t="s">
        <v>677</v>
      </c>
      <c r="J157" s="293" t="s">
        <v>737</v>
      </c>
      <c r="K157" s="289"/>
    </row>
    <row r="158" spans="2:11" ht="15" customHeight="1">
      <c r="B158" s="268"/>
      <c r="C158" s="293" t="s">
        <v>738</v>
      </c>
      <c r="D158" s="248"/>
      <c r="E158" s="248"/>
      <c r="F158" s="294" t="s">
        <v>675</v>
      </c>
      <c r="G158" s="248"/>
      <c r="H158" s="293" t="s">
        <v>739</v>
      </c>
      <c r="I158" s="293" t="s">
        <v>709</v>
      </c>
      <c r="J158" s="293"/>
      <c r="K158" s="289"/>
    </row>
    <row r="159" spans="2:11" ht="15" customHeight="1">
      <c r="B159" s="295"/>
      <c r="C159" s="277"/>
      <c r="D159" s="277"/>
      <c r="E159" s="277"/>
      <c r="F159" s="277"/>
      <c r="G159" s="277"/>
      <c r="H159" s="277"/>
      <c r="I159" s="277"/>
      <c r="J159" s="277"/>
      <c r="K159" s="296"/>
    </row>
    <row r="160" spans="2:11" ht="18.75" customHeight="1">
      <c r="B160" s="244"/>
      <c r="C160" s="248"/>
      <c r="D160" s="248"/>
      <c r="E160" s="248"/>
      <c r="F160" s="267"/>
      <c r="G160" s="248"/>
      <c r="H160" s="248"/>
      <c r="I160" s="248"/>
      <c r="J160" s="248"/>
      <c r="K160" s="244"/>
    </row>
    <row r="161" spans="2:11" ht="18.75" customHeight="1"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</row>
    <row r="162" spans="2:11" ht="7.5" customHeight="1">
      <c r="B162" s="236"/>
      <c r="C162" s="237"/>
      <c r="D162" s="237"/>
      <c r="E162" s="237"/>
      <c r="F162" s="237"/>
      <c r="G162" s="237"/>
      <c r="H162" s="237"/>
      <c r="I162" s="237"/>
      <c r="J162" s="237"/>
      <c r="K162" s="238"/>
    </row>
    <row r="163" spans="2:11" ht="45" customHeight="1">
      <c r="B163" s="239"/>
      <c r="C163" s="360" t="s">
        <v>740</v>
      </c>
      <c r="D163" s="360"/>
      <c r="E163" s="360"/>
      <c r="F163" s="360"/>
      <c r="G163" s="360"/>
      <c r="H163" s="360"/>
      <c r="I163" s="360"/>
      <c r="J163" s="360"/>
      <c r="K163" s="240"/>
    </row>
    <row r="164" spans="2:11" ht="17.25" customHeight="1">
      <c r="B164" s="239"/>
      <c r="C164" s="260" t="s">
        <v>669</v>
      </c>
      <c r="D164" s="260"/>
      <c r="E164" s="260"/>
      <c r="F164" s="260" t="s">
        <v>670</v>
      </c>
      <c r="G164" s="297"/>
      <c r="H164" s="298" t="s">
        <v>127</v>
      </c>
      <c r="I164" s="298" t="s">
        <v>59</v>
      </c>
      <c r="J164" s="260" t="s">
        <v>671</v>
      </c>
      <c r="K164" s="240"/>
    </row>
    <row r="165" spans="2:11" ht="17.25" customHeight="1">
      <c r="B165" s="241"/>
      <c r="C165" s="262" t="s">
        <v>672</v>
      </c>
      <c r="D165" s="262"/>
      <c r="E165" s="262"/>
      <c r="F165" s="263" t="s">
        <v>673</v>
      </c>
      <c r="G165" s="299"/>
      <c r="H165" s="300"/>
      <c r="I165" s="300"/>
      <c r="J165" s="262" t="s">
        <v>674</v>
      </c>
      <c r="K165" s="242"/>
    </row>
    <row r="166" spans="2:11" ht="5.25" customHeight="1">
      <c r="B166" s="268"/>
      <c r="C166" s="265"/>
      <c r="D166" s="265"/>
      <c r="E166" s="265"/>
      <c r="F166" s="265"/>
      <c r="G166" s="266"/>
      <c r="H166" s="265"/>
      <c r="I166" s="265"/>
      <c r="J166" s="265"/>
      <c r="K166" s="289"/>
    </row>
    <row r="167" spans="2:11" ht="15" customHeight="1">
      <c r="B167" s="268"/>
      <c r="C167" s="248" t="s">
        <v>678</v>
      </c>
      <c r="D167" s="248"/>
      <c r="E167" s="248"/>
      <c r="F167" s="267" t="s">
        <v>675</v>
      </c>
      <c r="G167" s="248"/>
      <c r="H167" s="248" t="s">
        <v>714</v>
      </c>
      <c r="I167" s="248" t="s">
        <v>677</v>
      </c>
      <c r="J167" s="248">
        <v>120</v>
      </c>
      <c r="K167" s="289"/>
    </row>
    <row r="168" spans="2:11" ht="15" customHeight="1">
      <c r="B168" s="268"/>
      <c r="C168" s="248" t="s">
        <v>723</v>
      </c>
      <c r="D168" s="248"/>
      <c r="E168" s="248"/>
      <c r="F168" s="267" t="s">
        <v>675</v>
      </c>
      <c r="G168" s="248"/>
      <c r="H168" s="248" t="s">
        <v>724</v>
      </c>
      <c r="I168" s="248" t="s">
        <v>677</v>
      </c>
      <c r="J168" s="248" t="s">
        <v>725</v>
      </c>
      <c r="K168" s="289"/>
    </row>
    <row r="169" spans="2:11" ht="15" customHeight="1">
      <c r="B169" s="268"/>
      <c r="C169" s="248" t="s">
        <v>624</v>
      </c>
      <c r="D169" s="248"/>
      <c r="E169" s="248"/>
      <c r="F169" s="267" t="s">
        <v>675</v>
      </c>
      <c r="G169" s="248"/>
      <c r="H169" s="248" t="s">
        <v>741</v>
      </c>
      <c r="I169" s="248" t="s">
        <v>677</v>
      </c>
      <c r="J169" s="248" t="s">
        <v>725</v>
      </c>
      <c r="K169" s="289"/>
    </row>
    <row r="170" spans="2:11" ht="15" customHeight="1">
      <c r="B170" s="268"/>
      <c r="C170" s="248" t="s">
        <v>680</v>
      </c>
      <c r="D170" s="248"/>
      <c r="E170" s="248"/>
      <c r="F170" s="267" t="s">
        <v>681</v>
      </c>
      <c r="G170" s="248"/>
      <c r="H170" s="248" t="s">
        <v>741</v>
      </c>
      <c r="I170" s="248" t="s">
        <v>677</v>
      </c>
      <c r="J170" s="248">
        <v>50</v>
      </c>
      <c r="K170" s="289"/>
    </row>
    <row r="171" spans="2:11" ht="15" customHeight="1">
      <c r="B171" s="268"/>
      <c r="C171" s="248" t="s">
        <v>683</v>
      </c>
      <c r="D171" s="248"/>
      <c r="E171" s="248"/>
      <c r="F171" s="267" t="s">
        <v>675</v>
      </c>
      <c r="G171" s="248"/>
      <c r="H171" s="248" t="s">
        <v>741</v>
      </c>
      <c r="I171" s="248" t="s">
        <v>685</v>
      </c>
      <c r="J171" s="248"/>
      <c r="K171" s="289"/>
    </row>
    <row r="172" spans="2:11" ht="15" customHeight="1">
      <c r="B172" s="268"/>
      <c r="C172" s="248" t="s">
        <v>694</v>
      </c>
      <c r="D172" s="248"/>
      <c r="E172" s="248"/>
      <c r="F172" s="267" t="s">
        <v>681</v>
      </c>
      <c r="G172" s="248"/>
      <c r="H172" s="248" t="s">
        <v>741</v>
      </c>
      <c r="I172" s="248" t="s">
        <v>677</v>
      </c>
      <c r="J172" s="248">
        <v>50</v>
      </c>
      <c r="K172" s="289"/>
    </row>
    <row r="173" spans="2:11" ht="15" customHeight="1">
      <c r="B173" s="268"/>
      <c r="C173" s="248" t="s">
        <v>702</v>
      </c>
      <c r="D173" s="248"/>
      <c r="E173" s="248"/>
      <c r="F173" s="267" t="s">
        <v>681</v>
      </c>
      <c r="G173" s="248"/>
      <c r="H173" s="248" t="s">
        <v>741</v>
      </c>
      <c r="I173" s="248" t="s">
        <v>677</v>
      </c>
      <c r="J173" s="248">
        <v>50</v>
      </c>
      <c r="K173" s="289"/>
    </row>
    <row r="174" spans="2:11" ht="15" customHeight="1">
      <c r="B174" s="268"/>
      <c r="C174" s="248" t="s">
        <v>700</v>
      </c>
      <c r="D174" s="248"/>
      <c r="E174" s="248"/>
      <c r="F174" s="267" t="s">
        <v>681</v>
      </c>
      <c r="G174" s="248"/>
      <c r="H174" s="248" t="s">
        <v>741</v>
      </c>
      <c r="I174" s="248" t="s">
        <v>677</v>
      </c>
      <c r="J174" s="248">
        <v>50</v>
      </c>
      <c r="K174" s="289"/>
    </row>
    <row r="175" spans="2:11" ht="15" customHeight="1">
      <c r="B175" s="268"/>
      <c r="C175" s="248" t="s">
        <v>126</v>
      </c>
      <c r="D175" s="248"/>
      <c r="E175" s="248"/>
      <c r="F175" s="267" t="s">
        <v>675</v>
      </c>
      <c r="G175" s="248"/>
      <c r="H175" s="248" t="s">
        <v>742</v>
      </c>
      <c r="I175" s="248" t="s">
        <v>743</v>
      </c>
      <c r="J175" s="248"/>
      <c r="K175" s="289"/>
    </row>
    <row r="176" spans="2:11" ht="15" customHeight="1">
      <c r="B176" s="268"/>
      <c r="C176" s="248" t="s">
        <v>59</v>
      </c>
      <c r="D176" s="248"/>
      <c r="E176" s="248"/>
      <c r="F176" s="267" t="s">
        <v>675</v>
      </c>
      <c r="G176" s="248"/>
      <c r="H176" s="248" t="s">
        <v>744</v>
      </c>
      <c r="I176" s="248" t="s">
        <v>745</v>
      </c>
      <c r="J176" s="248">
        <v>1</v>
      </c>
      <c r="K176" s="289"/>
    </row>
    <row r="177" spans="2:11" ht="15" customHeight="1">
      <c r="B177" s="268"/>
      <c r="C177" s="248" t="s">
        <v>55</v>
      </c>
      <c r="D177" s="248"/>
      <c r="E177" s="248"/>
      <c r="F177" s="267" t="s">
        <v>675</v>
      </c>
      <c r="G177" s="248"/>
      <c r="H177" s="248" t="s">
        <v>746</v>
      </c>
      <c r="I177" s="248" t="s">
        <v>677</v>
      </c>
      <c r="J177" s="248">
        <v>20</v>
      </c>
      <c r="K177" s="289"/>
    </row>
    <row r="178" spans="2:11" ht="15" customHeight="1">
      <c r="B178" s="268"/>
      <c r="C178" s="248" t="s">
        <v>127</v>
      </c>
      <c r="D178" s="248"/>
      <c r="E178" s="248"/>
      <c r="F178" s="267" t="s">
        <v>675</v>
      </c>
      <c r="G178" s="248"/>
      <c r="H178" s="248" t="s">
        <v>747</v>
      </c>
      <c r="I178" s="248" t="s">
        <v>677</v>
      </c>
      <c r="J178" s="248">
        <v>255</v>
      </c>
      <c r="K178" s="289"/>
    </row>
    <row r="179" spans="2:11" ht="15" customHeight="1">
      <c r="B179" s="268"/>
      <c r="C179" s="248" t="s">
        <v>128</v>
      </c>
      <c r="D179" s="248"/>
      <c r="E179" s="248"/>
      <c r="F179" s="267" t="s">
        <v>675</v>
      </c>
      <c r="G179" s="248"/>
      <c r="H179" s="248" t="s">
        <v>640</v>
      </c>
      <c r="I179" s="248" t="s">
        <v>677</v>
      </c>
      <c r="J179" s="248">
        <v>10</v>
      </c>
      <c r="K179" s="289"/>
    </row>
    <row r="180" spans="2:11" ht="15" customHeight="1">
      <c r="B180" s="268"/>
      <c r="C180" s="248" t="s">
        <v>129</v>
      </c>
      <c r="D180" s="248"/>
      <c r="E180" s="248"/>
      <c r="F180" s="267" t="s">
        <v>675</v>
      </c>
      <c r="G180" s="248"/>
      <c r="H180" s="248" t="s">
        <v>748</v>
      </c>
      <c r="I180" s="248" t="s">
        <v>709</v>
      </c>
      <c r="J180" s="248"/>
      <c r="K180" s="289"/>
    </row>
    <row r="181" spans="2:11" ht="15" customHeight="1">
      <c r="B181" s="268"/>
      <c r="C181" s="248" t="s">
        <v>749</v>
      </c>
      <c r="D181" s="248"/>
      <c r="E181" s="248"/>
      <c r="F181" s="267" t="s">
        <v>675</v>
      </c>
      <c r="G181" s="248"/>
      <c r="H181" s="248" t="s">
        <v>750</v>
      </c>
      <c r="I181" s="248" t="s">
        <v>709</v>
      </c>
      <c r="J181" s="248"/>
      <c r="K181" s="289"/>
    </row>
    <row r="182" spans="2:11" ht="15" customHeight="1">
      <c r="B182" s="268"/>
      <c r="C182" s="248" t="s">
        <v>738</v>
      </c>
      <c r="D182" s="248"/>
      <c r="E182" s="248"/>
      <c r="F182" s="267" t="s">
        <v>675</v>
      </c>
      <c r="G182" s="248"/>
      <c r="H182" s="248" t="s">
        <v>751</v>
      </c>
      <c r="I182" s="248" t="s">
        <v>709</v>
      </c>
      <c r="J182" s="248"/>
      <c r="K182" s="289"/>
    </row>
    <row r="183" spans="2:11" ht="15" customHeight="1">
      <c r="B183" s="268"/>
      <c r="C183" s="248" t="s">
        <v>131</v>
      </c>
      <c r="D183" s="248"/>
      <c r="E183" s="248"/>
      <c r="F183" s="267" t="s">
        <v>681</v>
      </c>
      <c r="G183" s="248"/>
      <c r="H183" s="248" t="s">
        <v>752</v>
      </c>
      <c r="I183" s="248" t="s">
        <v>677</v>
      </c>
      <c r="J183" s="248">
        <v>50</v>
      </c>
      <c r="K183" s="289"/>
    </row>
    <row r="184" spans="2:11" ht="15" customHeight="1">
      <c r="B184" s="268"/>
      <c r="C184" s="248" t="s">
        <v>753</v>
      </c>
      <c r="D184" s="248"/>
      <c r="E184" s="248"/>
      <c r="F184" s="267" t="s">
        <v>681</v>
      </c>
      <c r="G184" s="248"/>
      <c r="H184" s="248" t="s">
        <v>754</v>
      </c>
      <c r="I184" s="248" t="s">
        <v>755</v>
      </c>
      <c r="J184" s="248"/>
      <c r="K184" s="289"/>
    </row>
    <row r="185" spans="2:11" ht="15" customHeight="1">
      <c r="B185" s="268"/>
      <c r="C185" s="248" t="s">
        <v>756</v>
      </c>
      <c r="D185" s="248"/>
      <c r="E185" s="248"/>
      <c r="F185" s="267" t="s">
        <v>681</v>
      </c>
      <c r="G185" s="248"/>
      <c r="H185" s="248" t="s">
        <v>757</v>
      </c>
      <c r="I185" s="248" t="s">
        <v>755</v>
      </c>
      <c r="J185" s="248"/>
      <c r="K185" s="289"/>
    </row>
    <row r="186" spans="2:11" ht="15" customHeight="1">
      <c r="B186" s="268"/>
      <c r="C186" s="248" t="s">
        <v>758</v>
      </c>
      <c r="D186" s="248"/>
      <c r="E186" s="248"/>
      <c r="F186" s="267" t="s">
        <v>681</v>
      </c>
      <c r="G186" s="248"/>
      <c r="H186" s="248" t="s">
        <v>759</v>
      </c>
      <c r="I186" s="248" t="s">
        <v>755</v>
      </c>
      <c r="J186" s="248"/>
      <c r="K186" s="289"/>
    </row>
    <row r="187" spans="2:11" ht="15" customHeight="1">
      <c r="B187" s="268"/>
      <c r="C187" s="301" t="s">
        <v>760</v>
      </c>
      <c r="D187" s="248"/>
      <c r="E187" s="248"/>
      <c r="F187" s="267" t="s">
        <v>681</v>
      </c>
      <c r="G187" s="248"/>
      <c r="H187" s="248" t="s">
        <v>761</v>
      </c>
      <c r="I187" s="248" t="s">
        <v>762</v>
      </c>
      <c r="J187" s="302" t="s">
        <v>763</v>
      </c>
      <c r="K187" s="289"/>
    </row>
    <row r="188" spans="2:11" ht="15" customHeight="1">
      <c r="B188" s="268"/>
      <c r="C188" s="253" t="s">
        <v>44</v>
      </c>
      <c r="D188" s="248"/>
      <c r="E188" s="248"/>
      <c r="F188" s="267" t="s">
        <v>675</v>
      </c>
      <c r="G188" s="248"/>
      <c r="H188" s="244" t="s">
        <v>764</v>
      </c>
      <c r="I188" s="248" t="s">
        <v>765</v>
      </c>
      <c r="J188" s="248"/>
      <c r="K188" s="289"/>
    </row>
    <row r="189" spans="2:11" ht="15" customHeight="1">
      <c r="B189" s="268"/>
      <c r="C189" s="253" t="s">
        <v>766</v>
      </c>
      <c r="D189" s="248"/>
      <c r="E189" s="248"/>
      <c r="F189" s="267" t="s">
        <v>675</v>
      </c>
      <c r="G189" s="248"/>
      <c r="H189" s="248" t="s">
        <v>767</v>
      </c>
      <c r="I189" s="248" t="s">
        <v>709</v>
      </c>
      <c r="J189" s="248"/>
      <c r="K189" s="289"/>
    </row>
    <row r="190" spans="2:11" ht="15" customHeight="1">
      <c r="B190" s="268"/>
      <c r="C190" s="253" t="s">
        <v>768</v>
      </c>
      <c r="D190" s="248"/>
      <c r="E190" s="248"/>
      <c r="F190" s="267" t="s">
        <v>675</v>
      </c>
      <c r="G190" s="248"/>
      <c r="H190" s="248" t="s">
        <v>769</v>
      </c>
      <c r="I190" s="248" t="s">
        <v>709</v>
      </c>
      <c r="J190" s="248"/>
      <c r="K190" s="289"/>
    </row>
    <row r="191" spans="2:11" ht="15" customHeight="1">
      <c r="B191" s="268"/>
      <c r="C191" s="253" t="s">
        <v>770</v>
      </c>
      <c r="D191" s="248"/>
      <c r="E191" s="248"/>
      <c r="F191" s="267" t="s">
        <v>681</v>
      </c>
      <c r="G191" s="248"/>
      <c r="H191" s="248" t="s">
        <v>771</v>
      </c>
      <c r="I191" s="248" t="s">
        <v>709</v>
      </c>
      <c r="J191" s="248"/>
      <c r="K191" s="289"/>
    </row>
    <row r="192" spans="2:11" ht="15" customHeight="1">
      <c r="B192" s="295"/>
      <c r="C192" s="303"/>
      <c r="D192" s="277"/>
      <c r="E192" s="277"/>
      <c r="F192" s="277"/>
      <c r="G192" s="277"/>
      <c r="H192" s="277"/>
      <c r="I192" s="277"/>
      <c r="J192" s="277"/>
      <c r="K192" s="296"/>
    </row>
    <row r="193" spans="2:11" ht="18.75" customHeight="1">
      <c r="B193" s="244"/>
      <c r="C193" s="248"/>
      <c r="D193" s="248"/>
      <c r="E193" s="248"/>
      <c r="F193" s="267"/>
      <c r="G193" s="248"/>
      <c r="H193" s="248"/>
      <c r="I193" s="248"/>
      <c r="J193" s="248"/>
      <c r="K193" s="244"/>
    </row>
    <row r="194" spans="2:11" ht="18.75" customHeight="1">
      <c r="B194" s="244"/>
      <c r="C194" s="248"/>
      <c r="D194" s="248"/>
      <c r="E194" s="248"/>
      <c r="F194" s="267"/>
      <c r="G194" s="248"/>
      <c r="H194" s="248"/>
      <c r="I194" s="248"/>
      <c r="J194" s="248"/>
      <c r="K194" s="244"/>
    </row>
    <row r="195" spans="2:11" ht="18.75" customHeight="1">
      <c r="B195" s="254"/>
      <c r="C195" s="254"/>
      <c r="D195" s="254"/>
      <c r="E195" s="254"/>
      <c r="F195" s="254"/>
      <c r="G195" s="254"/>
      <c r="H195" s="254"/>
      <c r="I195" s="254"/>
      <c r="J195" s="254"/>
      <c r="K195" s="254"/>
    </row>
    <row r="196" spans="2:11" ht="13.5">
      <c r="B196" s="236"/>
      <c r="C196" s="237"/>
      <c r="D196" s="237"/>
      <c r="E196" s="237"/>
      <c r="F196" s="237"/>
      <c r="G196" s="237"/>
      <c r="H196" s="237"/>
      <c r="I196" s="237"/>
      <c r="J196" s="237"/>
      <c r="K196" s="238"/>
    </row>
    <row r="197" spans="2:11" ht="21">
      <c r="B197" s="239"/>
      <c r="C197" s="360" t="s">
        <v>772</v>
      </c>
      <c r="D197" s="360"/>
      <c r="E197" s="360"/>
      <c r="F197" s="360"/>
      <c r="G197" s="360"/>
      <c r="H197" s="360"/>
      <c r="I197" s="360"/>
      <c r="J197" s="360"/>
      <c r="K197" s="240"/>
    </row>
    <row r="198" spans="2:11" ht="25.5" customHeight="1">
      <c r="B198" s="239"/>
      <c r="C198" s="304" t="s">
        <v>773</v>
      </c>
      <c r="D198" s="304"/>
      <c r="E198" s="304"/>
      <c r="F198" s="304" t="s">
        <v>774</v>
      </c>
      <c r="G198" s="305"/>
      <c r="H198" s="366" t="s">
        <v>775</v>
      </c>
      <c r="I198" s="366"/>
      <c r="J198" s="366"/>
      <c r="K198" s="240"/>
    </row>
    <row r="199" spans="2:11" ht="5.25" customHeight="1">
      <c r="B199" s="268"/>
      <c r="C199" s="265"/>
      <c r="D199" s="265"/>
      <c r="E199" s="265"/>
      <c r="F199" s="265"/>
      <c r="G199" s="248"/>
      <c r="H199" s="265"/>
      <c r="I199" s="265"/>
      <c r="J199" s="265"/>
      <c r="K199" s="289"/>
    </row>
    <row r="200" spans="2:11" ht="15" customHeight="1">
      <c r="B200" s="268"/>
      <c r="C200" s="248" t="s">
        <v>765</v>
      </c>
      <c r="D200" s="248"/>
      <c r="E200" s="248"/>
      <c r="F200" s="267" t="s">
        <v>45</v>
      </c>
      <c r="G200" s="248"/>
      <c r="H200" s="362" t="s">
        <v>776</v>
      </c>
      <c r="I200" s="362"/>
      <c r="J200" s="362"/>
      <c r="K200" s="289"/>
    </row>
    <row r="201" spans="2:11" ht="15" customHeight="1">
      <c r="B201" s="268"/>
      <c r="C201" s="274"/>
      <c r="D201" s="248"/>
      <c r="E201" s="248"/>
      <c r="F201" s="267" t="s">
        <v>46</v>
      </c>
      <c r="G201" s="248"/>
      <c r="H201" s="362" t="s">
        <v>777</v>
      </c>
      <c r="I201" s="362"/>
      <c r="J201" s="362"/>
      <c r="K201" s="289"/>
    </row>
    <row r="202" spans="2:11" ht="15" customHeight="1">
      <c r="B202" s="268"/>
      <c r="C202" s="274"/>
      <c r="D202" s="248"/>
      <c r="E202" s="248"/>
      <c r="F202" s="267" t="s">
        <v>49</v>
      </c>
      <c r="G202" s="248"/>
      <c r="H202" s="362" t="s">
        <v>778</v>
      </c>
      <c r="I202" s="362"/>
      <c r="J202" s="362"/>
      <c r="K202" s="289"/>
    </row>
    <row r="203" spans="2:11" ht="15" customHeight="1">
      <c r="B203" s="268"/>
      <c r="C203" s="248"/>
      <c r="D203" s="248"/>
      <c r="E203" s="248"/>
      <c r="F203" s="267" t="s">
        <v>47</v>
      </c>
      <c r="G203" s="248"/>
      <c r="H203" s="362" t="s">
        <v>779</v>
      </c>
      <c r="I203" s="362"/>
      <c r="J203" s="362"/>
      <c r="K203" s="289"/>
    </row>
    <row r="204" spans="2:11" ht="15" customHeight="1">
      <c r="B204" s="268"/>
      <c r="C204" s="248"/>
      <c r="D204" s="248"/>
      <c r="E204" s="248"/>
      <c r="F204" s="267" t="s">
        <v>48</v>
      </c>
      <c r="G204" s="248"/>
      <c r="H204" s="362" t="s">
        <v>780</v>
      </c>
      <c r="I204" s="362"/>
      <c r="J204" s="362"/>
      <c r="K204" s="289"/>
    </row>
    <row r="205" spans="2:11" ht="15" customHeight="1">
      <c r="B205" s="268"/>
      <c r="C205" s="248"/>
      <c r="D205" s="248"/>
      <c r="E205" s="248"/>
      <c r="F205" s="267"/>
      <c r="G205" s="248"/>
      <c r="H205" s="248"/>
      <c r="I205" s="248"/>
      <c r="J205" s="248"/>
      <c r="K205" s="289"/>
    </row>
    <row r="206" spans="2:11" ht="15" customHeight="1">
      <c r="B206" s="268"/>
      <c r="C206" s="248" t="s">
        <v>721</v>
      </c>
      <c r="D206" s="248"/>
      <c r="E206" s="248"/>
      <c r="F206" s="267" t="s">
        <v>81</v>
      </c>
      <c r="G206" s="248"/>
      <c r="H206" s="362" t="s">
        <v>781</v>
      </c>
      <c r="I206" s="362"/>
      <c r="J206" s="362"/>
      <c r="K206" s="289"/>
    </row>
    <row r="207" spans="2:11" ht="15" customHeight="1">
      <c r="B207" s="268"/>
      <c r="C207" s="274"/>
      <c r="D207" s="248"/>
      <c r="E207" s="248"/>
      <c r="F207" s="267" t="s">
        <v>618</v>
      </c>
      <c r="G207" s="248"/>
      <c r="H207" s="362" t="s">
        <v>619</v>
      </c>
      <c r="I207" s="362"/>
      <c r="J207" s="362"/>
      <c r="K207" s="289"/>
    </row>
    <row r="208" spans="2:11" ht="15" customHeight="1">
      <c r="B208" s="268"/>
      <c r="C208" s="248"/>
      <c r="D208" s="248"/>
      <c r="E208" s="248"/>
      <c r="F208" s="267" t="s">
        <v>616</v>
      </c>
      <c r="G208" s="248"/>
      <c r="H208" s="362" t="s">
        <v>782</v>
      </c>
      <c r="I208" s="362"/>
      <c r="J208" s="362"/>
      <c r="K208" s="289"/>
    </row>
    <row r="209" spans="2:11" ht="15" customHeight="1">
      <c r="B209" s="306"/>
      <c r="C209" s="274"/>
      <c r="D209" s="274"/>
      <c r="E209" s="274"/>
      <c r="F209" s="267" t="s">
        <v>620</v>
      </c>
      <c r="G209" s="253"/>
      <c r="H209" s="361" t="s">
        <v>621</v>
      </c>
      <c r="I209" s="361"/>
      <c r="J209" s="361"/>
      <c r="K209" s="307"/>
    </row>
    <row r="210" spans="2:11" ht="15" customHeight="1">
      <c r="B210" s="306"/>
      <c r="C210" s="274"/>
      <c r="D210" s="274"/>
      <c r="E210" s="274"/>
      <c r="F210" s="267" t="s">
        <v>622</v>
      </c>
      <c r="G210" s="253"/>
      <c r="H210" s="361" t="s">
        <v>604</v>
      </c>
      <c r="I210" s="361"/>
      <c r="J210" s="361"/>
      <c r="K210" s="307"/>
    </row>
    <row r="211" spans="2:11" ht="15" customHeight="1">
      <c r="B211" s="306"/>
      <c r="C211" s="274"/>
      <c r="D211" s="274"/>
      <c r="E211" s="274"/>
      <c r="F211" s="308"/>
      <c r="G211" s="253"/>
      <c r="H211" s="309"/>
      <c r="I211" s="309"/>
      <c r="J211" s="309"/>
      <c r="K211" s="307"/>
    </row>
    <row r="212" spans="2:11" ht="15" customHeight="1">
      <c r="B212" s="306"/>
      <c r="C212" s="248" t="s">
        <v>745</v>
      </c>
      <c r="D212" s="274"/>
      <c r="E212" s="274"/>
      <c r="F212" s="267">
        <v>1</v>
      </c>
      <c r="G212" s="253"/>
      <c r="H212" s="361" t="s">
        <v>783</v>
      </c>
      <c r="I212" s="361"/>
      <c r="J212" s="361"/>
      <c r="K212" s="307"/>
    </row>
    <row r="213" spans="2:11" ht="15" customHeight="1">
      <c r="B213" s="306"/>
      <c r="C213" s="274"/>
      <c r="D213" s="274"/>
      <c r="E213" s="274"/>
      <c r="F213" s="267">
        <v>2</v>
      </c>
      <c r="G213" s="253"/>
      <c r="H213" s="361" t="s">
        <v>784</v>
      </c>
      <c r="I213" s="361"/>
      <c r="J213" s="361"/>
      <c r="K213" s="307"/>
    </row>
    <row r="214" spans="2:11" ht="15" customHeight="1">
      <c r="B214" s="306"/>
      <c r="C214" s="274"/>
      <c r="D214" s="274"/>
      <c r="E214" s="274"/>
      <c r="F214" s="267">
        <v>3</v>
      </c>
      <c r="G214" s="253"/>
      <c r="H214" s="361" t="s">
        <v>785</v>
      </c>
      <c r="I214" s="361"/>
      <c r="J214" s="361"/>
      <c r="K214" s="307"/>
    </row>
    <row r="215" spans="2:11" ht="15" customHeight="1">
      <c r="B215" s="306"/>
      <c r="C215" s="274"/>
      <c r="D215" s="274"/>
      <c r="E215" s="274"/>
      <c r="F215" s="267">
        <v>4</v>
      </c>
      <c r="G215" s="253"/>
      <c r="H215" s="361" t="s">
        <v>786</v>
      </c>
      <c r="I215" s="361"/>
      <c r="J215" s="361"/>
      <c r="K215" s="307"/>
    </row>
    <row r="216" spans="2:11" ht="12.75" customHeight="1">
      <c r="B216" s="310"/>
      <c r="C216" s="311"/>
      <c r="D216" s="311"/>
      <c r="E216" s="311"/>
      <c r="F216" s="311"/>
      <c r="G216" s="311"/>
      <c r="H216" s="311"/>
      <c r="I216" s="311"/>
      <c r="J216" s="311"/>
      <c r="K216" s="312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DESKTOP-7PK16KD\lukin</dc:creator>
  <cp:keywords/>
  <dc:description/>
  <cp:lastModifiedBy>Kozáková Iveta</cp:lastModifiedBy>
  <dcterms:created xsi:type="dcterms:W3CDTF">2018-08-07T11:10:13Z</dcterms:created>
  <dcterms:modified xsi:type="dcterms:W3CDTF">2023-03-29T08:24:31Z</dcterms:modified>
  <cp:category/>
  <cp:version/>
  <cp:contentType/>
  <cp:contentStatus/>
</cp:coreProperties>
</file>