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buria\Desktop\"/>
    </mc:Choice>
  </mc:AlternateContent>
  <bookViews>
    <workbookView xWindow="0" yWindow="0" windowWidth="0" windowHeight="0"/>
  </bookViews>
  <sheets>
    <sheet name="Rekapitulace stavby" sheetId="1" r:id="rId1"/>
    <sheet name="1 - Stavební část" sheetId="2" r:id="rId2"/>
    <sheet name="2 - Přezbrojení výtahů" sheetId="3" r:id="rId3"/>
    <sheet name="3 - Elektroinstalace" sheetId="4" r:id="rId4"/>
    <sheet name="4 - Vzduchotechnika" sheetId="5" r:id="rId5"/>
    <sheet name="5 - Elektrická požární si..." sheetId="6" r:id="rId6"/>
    <sheet name="6 - Vedlejší rozpočtové n..." sheetId="7" r:id="rId7"/>
  </sheets>
  <definedNames>
    <definedName name="_xlnm.Print_Area" localSheetId="0">'Rekapitulace stavby'!$D$4:$AO$76,'Rekapitulace stavby'!$C$82:$AQ$101</definedName>
    <definedName name="_xlnm.Print_Titles" localSheetId="0">'Rekapitulace stavby'!$92:$92</definedName>
    <definedName name="_xlnm._FilterDatabase" localSheetId="1" hidden="1">'1 - Stavební část'!$C$129:$K$438</definedName>
    <definedName name="_xlnm.Print_Area" localSheetId="1">'1 - Stavební část'!$C$4:$J$76,'1 - Stavební část'!$C$82:$J$111,'1 - Stavební část'!$C$117:$J$438</definedName>
    <definedName name="_xlnm.Print_Titles" localSheetId="1">'1 - Stavební část'!$129:$129</definedName>
    <definedName name="_xlnm._FilterDatabase" localSheetId="2" hidden="1">'2 - Přezbrojení výtahů'!$C$117:$K$123</definedName>
    <definedName name="_xlnm.Print_Area" localSheetId="2">'2 - Přezbrojení výtahů'!$C$4:$J$76,'2 - Přezbrojení výtahů'!$C$82:$J$99,'2 - Přezbrojení výtahů'!$C$105:$J$123</definedName>
    <definedName name="_xlnm.Print_Titles" localSheetId="2">'2 - Přezbrojení výtahů'!$117:$117</definedName>
    <definedName name="_xlnm._FilterDatabase" localSheetId="3" hidden="1">'3 - Elektroinstalace'!$C$118:$K$371</definedName>
    <definedName name="_xlnm.Print_Area" localSheetId="3">'3 - Elektroinstalace'!$C$4:$J$76,'3 - Elektroinstalace'!$C$82:$J$100,'3 - Elektroinstalace'!$C$106:$J$371</definedName>
    <definedName name="_xlnm.Print_Titles" localSheetId="3">'3 - Elektroinstalace'!$118:$118</definedName>
    <definedName name="_xlnm._FilterDatabase" localSheetId="4" hidden="1">'4 - Vzduchotechnika'!$C$117:$K$279</definedName>
    <definedName name="_xlnm.Print_Area" localSheetId="4">'4 - Vzduchotechnika'!$C$4:$J$76,'4 - Vzduchotechnika'!$C$82:$J$99,'4 - Vzduchotechnika'!$C$105:$J$279</definedName>
    <definedName name="_xlnm.Print_Titles" localSheetId="4">'4 - Vzduchotechnika'!$117:$117</definedName>
    <definedName name="_xlnm._FilterDatabase" localSheetId="5" hidden="1">'5 - Elektrická požární si...'!$C$123:$K$237</definedName>
    <definedName name="_xlnm.Print_Area" localSheetId="5">'5 - Elektrická požární si...'!$C$4:$J$76,'5 - Elektrická požární si...'!$C$82:$J$105,'5 - Elektrická požární si...'!$C$111:$J$237</definedName>
    <definedName name="_xlnm.Print_Titles" localSheetId="5">'5 - Elektrická požární si...'!$123:$123</definedName>
    <definedName name="_xlnm._FilterDatabase" localSheetId="6" hidden="1">'6 - Vedlejší rozpočtové n...'!$C$121:$K$154</definedName>
    <definedName name="_xlnm.Print_Area" localSheetId="6">'6 - Vedlejší rozpočtové n...'!$C$4:$J$76,'6 - Vedlejší rozpočtové n...'!$C$82:$J$103,'6 - Vedlejší rozpočtové n...'!$C$109:$J$154</definedName>
    <definedName name="_xlnm.Print_Titles" localSheetId="6">'6 - Vedlejší rozpočtové n...'!$121:$121</definedName>
  </definedNames>
  <calcPr/>
</workbook>
</file>

<file path=xl/calcChain.xml><?xml version="1.0" encoding="utf-8"?>
<calcChain xmlns="http://schemas.openxmlformats.org/spreadsheetml/2006/main">
  <c i="7" l="1" r="J37"/>
  <c r="J36"/>
  <c i="1" r="AY100"/>
  <c i="7" r="J35"/>
  <c i="1" r="AX100"/>
  <c i="7" r="BI151"/>
  <c r="BH151"/>
  <c r="BG151"/>
  <c r="BE151"/>
  <c r="T151"/>
  <c r="T150"/>
  <c r="R151"/>
  <c r="R150"/>
  <c r="P151"/>
  <c r="P150"/>
  <c r="BI147"/>
  <c r="BH147"/>
  <c r="BG147"/>
  <c r="BE147"/>
  <c r="T147"/>
  <c r="T146"/>
  <c r="R147"/>
  <c r="R146"/>
  <c r="P147"/>
  <c r="P146"/>
  <c r="BI143"/>
  <c r="BH143"/>
  <c r="BG143"/>
  <c r="BE143"/>
  <c r="T143"/>
  <c r="T142"/>
  <c r="R143"/>
  <c r="R142"/>
  <c r="P143"/>
  <c r="P142"/>
  <c r="BI139"/>
  <c r="BH139"/>
  <c r="BG139"/>
  <c r="BE139"/>
  <c r="T139"/>
  <c r="R139"/>
  <c r="P139"/>
  <c r="BI136"/>
  <c r="BH136"/>
  <c r="BG136"/>
  <c r="BE136"/>
  <c r="T136"/>
  <c r="R136"/>
  <c r="P136"/>
  <c r="BI133"/>
  <c r="BH133"/>
  <c r="BG133"/>
  <c r="BE133"/>
  <c r="T133"/>
  <c r="R133"/>
  <c r="P133"/>
  <c r="BI128"/>
  <c r="BH128"/>
  <c r="BG128"/>
  <c r="BE128"/>
  <c r="T128"/>
  <c r="R128"/>
  <c r="P128"/>
  <c r="BI125"/>
  <c r="BH125"/>
  <c r="BG125"/>
  <c r="BE125"/>
  <c r="T125"/>
  <c r="R125"/>
  <c r="P125"/>
  <c r="F116"/>
  <c r="E114"/>
  <c r="F89"/>
  <c r="E87"/>
  <c r="J24"/>
  <c r="E24"/>
  <c r="J92"/>
  <c r="J23"/>
  <c r="J21"/>
  <c r="E21"/>
  <c r="J118"/>
  <c r="J20"/>
  <c r="J18"/>
  <c r="E18"/>
  <c r="F119"/>
  <c r="J17"/>
  <c r="J15"/>
  <c r="E15"/>
  <c r="F118"/>
  <c r="J14"/>
  <c r="J12"/>
  <c r="J116"/>
  <c r="E7"/>
  <c r="E85"/>
  <c i="6" r="J37"/>
  <c r="J36"/>
  <c i="1" r="AY99"/>
  <c i="6" r="J35"/>
  <c i="1" r="AX99"/>
  <c i="6" r="BI234"/>
  <c r="BH234"/>
  <c r="BG234"/>
  <c r="BE234"/>
  <c r="T234"/>
  <c r="T233"/>
  <c r="R234"/>
  <c r="R233"/>
  <c r="P234"/>
  <c r="P233"/>
  <c r="BI230"/>
  <c r="BH230"/>
  <c r="BG230"/>
  <c r="BE230"/>
  <c r="T230"/>
  <c r="R230"/>
  <c r="P230"/>
  <c r="BI227"/>
  <c r="BH227"/>
  <c r="BG227"/>
  <c r="BE227"/>
  <c r="T227"/>
  <c r="R227"/>
  <c r="P227"/>
  <c r="BI224"/>
  <c r="BH224"/>
  <c r="BG224"/>
  <c r="BE224"/>
  <c r="T224"/>
  <c r="R224"/>
  <c r="P224"/>
  <c r="BI221"/>
  <c r="BH221"/>
  <c r="BG221"/>
  <c r="BE221"/>
  <c r="T221"/>
  <c r="R221"/>
  <c r="P221"/>
  <c r="BI218"/>
  <c r="BH218"/>
  <c r="BG218"/>
  <c r="BE218"/>
  <c r="T218"/>
  <c r="R218"/>
  <c r="P218"/>
  <c r="BI215"/>
  <c r="BH215"/>
  <c r="BG215"/>
  <c r="BE215"/>
  <c r="T215"/>
  <c r="R215"/>
  <c r="P215"/>
  <c r="BI211"/>
  <c r="BH211"/>
  <c r="BG211"/>
  <c r="BE211"/>
  <c r="T211"/>
  <c r="R211"/>
  <c r="P211"/>
  <c r="BI208"/>
  <c r="BH208"/>
  <c r="BG208"/>
  <c r="BE208"/>
  <c r="T208"/>
  <c r="R208"/>
  <c r="P208"/>
  <c r="BI205"/>
  <c r="BH205"/>
  <c r="BG205"/>
  <c r="BE205"/>
  <c r="T205"/>
  <c r="R205"/>
  <c r="P205"/>
  <c r="BI202"/>
  <c r="BH202"/>
  <c r="BG202"/>
  <c r="BE202"/>
  <c r="T202"/>
  <c r="R202"/>
  <c r="P202"/>
  <c r="BI199"/>
  <c r="BH199"/>
  <c r="BG199"/>
  <c r="BE199"/>
  <c r="T199"/>
  <c r="R199"/>
  <c r="P199"/>
  <c r="BI196"/>
  <c r="BH196"/>
  <c r="BG196"/>
  <c r="BE196"/>
  <c r="T196"/>
  <c r="R196"/>
  <c r="P196"/>
  <c r="BI195"/>
  <c r="BH195"/>
  <c r="BG195"/>
  <c r="BE195"/>
  <c r="T195"/>
  <c r="R195"/>
  <c r="P195"/>
  <c r="BI192"/>
  <c r="BH192"/>
  <c r="BG192"/>
  <c r="BE192"/>
  <c r="T192"/>
  <c r="R192"/>
  <c r="P192"/>
  <c r="BI189"/>
  <c r="BH189"/>
  <c r="BG189"/>
  <c r="BE189"/>
  <c r="T189"/>
  <c r="R189"/>
  <c r="P189"/>
  <c r="BI186"/>
  <c r="BH186"/>
  <c r="BG186"/>
  <c r="BE186"/>
  <c r="T186"/>
  <c r="R186"/>
  <c r="P186"/>
  <c r="BI183"/>
  <c r="BH183"/>
  <c r="BG183"/>
  <c r="BE183"/>
  <c r="T183"/>
  <c r="R183"/>
  <c r="P183"/>
  <c r="BI180"/>
  <c r="BH180"/>
  <c r="BG180"/>
  <c r="BE180"/>
  <c r="T180"/>
  <c r="R180"/>
  <c r="P180"/>
  <c r="BI177"/>
  <c r="BH177"/>
  <c r="BG177"/>
  <c r="BE177"/>
  <c r="T177"/>
  <c r="R177"/>
  <c r="P177"/>
  <c r="BI173"/>
  <c r="BH173"/>
  <c r="BG173"/>
  <c r="BE173"/>
  <c r="T173"/>
  <c r="R173"/>
  <c r="P173"/>
  <c r="BI169"/>
  <c r="BH169"/>
  <c r="BG169"/>
  <c r="BE169"/>
  <c r="T169"/>
  <c r="R169"/>
  <c r="P169"/>
  <c r="BI166"/>
  <c r="BH166"/>
  <c r="BG166"/>
  <c r="BE166"/>
  <c r="T166"/>
  <c r="R166"/>
  <c r="P166"/>
  <c r="BI165"/>
  <c r="BH165"/>
  <c r="BG165"/>
  <c r="BE165"/>
  <c r="T165"/>
  <c r="R165"/>
  <c r="P165"/>
  <c r="BI162"/>
  <c r="BH162"/>
  <c r="BG162"/>
  <c r="BE162"/>
  <c r="T162"/>
  <c r="R162"/>
  <c r="P162"/>
  <c r="BI160"/>
  <c r="BH160"/>
  <c r="BG160"/>
  <c r="BE160"/>
  <c r="T160"/>
  <c r="R160"/>
  <c r="P160"/>
  <c r="BI156"/>
  <c r="BH156"/>
  <c r="BG156"/>
  <c r="BE156"/>
  <c r="T156"/>
  <c r="R156"/>
  <c r="P156"/>
  <c r="BI154"/>
  <c r="BH154"/>
  <c r="BG154"/>
  <c r="BE154"/>
  <c r="T154"/>
  <c r="R154"/>
  <c r="P154"/>
  <c r="BI152"/>
  <c r="BH152"/>
  <c r="BG152"/>
  <c r="BE152"/>
  <c r="T152"/>
  <c r="R152"/>
  <c r="P152"/>
  <c r="BI148"/>
  <c r="BH148"/>
  <c r="BG148"/>
  <c r="BE148"/>
  <c r="T148"/>
  <c r="R148"/>
  <c r="P148"/>
  <c r="BI145"/>
  <c r="BH145"/>
  <c r="BG145"/>
  <c r="BE145"/>
  <c r="T145"/>
  <c r="R145"/>
  <c r="P145"/>
  <c r="BI142"/>
  <c r="BH142"/>
  <c r="BG142"/>
  <c r="BE142"/>
  <c r="T142"/>
  <c r="R142"/>
  <c r="P142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4"/>
  <c r="BH134"/>
  <c r="BG134"/>
  <c r="BE134"/>
  <c r="T134"/>
  <c r="R134"/>
  <c r="P134"/>
  <c r="BI130"/>
  <c r="BH130"/>
  <c r="BG130"/>
  <c r="BE130"/>
  <c r="T130"/>
  <c r="R130"/>
  <c r="P130"/>
  <c r="BI127"/>
  <c r="BH127"/>
  <c r="BG127"/>
  <c r="BE127"/>
  <c r="T127"/>
  <c r="R127"/>
  <c r="P127"/>
  <c r="F118"/>
  <c r="E116"/>
  <c r="F89"/>
  <c r="E87"/>
  <c r="J24"/>
  <c r="E24"/>
  <c r="J92"/>
  <c r="J23"/>
  <c r="J21"/>
  <c r="E21"/>
  <c r="J91"/>
  <c r="J20"/>
  <c r="J18"/>
  <c r="E18"/>
  <c r="F121"/>
  <c r="J17"/>
  <c r="J15"/>
  <c r="E15"/>
  <c r="F91"/>
  <c r="J14"/>
  <c r="J12"/>
  <c r="J118"/>
  <c r="E7"/>
  <c r="E114"/>
  <c i="5" r="J37"/>
  <c r="J36"/>
  <c i="1" r="AY98"/>
  <c i="5" r="J35"/>
  <c i="1" r="AX98"/>
  <c i="5" r="BI279"/>
  <c r="BH279"/>
  <c r="BG279"/>
  <c r="BE279"/>
  <c r="T279"/>
  <c r="R279"/>
  <c r="P279"/>
  <c r="BI278"/>
  <c r="BH278"/>
  <c r="BG278"/>
  <c r="BE278"/>
  <c r="T278"/>
  <c r="R278"/>
  <c r="P278"/>
  <c r="BI275"/>
  <c r="BH275"/>
  <c r="BG275"/>
  <c r="BE275"/>
  <c r="T275"/>
  <c r="R275"/>
  <c r="P275"/>
  <c r="BI271"/>
  <c r="BH271"/>
  <c r="BG271"/>
  <c r="BE271"/>
  <c r="T271"/>
  <c r="R271"/>
  <c r="P271"/>
  <c r="BI267"/>
  <c r="BH267"/>
  <c r="BG267"/>
  <c r="BE267"/>
  <c r="T267"/>
  <c r="R267"/>
  <c r="P267"/>
  <c r="BI263"/>
  <c r="BH263"/>
  <c r="BG263"/>
  <c r="BE263"/>
  <c r="T263"/>
  <c r="R263"/>
  <c r="P263"/>
  <c r="BI260"/>
  <c r="BH260"/>
  <c r="BG260"/>
  <c r="BE260"/>
  <c r="T260"/>
  <c r="R260"/>
  <c r="P260"/>
  <c r="BI257"/>
  <c r="BH257"/>
  <c r="BG257"/>
  <c r="BE257"/>
  <c r="T257"/>
  <c r="R257"/>
  <c r="P257"/>
  <c r="BI254"/>
  <c r="BH254"/>
  <c r="BG254"/>
  <c r="BE254"/>
  <c r="T254"/>
  <c r="R254"/>
  <c r="P254"/>
  <c r="BI250"/>
  <c r="BH250"/>
  <c r="BG250"/>
  <c r="BE250"/>
  <c r="T250"/>
  <c r="R250"/>
  <c r="P250"/>
  <c r="BI247"/>
  <c r="BH247"/>
  <c r="BG247"/>
  <c r="BE247"/>
  <c r="T247"/>
  <c r="R247"/>
  <c r="P247"/>
  <c r="BI244"/>
  <c r="BH244"/>
  <c r="BG244"/>
  <c r="BE244"/>
  <c r="T244"/>
  <c r="R244"/>
  <c r="P244"/>
  <c r="BI241"/>
  <c r="BH241"/>
  <c r="BG241"/>
  <c r="BE241"/>
  <c r="T241"/>
  <c r="R241"/>
  <c r="P241"/>
  <c r="BI237"/>
  <c r="BH237"/>
  <c r="BG237"/>
  <c r="BE237"/>
  <c r="T237"/>
  <c r="R237"/>
  <c r="P237"/>
  <c r="BI234"/>
  <c r="BH234"/>
  <c r="BG234"/>
  <c r="BE234"/>
  <c r="T234"/>
  <c r="R234"/>
  <c r="P234"/>
  <c r="BI231"/>
  <c r="BH231"/>
  <c r="BG231"/>
  <c r="BE231"/>
  <c r="T231"/>
  <c r="R231"/>
  <c r="P231"/>
  <c r="BI225"/>
  <c r="BH225"/>
  <c r="BG225"/>
  <c r="BE225"/>
  <c r="T225"/>
  <c r="R225"/>
  <c r="P225"/>
  <c r="BI221"/>
  <c r="BH221"/>
  <c r="BG221"/>
  <c r="BE221"/>
  <c r="T221"/>
  <c r="R221"/>
  <c r="P221"/>
  <c r="BI217"/>
  <c r="BH217"/>
  <c r="BG217"/>
  <c r="BE217"/>
  <c r="T217"/>
  <c r="R217"/>
  <c r="P217"/>
  <c r="BI213"/>
  <c r="BH213"/>
  <c r="BG213"/>
  <c r="BE213"/>
  <c r="T213"/>
  <c r="R213"/>
  <c r="P213"/>
  <c r="BI209"/>
  <c r="BH209"/>
  <c r="BG209"/>
  <c r="BE209"/>
  <c r="T209"/>
  <c r="R209"/>
  <c r="P209"/>
  <c r="BI205"/>
  <c r="BH205"/>
  <c r="BG205"/>
  <c r="BE205"/>
  <c r="T205"/>
  <c r="R205"/>
  <c r="P205"/>
  <c r="BI201"/>
  <c r="BH201"/>
  <c r="BG201"/>
  <c r="BE201"/>
  <c r="T201"/>
  <c r="R201"/>
  <c r="P201"/>
  <c r="BI197"/>
  <c r="BH197"/>
  <c r="BG197"/>
  <c r="BE197"/>
  <c r="T197"/>
  <c r="R197"/>
  <c r="P197"/>
  <c r="BI193"/>
  <c r="BH193"/>
  <c r="BG193"/>
  <c r="BE193"/>
  <c r="T193"/>
  <c r="R193"/>
  <c r="P193"/>
  <c r="BI189"/>
  <c r="BH189"/>
  <c r="BG189"/>
  <c r="BE189"/>
  <c r="T189"/>
  <c r="R189"/>
  <c r="P189"/>
  <c r="BI185"/>
  <c r="BH185"/>
  <c r="BG185"/>
  <c r="BE185"/>
  <c r="T185"/>
  <c r="R185"/>
  <c r="P185"/>
  <c r="BI182"/>
  <c r="BH182"/>
  <c r="BG182"/>
  <c r="BE182"/>
  <c r="T182"/>
  <c r="R182"/>
  <c r="P182"/>
  <c r="BI178"/>
  <c r="BH178"/>
  <c r="BG178"/>
  <c r="BE178"/>
  <c r="T178"/>
  <c r="R178"/>
  <c r="P178"/>
  <c r="BI175"/>
  <c r="BH175"/>
  <c r="BG175"/>
  <c r="BE175"/>
  <c r="T175"/>
  <c r="R175"/>
  <c r="P175"/>
  <c r="BI171"/>
  <c r="BH171"/>
  <c r="BG171"/>
  <c r="BE171"/>
  <c r="T171"/>
  <c r="R171"/>
  <c r="P171"/>
  <c r="BI167"/>
  <c r="BH167"/>
  <c r="BG167"/>
  <c r="BE167"/>
  <c r="T167"/>
  <c r="R167"/>
  <c r="P167"/>
  <c r="BI163"/>
  <c r="BH163"/>
  <c r="BG163"/>
  <c r="BE163"/>
  <c r="T163"/>
  <c r="R163"/>
  <c r="P163"/>
  <c r="BI159"/>
  <c r="BH159"/>
  <c r="BG159"/>
  <c r="BE159"/>
  <c r="T159"/>
  <c r="R159"/>
  <c r="P159"/>
  <c r="BI153"/>
  <c r="BH153"/>
  <c r="BG153"/>
  <c r="BE153"/>
  <c r="T153"/>
  <c r="R153"/>
  <c r="P153"/>
  <c r="BI147"/>
  <c r="BH147"/>
  <c r="BG147"/>
  <c r="BE147"/>
  <c r="T147"/>
  <c r="R147"/>
  <c r="P147"/>
  <c r="BI144"/>
  <c r="BH144"/>
  <c r="BG144"/>
  <c r="BE144"/>
  <c r="T144"/>
  <c r="R144"/>
  <c r="P144"/>
  <c r="BI140"/>
  <c r="BH140"/>
  <c r="BG140"/>
  <c r="BE140"/>
  <c r="T140"/>
  <c r="R140"/>
  <c r="P140"/>
  <c r="BI137"/>
  <c r="BH137"/>
  <c r="BG137"/>
  <c r="BE137"/>
  <c r="T137"/>
  <c r="R137"/>
  <c r="P137"/>
  <c r="BI134"/>
  <c r="BH134"/>
  <c r="BG134"/>
  <c r="BE134"/>
  <c r="T134"/>
  <c r="R134"/>
  <c r="P134"/>
  <c r="BI128"/>
  <c r="BH128"/>
  <c r="BG128"/>
  <c r="BE128"/>
  <c r="T128"/>
  <c r="R128"/>
  <c r="P128"/>
  <c r="BI125"/>
  <c r="BH125"/>
  <c r="BG125"/>
  <c r="BE125"/>
  <c r="T125"/>
  <c r="R125"/>
  <c r="P125"/>
  <c r="BI121"/>
  <c r="BH121"/>
  <c r="BG121"/>
  <c r="BE121"/>
  <c r="T121"/>
  <c r="R121"/>
  <c r="P121"/>
  <c r="F112"/>
  <c r="E110"/>
  <c r="F89"/>
  <c r="E87"/>
  <c r="J24"/>
  <c r="E24"/>
  <c r="J115"/>
  <c r="J23"/>
  <c r="J21"/>
  <c r="E21"/>
  <c r="J114"/>
  <c r="J20"/>
  <c r="J18"/>
  <c r="E18"/>
  <c r="F115"/>
  <c r="J17"/>
  <c r="J15"/>
  <c r="E15"/>
  <c r="F114"/>
  <c r="J14"/>
  <c r="J12"/>
  <c r="J89"/>
  <c r="E7"/>
  <c r="E108"/>
  <c i="4" r="J37"/>
  <c r="J36"/>
  <c i="1" r="AY97"/>
  <c i="4" r="J35"/>
  <c i="1" r="AX97"/>
  <c i="4" r="BI368"/>
  <c r="BH368"/>
  <c r="BG368"/>
  <c r="BE368"/>
  <c r="T368"/>
  <c r="T367"/>
  <c r="R368"/>
  <c r="R367"/>
  <c r="P368"/>
  <c r="P367"/>
  <c r="BI366"/>
  <c r="BH366"/>
  <c r="BG366"/>
  <c r="BE366"/>
  <c r="T366"/>
  <c r="R366"/>
  <c r="P366"/>
  <c r="BI363"/>
  <c r="BH363"/>
  <c r="BG363"/>
  <c r="BE363"/>
  <c r="T363"/>
  <c r="R363"/>
  <c r="P363"/>
  <c r="BI358"/>
  <c r="BH358"/>
  <c r="BG358"/>
  <c r="BE358"/>
  <c r="T358"/>
  <c r="R358"/>
  <c r="P358"/>
  <c r="BI353"/>
  <c r="BH353"/>
  <c r="BG353"/>
  <c r="BE353"/>
  <c r="T353"/>
  <c r="R353"/>
  <c r="P353"/>
  <c r="BI349"/>
  <c r="BH349"/>
  <c r="BG349"/>
  <c r="BE349"/>
  <c r="T349"/>
  <c r="R349"/>
  <c r="P349"/>
  <c r="BI345"/>
  <c r="BH345"/>
  <c r="BG345"/>
  <c r="BE345"/>
  <c r="T345"/>
  <c r="R345"/>
  <c r="P345"/>
  <c r="BI341"/>
  <c r="BH341"/>
  <c r="BG341"/>
  <c r="BE341"/>
  <c r="T341"/>
  <c r="R341"/>
  <c r="P341"/>
  <c r="BI336"/>
  <c r="BH336"/>
  <c r="BG336"/>
  <c r="BE336"/>
  <c r="T336"/>
  <c r="R336"/>
  <c r="P336"/>
  <c r="BI331"/>
  <c r="BH331"/>
  <c r="BG331"/>
  <c r="BE331"/>
  <c r="T331"/>
  <c r="R331"/>
  <c r="P331"/>
  <c r="BI326"/>
  <c r="BH326"/>
  <c r="BG326"/>
  <c r="BE326"/>
  <c r="T326"/>
  <c r="R326"/>
  <c r="P326"/>
  <c r="BI322"/>
  <c r="BH322"/>
  <c r="BG322"/>
  <c r="BE322"/>
  <c r="T322"/>
  <c r="R322"/>
  <c r="P322"/>
  <c r="BI319"/>
  <c r="BH319"/>
  <c r="BG319"/>
  <c r="BE319"/>
  <c r="T319"/>
  <c r="R319"/>
  <c r="P319"/>
  <c r="BI316"/>
  <c r="BH316"/>
  <c r="BG316"/>
  <c r="BE316"/>
  <c r="T316"/>
  <c r="R316"/>
  <c r="P316"/>
  <c r="BI312"/>
  <c r="BH312"/>
  <c r="BG312"/>
  <c r="BE312"/>
  <c r="T312"/>
  <c r="R312"/>
  <c r="P312"/>
  <c r="BI308"/>
  <c r="BH308"/>
  <c r="BG308"/>
  <c r="BE308"/>
  <c r="T308"/>
  <c r="R308"/>
  <c r="P308"/>
  <c r="BI304"/>
  <c r="BH304"/>
  <c r="BG304"/>
  <c r="BE304"/>
  <c r="T304"/>
  <c r="R304"/>
  <c r="P304"/>
  <c r="BI300"/>
  <c r="BH300"/>
  <c r="BG300"/>
  <c r="BE300"/>
  <c r="T300"/>
  <c r="R300"/>
  <c r="P300"/>
  <c r="BI296"/>
  <c r="BH296"/>
  <c r="BG296"/>
  <c r="BE296"/>
  <c r="T296"/>
  <c r="R296"/>
  <c r="P296"/>
  <c r="BI292"/>
  <c r="BH292"/>
  <c r="BG292"/>
  <c r="BE292"/>
  <c r="T292"/>
  <c r="R292"/>
  <c r="P292"/>
  <c r="BI288"/>
  <c r="BH288"/>
  <c r="BG288"/>
  <c r="BE288"/>
  <c r="T288"/>
  <c r="R288"/>
  <c r="P288"/>
  <c r="BI284"/>
  <c r="BH284"/>
  <c r="BG284"/>
  <c r="BE284"/>
  <c r="T284"/>
  <c r="R284"/>
  <c r="P284"/>
  <c r="BI280"/>
  <c r="BH280"/>
  <c r="BG280"/>
  <c r="BE280"/>
  <c r="T280"/>
  <c r="R280"/>
  <c r="P280"/>
  <c r="BI276"/>
  <c r="BH276"/>
  <c r="BG276"/>
  <c r="BE276"/>
  <c r="T276"/>
  <c r="R276"/>
  <c r="P276"/>
  <c r="BI272"/>
  <c r="BH272"/>
  <c r="BG272"/>
  <c r="BE272"/>
  <c r="T272"/>
  <c r="R272"/>
  <c r="P272"/>
  <c r="BI268"/>
  <c r="BH268"/>
  <c r="BG268"/>
  <c r="BE268"/>
  <c r="T268"/>
  <c r="R268"/>
  <c r="P268"/>
  <c r="BI264"/>
  <c r="BH264"/>
  <c r="BG264"/>
  <c r="BE264"/>
  <c r="T264"/>
  <c r="R264"/>
  <c r="P264"/>
  <c r="BI260"/>
  <c r="BH260"/>
  <c r="BG260"/>
  <c r="BE260"/>
  <c r="T260"/>
  <c r="R260"/>
  <c r="P260"/>
  <c r="BI256"/>
  <c r="BH256"/>
  <c r="BG256"/>
  <c r="BE256"/>
  <c r="T256"/>
  <c r="R256"/>
  <c r="P256"/>
  <c r="BI252"/>
  <c r="BH252"/>
  <c r="BG252"/>
  <c r="BE252"/>
  <c r="T252"/>
  <c r="R252"/>
  <c r="P252"/>
  <c r="BI248"/>
  <c r="BH248"/>
  <c r="BG248"/>
  <c r="BE248"/>
  <c r="T248"/>
  <c r="R248"/>
  <c r="P248"/>
  <c r="BI244"/>
  <c r="BH244"/>
  <c r="BG244"/>
  <c r="BE244"/>
  <c r="T244"/>
  <c r="R244"/>
  <c r="P244"/>
  <c r="BI240"/>
  <c r="BH240"/>
  <c r="BG240"/>
  <c r="BE240"/>
  <c r="T240"/>
  <c r="R240"/>
  <c r="P240"/>
  <c r="BI236"/>
  <c r="BH236"/>
  <c r="BG236"/>
  <c r="BE236"/>
  <c r="T236"/>
  <c r="R236"/>
  <c r="P236"/>
  <c r="BI232"/>
  <c r="BH232"/>
  <c r="BG232"/>
  <c r="BE232"/>
  <c r="T232"/>
  <c r="R232"/>
  <c r="P232"/>
  <c r="BI228"/>
  <c r="BH228"/>
  <c r="BG228"/>
  <c r="BE228"/>
  <c r="T228"/>
  <c r="R228"/>
  <c r="P228"/>
  <c r="BI224"/>
  <c r="BH224"/>
  <c r="BG224"/>
  <c r="BE224"/>
  <c r="T224"/>
  <c r="R224"/>
  <c r="P224"/>
  <c r="BI220"/>
  <c r="BH220"/>
  <c r="BG220"/>
  <c r="BE220"/>
  <c r="T220"/>
  <c r="R220"/>
  <c r="P220"/>
  <c r="BI216"/>
  <c r="BH216"/>
  <c r="BG216"/>
  <c r="BE216"/>
  <c r="T216"/>
  <c r="R216"/>
  <c r="P216"/>
  <c r="BI212"/>
  <c r="BH212"/>
  <c r="BG212"/>
  <c r="BE212"/>
  <c r="T212"/>
  <c r="R212"/>
  <c r="P212"/>
  <c r="BI208"/>
  <c r="BH208"/>
  <c r="BG208"/>
  <c r="BE208"/>
  <c r="T208"/>
  <c r="R208"/>
  <c r="P208"/>
  <c r="BI204"/>
  <c r="BH204"/>
  <c r="BG204"/>
  <c r="BE204"/>
  <c r="T204"/>
  <c r="R204"/>
  <c r="P204"/>
  <c r="BI200"/>
  <c r="BH200"/>
  <c r="BG200"/>
  <c r="BE200"/>
  <c r="T200"/>
  <c r="R200"/>
  <c r="P200"/>
  <c r="BI196"/>
  <c r="BH196"/>
  <c r="BG196"/>
  <c r="BE196"/>
  <c r="T196"/>
  <c r="R196"/>
  <c r="P196"/>
  <c r="BI192"/>
  <c r="BH192"/>
  <c r="BG192"/>
  <c r="BE192"/>
  <c r="T192"/>
  <c r="R192"/>
  <c r="P192"/>
  <c r="BI188"/>
  <c r="BH188"/>
  <c r="BG188"/>
  <c r="BE188"/>
  <c r="T188"/>
  <c r="R188"/>
  <c r="P188"/>
  <c r="BI184"/>
  <c r="BH184"/>
  <c r="BG184"/>
  <c r="BE184"/>
  <c r="T184"/>
  <c r="R184"/>
  <c r="P184"/>
  <c r="BI180"/>
  <c r="BH180"/>
  <c r="BG180"/>
  <c r="BE180"/>
  <c r="T180"/>
  <c r="R180"/>
  <c r="P180"/>
  <c r="BI176"/>
  <c r="BH176"/>
  <c r="BG176"/>
  <c r="BE176"/>
  <c r="T176"/>
  <c r="R176"/>
  <c r="P176"/>
  <c r="BI172"/>
  <c r="BH172"/>
  <c r="BG172"/>
  <c r="BE172"/>
  <c r="T172"/>
  <c r="R172"/>
  <c r="P172"/>
  <c r="BI168"/>
  <c r="BH168"/>
  <c r="BG168"/>
  <c r="BE168"/>
  <c r="T168"/>
  <c r="R168"/>
  <c r="P168"/>
  <c r="BI164"/>
  <c r="BH164"/>
  <c r="BG164"/>
  <c r="BE164"/>
  <c r="T164"/>
  <c r="R164"/>
  <c r="P164"/>
  <c r="BI159"/>
  <c r="BH159"/>
  <c r="BG159"/>
  <c r="BE159"/>
  <c r="T159"/>
  <c r="R159"/>
  <c r="P159"/>
  <c r="BI155"/>
  <c r="BH155"/>
  <c r="BG155"/>
  <c r="BE155"/>
  <c r="T155"/>
  <c r="R155"/>
  <c r="P155"/>
  <c r="BI150"/>
  <c r="BH150"/>
  <c r="BG150"/>
  <c r="BE150"/>
  <c r="T150"/>
  <c r="R150"/>
  <c r="P150"/>
  <c r="BI146"/>
  <c r="BH146"/>
  <c r="BG146"/>
  <c r="BE146"/>
  <c r="T146"/>
  <c r="R146"/>
  <c r="P146"/>
  <c r="BI141"/>
  <c r="BH141"/>
  <c r="BG141"/>
  <c r="BE141"/>
  <c r="T141"/>
  <c r="R141"/>
  <c r="P141"/>
  <c r="BI136"/>
  <c r="BH136"/>
  <c r="BG136"/>
  <c r="BE136"/>
  <c r="T136"/>
  <c r="R136"/>
  <c r="P136"/>
  <c r="BI131"/>
  <c r="BH131"/>
  <c r="BG131"/>
  <c r="BE131"/>
  <c r="T131"/>
  <c r="R131"/>
  <c r="P131"/>
  <c r="BI126"/>
  <c r="BH126"/>
  <c r="BG126"/>
  <c r="BE126"/>
  <c r="T126"/>
  <c r="R126"/>
  <c r="P126"/>
  <c r="BI122"/>
  <c r="BH122"/>
  <c r="BG122"/>
  <c r="BE122"/>
  <c r="T122"/>
  <c r="R122"/>
  <c r="P122"/>
  <c r="F113"/>
  <c r="E111"/>
  <c r="F89"/>
  <c r="E87"/>
  <c r="J24"/>
  <c r="E24"/>
  <c r="J92"/>
  <c r="J23"/>
  <c r="J21"/>
  <c r="E21"/>
  <c r="J91"/>
  <c r="J20"/>
  <c r="J18"/>
  <c r="E18"/>
  <c r="F92"/>
  <c r="J17"/>
  <c r="J15"/>
  <c r="E15"/>
  <c r="F115"/>
  <c r="J14"/>
  <c r="J12"/>
  <c r="J89"/>
  <c r="E7"/>
  <c r="E109"/>
  <c i="3" r="J37"/>
  <c r="J36"/>
  <c i="1" r="AY96"/>
  <c i="3" r="J35"/>
  <c i="1" r="AX96"/>
  <c i="3" r="BI121"/>
  <c r="BH121"/>
  <c r="BG121"/>
  <c r="BE121"/>
  <c r="T121"/>
  <c r="T120"/>
  <c r="T119"/>
  <c r="T118"/>
  <c r="R121"/>
  <c r="R120"/>
  <c r="R119"/>
  <c r="R118"/>
  <c r="P121"/>
  <c r="P120"/>
  <c r="P119"/>
  <c r="P118"/>
  <c i="1" r="AU96"/>
  <c i="3" r="F112"/>
  <c r="E110"/>
  <c r="F89"/>
  <c r="E87"/>
  <c r="J24"/>
  <c r="E24"/>
  <c r="J115"/>
  <c r="J23"/>
  <c r="J21"/>
  <c r="E21"/>
  <c r="J114"/>
  <c r="J20"/>
  <c r="J18"/>
  <c r="E18"/>
  <c r="F115"/>
  <c r="J17"/>
  <c r="J15"/>
  <c r="E15"/>
  <c r="F114"/>
  <c r="J14"/>
  <c r="J12"/>
  <c r="J89"/>
  <c r="E7"/>
  <c r="E108"/>
  <c i="2" r="J37"/>
  <c r="J36"/>
  <c i="1" r="AY95"/>
  <c i="2" r="J35"/>
  <c i="1" r="AX95"/>
  <c i="2" r="BI435"/>
  <c r="BH435"/>
  <c r="BG435"/>
  <c r="BE435"/>
  <c r="T435"/>
  <c r="R435"/>
  <c r="P435"/>
  <c r="BI431"/>
  <c r="BH431"/>
  <c r="BG431"/>
  <c r="BE431"/>
  <c r="T431"/>
  <c r="R431"/>
  <c r="P431"/>
  <c r="BI427"/>
  <c r="BH427"/>
  <c r="BG427"/>
  <c r="BE427"/>
  <c r="T427"/>
  <c r="R427"/>
  <c r="P427"/>
  <c r="BI423"/>
  <c r="BH423"/>
  <c r="BG423"/>
  <c r="BE423"/>
  <c r="T423"/>
  <c r="R423"/>
  <c r="P423"/>
  <c r="BI413"/>
  <c r="BH413"/>
  <c r="BG413"/>
  <c r="BE413"/>
  <c r="T413"/>
  <c r="R413"/>
  <c r="P413"/>
  <c r="BI408"/>
  <c r="BH408"/>
  <c r="BG408"/>
  <c r="BE408"/>
  <c r="T408"/>
  <c r="R408"/>
  <c r="P408"/>
  <c r="BI403"/>
  <c r="BH403"/>
  <c r="BG403"/>
  <c r="BE403"/>
  <c r="T403"/>
  <c r="R403"/>
  <c r="P403"/>
  <c r="BI394"/>
  <c r="BH394"/>
  <c r="BG394"/>
  <c r="BE394"/>
  <c r="T394"/>
  <c r="R394"/>
  <c r="P394"/>
  <c r="BI390"/>
  <c r="BH390"/>
  <c r="BG390"/>
  <c r="BE390"/>
  <c r="T390"/>
  <c r="R390"/>
  <c r="P390"/>
  <c r="BI387"/>
  <c r="BH387"/>
  <c r="BG387"/>
  <c r="BE387"/>
  <c r="T387"/>
  <c r="R387"/>
  <c r="P387"/>
  <c r="BI384"/>
  <c r="BH384"/>
  <c r="BG384"/>
  <c r="BE384"/>
  <c r="T384"/>
  <c r="R384"/>
  <c r="P384"/>
  <c r="BI381"/>
  <c r="BH381"/>
  <c r="BG381"/>
  <c r="BE381"/>
  <c r="T381"/>
  <c r="R381"/>
  <c r="P381"/>
  <c r="BI378"/>
  <c r="BH378"/>
  <c r="BG378"/>
  <c r="BE378"/>
  <c r="T378"/>
  <c r="R378"/>
  <c r="P378"/>
  <c r="BI376"/>
  <c r="BH376"/>
  <c r="BG376"/>
  <c r="BE376"/>
  <c r="T376"/>
  <c r="R376"/>
  <c r="P376"/>
  <c r="BI375"/>
  <c r="BH375"/>
  <c r="BG375"/>
  <c r="BE375"/>
  <c r="T375"/>
  <c r="R375"/>
  <c r="P375"/>
  <c r="BI371"/>
  <c r="BH371"/>
  <c r="BG371"/>
  <c r="BE371"/>
  <c r="T371"/>
  <c r="R371"/>
  <c r="P371"/>
  <c r="BI368"/>
  <c r="BH368"/>
  <c r="BG368"/>
  <c r="BE368"/>
  <c r="T368"/>
  <c r="R368"/>
  <c r="P368"/>
  <c r="BI365"/>
  <c r="BH365"/>
  <c r="BG365"/>
  <c r="BE365"/>
  <c r="T365"/>
  <c r="R365"/>
  <c r="P365"/>
  <c r="BI361"/>
  <c r="BH361"/>
  <c r="BG361"/>
  <c r="BE361"/>
  <c r="T361"/>
  <c r="R361"/>
  <c r="P361"/>
  <c r="BI359"/>
  <c r="BH359"/>
  <c r="BG359"/>
  <c r="BE359"/>
  <c r="T359"/>
  <c r="R359"/>
  <c r="P359"/>
  <c r="BI358"/>
  <c r="BH358"/>
  <c r="BG358"/>
  <c r="BE358"/>
  <c r="T358"/>
  <c r="R358"/>
  <c r="P358"/>
  <c r="BI355"/>
  <c r="BH355"/>
  <c r="BG355"/>
  <c r="BE355"/>
  <c r="T355"/>
  <c r="R355"/>
  <c r="P355"/>
  <c r="BI352"/>
  <c r="BH352"/>
  <c r="BG352"/>
  <c r="BE352"/>
  <c r="T352"/>
  <c r="R352"/>
  <c r="P352"/>
  <c r="BI349"/>
  <c r="BH349"/>
  <c r="BG349"/>
  <c r="BE349"/>
  <c r="T349"/>
  <c r="R349"/>
  <c r="P349"/>
  <c r="BI346"/>
  <c r="BH346"/>
  <c r="BG346"/>
  <c r="BE346"/>
  <c r="T346"/>
  <c r="R346"/>
  <c r="P346"/>
  <c r="BI343"/>
  <c r="BH343"/>
  <c r="BG343"/>
  <c r="BE343"/>
  <c r="T343"/>
  <c r="R343"/>
  <c r="P343"/>
  <c r="BI340"/>
  <c r="BH340"/>
  <c r="BG340"/>
  <c r="BE340"/>
  <c r="T340"/>
  <c r="R340"/>
  <c r="P340"/>
  <c r="BI337"/>
  <c r="BH337"/>
  <c r="BG337"/>
  <c r="BE337"/>
  <c r="T337"/>
  <c r="R337"/>
  <c r="P337"/>
  <c r="BI334"/>
  <c r="BH334"/>
  <c r="BG334"/>
  <c r="BE334"/>
  <c r="T334"/>
  <c r="R334"/>
  <c r="P334"/>
  <c r="BI332"/>
  <c r="BH332"/>
  <c r="BG332"/>
  <c r="BE332"/>
  <c r="T332"/>
  <c r="R332"/>
  <c r="P332"/>
  <c r="BI331"/>
  <c r="BH331"/>
  <c r="BG331"/>
  <c r="BE331"/>
  <c r="T331"/>
  <c r="R331"/>
  <c r="P331"/>
  <c r="BI328"/>
  <c r="BH328"/>
  <c r="BG328"/>
  <c r="BE328"/>
  <c r="T328"/>
  <c r="R328"/>
  <c r="P328"/>
  <c r="BI327"/>
  <c r="BH327"/>
  <c r="BG327"/>
  <c r="BE327"/>
  <c r="T327"/>
  <c r="R327"/>
  <c r="P327"/>
  <c r="BI324"/>
  <c r="BH324"/>
  <c r="BG324"/>
  <c r="BE324"/>
  <c r="T324"/>
  <c r="R324"/>
  <c r="P324"/>
  <c r="BI321"/>
  <c r="BH321"/>
  <c r="BG321"/>
  <c r="BE321"/>
  <c r="T321"/>
  <c r="R321"/>
  <c r="P321"/>
  <c r="BI318"/>
  <c r="BH318"/>
  <c r="BG318"/>
  <c r="BE318"/>
  <c r="T318"/>
  <c r="R318"/>
  <c r="P318"/>
  <c r="BI315"/>
  <c r="BH315"/>
  <c r="BG315"/>
  <c r="BE315"/>
  <c r="T315"/>
  <c r="R315"/>
  <c r="P315"/>
  <c r="BI312"/>
  <c r="BH312"/>
  <c r="BG312"/>
  <c r="BE312"/>
  <c r="T312"/>
  <c r="R312"/>
  <c r="P312"/>
  <c r="BI306"/>
  <c r="BH306"/>
  <c r="BG306"/>
  <c r="BE306"/>
  <c r="T306"/>
  <c r="R306"/>
  <c r="P306"/>
  <c r="BI301"/>
  <c r="BH301"/>
  <c r="BG301"/>
  <c r="BE301"/>
  <c r="T301"/>
  <c r="R301"/>
  <c r="P301"/>
  <c r="BI295"/>
  <c r="BH295"/>
  <c r="BG295"/>
  <c r="BE295"/>
  <c r="T295"/>
  <c r="R295"/>
  <c r="P295"/>
  <c r="BI290"/>
  <c r="BH290"/>
  <c r="BG290"/>
  <c r="BE290"/>
  <c r="T290"/>
  <c r="R290"/>
  <c r="P290"/>
  <c r="BI285"/>
  <c r="BH285"/>
  <c r="BG285"/>
  <c r="BE285"/>
  <c r="T285"/>
  <c r="R285"/>
  <c r="P285"/>
  <c r="BI281"/>
  <c r="BH281"/>
  <c r="BG281"/>
  <c r="BE281"/>
  <c r="T281"/>
  <c r="R281"/>
  <c r="P281"/>
  <c r="BI278"/>
  <c r="BH278"/>
  <c r="BG278"/>
  <c r="BE278"/>
  <c r="T278"/>
  <c r="R278"/>
  <c r="P278"/>
  <c r="BI275"/>
  <c r="BH275"/>
  <c r="BG275"/>
  <c r="BE275"/>
  <c r="T275"/>
  <c r="R275"/>
  <c r="P275"/>
  <c r="BI271"/>
  <c r="BH271"/>
  <c r="BG271"/>
  <c r="BE271"/>
  <c r="T271"/>
  <c r="R271"/>
  <c r="P271"/>
  <c r="BI268"/>
  <c r="BH268"/>
  <c r="BG268"/>
  <c r="BE268"/>
  <c r="T268"/>
  <c r="T267"/>
  <c r="R268"/>
  <c r="R267"/>
  <c r="P268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4"/>
  <c r="BH254"/>
  <c r="BG254"/>
  <c r="BE254"/>
  <c r="T254"/>
  <c r="R254"/>
  <c r="P254"/>
  <c r="BI250"/>
  <c r="BH250"/>
  <c r="BG250"/>
  <c r="BE250"/>
  <c r="T250"/>
  <c r="R250"/>
  <c r="P250"/>
  <c r="BI246"/>
  <c r="BH246"/>
  <c r="BG246"/>
  <c r="BE246"/>
  <c r="T246"/>
  <c r="R246"/>
  <c r="P246"/>
  <c r="BI240"/>
  <c r="BH240"/>
  <c r="BG240"/>
  <c r="BE240"/>
  <c r="T240"/>
  <c r="R240"/>
  <c r="P240"/>
  <c r="BI235"/>
  <c r="BH235"/>
  <c r="BG235"/>
  <c r="BE235"/>
  <c r="T235"/>
  <c r="R235"/>
  <c r="P235"/>
  <c r="BI232"/>
  <c r="BH232"/>
  <c r="BG232"/>
  <c r="BE232"/>
  <c r="T232"/>
  <c r="R232"/>
  <c r="P232"/>
  <c r="BI229"/>
  <c r="BH229"/>
  <c r="BG229"/>
  <c r="BE229"/>
  <c r="T229"/>
  <c r="R229"/>
  <c r="P229"/>
  <c r="BI226"/>
  <c r="BH226"/>
  <c r="BG226"/>
  <c r="BE226"/>
  <c r="T226"/>
  <c r="R226"/>
  <c r="P226"/>
  <c r="BI223"/>
  <c r="BH223"/>
  <c r="BG223"/>
  <c r="BE223"/>
  <c r="T223"/>
  <c r="R223"/>
  <c r="P223"/>
  <c r="BI220"/>
  <c r="BH220"/>
  <c r="BG220"/>
  <c r="BE220"/>
  <c r="T220"/>
  <c r="R220"/>
  <c r="P220"/>
  <c r="BI217"/>
  <c r="BH217"/>
  <c r="BG217"/>
  <c r="BE217"/>
  <c r="T217"/>
  <c r="R217"/>
  <c r="P217"/>
  <c r="BI214"/>
  <c r="BH214"/>
  <c r="BG214"/>
  <c r="BE214"/>
  <c r="T214"/>
  <c r="R214"/>
  <c r="P214"/>
  <c r="BI211"/>
  <c r="BH211"/>
  <c r="BG211"/>
  <c r="BE211"/>
  <c r="T211"/>
  <c r="R211"/>
  <c r="P211"/>
  <c r="BI208"/>
  <c r="BH208"/>
  <c r="BG208"/>
  <c r="BE208"/>
  <c r="T208"/>
  <c r="R208"/>
  <c r="P208"/>
  <c r="BI205"/>
  <c r="BH205"/>
  <c r="BG205"/>
  <c r="BE205"/>
  <c r="T205"/>
  <c r="R205"/>
  <c r="P205"/>
  <c r="BI201"/>
  <c r="BH201"/>
  <c r="BG201"/>
  <c r="BE201"/>
  <c r="T201"/>
  <c r="R201"/>
  <c r="P201"/>
  <c r="BI198"/>
  <c r="BH198"/>
  <c r="BG198"/>
  <c r="BE198"/>
  <c r="T198"/>
  <c r="R198"/>
  <c r="P198"/>
  <c r="BI195"/>
  <c r="BH195"/>
  <c r="BG195"/>
  <c r="BE195"/>
  <c r="T195"/>
  <c r="R195"/>
  <c r="P195"/>
  <c r="BI191"/>
  <c r="BH191"/>
  <c r="BG191"/>
  <c r="BE191"/>
  <c r="T191"/>
  <c r="R191"/>
  <c r="P191"/>
  <c r="BI188"/>
  <c r="BH188"/>
  <c r="BG188"/>
  <c r="BE188"/>
  <c r="T188"/>
  <c r="R188"/>
  <c r="P188"/>
  <c r="BI185"/>
  <c r="BH185"/>
  <c r="BG185"/>
  <c r="BE185"/>
  <c r="T185"/>
  <c r="R185"/>
  <c r="P185"/>
  <c r="BI181"/>
  <c r="BH181"/>
  <c r="BG181"/>
  <c r="BE181"/>
  <c r="T181"/>
  <c r="R181"/>
  <c r="P181"/>
  <c r="BI178"/>
  <c r="BH178"/>
  <c r="BG178"/>
  <c r="BE178"/>
  <c r="T178"/>
  <c r="R178"/>
  <c r="P178"/>
  <c r="BI175"/>
  <c r="BH175"/>
  <c r="BG175"/>
  <c r="BE175"/>
  <c r="T175"/>
  <c r="R175"/>
  <c r="P175"/>
  <c r="BI167"/>
  <c r="BH167"/>
  <c r="BG167"/>
  <c r="BE167"/>
  <c r="T167"/>
  <c r="R167"/>
  <c r="P167"/>
  <c r="BI162"/>
  <c r="BH162"/>
  <c r="BG162"/>
  <c r="BE162"/>
  <c r="T162"/>
  <c r="R162"/>
  <c r="P162"/>
  <c r="BI157"/>
  <c r="BH157"/>
  <c r="BG157"/>
  <c r="BE157"/>
  <c r="T157"/>
  <c r="R157"/>
  <c r="P157"/>
  <c r="BI153"/>
  <c r="BH153"/>
  <c r="BG153"/>
  <c r="BE153"/>
  <c r="T153"/>
  <c r="R153"/>
  <c r="P153"/>
  <c r="BI150"/>
  <c r="BH150"/>
  <c r="BG150"/>
  <c r="BE150"/>
  <c r="T150"/>
  <c r="R150"/>
  <c r="P150"/>
  <c r="BI147"/>
  <c r="BH147"/>
  <c r="BG147"/>
  <c r="BE147"/>
  <c r="T147"/>
  <c r="R147"/>
  <c r="P147"/>
  <c r="BI143"/>
  <c r="BH143"/>
  <c r="BG143"/>
  <c r="BE143"/>
  <c r="T143"/>
  <c r="R143"/>
  <c r="P143"/>
  <c r="BI140"/>
  <c r="BH140"/>
  <c r="BG140"/>
  <c r="BE140"/>
  <c r="T140"/>
  <c r="R140"/>
  <c r="P140"/>
  <c r="BI136"/>
  <c r="BH136"/>
  <c r="BG136"/>
  <c r="BE136"/>
  <c r="T136"/>
  <c r="R136"/>
  <c r="P136"/>
  <c r="BI133"/>
  <c r="BH133"/>
  <c r="BG133"/>
  <c r="BE133"/>
  <c r="T133"/>
  <c r="R133"/>
  <c r="P133"/>
  <c r="F124"/>
  <c r="E122"/>
  <c r="F89"/>
  <c r="E87"/>
  <c r="J24"/>
  <c r="E24"/>
  <c r="J127"/>
  <c r="J23"/>
  <c r="J21"/>
  <c r="E21"/>
  <c r="J91"/>
  <c r="J20"/>
  <c r="J18"/>
  <c r="E18"/>
  <c r="F127"/>
  <c r="J17"/>
  <c r="J15"/>
  <c r="E15"/>
  <c r="F126"/>
  <c r="J14"/>
  <c r="J12"/>
  <c r="J124"/>
  <c r="E7"/>
  <c r="E85"/>
  <c i="1" r="L90"/>
  <c r="AM90"/>
  <c r="AM89"/>
  <c r="L89"/>
  <c r="AM87"/>
  <c r="L87"/>
  <c r="L85"/>
  <c r="L84"/>
  <c i="2" r="J387"/>
  <c r="BK324"/>
  <c r="BK217"/>
  <c r="J150"/>
  <c r="J220"/>
  <c r="BK431"/>
  <c r="BK394"/>
  <c r="BK295"/>
  <c r="J229"/>
  <c r="J349"/>
  <c r="J232"/>
  <c r="J147"/>
  <c r="BK376"/>
  <c r="J281"/>
  <c r="BK136"/>
  <c r="BK361"/>
  <c r="BK250"/>
  <c r="J365"/>
  <c r="BK290"/>
  <c r="BK147"/>
  <c r="BK229"/>
  <c i="3" r="J121"/>
  <c i="4" r="BK345"/>
  <c r="BK264"/>
  <c r="BK159"/>
  <c r="BK248"/>
  <c r="J176"/>
  <c r="BK252"/>
  <c r="J126"/>
  <c r="J232"/>
  <c r="J240"/>
  <c r="BK316"/>
  <c r="J256"/>
  <c r="BK363"/>
  <c r="J228"/>
  <c r="BK366"/>
  <c r="BK256"/>
  <c r="BK131"/>
  <c i="5" r="J178"/>
  <c r="BK147"/>
  <c r="BK125"/>
  <c r="J217"/>
  <c r="J279"/>
  <c r="BK267"/>
  <c r="BK163"/>
  <c r="BK175"/>
  <c r="J241"/>
  <c r="BK171"/>
  <c i="6" r="J215"/>
  <c r="BK227"/>
  <c r="BK140"/>
  <c r="BK148"/>
  <c r="BK202"/>
  <c r="J196"/>
  <c r="J180"/>
  <c r="J145"/>
  <c r="J134"/>
  <c r="J154"/>
  <c i="7" r="J139"/>
  <c i="2" r="BK355"/>
  <c r="BK246"/>
  <c r="J178"/>
  <c r="BK315"/>
  <c r="J208"/>
  <c r="J431"/>
  <c r="BK408"/>
  <c r="BK358"/>
  <c r="J262"/>
  <c r="BK198"/>
  <c r="BK365"/>
  <c r="BK278"/>
  <c r="BK175"/>
  <c r="BK381"/>
  <c r="J295"/>
  <c r="J143"/>
  <c r="J376"/>
  <c r="BK352"/>
  <c r="J260"/>
  <c r="J384"/>
  <c r="J266"/>
  <c r="J226"/>
  <c r="BK306"/>
  <c r="J181"/>
  <c i="3" r="BK121"/>
  <c i="4" r="J353"/>
  <c r="BK322"/>
  <c r="J180"/>
  <c r="J322"/>
  <c r="BK216"/>
  <c r="BK150"/>
  <c r="BK236"/>
  <c r="BK312"/>
  <c r="J216"/>
  <c r="BK353"/>
  <c r="BK141"/>
  <c r="BK296"/>
  <c r="BK196"/>
  <c r="J296"/>
  <c r="J168"/>
  <c r="J319"/>
  <c r="BK192"/>
  <c i="5" r="J221"/>
  <c r="J250"/>
  <c r="J163"/>
  <c r="BK247"/>
  <c r="BK189"/>
  <c r="J254"/>
  <c r="J278"/>
  <c r="BK185"/>
  <c r="BK197"/>
  <c r="BK271"/>
  <c r="J197"/>
  <c r="J140"/>
  <c i="6" r="BK192"/>
  <c r="BK180"/>
  <c r="J183"/>
  <c r="BK221"/>
  <c r="J148"/>
  <c r="BK139"/>
  <c r="J162"/>
  <c r="BK208"/>
  <c r="BK230"/>
  <c r="BK189"/>
  <c i="7" r="J128"/>
  <c r="J133"/>
  <c r="J125"/>
  <c i="2" r="J371"/>
  <c r="J337"/>
  <c r="BK220"/>
  <c r="BK162"/>
  <c r="J301"/>
  <c r="BK201"/>
  <c r="BK427"/>
  <c r="J408"/>
  <c r="J334"/>
  <c r="BK268"/>
  <c r="J201"/>
  <c r="BK133"/>
  <c r="J235"/>
  <c r="BK390"/>
  <c r="J312"/>
  <c r="J195"/>
  <c r="BK368"/>
  <c r="BK318"/>
  <c r="BK205"/>
  <c r="BK328"/>
  <c r="BK167"/>
  <c r="BK208"/>
  <c i="3" r="F35"/>
  <c i="4" r="J196"/>
  <c r="BK155"/>
  <c r="BK212"/>
  <c r="BK146"/>
  <c r="J244"/>
  <c r="J358"/>
  <c r="J212"/>
  <c r="J366"/>
  <c r="J345"/>
  <c r="BK280"/>
  <c r="J155"/>
  <c r="BK272"/>
  <c r="J368"/>
  <c r="BK284"/>
  <c r="BK172"/>
  <c i="5" r="J213"/>
  <c r="J244"/>
  <c r="J185"/>
  <c r="BK257"/>
  <c r="BK178"/>
  <c r="BK144"/>
  <c r="BK234"/>
  <c r="J134"/>
  <c r="BK134"/>
  <c r="BK193"/>
  <c r="J121"/>
  <c i="6" r="BK130"/>
  <c r="BK196"/>
  <c r="J130"/>
  <c r="J165"/>
  <c r="BK152"/>
  <c r="J173"/>
  <c r="BK142"/>
  <c r="BK183"/>
  <c i="7" r="BK128"/>
  <c r="BK147"/>
  <c i="2" r="J368"/>
  <c r="BK340"/>
  <c r="J223"/>
  <c r="J331"/>
  <c r="J205"/>
  <c r="BK435"/>
  <c r="J423"/>
  <c r="J403"/>
  <c r="BK312"/>
  <c r="J254"/>
  <c r="J153"/>
  <c r="J343"/>
  <c r="J157"/>
  <c r="BK349"/>
  <c r="BK211"/>
  <c r="BK375"/>
  <c r="BK331"/>
  <c r="J246"/>
  <c r="J359"/>
  <c r="BK264"/>
  <c r="J321"/>
  <c r="BK150"/>
  <c i="4" r="J349"/>
  <c r="J268"/>
  <c r="J188"/>
  <c r="BK336"/>
  <c r="J200"/>
  <c r="BK300"/>
  <c r="BK168"/>
  <c r="J272"/>
  <c r="J122"/>
  <c r="BK349"/>
  <c r="J248"/>
  <c r="J341"/>
  <c r="J284"/>
  <c r="BK368"/>
  <c r="J304"/>
  <c r="J159"/>
  <c i="5" r="BK182"/>
  <c r="BK201"/>
  <c r="J189"/>
  <c r="BK278"/>
  <c r="BK213"/>
  <c r="J182"/>
  <c r="J275"/>
  <c r="BK263"/>
  <c r="J147"/>
  <c r="BK237"/>
  <c r="BK159"/>
  <c i="6" r="J202"/>
  <c r="J195"/>
  <c r="J139"/>
  <c r="BK234"/>
  <c r="BK156"/>
  <c r="BK165"/>
  <c r="J177"/>
  <c r="J189"/>
  <c r="BK195"/>
  <c i="7" r="BK139"/>
  <c r="BK125"/>
  <c i="2" r="J361"/>
  <c r="BK232"/>
  <c r="J167"/>
  <c r="J250"/>
  <c r="BK181"/>
  <c r="J427"/>
  <c r="BK403"/>
  <c r="BK332"/>
  <c r="J261"/>
  <c r="J191"/>
  <c r="J324"/>
  <c r="BK191"/>
  <c r="J394"/>
  <c r="BK327"/>
  <c r="BK240"/>
  <c r="BK384"/>
  <c r="J332"/>
  <c r="BK262"/>
  <c r="BK195"/>
  <c r="BK337"/>
  <c r="J185"/>
  <c r="BK185"/>
  <c i="4" r="BK341"/>
  <c r="BK260"/>
  <c r="J131"/>
  <c r="J184"/>
  <c r="J292"/>
  <c r="J363"/>
  <c r="BK240"/>
  <c r="BK164"/>
  <c r="BK188"/>
  <c r="BK288"/>
  <c r="J236"/>
  <c r="BK308"/>
  <c r="BK184"/>
  <c r="J316"/>
  <c r="J141"/>
  <c i="5" r="BK250"/>
  <c r="BK217"/>
  <c r="BK279"/>
  <c r="J237"/>
  <c r="BK260"/>
  <c r="J137"/>
  <c r="J201"/>
  <c r="BK254"/>
  <c r="BK121"/>
  <c r="BK231"/>
  <c i="6" r="BK205"/>
  <c r="BK211"/>
  <c r="BK215"/>
  <c r="J230"/>
  <c r="J142"/>
  <c r="J205"/>
  <c r="J138"/>
  <c r="J234"/>
  <c i="7" r="BK151"/>
  <c r="J147"/>
  <c r="BK136"/>
  <c i="2" r="J375"/>
  <c r="J275"/>
  <c r="BK214"/>
  <c r="BK321"/>
  <c r="J217"/>
  <c r="BK157"/>
  <c r="BK423"/>
  <c r="BK387"/>
  <c r="J315"/>
  <c r="BK235"/>
  <c r="J175"/>
  <c r="J346"/>
  <c r="J198"/>
  <c r="BK140"/>
  <c r="J340"/>
  <c r="J268"/>
  <c r="J133"/>
  <c r="BK359"/>
  <c r="J278"/>
  <c r="BK223"/>
  <c r="J352"/>
  <c r="J265"/>
  <c r="J271"/>
  <c r="J162"/>
  <c i="3" r="F33"/>
  <c i="1" r="AZ96"/>
  <c i="4" r="J172"/>
  <c r="J276"/>
  <c r="BK180"/>
  <c r="J264"/>
  <c r="J150"/>
  <c r="BK292"/>
  <c r="BK204"/>
  <c r="BK224"/>
  <c r="BK304"/>
  <c r="BK268"/>
  <c r="BK136"/>
  <c r="J260"/>
  <c r="J136"/>
  <c r="BK244"/>
  <c i="5" r="J271"/>
  <c r="J153"/>
  <c r="BK241"/>
  <c r="J263"/>
  <c r="BK205"/>
  <c r="J234"/>
  <c r="J231"/>
  <c r="J257"/>
  <c r="BK275"/>
  <c r="BK167"/>
  <c i="6" r="J218"/>
  <c r="BK173"/>
  <c r="BK186"/>
  <c r="BK145"/>
  <c r="J208"/>
  <c r="BK138"/>
  <c r="BK199"/>
  <c r="BK134"/>
  <c r="BK224"/>
  <c r="J186"/>
  <c i="7" r="J151"/>
  <c r="J136"/>
  <c i="2" r="J358"/>
  <c r="J327"/>
  <c r="J188"/>
  <c r="J318"/>
  <c r="J211"/>
  <c r="BK143"/>
  <c r="BK413"/>
  <c r="BK371"/>
  <c r="J285"/>
  <c r="J240"/>
  <c r="BK188"/>
  <c r="BK281"/>
  <c r="BK153"/>
  <c r="BK346"/>
  <c r="BK265"/>
  <c i="1" r="AS94"/>
  <c i="2" r="BK378"/>
  <c r="BK301"/>
  <c r="J328"/>
  <c r="J214"/>
  <c i="3" r="F36"/>
  <c i="1" r="BC96"/>
  <c i="4" r="BK228"/>
  <c r="J326"/>
  <c r="BK208"/>
  <c r="BK358"/>
  <c r="J220"/>
  <c r="J308"/>
  <c r="J208"/>
  <c r="BK319"/>
  <c r="J146"/>
  <c r="BK276"/>
  <c r="J164"/>
  <c r="BK331"/>
  <c r="BK220"/>
  <c r="J331"/>
  <c r="J280"/>
  <c r="BK126"/>
  <c i="5" r="J125"/>
  <c r="J205"/>
  <c r="BK128"/>
  <c r="BK225"/>
  <c r="J128"/>
  <c r="BK140"/>
  <c r="J193"/>
  <c r="J247"/>
  <c r="BK137"/>
  <c r="BK221"/>
  <c i="6" r="J221"/>
  <c r="BK160"/>
  <c r="J166"/>
  <c r="J169"/>
  <c r="J192"/>
  <c r="J211"/>
  <c r="BK127"/>
  <c r="BK166"/>
  <c r="BK218"/>
  <c r="J127"/>
  <c r="J156"/>
  <c i="7" r="J33"/>
  <c i="2" r="J390"/>
  <c r="J264"/>
  <c r="BK343"/>
  <c r="BK275"/>
  <c r="J435"/>
  <c r="J413"/>
  <c r="J355"/>
  <c r="BK271"/>
  <c r="BK226"/>
  <c r="J378"/>
  <c r="BK266"/>
  <c r="J136"/>
  <c r="BK334"/>
  <c r="BK261"/>
  <c r="J381"/>
  <c r="BK285"/>
  <c r="BK254"/>
  <c r="BK178"/>
  <c r="J306"/>
  <c r="BK260"/>
  <c r="J290"/>
  <c r="J140"/>
  <c i="3" r="F37"/>
  <c i="1" r="BD96"/>
  <c i="4" r="BK176"/>
  <c r="J288"/>
  <c r="J312"/>
  <c r="BK122"/>
  <c r="J252"/>
  <c r="J192"/>
  <c r="BK200"/>
  <c r="J300"/>
  <c r="J204"/>
  <c r="J336"/>
  <c r="J224"/>
  <c r="BK326"/>
  <c r="BK232"/>
  <c i="5" r="J260"/>
  <c r="J225"/>
  <c r="BK209"/>
  <c r="J171"/>
  <c r="BK244"/>
  <c r="J159"/>
  <c r="BK153"/>
  <c r="J209"/>
  <c r="J144"/>
  <c r="J167"/>
  <c r="J267"/>
  <c r="J175"/>
  <c i="6" r="J224"/>
  <c r="BK154"/>
  <c r="J152"/>
  <c r="J140"/>
  <c r="BK177"/>
  <c r="BK169"/>
  <c r="J227"/>
  <c r="J160"/>
  <c r="BK162"/>
  <c r="J199"/>
  <c i="7" r="BK143"/>
  <c r="J143"/>
  <c r="BK133"/>
  <c i="2" l="1" r="BK184"/>
  <c r="J184"/>
  <c r="J101"/>
  <c r="BK259"/>
  <c r="J259"/>
  <c r="J102"/>
  <c r="BK333"/>
  <c r="J333"/>
  <c r="J106"/>
  <c r="BK377"/>
  <c r="J377"/>
  <c r="J108"/>
  <c r="R422"/>
  <c r="BK132"/>
  <c r="T146"/>
  <c r="BK156"/>
  <c r="J156"/>
  <c r="J100"/>
  <c r="BK270"/>
  <c r="T360"/>
  <c r="T393"/>
  <c i="4" r="BK121"/>
  <c r="J121"/>
  <c r="J98"/>
  <c i="2" r="P184"/>
  <c r="R259"/>
  <c r="T333"/>
  <c r="T377"/>
  <c r="T422"/>
  <c i="6" r="R144"/>
  <c r="R143"/>
  <c r="T226"/>
  <c r="T225"/>
  <c i="7" r="T124"/>
  <c i="2" r="R184"/>
  <c r="T259"/>
  <c r="R333"/>
  <c r="R377"/>
  <c r="P422"/>
  <c i="4" r="R121"/>
  <c r="R120"/>
  <c r="R119"/>
  <c i="5" r="BK120"/>
  <c r="J120"/>
  <c r="J98"/>
  <c i="6" r="T144"/>
  <c r="T143"/>
  <c i="7" r="BK132"/>
  <c r="J132"/>
  <c r="J99"/>
  <c i="2" r="R132"/>
  <c r="R131"/>
  <c r="R146"/>
  <c r="R156"/>
  <c r="P270"/>
  <c r="P360"/>
  <c r="R393"/>
  <c i="6" r="P126"/>
  <c r="P125"/>
  <c r="T126"/>
  <c r="P137"/>
  <c r="T137"/>
  <c r="P226"/>
  <c r="P225"/>
  <c i="7" r="P124"/>
  <c r="T132"/>
  <c i="2" r="P132"/>
  <c r="P146"/>
  <c r="P156"/>
  <c r="R270"/>
  <c r="R269"/>
  <c r="R360"/>
  <c r="P393"/>
  <c i="5" r="P120"/>
  <c r="P119"/>
  <c r="P118"/>
  <c i="1" r="AU98"/>
  <c i="6" r="BK144"/>
  <c r="J144"/>
  <c r="J101"/>
  <c r="R226"/>
  <c r="R225"/>
  <c i="7" r="R124"/>
  <c i="2" r="T132"/>
  <c r="T184"/>
  <c r="P259"/>
  <c r="P333"/>
  <c r="P377"/>
  <c r="BK422"/>
  <c r="J422"/>
  <c r="J110"/>
  <c i="4" r="P121"/>
  <c r="P120"/>
  <c r="P119"/>
  <c i="1" r="AU97"/>
  <c i="5" r="T120"/>
  <c r="T119"/>
  <c r="T118"/>
  <c i="6" r="BK126"/>
  <c r="BK125"/>
  <c r="J125"/>
  <c r="J97"/>
  <c r="R126"/>
  <c r="R125"/>
  <c r="BK137"/>
  <c r="J137"/>
  <c r="J99"/>
  <c r="R137"/>
  <c r="BK226"/>
  <c r="BK225"/>
  <c r="J225"/>
  <c r="J102"/>
  <c i="7" r="P132"/>
  <c i="2" r="BK146"/>
  <c r="J146"/>
  <c r="J99"/>
  <c r="T156"/>
  <c r="T270"/>
  <c r="T269"/>
  <c r="BK360"/>
  <c r="J360"/>
  <c r="J107"/>
  <c r="BK393"/>
  <c r="J393"/>
  <c r="J109"/>
  <c i="4" r="T121"/>
  <c r="T120"/>
  <c r="T119"/>
  <c i="5" r="R120"/>
  <c r="R119"/>
  <c r="R118"/>
  <c i="6" r="P144"/>
  <c r="P143"/>
  <c r="P124"/>
  <c i="1" r="AU99"/>
  <c i="7" r="BK124"/>
  <c r="J124"/>
  <c r="J98"/>
  <c r="R132"/>
  <c i="2" r="BK267"/>
  <c r="J267"/>
  <c r="J103"/>
  <c i="7" r="BK150"/>
  <c r="J150"/>
  <c r="J102"/>
  <c r="BK146"/>
  <c r="J146"/>
  <c r="J101"/>
  <c i="4" r="BK367"/>
  <c r="J367"/>
  <c r="J99"/>
  <c i="7" r="BK142"/>
  <c r="J142"/>
  <c r="J100"/>
  <c i="3" r="BK120"/>
  <c r="BK119"/>
  <c r="BK118"/>
  <c r="J118"/>
  <c r="J96"/>
  <c i="6" r="BK233"/>
  <c r="J233"/>
  <c r="J104"/>
  <c r="J126"/>
  <c r="J98"/>
  <c r="BK143"/>
  <c r="J143"/>
  <c r="J100"/>
  <c i="7" r="BF147"/>
  <c i="6" r="BK124"/>
  <c r="J124"/>
  <c i="7" r="F91"/>
  <c r="BF143"/>
  <c r="BF151"/>
  <c i="6" r="J226"/>
  <c r="J103"/>
  <c i="7" r="F92"/>
  <c r="J119"/>
  <c r="BF125"/>
  <c r="BF139"/>
  <c i="1" r="AV100"/>
  <c i="7" r="J91"/>
  <c r="BF128"/>
  <c r="E112"/>
  <c r="BF136"/>
  <c r="BF133"/>
  <c r="J89"/>
  <c i="6" r="E85"/>
  <c r="J89"/>
  <c r="BF130"/>
  <c r="BF134"/>
  <c r="BF138"/>
  <c r="BF180"/>
  <c r="BF234"/>
  <c r="F92"/>
  <c r="BF139"/>
  <c r="BF152"/>
  <c r="BF166"/>
  <c r="BF169"/>
  <c r="BF173"/>
  <c r="BF177"/>
  <c r="BF183"/>
  <c r="BF199"/>
  <c r="BF227"/>
  <c r="BF230"/>
  <c r="J121"/>
  <c r="BF127"/>
  <c r="BF140"/>
  <c r="BF154"/>
  <c r="BF189"/>
  <c r="BF195"/>
  <c r="BF208"/>
  <c r="BF211"/>
  <c r="BF218"/>
  <c r="BF160"/>
  <c r="BF205"/>
  <c r="J120"/>
  <c r="BF186"/>
  <c r="BF165"/>
  <c r="BF192"/>
  <c r="BF202"/>
  <c r="BF221"/>
  <c r="BF224"/>
  <c r="F120"/>
  <c r="BF156"/>
  <c r="BF162"/>
  <c r="BF215"/>
  <c i="5" r="BK119"/>
  <c r="BK118"/>
  <c r="J118"/>
  <c r="J96"/>
  <c i="6" r="BF142"/>
  <c r="BF145"/>
  <c r="BF148"/>
  <c r="BF196"/>
  <c i="5" r="J92"/>
  <c r="BF134"/>
  <c r="BF147"/>
  <c r="BF182"/>
  <c r="BF209"/>
  <c r="BF250"/>
  <c r="BF279"/>
  <c r="BF153"/>
  <c r="BF185"/>
  <c r="BF189"/>
  <c r="BF217"/>
  <c r="BF225"/>
  <c r="BF241"/>
  <c r="BF275"/>
  <c r="E85"/>
  <c r="J91"/>
  <c r="BF121"/>
  <c r="BF175"/>
  <c r="BF221"/>
  <c r="F92"/>
  <c r="BF163"/>
  <c r="BF171"/>
  <c r="BF201"/>
  <c r="BF247"/>
  <c r="F91"/>
  <c r="J112"/>
  <c r="BF137"/>
  <c r="BF140"/>
  <c r="BF144"/>
  <c r="BF271"/>
  <c r="BF254"/>
  <c r="BF257"/>
  <c r="BF260"/>
  <c r="BF263"/>
  <c r="BF278"/>
  <c i="4" r="BK120"/>
  <c r="BK119"/>
  <c r="J119"/>
  <c r="J96"/>
  <c i="5" r="BF125"/>
  <c r="BF167"/>
  <c r="BF178"/>
  <c r="BF193"/>
  <c r="BF205"/>
  <c r="BF213"/>
  <c r="BF231"/>
  <c r="BF237"/>
  <c r="BF244"/>
  <c r="BF267"/>
  <c r="BF128"/>
  <c r="BF159"/>
  <c r="BF197"/>
  <c r="BF234"/>
  <c i="3" r="J119"/>
  <c r="J97"/>
  <c r="J120"/>
  <c r="J98"/>
  <c i="4" r="E85"/>
  <c r="F116"/>
  <c r="BF164"/>
  <c r="BF216"/>
  <c r="BF268"/>
  <c r="BF272"/>
  <c r="BF292"/>
  <c r="BF296"/>
  <c r="BF308"/>
  <c r="BF353"/>
  <c r="BF358"/>
  <c r="BF366"/>
  <c r="BF368"/>
  <c r="J115"/>
  <c r="BF155"/>
  <c r="BF172"/>
  <c r="BF248"/>
  <c r="BF252"/>
  <c r="BF349"/>
  <c r="J113"/>
  <c r="BF146"/>
  <c r="BF168"/>
  <c r="BF228"/>
  <c r="BF240"/>
  <c r="J116"/>
  <c r="BF159"/>
  <c r="BF180"/>
  <c r="BF204"/>
  <c r="BF232"/>
  <c r="BF288"/>
  <c r="BF300"/>
  <c r="BF304"/>
  <c r="BF341"/>
  <c r="BF141"/>
  <c r="BF150"/>
  <c r="BF176"/>
  <c r="BF224"/>
  <c r="BF256"/>
  <c r="BF260"/>
  <c r="BF276"/>
  <c r="BF284"/>
  <c r="BF322"/>
  <c r="BF336"/>
  <c r="BF345"/>
  <c r="BF131"/>
  <c r="BF184"/>
  <c r="BF188"/>
  <c r="BF192"/>
  <c r="BF196"/>
  <c r="BF200"/>
  <c r="BF208"/>
  <c r="BF212"/>
  <c r="BF280"/>
  <c r="BF319"/>
  <c r="BF326"/>
  <c r="F91"/>
  <c r="BF122"/>
  <c r="BF126"/>
  <c r="BF136"/>
  <c r="BF236"/>
  <c r="BF264"/>
  <c r="BF363"/>
  <c r="BF220"/>
  <c r="BF244"/>
  <c r="BF312"/>
  <c r="BF316"/>
  <c r="BF331"/>
  <c i="3" r="J91"/>
  <c r="E85"/>
  <c i="2" r="J132"/>
  <c r="J98"/>
  <c r="J270"/>
  <c r="J105"/>
  <c i="3" r="F91"/>
  <c r="J112"/>
  <c r="BF121"/>
  <c r="F92"/>
  <c i="1" r="BB96"/>
  <c i="3" r="J92"/>
  <c i="2" r="F92"/>
  <c r="J126"/>
  <c r="BF217"/>
  <c r="BF264"/>
  <c r="BF265"/>
  <c r="BF281"/>
  <c r="F91"/>
  <c r="BF136"/>
  <c r="BF157"/>
  <c r="BF191"/>
  <c r="BF198"/>
  <c r="BF201"/>
  <c r="BF208"/>
  <c r="BF229"/>
  <c r="BF235"/>
  <c r="BF240"/>
  <c r="BF246"/>
  <c r="BF250"/>
  <c r="BF275"/>
  <c r="BF321"/>
  <c r="E120"/>
  <c r="BF147"/>
  <c r="BF153"/>
  <c r="BF162"/>
  <c r="BF185"/>
  <c r="BF271"/>
  <c r="BF295"/>
  <c r="BF306"/>
  <c r="BF343"/>
  <c r="BF358"/>
  <c r="BF365"/>
  <c r="BF371"/>
  <c r="BF390"/>
  <c r="BF175"/>
  <c r="BF178"/>
  <c r="BF188"/>
  <c r="BF301"/>
  <c r="BF315"/>
  <c r="BF355"/>
  <c r="BF361"/>
  <c r="BF368"/>
  <c r="BF387"/>
  <c r="BF181"/>
  <c r="BF205"/>
  <c r="BF211"/>
  <c r="BF214"/>
  <c r="BF262"/>
  <c r="BF268"/>
  <c r="BF290"/>
  <c r="BF318"/>
  <c r="BF327"/>
  <c r="BF331"/>
  <c r="BF332"/>
  <c r="BF334"/>
  <c r="BF337"/>
  <c r="BF375"/>
  <c r="J92"/>
  <c r="BF140"/>
  <c r="BF143"/>
  <c r="BF220"/>
  <c r="BF254"/>
  <c r="BF340"/>
  <c r="BF376"/>
  <c r="BF381"/>
  <c r="BF394"/>
  <c r="BF403"/>
  <c r="BF408"/>
  <c r="BF413"/>
  <c r="BF423"/>
  <c r="BF427"/>
  <c r="BF431"/>
  <c r="BF435"/>
  <c r="BF133"/>
  <c r="BF150"/>
  <c r="BF167"/>
  <c r="BF195"/>
  <c r="BF223"/>
  <c r="BF232"/>
  <c r="BF260"/>
  <c r="BF261"/>
  <c r="BF324"/>
  <c r="BF352"/>
  <c r="BF378"/>
  <c r="BF384"/>
  <c r="J89"/>
  <c r="BF226"/>
  <c r="BF266"/>
  <c r="BF278"/>
  <c r="BF285"/>
  <c r="BF312"/>
  <c r="BF328"/>
  <c r="BF346"/>
  <c r="BF349"/>
  <c r="BF359"/>
  <c r="F37"/>
  <c i="1" r="BD95"/>
  <c i="2" r="F33"/>
  <c i="1" r="AZ95"/>
  <c i="2" r="F35"/>
  <c i="1" r="BB95"/>
  <c i="4" r="F33"/>
  <c i="1" r="AZ97"/>
  <c i="3" r="J30"/>
  <c i="5" r="F33"/>
  <c i="1" r="AZ98"/>
  <c i="5" r="J33"/>
  <c i="1" r="AV98"/>
  <c i="5" r="F35"/>
  <c i="1" r="BB98"/>
  <c i="6" r="F36"/>
  <c i="1" r="BC99"/>
  <c i="6" r="J33"/>
  <c i="1" r="AV99"/>
  <c i="7" r="F37"/>
  <c i="1" r="BD100"/>
  <c i="7" r="F36"/>
  <c i="1" r="BC100"/>
  <c i="2" r="F36"/>
  <c i="1" r="BC95"/>
  <c i="2" r="J33"/>
  <c i="1" r="AV95"/>
  <c i="3" r="J33"/>
  <c i="1" r="AV96"/>
  <c i="4" r="J33"/>
  <c i="1" r="AV97"/>
  <c i="4" r="F35"/>
  <c i="1" r="BB97"/>
  <c i="5" r="F36"/>
  <c i="1" r="BC98"/>
  <c i="6" r="F37"/>
  <c i="1" r="BD99"/>
  <c i="6" r="F35"/>
  <c i="1" r="BB99"/>
  <c i="3" r="J34"/>
  <c i="1" r="AW96"/>
  <c i="4" r="F37"/>
  <c i="1" r="BD97"/>
  <c i="4" r="F36"/>
  <c i="1" r="BC97"/>
  <c i="5" r="F37"/>
  <c i="1" r="BD98"/>
  <c i="6" r="F33"/>
  <c i="1" r="AZ99"/>
  <c i="7" r="F33"/>
  <c i="1" r="AZ100"/>
  <c i="7" r="F35"/>
  <c i="1" r="BB100"/>
  <c i="6" r="J30"/>
  <c i="7" l="1" r="R123"/>
  <c r="R122"/>
  <c i="2" r="P269"/>
  <c i="6" r="R124"/>
  <c i="2" r="R130"/>
  <c i="7" r="T123"/>
  <c r="T122"/>
  <c i="2" r="BK131"/>
  <c r="BK130"/>
  <c r="J130"/>
  <c r="P131"/>
  <c r="P130"/>
  <c i="1" r="AU95"/>
  <c i="2" r="BK269"/>
  <c r="J269"/>
  <c r="J104"/>
  <c r="T131"/>
  <c r="T130"/>
  <c i="7" r="P123"/>
  <c r="P122"/>
  <c i="1" r="AU100"/>
  <c i="6" r="T125"/>
  <c r="T124"/>
  <c i="7" r="BK123"/>
  <c r="BK122"/>
  <c r="J122"/>
  <c i="1" r="AG99"/>
  <c i="6" r="J96"/>
  <c i="5" r="J119"/>
  <c r="J97"/>
  <c i="4" r="J120"/>
  <c r="J97"/>
  <c i="1" r="AG96"/>
  <c i="3" r="J39"/>
  <c i="2" r="F34"/>
  <c i="1" r="BA95"/>
  <c i="7" r="J30"/>
  <c i="1" r="AG100"/>
  <c r="AT96"/>
  <c r="AN96"/>
  <c i="5" r="J34"/>
  <c i="1" r="AW98"/>
  <c r="AT98"/>
  <c i="7" r="F34"/>
  <c i="1" r="BA100"/>
  <c i="5" r="F34"/>
  <c i="1" r="BA98"/>
  <c r="AZ94"/>
  <c r="AV94"/>
  <c r="AK29"/>
  <c i="2" r="J30"/>
  <c i="1" r="AG95"/>
  <c i="4" r="J34"/>
  <c i="1" r="AW97"/>
  <c r="AT97"/>
  <c i="2" r="J34"/>
  <c i="1" r="AW95"/>
  <c r="AT95"/>
  <c r="AN95"/>
  <c i="4" r="F34"/>
  <c i="1" r="BA97"/>
  <c i="3" r="F34"/>
  <c i="1" r="BA96"/>
  <c i="6" r="J34"/>
  <c i="1" r="AW99"/>
  <c r="AT99"/>
  <c r="AN99"/>
  <c i="7" r="J34"/>
  <c i="1" r="AW100"/>
  <c r="AT100"/>
  <c r="AN100"/>
  <c r="BD94"/>
  <c r="W33"/>
  <c i="4" r="J30"/>
  <c i="1" r="AG97"/>
  <c i="5" r="J30"/>
  <c i="1" r="AG98"/>
  <c i="6" r="F34"/>
  <c i="1" r="BA99"/>
  <c r="BB94"/>
  <c r="AX94"/>
  <c r="BC94"/>
  <c r="W32"/>
  <c i="7" l="1" r="J96"/>
  <c i="2" r="J96"/>
  <c i="7" r="J123"/>
  <c r="J97"/>
  <c i="2" r="J131"/>
  <c r="J97"/>
  <c i="7" r="J39"/>
  <c i="1" r="AN98"/>
  <c i="6" r="J39"/>
  <c i="1" r="AN97"/>
  <c i="5" r="J39"/>
  <c i="4" r="J39"/>
  <c i="2" r="J39"/>
  <c i="1" r="AU94"/>
  <c r="W31"/>
  <c r="W29"/>
  <c r="AY94"/>
  <c r="AG94"/>
  <c r="AK26"/>
  <c r="BA94"/>
  <c r="AW94"/>
  <c r="AK30"/>
  <c r="AK35"/>
  <c l="1" r="AT94"/>
  <c r="W30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<sst xmlns="http://schemas.openxmlformats.org/spreadsheetml/2006/main">
  <si>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</si>
  <si>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</si>
  <si>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</si>
  <si>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</si>
  <si>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</si>
  <si>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{3895764c-da68-4cad-981c-8df54efb4803}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</si>
  <si>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</si>
  <si>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</si>
  <si>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</si>
  <si>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</si>
  <si>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</si>
  <si>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</si>
  <si>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</si>
  <si>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</si>
  <si>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1/12/2022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</si>
  <si>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</si>
  <si>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</si>
  <si>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Evakuační výtah v domově pro seniory - Písečná 5062</t>
  </si>
  <si>
    <t>KSO:</t>
  </si>
  <si>
    <t>CC-CZ:</t>
  </si>
  <si>
    <t>Místo:</t>
  </si>
  <si>
    <t>Chomutov</t>
  </si>
  <si>
    <t>Datum:</t>
  </si>
  <si>
    <t>14. 12. 2022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</si>
  <si>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</si>
  <si>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</si>
  <si>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</si>
  <si>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</si>
  <si>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</si>
  <si>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</si>
  <si>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</si>
  <si>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</si>
  <si>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</si>
  <si>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</si>
  <si>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</si>
  <si>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</si>
  <si>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</si>
  <si>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</si>
  <si>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</si>
  <si>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</si>
  <si>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</si>
  <si>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</si>
  <si>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</si>
  <si>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</si>
  <si>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</si>
  <si>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</si>
  <si>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</si>
  <si>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</si>
  <si>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</si>
  <si>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</si>
  <si>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</si>
  <si>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</si>
  <si>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</si>
  <si>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</si>
  <si>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</si>
  <si>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</si>
  <si>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</si>
  <si>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</si>
  <si>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</si>
  <si>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</si>
  <si>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</si>
  <si>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</si>
  <si>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</si>
  <si>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</si>
  <si>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</si>
  <si>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</si>
  <si>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</si>
  <si>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</si>
  <si>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</si>
  <si>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</si>
  <si>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</si>
  <si>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</si>
  <si>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</si>
  <si>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</si>
  <si>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</si>
  <si>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</si>
  <si>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</si>
  <si>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</si>
  <si>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</si>
  <si>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</si>
  <si>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Stavební část</t>
  </si>
  <si>
    <t>STA</t>
  </si>
  <si>
    <t>{d49bc164-601b-4400-9ec5-e570327ebacc}</t>
  </si>
  <si>
    <t>2</t>
  </si>
  <si>
    <t>Přezbrojení výtahů</t>
  </si>
  <si>
    <t>{25092733-148c-40c6-95a6-dfec7e73f103}</t>
  </si>
  <si>
    <t>3</t>
  </si>
  <si>
    <t>Elektroinstalace</t>
  </si>
  <si>
    <t>{187f873e-a64e-4f72-b5fe-c97cecae9cfe}</t>
  </si>
  <si>
    <t>4</t>
  </si>
  <si>
    <t>Vzduchotechnika</t>
  </si>
  <si>
    <t>{b51e169a-4080-458c-8dca-d5da22f02c1b}</t>
  </si>
  <si>
    <t>5</t>
  </si>
  <si>
    <t>Elektrická požární signalizace</t>
  </si>
  <si>
    <t>{13084de9-f8c4-4489-af43-4fcfe9052a02}</t>
  </si>
  <si>
    <t>6</t>
  </si>
  <si>
    <t>Vedlejší rozpočtové náklady</t>
  </si>
  <si>
    <t>{69920870-251a-442d-ad59-4ae406ed9e45}</t>
  </si>
  <si>
    <t>KRYCÍ LIST SOUPISU PRACÍ</t>
  </si>
  <si>
    <t>Objekt:</t>
  </si>
  <si>
    <t>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</si>
  <si>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</si>
  <si>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</si>
  <si>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</si>
  <si>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</si>
  <si>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</si>
  <si>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</si>
  <si>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</si>
  <si>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</si>
  <si>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</si>
  <si>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</si>
  <si>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</si>
  <si>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</si>
  <si>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</si>
  <si>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</si>
  <si>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</si>
  <si>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</si>
  <si>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</si>
  <si>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</si>
  <si>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 xml:space="preserve">    789 - Povrchové úpravy ocelových konstrukcí a technologických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</si>
  <si>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</si>
  <si>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</si>
  <si>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</si>
  <si>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</si>
  <si>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</si>
  <si>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</si>
  <si>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</si>
  <si>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</si>
  <si>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</si>
  <si>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</si>
  <si>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</si>
  <si>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</si>
  <si>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</si>
  <si>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</si>
  <si>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</si>
  <si>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</si>
  <si>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Svislé a kompletní konstrukce</t>
  </si>
  <si>
    <t>K</t>
  </si>
  <si>
    <t>310278842</t>
  </si>
  <si>
    <t>Zazdívka otvorů pl přes 0,25 do 1 m2 ve zdivu nadzákladovém z nepálených tvárnic tl do 300 mm</t>
  </si>
  <si>
    <t>m3</t>
  </si>
  <si>
    <t>480145329</t>
  </si>
  <si>
    <t>VV</t>
  </si>
  <si>
    <t>0,2*0,5*0,6</t>
  </si>
  <si>
    <t>Součet</t>
  </si>
  <si>
    <t>342272245</t>
  </si>
  <si>
    <t>Příčka z pórobetonových hladkých tvárnic na tenkovrstvou maltu tl 150 mm</t>
  </si>
  <si>
    <t>m2</t>
  </si>
  <si>
    <t>322920534</t>
  </si>
  <si>
    <t>1,81*0,27*2</t>
  </si>
  <si>
    <t>2,1*2,8</t>
  </si>
  <si>
    <t>342291112</t>
  </si>
  <si>
    <t>Ukotvení příček montážní polyuretanovou pěnou tl příčky přes 100 mm</t>
  </si>
  <si>
    <t>m</t>
  </si>
  <si>
    <t>1274674748</t>
  </si>
  <si>
    <t>2,1</t>
  </si>
  <si>
    <t>342291131</t>
  </si>
  <si>
    <t>Ukotvení příček k betonovým konstrukcím plochými kotvami</t>
  </si>
  <si>
    <t>840403294</t>
  </si>
  <si>
    <t>2,8*2</t>
  </si>
  <si>
    <t>Vodorovné konstrukce</t>
  </si>
  <si>
    <t>413941121</t>
  </si>
  <si>
    <t>Osazování ocelových válcovaných nosníků stropů I, IE, U, UE nebo L do č.12 nebo výšky do 120 mm</t>
  </si>
  <si>
    <t>t</t>
  </si>
  <si>
    <t>391003521</t>
  </si>
  <si>
    <t>(34,3*2)/1000</t>
  </si>
  <si>
    <t>M</t>
  </si>
  <si>
    <t>13010814</t>
  </si>
  <si>
    <t>ocel profilová jakost S235JR (11 375) průřez U (UPN) 80</t>
  </si>
  <si>
    <t>8</t>
  </si>
  <si>
    <t>2025918227</t>
  </si>
  <si>
    <t>(31,3*2*1,1)/1000</t>
  </si>
  <si>
    <t>7</t>
  </si>
  <si>
    <t>13010710</t>
  </si>
  <si>
    <t>ocel profilová jakost S235JR (11 375) průřez I (IPN) 80</t>
  </si>
  <si>
    <t>-1419963683</t>
  </si>
  <si>
    <t>(3*2*1,1)/1000</t>
  </si>
  <si>
    <t>Úpravy povrchů, podlahy a osazování výplní</t>
  </si>
  <si>
    <t>612142001</t>
  </si>
  <si>
    <t>Potažení vnitřních stěn sklovláknitým pletivem vtlačeným do tenkovrstvé hmoty</t>
  </si>
  <si>
    <t>1768835774</t>
  </si>
  <si>
    <t>0,5*0,6</t>
  </si>
  <si>
    <t>0,6*0,2*4</t>
  </si>
  <si>
    <t>2,1*2,8*2</t>
  </si>
  <si>
    <t>9</t>
  </si>
  <si>
    <t>612321131</t>
  </si>
  <si>
    <t>Potažení vnitřních stěn vápenocementovým štukem tloušťky do 3 mm</t>
  </si>
  <si>
    <t>-402455391</t>
  </si>
  <si>
    <t>10</t>
  </si>
  <si>
    <t>619995001R</t>
  </si>
  <si>
    <t>Začištění kolem otvorů a po vybourání</t>
  </si>
  <si>
    <t>-1518208229</t>
  </si>
  <si>
    <t>(0,9+0,3)*2</t>
  </si>
  <si>
    <t>(0,5+0,3)*2*2</t>
  </si>
  <si>
    <t>(0,6+0,5)*2</t>
  </si>
  <si>
    <t>0,42*4*2</t>
  </si>
  <si>
    <t>0,42*4</t>
  </si>
  <si>
    <t>2,8+2,8+2,1+2,1</t>
  </si>
  <si>
    <t>11</t>
  </si>
  <si>
    <t>622215124</t>
  </si>
  <si>
    <t>Oprava kontaktního zateplení stěn z polystyrenových desek tl přes 80 do 120 mm pl přes 0,5 do 1,0 m2</t>
  </si>
  <si>
    <t>kus</t>
  </si>
  <si>
    <t>2055795701</t>
  </si>
  <si>
    <t>12</t>
  </si>
  <si>
    <t>642945111</t>
  </si>
  <si>
    <t>Osazování protipožárních nebo protiplynových zárubní dveří jednokřídlových do 2,5 m2</t>
  </si>
  <si>
    <t>927717196</t>
  </si>
  <si>
    <t>13</t>
  </si>
  <si>
    <t>55331563</t>
  </si>
  <si>
    <t>zárubeň jednokřídlá ocelová pro zdění s protipožární úpravou tl stěny 110-150mm rozměru 900/1970, 2100mm</t>
  </si>
  <si>
    <t>1672789806</t>
  </si>
  <si>
    <t>Ostatní konstrukce a práce, bourání</t>
  </si>
  <si>
    <t>14</t>
  </si>
  <si>
    <t>949101112</t>
  </si>
  <si>
    <t>Lešení pomocné pro objekty pozemních staveb s lešeňovou podlahou v přes 1,9 do 3,5 m zatížení do 150 kg/m2</t>
  </si>
  <si>
    <t>-2055927227</t>
  </si>
  <si>
    <t>949211132</t>
  </si>
  <si>
    <t>Montáž lešeňové podlahy pro trubková lešení ve světlíku o ploše do 6 m2 bez příčníků</t>
  </si>
  <si>
    <t>1479470100</t>
  </si>
  <si>
    <t>14*2,4*1,8*2</t>
  </si>
  <si>
    <t>16</t>
  </si>
  <si>
    <t>949211231</t>
  </si>
  <si>
    <t>Příplatek k lešeňové podlaze pro trubková lešení ve světlíku za první a ZKD den použití</t>
  </si>
  <si>
    <t>-1704867772</t>
  </si>
  <si>
    <t>120,96*25 'Přepočtené koeficientem množství</t>
  </si>
  <si>
    <t>17</t>
  </si>
  <si>
    <t>949211832</t>
  </si>
  <si>
    <t>Demontáž lešeňové podlahy pro trubková lešení ve světlíku o ploše do 6 m2 bez příčníků</t>
  </si>
  <si>
    <t>-1449992563</t>
  </si>
  <si>
    <t>18</t>
  </si>
  <si>
    <t>949311114</t>
  </si>
  <si>
    <t>Montáž lešení trubkového do šachet o půdorysné ploše do 6 m2 v přes 30 do 40 m</t>
  </si>
  <si>
    <t>-1133101218</t>
  </si>
  <si>
    <t>27</t>
  </si>
  <si>
    <t>19</t>
  </si>
  <si>
    <t>949311214</t>
  </si>
  <si>
    <t>Příplatek k lešení trubkovému do šachet do 6 m2 v do 50 m za první a ZKD den použití</t>
  </si>
  <si>
    <t>-1679808710</t>
  </si>
  <si>
    <t>27*25 'Přepočtené koeficientem množství</t>
  </si>
  <si>
    <t>20</t>
  </si>
  <si>
    <t>949311814</t>
  </si>
  <si>
    <t>Demontáž lešení trubkového do šachet o půdorysné ploše do 6 m2 v přes 30 do 40 m</t>
  </si>
  <si>
    <t>-2146051334</t>
  </si>
  <si>
    <t>952901111</t>
  </si>
  <si>
    <t>Vyčištění budov bytové a občanské výstavby při výšce podlaží do 4 m</t>
  </si>
  <si>
    <t>1469214486</t>
  </si>
  <si>
    <t>30</t>
  </si>
  <si>
    <t>22</t>
  </si>
  <si>
    <t>962051116</t>
  </si>
  <si>
    <t>Bourání příček ze ŽB tl do 150 mm</t>
  </si>
  <si>
    <t>-1064357076</t>
  </si>
  <si>
    <t>23</t>
  </si>
  <si>
    <t>966081121</t>
  </si>
  <si>
    <t>Bourání kontaktního zateplení malých ploch jednotlivě do 1,0 m2</t>
  </si>
  <si>
    <t>-1397085699</t>
  </si>
  <si>
    <t>24</t>
  </si>
  <si>
    <t>968072455</t>
  </si>
  <si>
    <t>Vybourání kovových dveřních zárubní pl do 2 m2</t>
  </si>
  <si>
    <t>-988433665</t>
  </si>
  <si>
    <t>1*2,1</t>
  </si>
  <si>
    <t>25</t>
  </si>
  <si>
    <t>968082015</t>
  </si>
  <si>
    <t>Vybourání plastových rámů oken včetně křídel plochy do 1 m2</t>
  </si>
  <si>
    <t>-117315575</t>
  </si>
  <si>
    <t>0,9*0,6</t>
  </si>
  <si>
    <t>26</t>
  </si>
  <si>
    <t>971052331</t>
  </si>
  <si>
    <t>Vybourání nebo prorážení otvorů v ŽB příčkách a zdech pl do 0,09 m2 tl do 150 mm</t>
  </si>
  <si>
    <t>422531470</t>
  </si>
  <si>
    <t>971052441</t>
  </si>
  <si>
    <t>Vybourání nebo prorážení otvorů v ŽB příčkách a zdech pl do 0,25 m2 tl do 300 mm</t>
  </si>
  <si>
    <t>-1824274586</t>
  </si>
  <si>
    <t>28</t>
  </si>
  <si>
    <t>971052551</t>
  </si>
  <si>
    <t>Vybourání nebo prorážení otvorů v ŽB příčkách a zdech pl do 1 m2 tl do 600 mm</t>
  </si>
  <si>
    <t>749017062</t>
  </si>
  <si>
    <t>0,6*0,5*0,225</t>
  </si>
  <si>
    <t>29</t>
  </si>
  <si>
    <t>972054341</t>
  </si>
  <si>
    <t>Vybourání otvorů v ŽB stropech nebo klenbách pl do 0,25 m2 tl do 150 mm</t>
  </si>
  <si>
    <t>288441942</t>
  </si>
  <si>
    <t>977151112</t>
  </si>
  <si>
    <t>Jádrové vrty diamantovými korunkami do stavebních materiálů D přes 35 do 40 mm</t>
  </si>
  <si>
    <t>-1769757558</t>
  </si>
  <si>
    <t>0,225*4*2</t>
  </si>
  <si>
    <t>0,15*4*3</t>
  </si>
  <si>
    <t>0,2*4*2</t>
  </si>
  <si>
    <t>31</t>
  </si>
  <si>
    <t>977211111</t>
  </si>
  <si>
    <t>Řezání stěnovou pilou betonových nebo ŽB kcí s výztuží průměru do 16 mm hl do 200 mm</t>
  </si>
  <si>
    <t>1751407929</t>
  </si>
  <si>
    <t>(2,1+2,8)*2</t>
  </si>
  <si>
    <t>32</t>
  </si>
  <si>
    <t>977211112</t>
  </si>
  <si>
    <t>Řezání stěnovou pilou betonových nebo ŽB kcí s výztuží průměru do 16 mm hl přes 200 do 350 mm</t>
  </si>
  <si>
    <t>892678004</t>
  </si>
  <si>
    <t>33</t>
  </si>
  <si>
    <t>985331213</t>
  </si>
  <si>
    <t>Dodatečné vlepování betonářské výztuže D 12 mm do chemické malty včetně vyvrtání otvoru</t>
  </si>
  <si>
    <t>-2084431550</t>
  </si>
  <si>
    <t>0,12*2*2</t>
  </si>
  <si>
    <t>0,12*4*2</t>
  </si>
  <si>
    <t>34</t>
  </si>
  <si>
    <t>31197004</t>
  </si>
  <si>
    <t>tyč závitová Pz 4.6 M12</t>
  </si>
  <si>
    <t>979978779</t>
  </si>
  <si>
    <t>1,44*1,1 'Přepočtené koeficientem množství</t>
  </si>
  <si>
    <t>997</t>
  </si>
  <si>
    <t>Přesun sutě</t>
  </si>
  <si>
    <t>35</t>
  </si>
  <si>
    <t>997013159</t>
  </si>
  <si>
    <t>Vnitrostaveništní doprava suti a vybouraných hmot pro budovy v přes 27 do 30 m s omezením mechanizace</t>
  </si>
  <si>
    <t>187653828</t>
  </si>
  <si>
    <t>36</t>
  </si>
  <si>
    <t>997013501</t>
  </si>
  <si>
    <t>Odvoz suti a vybouraných hmot na skládku nebo meziskládku do 1 km se složením</t>
  </si>
  <si>
    <t>753259103</t>
  </si>
  <si>
    <t>37</t>
  </si>
  <si>
    <t>997013509</t>
  </si>
  <si>
    <t>Příplatek k odvozu suti a vybouraných hmot na skládku ZKD 1 km přes 1 km</t>
  </si>
  <si>
    <t>-1895495267</t>
  </si>
  <si>
    <t>2,978*25 'Přepočtené koeficientem množství</t>
  </si>
  <si>
    <t>38</t>
  </si>
  <si>
    <t>997013631</t>
  </si>
  <si>
    <t>Poplatek za uložení na skládce (skládkovné) stavebního odpadu směsného kód odpadu 17 09 04</t>
  </si>
  <si>
    <t>683362226</t>
  </si>
  <si>
    <t>39</t>
  </si>
  <si>
    <t>997013812</t>
  </si>
  <si>
    <t>Poplatek za uložení na skládce (skládkovné) stavebního odpadu na bázi sádry kód odpadu 17 08 02</t>
  </si>
  <si>
    <t>-2101373910</t>
  </si>
  <si>
    <t>40</t>
  </si>
  <si>
    <t>997013813</t>
  </si>
  <si>
    <t>Poplatek za uložení na skládce (skládkovné) stavebního odpadu z plastických hmot kód odpadu 17 02 03</t>
  </si>
  <si>
    <t>1308336929</t>
  </si>
  <si>
    <t>998</t>
  </si>
  <si>
    <t>Přesun hmot</t>
  </si>
  <si>
    <t>41</t>
  </si>
  <si>
    <t>998017004</t>
  </si>
  <si>
    <t>Přesun hmot s omezením mechanizace pro budovy v přes 24 do 36 m</t>
  </si>
  <si>
    <t>1088920938</t>
  </si>
  <si>
    <t>PSV</t>
  </si>
  <si>
    <t>Práce a dodávky PSV</t>
  </si>
  <si>
    <t>763</t>
  </si>
  <si>
    <t>Konstrukce suché výstavby</t>
  </si>
  <si>
    <t>42</t>
  </si>
  <si>
    <t>763111323</t>
  </si>
  <si>
    <t>SDK příčka tl 100 mm profil CW+UW 75 desky 1xDF 12,5 s izolací EI do 45 Rw do 49 dB</t>
  </si>
  <si>
    <t>-71484811</t>
  </si>
  <si>
    <t>1,81*2*26,81</t>
  </si>
  <si>
    <t>3,3*2*2</t>
  </si>
  <si>
    <t>43</t>
  </si>
  <si>
    <t>763111712</t>
  </si>
  <si>
    <t>SDK příčka kluzné napojení ke stropu</t>
  </si>
  <si>
    <t>-871190131</t>
  </si>
  <si>
    <t>1,81*2*2</t>
  </si>
  <si>
    <t>44</t>
  </si>
  <si>
    <t>763111717</t>
  </si>
  <si>
    <t>SDK příčka základní penetrační nátěr (oboustranně)</t>
  </si>
  <si>
    <t>-887492353</t>
  </si>
  <si>
    <t>45</t>
  </si>
  <si>
    <t>763111741</t>
  </si>
  <si>
    <t>Montáž parotěsné zábrany do SDK příčky</t>
  </si>
  <si>
    <t>1919155774</t>
  </si>
  <si>
    <t>46</t>
  </si>
  <si>
    <t>28329276</t>
  </si>
  <si>
    <t>fólie PE vyztužená pro parotěsnou vrstvu (reakce na oheň - třída E) 140g/m2</t>
  </si>
  <si>
    <t>219522240</t>
  </si>
  <si>
    <t>110,252*1,1235 'Přepočtené koeficientem množství</t>
  </si>
  <si>
    <t>47</t>
  </si>
  <si>
    <t>763131411</t>
  </si>
  <si>
    <t>SDK podhled desky 1xA 12,5 bez izolace dvouvrstvá spodní kce profil CD+UD</t>
  </si>
  <si>
    <t>1990016615</t>
  </si>
  <si>
    <t>1,9*1,7</t>
  </si>
  <si>
    <t>1,49*1,4</t>
  </si>
  <si>
    <t>3*2,1</t>
  </si>
  <si>
    <t>48</t>
  </si>
  <si>
    <t>763131714</t>
  </si>
  <si>
    <t>SDK podhled základní penetrační nátěr</t>
  </si>
  <si>
    <t>-1479600921</t>
  </si>
  <si>
    <t>2*1,5</t>
  </si>
  <si>
    <t>49</t>
  </si>
  <si>
    <t>763131751</t>
  </si>
  <si>
    <t>Montáž parotěsné zábrany do SDK podhledu</t>
  </si>
  <si>
    <t>-2017530024</t>
  </si>
  <si>
    <t>50</t>
  </si>
  <si>
    <t>-314188518</t>
  </si>
  <si>
    <t>11,616*1,1235 'Přepočtené koeficientem množství</t>
  </si>
  <si>
    <t>51</t>
  </si>
  <si>
    <t>763131831</t>
  </si>
  <si>
    <t>Demontáž SDK podhledu s jednovrstvou nosnou kcí z ocelových profilů opláštění jednoduché</t>
  </si>
  <si>
    <t>1368381325</t>
  </si>
  <si>
    <t>(2,1*1,9)+(3*2,1)</t>
  </si>
  <si>
    <t>52</t>
  </si>
  <si>
    <t>763164735</t>
  </si>
  <si>
    <t>SDK obklad kcí uzavřeného tvaru š do 1,6 m desky 1xDF 12,5</t>
  </si>
  <si>
    <t>620459528</t>
  </si>
  <si>
    <t>53</t>
  </si>
  <si>
    <t>763172478</t>
  </si>
  <si>
    <t>Montáž dvířek revizních protipožárních SDK kcí ostatních vel. do 0,5 m2 pro podhledy</t>
  </si>
  <si>
    <t>442415803</t>
  </si>
  <si>
    <t>54</t>
  </si>
  <si>
    <t>RGS.KB515488R</t>
  </si>
  <si>
    <t>Revizní dvířka protipož. 30min - podhled</t>
  </si>
  <si>
    <t>-218944355</t>
  </si>
  <si>
    <t>55</t>
  </si>
  <si>
    <t>763181311</t>
  </si>
  <si>
    <t>Montáž jednokřídlové kovové zárubně SDK příčka</t>
  </si>
  <si>
    <t>-1990103914</t>
  </si>
  <si>
    <t>56</t>
  </si>
  <si>
    <t>55331590R</t>
  </si>
  <si>
    <t>zárubeň jednokřídlá ocelová pro sádrokartonové příčky tl stěny 75-100mm rozměru 800/1500 m - atyp</t>
  </si>
  <si>
    <t>330364250</t>
  </si>
  <si>
    <t>57</t>
  </si>
  <si>
    <t>763181411</t>
  </si>
  <si>
    <t>Ztužující výplň otvoru pro dveře pro příčky do 2,75 m zátěž křídla do 25 kg</t>
  </si>
  <si>
    <t>-134837998</t>
  </si>
  <si>
    <t>58</t>
  </si>
  <si>
    <t>998763304</t>
  </si>
  <si>
    <t>Přesun hmot tonážní pro sádrokartonové konstrukce v objektech v přes 24 do 36 m</t>
  </si>
  <si>
    <t>928379567</t>
  </si>
  <si>
    <t>59</t>
  </si>
  <si>
    <t>998763381</t>
  </si>
  <si>
    <t>Příplatek k přesunu hmot tonážní 763 SDK prováděný bez použití mechanizace</t>
  </si>
  <si>
    <t>489676620</t>
  </si>
  <si>
    <t>766</t>
  </si>
  <si>
    <t>Konstrukce truhlářské</t>
  </si>
  <si>
    <t>60</t>
  </si>
  <si>
    <t>766660021</t>
  </si>
  <si>
    <t>Montáž dveřních křídel otvíravých jednokřídlových š do 0,8 m požárních do ocelové zárubně</t>
  </si>
  <si>
    <t>2013250870</t>
  </si>
  <si>
    <t>61</t>
  </si>
  <si>
    <t>61165339</t>
  </si>
  <si>
    <t>dveře jednokřídlé dřevotřískové protipožární EI (EW) 30 D3 povrch lakovaný plné 800x1970-2100mm</t>
  </si>
  <si>
    <t>1584890106</t>
  </si>
  <si>
    <t>62</t>
  </si>
  <si>
    <t>61165339R</t>
  </si>
  <si>
    <t>dveře jednokřídlé dřevotřískové protipožární EI (EW) 30 D3 povrch lakovaný plné 800x1500mm - atyp</t>
  </si>
  <si>
    <t>-573189029</t>
  </si>
  <si>
    <t>63</t>
  </si>
  <si>
    <t>766660022</t>
  </si>
  <si>
    <t>Montáž dveřních křídel otvíravých jednokřídlových š přes 0,8 m požárních do ocelové zárubně</t>
  </si>
  <si>
    <t>-321795071</t>
  </si>
  <si>
    <t>64</t>
  </si>
  <si>
    <t>61165314</t>
  </si>
  <si>
    <t>dveře jednokřídlé dřevotřískové protipožární EI (EW) 30 D3 povrch laminátový plné 900x1970-2100mm</t>
  </si>
  <si>
    <t>-1949023287</t>
  </si>
  <si>
    <t>65</t>
  </si>
  <si>
    <t>766660717</t>
  </si>
  <si>
    <t>Montáž dveřních křídel samozavírače na ocelovou zárubeň</t>
  </si>
  <si>
    <t>800741131</t>
  </si>
  <si>
    <t>66</t>
  </si>
  <si>
    <t>54917250</t>
  </si>
  <si>
    <t>samozavírač dveří hydraulický</t>
  </si>
  <si>
    <t>1097554129</t>
  </si>
  <si>
    <t>67</t>
  </si>
  <si>
    <t>766691914</t>
  </si>
  <si>
    <t>Vyvěšení nebo zavěšení dřevěných křídel dveří pl do 2 m2</t>
  </si>
  <si>
    <t>-1034012687</t>
  </si>
  <si>
    <t>1+1</t>
  </si>
  <si>
    <t>68</t>
  </si>
  <si>
    <t>998766104</t>
  </si>
  <si>
    <t>Přesun hmot tonážní pro kce truhlářské v objektech v přes 24 do 36 m</t>
  </si>
  <si>
    <t>1608470384</t>
  </si>
  <si>
    <t>69</t>
  </si>
  <si>
    <t>998766181</t>
  </si>
  <si>
    <t>Příplatek k přesunu hmot tonážní 766 prováděný bez použití mechanizace</t>
  </si>
  <si>
    <t>-743187358</t>
  </si>
  <si>
    <t>767</t>
  </si>
  <si>
    <t>Konstrukce zámečnické</t>
  </si>
  <si>
    <t>70</t>
  </si>
  <si>
    <t>767991911</t>
  </si>
  <si>
    <t>Opravy zámečnických konstrukcí ostatní - samostatné svařování</t>
  </si>
  <si>
    <t>2019975775</t>
  </si>
  <si>
    <t>0,15*2*2*10</t>
  </si>
  <si>
    <t>0,25*4*2*10</t>
  </si>
  <si>
    <t>71</t>
  </si>
  <si>
    <t>767995111R</t>
  </si>
  <si>
    <t>Montáž, dodávka a výroba atypických zámečnických konstrukcí hm do 5 kg - kotvení stávajícího nosníku</t>
  </si>
  <si>
    <t>ks</t>
  </si>
  <si>
    <t>1138213560</t>
  </si>
  <si>
    <t>2*2*10</t>
  </si>
  <si>
    <t>72</t>
  </si>
  <si>
    <t>767995112</t>
  </si>
  <si>
    <t>Montáž atypických zámečnických konstrukcí hm přes 5 do 10 kg</t>
  </si>
  <si>
    <t>kg</t>
  </si>
  <si>
    <t>-100445014</t>
  </si>
  <si>
    <t>(0,53*8*9,42)</t>
  </si>
  <si>
    <t>73</t>
  </si>
  <si>
    <t>13511120</t>
  </si>
  <si>
    <t>ocel široká jakost S235JR 120x10mm</t>
  </si>
  <si>
    <t>471840293</t>
  </si>
  <si>
    <t>(0,53*8*9,42)/1000</t>
  </si>
  <si>
    <t>0,04*1,1 'Přepočtené koeficientem množství</t>
  </si>
  <si>
    <t>74</t>
  </si>
  <si>
    <t>998767104</t>
  </si>
  <si>
    <t>Přesun hmot tonážní pro zámečnické konstrukce v objektech v přes 24 do 36 m</t>
  </si>
  <si>
    <t>353053027</t>
  </si>
  <si>
    <t>75</t>
  </si>
  <si>
    <t>998767181</t>
  </si>
  <si>
    <t>Příplatek k přesunu hmot tonážní 767 prováděný bez použití mechanizace</t>
  </si>
  <si>
    <t>-185316096</t>
  </si>
  <si>
    <t>783</t>
  </si>
  <si>
    <t>Dokončovací práce - nátěry</t>
  </si>
  <si>
    <t>76</t>
  </si>
  <si>
    <t>783301311</t>
  </si>
  <si>
    <t>Odmaštění zámečnických konstrukcí vodou ředitelným odmašťovačem</t>
  </si>
  <si>
    <t>1911940547</t>
  </si>
  <si>
    <t>3*0,3*(1+2+2)</t>
  </si>
  <si>
    <t>77</t>
  </si>
  <si>
    <t>783301401</t>
  </si>
  <si>
    <t>Ometení zámečnických konstrukcí</t>
  </si>
  <si>
    <t>-1756401459</t>
  </si>
  <si>
    <t>78</t>
  </si>
  <si>
    <t>783324101</t>
  </si>
  <si>
    <t>Základní jednonásobný akrylátový nátěr zámečnických konstrukcí</t>
  </si>
  <si>
    <t>1622596050</t>
  </si>
  <si>
    <t>79</t>
  </si>
  <si>
    <t>783325101</t>
  </si>
  <si>
    <t>Mezinátěr jednonásobný akrylátový mezinátěr zámečnických konstrukcí</t>
  </si>
  <si>
    <t>-1878374463</t>
  </si>
  <si>
    <t>80</t>
  </si>
  <si>
    <t>783327101</t>
  </si>
  <si>
    <t>Krycí jednonásobný akrylátový nátěr zámečnických konstrukcí</t>
  </si>
  <si>
    <t>-1368859875</t>
  </si>
  <si>
    <t>784</t>
  </si>
  <si>
    <t>Dokončovací práce - malby a tapety</t>
  </si>
  <si>
    <t>81</t>
  </si>
  <si>
    <t>784111001</t>
  </si>
  <si>
    <t>Oprášení (ometení ) podkladu v místnostech v do 3,80 m</t>
  </si>
  <si>
    <t>-1962855801</t>
  </si>
  <si>
    <t>3,3*2*2*2</t>
  </si>
  <si>
    <t>82</t>
  </si>
  <si>
    <t>784111011</t>
  </si>
  <si>
    <t>Obroušení podkladu omítnutého v místnostech v do 3,80 m</t>
  </si>
  <si>
    <t>-954672159</t>
  </si>
  <si>
    <t>83</t>
  </si>
  <si>
    <t>784181121</t>
  </si>
  <si>
    <t>Hloubková jednonásobná bezbarvá penetrace podkladu v místnostech v do 3,80 m</t>
  </si>
  <si>
    <t>-1127735997</t>
  </si>
  <si>
    <t>84</t>
  </si>
  <si>
    <t>784211101</t>
  </si>
  <si>
    <t>Dvojnásobné bílé malby ze směsí za mokra výborně oděruvzdorných v místnostech v do 3,80 m</t>
  </si>
  <si>
    <t>-1076016859</t>
  </si>
  <si>
    <t>789</t>
  </si>
  <si>
    <t>Povrchové úpravy ocelových konstrukcí a technologických zařízení</t>
  </si>
  <si>
    <t>85</t>
  </si>
  <si>
    <t>789121220</t>
  </si>
  <si>
    <t>Oprášení ocelových konstrukcí třídy I</t>
  </si>
  <si>
    <t>349057044</t>
  </si>
  <si>
    <t>(0,905+0,15+0,65)*2*10</t>
  </si>
  <si>
    <t>1,122*2</t>
  </si>
  <si>
    <t>86</t>
  </si>
  <si>
    <t>789121240</t>
  </si>
  <si>
    <t>Odmaštění ocelových konstrukcí třídy I</t>
  </si>
  <si>
    <t>-1325040565</t>
  </si>
  <si>
    <t>87</t>
  </si>
  <si>
    <t>789121270</t>
  </si>
  <si>
    <t>Odrezivění odrezovačem ocelových konstrukcí třídy I</t>
  </si>
  <si>
    <t>-1732837986</t>
  </si>
  <si>
    <t>88</t>
  </si>
  <si>
    <t>789326445</t>
  </si>
  <si>
    <t>Protipožární jednosložkový vodou ředitelný nátěr ocelových konstrukcí třídy II tl přes 1100 do 1250 μm</t>
  </si>
  <si>
    <t>-660595532</t>
  </si>
  <si>
    <t>2 - Přezbrojení výtahů</t>
  </si>
  <si>
    <t>M - Práce a dodávky M</t>
  </si>
  <si>
    <t xml:space="preserve">    33-M - Montáže dopr.zaříz.,sklad. zař. a váh</t>
  </si>
  <si>
    <t>Práce a dodávky M</t>
  </si>
  <si>
    <t>33-M</t>
  </si>
  <si>
    <t>Montáže dopr.zaříz.,sklad. zař. a váh</t>
  </si>
  <si>
    <t>330030047R</t>
  </si>
  <si>
    <t>Přezbrojení výtahu TOV 900 na evakuační výtah TOVe 900</t>
  </si>
  <si>
    <t>-1946635782</t>
  </si>
  <si>
    <t>3 - Elektroinstalace</t>
  </si>
  <si>
    <t xml:space="preserve">    741 - Elektroinstalace - silnoproud</t>
  </si>
  <si>
    <t>HZS - Hodinové zúčtovací sazby</t>
  </si>
  <si>
    <t>741</t>
  </si>
  <si>
    <t>Elektroinstalace - silnoproud</t>
  </si>
  <si>
    <t>741120301</t>
  </si>
  <si>
    <t>Montáž vodič Cu izolovaný plný a laněný s PVC pláštěm žíla 0,55-16 mm2 pevně (např. CY, CHAH-V)</t>
  </si>
  <si>
    <t>1560015852</t>
  </si>
  <si>
    <t>kabely</t>
  </si>
  <si>
    <t>120+65+30+30</t>
  </si>
  <si>
    <t>2000000953</t>
  </si>
  <si>
    <t>PRAFlaDur-J P90-R 3x1,5 RE</t>
  </si>
  <si>
    <t>-1210846738</t>
  </si>
  <si>
    <t>30*1,1 'Přepočtené koeficientem množství</t>
  </si>
  <si>
    <t>2000000984</t>
  </si>
  <si>
    <t>PRAFlaDur-J P90-R 5x1,5 RE</t>
  </si>
  <si>
    <t>-1987220852</t>
  </si>
  <si>
    <t>2000000989</t>
  </si>
  <si>
    <t>PRAFlaDur-J P90-R 5x4 RE</t>
  </si>
  <si>
    <t>1065070495</t>
  </si>
  <si>
    <t>65*1,1 'Přepočtené koeficientem množství</t>
  </si>
  <si>
    <t>2000000985</t>
  </si>
  <si>
    <t>PRAFlaDur-J P90-R 5x10 RE</t>
  </si>
  <si>
    <t>229835339</t>
  </si>
  <si>
    <t>120</t>
  </si>
  <si>
    <t>120*1,1 'Přepočtené koeficientem množství</t>
  </si>
  <si>
    <t>741120403</t>
  </si>
  <si>
    <t>Montáž vodič Cu izolovaný drátovací plný a laněný žíla 10-16 mm2 v rozváděči (např. CY)</t>
  </si>
  <si>
    <t>-1714415359</t>
  </si>
  <si>
    <t>8500059000</t>
  </si>
  <si>
    <t>Vodič CYA H07V-K zelenožlutá 10 mm2</t>
  </si>
  <si>
    <t>1572888</t>
  </si>
  <si>
    <t>1*1,15 'Přepočtené koeficientem množství</t>
  </si>
  <si>
    <t>741122611</t>
  </si>
  <si>
    <t>Montáž kabel Cu plný kulatý žíla 3x1,5 až 6 mm2 uložený pevně (např. CYKY)</t>
  </si>
  <si>
    <t>-1906642880</t>
  </si>
  <si>
    <t>1257383004</t>
  </si>
  <si>
    <t>KABEL CYKY-J 3x1,5, KRUH 100M</t>
  </si>
  <si>
    <t>-1096974891</t>
  </si>
  <si>
    <t>60*1,15 'Přepočtené koeficientem množství</t>
  </si>
  <si>
    <t>741210004</t>
  </si>
  <si>
    <t>Montáž rozvodnice oceloplechová nebo plastová běžná do 150 kg</t>
  </si>
  <si>
    <t>834217569</t>
  </si>
  <si>
    <t>rozvaděče RP01 a RP02</t>
  </si>
  <si>
    <t>1000207370</t>
  </si>
  <si>
    <t>EATON 286659 BP-MF-600/7 Montážní rám, ŠxV=600x760</t>
  </si>
  <si>
    <t>325860723</t>
  </si>
  <si>
    <t>1000207403</t>
  </si>
  <si>
    <t>EATON 286701 BP-TBP-600-CE Horní+dolní panel, s výřezy, pár, šedý, Š=600</t>
  </si>
  <si>
    <t>-146904824</t>
  </si>
  <si>
    <t>1170568</t>
  </si>
  <si>
    <t>DESKA KABELU S=600 SEDA BP-FLP-600-2K</t>
  </si>
  <si>
    <t>1518592056</t>
  </si>
  <si>
    <t>1170569</t>
  </si>
  <si>
    <t>DESKA KABELU S=600 SEDA BP-FLP-600-BL</t>
  </si>
  <si>
    <t>603290407</t>
  </si>
  <si>
    <t>1170557</t>
  </si>
  <si>
    <t>BOCNI PANEL SEDA V=760 BPZ-SP-MSW-7</t>
  </si>
  <si>
    <t>pár</t>
  </si>
  <si>
    <t>-336213222</t>
  </si>
  <si>
    <t>1148125</t>
  </si>
  <si>
    <t>DRZAK KRYCICH DESEK V=650 BPZ-FPS/650</t>
  </si>
  <si>
    <t>40497949</t>
  </si>
  <si>
    <t>1000207418</t>
  </si>
  <si>
    <t>EATON 286719 BP-DS-600/7 Dveře plechové plné, otočný plast.zámek, IP30, šedá, ŠxV=600x760</t>
  </si>
  <si>
    <t>1406458786</t>
  </si>
  <si>
    <t>1170223</t>
  </si>
  <si>
    <t>SCHRANKA A4 NA DOKUMENTY LAB-BAG_A4</t>
  </si>
  <si>
    <t>814011351</t>
  </si>
  <si>
    <t>1214771</t>
  </si>
  <si>
    <t>LISTA PRO UCH. N/PE SVOREK BPZ-TSB-600</t>
  </si>
  <si>
    <t>-1987275897</t>
  </si>
  <si>
    <t>1170370</t>
  </si>
  <si>
    <t>DIN LISTA AL KRACENA BPZ-DINR24-600</t>
  </si>
  <si>
    <t>287264364</t>
  </si>
  <si>
    <t>1000206025</t>
  </si>
  <si>
    <t>EATON 116650 BPZ-TA/2 Držák lišty/mont desky, nastav.hloubka, sada 1pár</t>
  </si>
  <si>
    <t>-1225492189</t>
  </si>
  <si>
    <t>1191243</t>
  </si>
  <si>
    <t>DRZAK LISTY 2KS ZELENA BEL01</t>
  </si>
  <si>
    <t>-1699166111</t>
  </si>
  <si>
    <t>1191244</t>
  </si>
  <si>
    <t>DRZAK LISTY 2KS BILA BEL12</t>
  </si>
  <si>
    <t>-197978460</t>
  </si>
  <si>
    <t>1000206026</t>
  </si>
  <si>
    <t>EATON 116651 BPZ-TF/2 Držák DIN lišty, pevná hloubka, sada 1pár</t>
  </si>
  <si>
    <t>880441352</t>
  </si>
  <si>
    <t>1148082</t>
  </si>
  <si>
    <t>KRYCI DESKA SEDA BPZ-FP-600/150-45</t>
  </si>
  <si>
    <t>2061666064</t>
  </si>
  <si>
    <t>741231013</t>
  </si>
  <si>
    <t>Montáž svorkovnice do rozvaděčů - jistící</t>
  </si>
  <si>
    <t>-1047627367</t>
  </si>
  <si>
    <t>1188337</t>
  </si>
  <si>
    <t>SVORKOVNICE KL-29</t>
  </si>
  <si>
    <t>-1924838218</t>
  </si>
  <si>
    <t>1188332</t>
  </si>
  <si>
    <t>NOSIC SVORKOVNIC KT-3</t>
  </si>
  <si>
    <t>-441849423</t>
  </si>
  <si>
    <t>741320105</t>
  </si>
  <si>
    <t>Montáž jističů jednopólových nn do 25 A ve skříni se zapojením vodičů</t>
  </si>
  <si>
    <t>-2043333444</t>
  </si>
  <si>
    <t>1000123018</t>
  </si>
  <si>
    <t>EATON 262674 PL7-B10/1 Jistič PL7, char B, 1-pólový, Icn=10kA, In=10A</t>
  </si>
  <si>
    <t>-1472805435</t>
  </si>
  <si>
    <t>1190237</t>
  </si>
  <si>
    <t>JISTIC POMOCNYCH OBVODU PL7-B4/1-HS</t>
  </si>
  <si>
    <t>-1969066389</t>
  </si>
  <si>
    <t>741320165</t>
  </si>
  <si>
    <t>Montáž jističů třípólových nn do 25 A ve skříni se zapojením vodičů</t>
  </si>
  <si>
    <t>1090752545</t>
  </si>
  <si>
    <t>1183610</t>
  </si>
  <si>
    <t>JISTIC PL7-B10/3</t>
  </si>
  <si>
    <t>40409701</t>
  </si>
  <si>
    <t>1183606</t>
  </si>
  <si>
    <t>JISTIC PL7-B16/3</t>
  </si>
  <si>
    <t>64990125</t>
  </si>
  <si>
    <t>741320175</t>
  </si>
  <si>
    <t>Montáž jističů třípólových nn do 63 A ve skříni se zapojením vodičů</t>
  </si>
  <si>
    <t>2042497748</t>
  </si>
  <si>
    <t>doplnění stávajících rozvaděčů</t>
  </si>
  <si>
    <t>1000123138</t>
  </si>
  <si>
    <t>EATON 263392 PL7-B32/3 Jistič PL7, char B, 3-pólový, Icn=10kA, In=32A</t>
  </si>
  <si>
    <t>1296483049</t>
  </si>
  <si>
    <t>741330042</t>
  </si>
  <si>
    <t>Montáž stykač střídavý vestavný třípólový do 25 A se zapojením vodičů</t>
  </si>
  <si>
    <t>1207276899</t>
  </si>
  <si>
    <t>1215837</t>
  </si>
  <si>
    <t>INSTAL. STYKAC 25A 230V Z-SCH230/1/25-20</t>
  </si>
  <si>
    <t>-190412956</t>
  </si>
  <si>
    <t>741330043</t>
  </si>
  <si>
    <t>Montáž stykač střídavý vestavný třípólový do 40 A se zapojením vodičů</t>
  </si>
  <si>
    <t>-548765562</t>
  </si>
  <si>
    <t>1188299</t>
  </si>
  <si>
    <t>INSTAL. STYKAC 40A 230V Z-SCH230/40-40</t>
  </si>
  <si>
    <t>1353016395</t>
  </si>
  <si>
    <t>741361061R</t>
  </si>
  <si>
    <t>Montáž náhradních zdrojů elektrické energie</t>
  </si>
  <si>
    <t>-448564696</t>
  </si>
  <si>
    <t>UPS</t>
  </si>
  <si>
    <t>1485716R</t>
  </si>
  <si>
    <t>UPS MASTERYS Green Power, 30kVA/30kW pro V3</t>
  </si>
  <si>
    <t>-867191681</t>
  </si>
  <si>
    <t>1485717R</t>
  </si>
  <si>
    <t>UPS MASTERYS Green Power, 30kVA/30kW pro V1+CHÚC</t>
  </si>
  <si>
    <t>-772214059</t>
  </si>
  <si>
    <t>741370131</t>
  </si>
  <si>
    <t>Montáž svítidlo žárovkové průmysl nástěnné přisazené 1 zdroj s košem</t>
  </si>
  <si>
    <t>-2079041078</t>
  </si>
  <si>
    <t>doplnění svítidel ve výtahových šachtách</t>
  </si>
  <si>
    <t>1220201</t>
  </si>
  <si>
    <t>SVITIDLO OVAL SOP-60/B 60W E27 BILA IP44</t>
  </si>
  <si>
    <t>-1383082584</t>
  </si>
  <si>
    <t>741791111</t>
  </si>
  <si>
    <t>Montáž přepínače zdroje napájení</t>
  </si>
  <si>
    <t>977207655</t>
  </si>
  <si>
    <t>1511417R</t>
  </si>
  <si>
    <t>AUTOMATICKY PREPINAC SITI ATYS GM 40A/2P</t>
  </si>
  <si>
    <t>-134275945</t>
  </si>
  <si>
    <t>741810003</t>
  </si>
  <si>
    <t>Celková prohlídka elektrického rozvodu a zařízení přes 0,5 do 1 milionu Kč</t>
  </si>
  <si>
    <t>-1503395127</t>
  </si>
  <si>
    <t>741810011</t>
  </si>
  <si>
    <t>Příplatek k celkové prohlídce za každých dalších 500 000,- Kč</t>
  </si>
  <si>
    <t>1235976202</t>
  </si>
  <si>
    <t>741910412</t>
  </si>
  <si>
    <t>Montáž žlab kovový šířky do 100 mm bez víka</t>
  </si>
  <si>
    <t>-973538232</t>
  </si>
  <si>
    <t>nenormové kabelové trasy s funkční integritou</t>
  </si>
  <si>
    <t>1000292469</t>
  </si>
  <si>
    <t xml:space="preserve">KOPOS DZ 60X60 BF  ŽLAB KABELOVÝ DRÁTĚNÝ</t>
  </si>
  <si>
    <t>-1950181888</t>
  </si>
  <si>
    <t>80*1,1 'Přepočtené koeficientem množství</t>
  </si>
  <si>
    <t>1000291872</t>
  </si>
  <si>
    <t xml:space="preserve">KOPOS 5216E ZNM S  PŘÍCHYTKA TYP OMEGA 15-18 mm</t>
  </si>
  <si>
    <t>-176013877</t>
  </si>
  <si>
    <t>168</t>
  </si>
  <si>
    <t>168*1,1 'Přepočtené koeficientem množství</t>
  </si>
  <si>
    <t>1000291873</t>
  </si>
  <si>
    <t xml:space="preserve">KOPOS 5220 ZNM S  PŘÍCHYTKA TYP OMEGA 19-23 mm</t>
  </si>
  <si>
    <t>-160739487</t>
  </si>
  <si>
    <t>184</t>
  </si>
  <si>
    <t>184*1,1 'Přepočtené koeficientem množství</t>
  </si>
  <si>
    <t>1000291874</t>
  </si>
  <si>
    <t xml:space="preserve">KOPOS 5225 ZNM S  PŘÍCHYTKA TYP OMEGA 24-28 mm</t>
  </si>
  <si>
    <t>-1723239889</t>
  </si>
  <si>
    <t>1000292436</t>
  </si>
  <si>
    <t xml:space="preserve">KOPOS DZS/B F  SPOJKA</t>
  </si>
  <si>
    <t>-1718277280</t>
  </si>
  <si>
    <t>1000292439</t>
  </si>
  <si>
    <t xml:space="preserve">KOPOS DZZ/B F  ZÁVĚS</t>
  </si>
  <si>
    <t>-1553627123</t>
  </si>
  <si>
    <t>1233621</t>
  </si>
  <si>
    <t>KOTVA PROTIPOZARNI KPO 6X70 PO</t>
  </si>
  <si>
    <t>-453356022</t>
  </si>
  <si>
    <t>354</t>
  </si>
  <si>
    <t>354*1,1 'Přepočtené koeficientem množství</t>
  </si>
  <si>
    <t>1453677</t>
  </si>
  <si>
    <t>OZNACENI POZARNICH TRAS OPT CZ</t>
  </si>
  <si>
    <t>-1009303179</t>
  </si>
  <si>
    <t>7*1,1 'Přepočtené koeficientem množství</t>
  </si>
  <si>
    <t>741920301</t>
  </si>
  <si>
    <t>Ucpávka prostupu kabelového svazku povlakem stěna tl 100 mm zaplnění prostupu z 20% plocha otvoru 0,1 m2 požární odolnost EI 60</t>
  </si>
  <si>
    <t>-1718693252</t>
  </si>
  <si>
    <t>998741104</t>
  </si>
  <si>
    <t>Přesun hmot tonážní pro silnoproud v objektech v přes 24 do 36 m</t>
  </si>
  <si>
    <t>-1637593666</t>
  </si>
  <si>
    <t>HZS</t>
  </si>
  <si>
    <t>Hodinové zúčtovací sazby</t>
  </si>
  <si>
    <t>HZS2492</t>
  </si>
  <si>
    <t>Hodinová zúčtovací sazba pomocný dělník PSV</t>
  </si>
  <si>
    <t>hod</t>
  </si>
  <si>
    <t>512</t>
  </si>
  <si>
    <t>-1461513128</t>
  </si>
  <si>
    <t>demontáže stávajícího zařízení elektroinstalace</t>
  </si>
  <si>
    <t>4 - Vzduchotechnika</t>
  </si>
  <si>
    <t xml:space="preserve">    751 - Vzduchotechnika</t>
  </si>
  <si>
    <t>751</t>
  </si>
  <si>
    <t>751122394</t>
  </si>
  <si>
    <t>Montáž ventilátoru radiálního středotlakého potrubního základního přes 0,140 do 0,210 m2</t>
  </si>
  <si>
    <t>209702740</t>
  </si>
  <si>
    <t>600x350mm</t>
  </si>
  <si>
    <t>42917606R</t>
  </si>
  <si>
    <t>ventilátor radiální do čtyřhranného potrubí Elektrodesing ILT/4-315</t>
  </si>
  <si>
    <t>1260770804</t>
  </si>
  <si>
    <t>751398022</t>
  </si>
  <si>
    <t>Montáž větrací mřížky stěnové přes 0,040 do 0,100 m2</t>
  </si>
  <si>
    <t>-1761825695</t>
  </si>
  <si>
    <t>400x200mm</t>
  </si>
  <si>
    <t>315x315mm</t>
  </si>
  <si>
    <t>42972456R</t>
  </si>
  <si>
    <t>mřížka krycí s tahokovem pro čtyřhranné potrubí 400x200mm</t>
  </si>
  <si>
    <t>-588351464</t>
  </si>
  <si>
    <t>42972455R</t>
  </si>
  <si>
    <t>mřížka krycí s tahokovem pro čtyřhranné potrubí 315x315mm</t>
  </si>
  <si>
    <t>197867033</t>
  </si>
  <si>
    <t>751398051</t>
  </si>
  <si>
    <t>Montáž protidešťové žaluzie nebo žaluziové klapky na čtyřhranné potrubí do 0,150 m2</t>
  </si>
  <si>
    <t>-7284617</t>
  </si>
  <si>
    <t>42972917R</t>
  </si>
  <si>
    <t>samotížná žaluziová klapka, pozink, pro potrubí 315x315mm</t>
  </si>
  <si>
    <t>-1157330895</t>
  </si>
  <si>
    <t>751510013</t>
  </si>
  <si>
    <t>Vzduchotechnické potrubí z pozinkovaného plechu čtyřhranné s přírubou průřezu přes 0,07 do 0,13 m2</t>
  </si>
  <si>
    <t>-569663047</t>
  </si>
  <si>
    <t>0,25*2</t>
  </si>
  <si>
    <t>1,1+0,3+1+(0,4*2)+0,8</t>
  </si>
  <si>
    <t>751510014</t>
  </si>
  <si>
    <t>Vzduchotechnické potrubí z pozinkovaného plechu čtyřhranné s přírubou průřezu přes 0,13 do 0,28 m2</t>
  </si>
  <si>
    <t>1719644123</t>
  </si>
  <si>
    <t>500x400mm</t>
  </si>
  <si>
    <t>0,9+0,7+0,5+1</t>
  </si>
  <si>
    <t>800x200mm</t>
  </si>
  <si>
    <t>(1*5)+1</t>
  </si>
  <si>
    <t>751510015</t>
  </si>
  <si>
    <t>Vzduchotechnické potrubí z pozinkovaného plechu čtyřhranné s přírubou průřezu přes 0,28 do 0,50 m2</t>
  </si>
  <si>
    <t>-116367174</t>
  </si>
  <si>
    <t>900x355mm</t>
  </si>
  <si>
    <t>1,15</t>
  </si>
  <si>
    <t>751510862</t>
  </si>
  <si>
    <t>Demontáž vzduchotechnického potrubí plechového čtyřhranného s přírubou do suti průřezu přes 0,13 do 0,50 m2</t>
  </si>
  <si>
    <t>-131539660</t>
  </si>
  <si>
    <t>751511836</t>
  </si>
  <si>
    <t>Demontáž potrubí plechového skupiny II čtyřhranného s přírubou nebo bez příruby tloušťky plechu 1,5 mm průřezu přes 0,28 do 0,50 m2</t>
  </si>
  <si>
    <t>1791664986</t>
  </si>
  <si>
    <t>751512023</t>
  </si>
  <si>
    <t>Montáž potrubí plechového skupiny II čtyřhranného s přírubou tloušťky plechu 1,5 mm přes 0,28 do 0,50 m2</t>
  </si>
  <si>
    <t>1978426329</t>
  </si>
  <si>
    <t>751513826</t>
  </si>
  <si>
    <t>Demontáž škrtící klapky nebo zpětné klapky z plechového potrubí čtyřhranné s přírubou nebo bez příruby průřezu přes 0,280 do 0,560 m2</t>
  </si>
  <si>
    <t>909240793</t>
  </si>
  <si>
    <t>751514045R</t>
  </si>
  <si>
    <t>Montáž konce kovové na potrubí čtyřhranné kovové průřezu přes 0,13 do 0,28 m2</t>
  </si>
  <si>
    <t>-1269947134</t>
  </si>
  <si>
    <t xml:space="preserve">500x400mm </t>
  </si>
  <si>
    <t>42972288R</t>
  </si>
  <si>
    <t>sešikmený konec čtyřhranného potrubí Pz 500x400mm se sítí proti ptactvu a hlodavcům</t>
  </si>
  <si>
    <t>-669058136</t>
  </si>
  <si>
    <t>751514113</t>
  </si>
  <si>
    <t>Montáž oblouku do plechového potrubí čtyřhranného s přírubou přes 0,070 do 0,140 m2</t>
  </si>
  <si>
    <t>-264064173</t>
  </si>
  <si>
    <t>42982303</t>
  </si>
  <si>
    <t>oblouk čtyřhranný Pz průřez do 0,13m2</t>
  </si>
  <si>
    <t>-683742837</t>
  </si>
  <si>
    <t>751514114</t>
  </si>
  <si>
    <t>Montáž oblouku do plechového potrubí čtyřhranného s přírubou přes 0,140 do 0,210 m2</t>
  </si>
  <si>
    <t>-399191941</t>
  </si>
  <si>
    <t>42982304</t>
  </si>
  <si>
    <t>oblouk čtyřhranný Pz průřez do 0,28m2</t>
  </si>
  <si>
    <t>1718965525</t>
  </si>
  <si>
    <t>751514214</t>
  </si>
  <si>
    <t>Montáž kalhotového kusu nebo odbočky jednostranné do plechového potrubí čtyřhranného s přírubou přes 0,140 do 0,210 m2</t>
  </si>
  <si>
    <t>845576392</t>
  </si>
  <si>
    <t>500x400mm/600x350mm</t>
  </si>
  <si>
    <t>28654727R</t>
  </si>
  <si>
    <t>rozbočka T-kus 800x200mm, dvojitá redukce 400x200mm</t>
  </si>
  <si>
    <t>507121497</t>
  </si>
  <si>
    <t>751514413</t>
  </si>
  <si>
    <t>Montáž přechodu osového nebo pravoúhlého do plechového potrubí čtyřhranného s přírubou přes 0,070 do 0,140 m2</t>
  </si>
  <si>
    <t>427591041</t>
  </si>
  <si>
    <t>42982611R</t>
  </si>
  <si>
    <t xml:space="preserve">přechod čtyřhranný výškový (odskok) </t>
  </si>
  <si>
    <t>-1535732233</t>
  </si>
  <si>
    <t>751514414</t>
  </si>
  <si>
    <t>Montáž přechodu osového nebo pravoúhlého do plechového potrubí čtyřhranného s přírubou přes 0,140 do 0,210 m2</t>
  </si>
  <si>
    <t>1699951595</t>
  </si>
  <si>
    <t>42982610R</t>
  </si>
  <si>
    <t>-1409615087</t>
  </si>
  <si>
    <t>500x400mm, jímka na detektoru kouře</t>
  </si>
  <si>
    <t>751514415R</t>
  </si>
  <si>
    <t>Montáž přechodu nesouměrného do plechového potrubí čtyřhranného s přírubou přes 0,210 do 0,280 m2</t>
  </si>
  <si>
    <t>506415954</t>
  </si>
  <si>
    <t>600x350mm/800x200mm</t>
  </si>
  <si>
    <t>42982216R</t>
  </si>
  <si>
    <t>redukce nesouměrná čtyřhranného potrubí 500x400mm/600x350mm</t>
  </si>
  <si>
    <t>1576468563</t>
  </si>
  <si>
    <t>42982217R</t>
  </si>
  <si>
    <t>redukce nesouměrná čtyřhranného potrubí 600x350mm/800x200mm</t>
  </si>
  <si>
    <t>-539174441</t>
  </si>
  <si>
    <t>751514554</t>
  </si>
  <si>
    <t>Montáž spojky do plechového potrubí vnitřní, vnější pružné čtyřhranné s přírubou přes 0,210 do 0,280 m2</t>
  </si>
  <si>
    <t>2069904670</t>
  </si>
  <si>
    <t>42975320R</t>
  </si>
  <si>
    <t>spojka potrubí k ventilátoru pružná, Pz příruba 600x350mm</t>
  </si>
  <si>
    <t>-1189460758</t>
  </si>
  <si>
    <t>751514613</t>
  </si>
  <si>
    <t>Montáž škrtící klapky nebo zpětné klapky do plechového potrubí čtyřhranné s přírubou přes 0,070 do 0,140 m2</t>
  </si>
  <si>
    <t>1997513566</t>
  </si>
  <si>
    <t>42982457R</t>
  </si>
  <si>
    <t>klapka čtyřhranná regulační Pz 315x315mm manuální</t>
  </si>
  <si>
    <t>1022815722</t>
  </si>
  <si>
    <t>751514614</t>
  </si>
  <si>
    <t>Montáž škrtící klapky nebo zpětné klapky do plechového potrubí čtyřhranné s přírubou přes 0,140 do 0,210 m2</t>
  </si>
  <si>
    <t>-2001717568</t>
  </si>
  <si>
    <t>42982463R</t>
  </si>
  <si>
    <t>automatická uzavírací klapka čtyřhranná Pz 500x400mm se servopohonem</t>
  </si>
  <si>
    <t>-1252980868</t>
  </si>
  <si>
    <t>751514619</t>
  </si>
  <si>
    <t>Montáž škrtící klapky nebo zpětné klapky do plechového potrubí čtyřhranné s přírubou přes 0,490 do 0,560 m2</t>
  </si>
  <si>
    <t>1537560477</t>
  </si>
  <si>
    <t>751581211R</t>
  </si>
  <si>
    <t>Obklad čtyřhranného potrubí protipožárními EI 30</t>
  </si>
  <si>
    <t>-8460050</t>
  </si>
  <si>
    <t>27,5+6,3</t>
  </si>
  <si>
    <t>751581314</t>
  </si>
  <si>
    <t>Protipožární prostup stěnou čtyřhranného potrubí průřezu přes 0,07 do 0,13 m2</t>
  </si>
  <si>
    <t>-1131546882</t>
  </si>
  <si>
    <t>751581315</t>
  </si>
  <si>
    <t>Protipožární prostup stěnou čtyřhranného potrubí průřezu přes 0,13 do 0,28 m2</t>
  </si>
  <si>
    <t>-1550093010</t>
  </si>
  <si>
    <t>751581334</t>
  </si>
  <si>
    <t>Protipožární prostup stropem čtyřhranného potrubí průřezu přes 0,07 do 0,13 m2</t>
  </si>
  <si>
    <t>350786535</t>
  </si>
  <si>
    <t>42975114R</t>
  </si>
  <si>
    <t>spojovací, závěsný a těsnící materiál</t>
  </si>
  <si>
    <t>kpl</t>
  </si>
  <si>
    <t>-146891845</t>
  </si>
  <si>
    <t>998751103</t>
  </si>
  <si>
    <t>Přesun hmot tonážní pro vzduchotechniku v objektech výšky přes 24 do 36 m</t>
  </si>
  <si>
    <t>-1396241648</t>
  </si>
  <si>
    <t>998751181</t>
  </si>
  <si>
    <t>Příplatek k přesunu hmot tonážní 751 prováděný bez použití mechanizace pro jakoukoliv výšku objektu</t>
  </si>
  <si>
    <t>-1761731985</t>
  </si>
  <si>
    <t>5 - Elektrická požární signalizace</t>
  </si>
  <si>
    <t xml:space="preserve">    742 - Elektroinstalace - slaboproud</t>
  </si>
  <si>
    <t xml:space="preserve">    46-M - Zemní práce při extr.mont.pracích</t>
  </si>
  <si>
    <t>946111112</t>
  </si>
  <si>
    <t>Montáž pojízdných věží trubkových/dílcových š přes 0,6 do 0,9 m dl do 3,2 m v přes 1,5 do 2,5 m</t>
  </si>
  <si>
    <t>-1345652569</t>
  </si>
  <si>
    <t>946111212</t>
  </si>
  <si>
    <t>Příplatek k pojízdným věžím š přes 0,6 do 0,9 m dl do 3,2 m v do 2,5 m za první a ZKD den použití</t>
  </si>
  <si>
    <t>1327301458</t>
  </si>
  <si>
    <t>1*2 'Přepočtené koeficientem množství</t>
  </si>
  <si>
    <t>946111812</t>
  </si>
  <si>
    <t>Demontáž pojízdných věží trubkových/dílcových š přes 0,6 do 0,9 m dl do 3,2 m v přes 1,5 do 2,5 m</t>
  </si>
  <si>
    <t>792198727</t>
  </si>
  <si>
    <t>919794496</t>
  </si>
  <si>
    <t>-2079740529</t>
  </si>
  <si>
    <t>-41603379</t>
  </si>
  <si>
    <t>1,06*25 'Přepočtené koeficientem množství</t>
  </si>
  <si>
    <t>-2090823254</t>
  </si>
  <si>
    <t>742</t>
  </si>
  <si>
    <t>Elektroinstalace - slaboproud</t>
  </si>
  <si>
    <t>742110041</t>
  </si>
  <si>
    <t>Montáž lišt vkládacích pro slaboproud</t>
  </si>
  <si>
    <t>-1384493229</t>
  </si>
  <si>
    <t>1229280</t>
  </si>
  <si>
    <t>LISTA HRANATA 2M LHD 20X10HF HD</t>
  </si>
  <si>
    <t>1233722973</t>
  </si>
  <si>
    <t>25*1,05 'Přepočtené koeficientem množství</t>
  </si>
  <si>
    <t>10.074.483</t>
  </si>
  <si>
    <t>KOPOS Hmoždinka HM8</t>
  </si>
  <si>
    <t>-1864467675</t>
  </si>
  <si>
    <t>1188552</t>
  </si>
  <si>
    <t>HMOZDINKA DO DUTYCH STEN HL 8 XX</t>
  </si>
  <si>
    <t>500783143</t>
  </si>
  <si>
    <t>1030381473</t>
  </si>
  <si>
    <t>wpr8117 VR-ZH-PZ-4.5x60-ZZ vrut, zapuštěná hlava s křížovou drážkou Pozidrive, celý závit, 4,5x60, ž</t>
  </si>
  <si>
    <t>balení</t>
  </si>
  <si>
    <t>1736616979</t>
  </si>
  <si>
    <t>40/100</t>
  </si>
  <si>
    <t>0,4*1,1 'Přepočtené koeficientem množství</t>
  </si>
  <si>
    <t>HLT.2004199</t>
  </si>
  <si>
    <t>Průvleková kotva HSA-R M8x50</t>
  </si>
  <si>
    <t>-345136627</t>
  </si>
  <si>
    <t>8*1,05 'Přepočtené koeficientem množství</t>
  </si>
  <si>
    <t>742110522</t>
  </si>
  <si>
    <t>Montáž krabic pro slaboproud zapuštěných plastových odbočných ohniodolných čtyřhranných s víčkem</t>
  </si>
  <si>
    <t>-2141133735</t>
  </si>
  <si>
    <t>1000115106</t>
  </si>
  <si>
    <t>HLS HL K91/24P Krabice rozbočná 120x100x53 mm, 4x průchodka PVC, IP54, 2x keram. svorkovnice (3P/10m</t>
  </si>
  <si>
    <t>236604933</t>
  </si>
  <si>
    <t>742111001</t>
  </si>
  <si>
    <t>Montáž příchytky pro kabely samostatné ohniodolné pro slaboproud</t>
  </si>
  <si>
    <t>1708344662</t>
  </si>
  <si>
    <t>34571742</t>
  </si>
  <si>
    <t>příchytka kovová jednostranná s dírou, požárně odolná, průměr vodiče 8mm</t>
  </si>
  <si>
    <t>-781537129</t>
  </si>
  <si>
    <t>20*1,1 'Přepočtené koeficientem množství</t>
  </si>
  <si>
    <t>1030147548</t>
  </si>
  <si>
    <t>HLS HLP1_11_N Nastřelovací příchytka pro kabel pr. 11 mm, splňuje normu ČSN 73 0895, STN 92 0205: 2</t>
  </si>
  <si>
    <t>1092598391</t>
  </si>
  <si>
    <t>25*1,1 'Přepočtené koeficientem množství</t>
  </si>
  <si>
    <t>1314122</t>
  </si>
  <si>
    <t>NASTŘ.PŘÍCH.HL P1_10_N NA P90-R</t>
  </si>
  <si>
    <t>1493565233</t>
  </si>
  <si>
    <t>1000114299</t>
  </si>
  <si>
    <t>HLS HL S 7,5x102 Samofixační šroub příchytek HL P, 7,5x102mm, splňuje normu ČSN 73 0895, STN 92 0205</t>
  </si>
  <si>
    <t>-501431850</t>
  </si>
  <si>
    <t>742210081R</t>
  </si>
  <si>
    <t xml:space="preserve">Montáž integračního modulu </t>
  </si>
  <si>
    <t>-505746961</t>
  </si>
  <si>
    <t>ADI.0032749.URR</t>
  </si>
  <si>
    <t>modul BX O2i4 bez krytu</t>
  </si>
  <si>
    <t>-1151933344</t>
  </si>
  <si>
    <t>ADI.0032572.URR</t>
  </si>
  <si>
    <t>kryt modulu</t>
  </si>
  <si>
    <t>-1835073879</t>
  </si>
  <si>
    <t>742210128</t>
  </si>
  <si>
    <t>Montáž hlásiče plamene</t>
  </si>
  <si>
    <t>-1104490765</t>
  </si>
  <si>
    <t>ADI.0035417.URS</t>
  </si>
  <si>
    <t>SS200 analogový kouřový+teplotní+plamenný hlásič</t>
  </si>
  <si>
    <t>-421118927</t>
  </si>
  <si>
    <t>742210131</t>
  </si>
  <si>
    <t>Montáž soklu hlásiče nebo patice</t>
  </si>
  <si>
    <t>-1177376867</t>
  </si>
  <si>
    <t>ADI.0062746.URS</t>
  </si>
  <si>
    <t>Patice pro hlásič, IP65, EXE</t>
  </si>
  <si>
    <t>-90037613</t>
  </si>
  <si>
    <t>742210141</t>
  </si>
  <si>
    <t>Montáž adaptéru do potrubí VZT s venturiho trubicí</t>
  </si>
  <si>
    <t>-441954654</t>
  </si>
  <si>
    <t>59081339</t>
  </si>
  <si>
    <t>nástavec do VZT potrubí</t>
  </si>
  <si>
    <t>863112390</t>
  </si>
  <si>
    <t>742210171</t>
  </si>
  <si>
    <t>Montáž kabelu senzorového</t>
  </si>
  <si>
    <t>1464082920</t>
  </si>
  <si>
    <t>1140114</t>
  </si>
  <si>
    <t>KABEL JXFE-V 1X2X0,8 P90 B2CAS1D0</t>
  </si>
  <si>
    <t>1947326226</t>
  </si>
  <si>
    <t>55*1,2 'Přepočtené koeficientem množství</t>
  </si>
  <si>
    <t>742210421R</t>
  </si>
  <si>
    <t>Programování a oživení systému EPS</t>
  </si>
  <si>
    <t>-67400004</t>
  </si>
  <si>
    <t>742210503</t>
  </si>
  <si>
    <t>Provedení koordinační funkční zkoušky EPS</t>
  </si>
  <si>
    <t>-1425614297</t>
  </si>
  <si>
    <t>742210521R</t>
  </si>
  <si>
    <t>Výchozí revize systému EPS</t>
  </si>
  <si>
    <t>776991751</t>
  </si>
  <si>
    <t>998742205</t>
  </si>
  <si>
    <t>Přesun hmot procentní pro slaboproud v objektech v do 48 m</t>
  </si>
  <si>
    <t>%</t>
  </si>
  <si>
    <t>-594890681</t>
  </si>
  <si>
    <t>46-M</t>
  </si>
  <si>
    <t>Zemní práce při extr.mont.pracích</t>
  </si>
  <si>
    <t>468081413</t>
  </si>
  <si>
    <t>Vybourání otvorů pro elektroinstalace ve zdivu betonovém pl do 0,02 m2 tl přes 30 do 45 cm</t>
  </si>
  <si>
    <t>-791100989</t>
  </si>
  <si>
    <t>468101121</t>
  </si>
  <si>
    <t>Vysekání rýh pro montáž trubek a kabelů ve zdivu betonovém hl přes 3 do 5 cm a š do 5 cm</t>
  </si>
  <si>
    <t>-1399715063</t>
  </si>
  <si>
    <t>190</t>
  </si>
  <si>
    <t>HZS4232</t>
  </si>
  <si>
    <t>Hodinová zúčtovací sazba technik odborný</t>
  </si>
  <si>
    <t>1403268903</t>
  </si>
  <si>
    <t xml:space="preserve">zaškolení obsluhy </t>
  </si>
  <si>
    <t>6 -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</si>
  <si>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</si>
  <si>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</si>
  <si>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</si>
  <si>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</si>
  <si>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 xml:space="preserve">    VRN8 - Přesun stavebních kapacit</t>
  </si>
  <si>
    <t xml:space="preserve">    VRN9 - Ostatní náklady</t>
  </si>
  <si>
    <t>VRN</t>
  </si>
  <si>
    <t>VRN1</t>
  </si>
  <si>
    <t>Průzkumné, geodetické a projektové práce</t>
  </si>
  <si>
    <t>013254000</t>
  </si>
  <si>
    <t>Dokumentace skutečného provedení stavby</t>
  </si>
  <si>
    <t>soub</t>
  </si>
  <si>
    <t>1024</t>
  </si>
  <si>
    <t>893574505</t>
  </si>
  <si>
    <t>013294000</t>
  </si>
  <si>
    <t>Ostatní dokumentace</t>
  </si>
  <si>
    <t>315529347</t>
  </si>
  <si>
    <t>provozní kniha EPS</t>
  </si>
  <si>
    <t>VRN3</t>
  </si>
  <si>
    <t>Zařízení staveniště</t>
  </si>
  <si>
    <t>030001000</t>
  </si>
  <si>
    <t>324976368</t>
  </si>
  <si>
    <t>034203000</t>
  </si>
  <si>
    <t>Opatření na ochranu proti prachu</t>
  </si>
  <si>
    <t>1609571624</t>
  </si>
  <si>
    <t>034503000</t>
  </si>
  <si>
    <t>Informační tabule na staveništi</t>
  </si>
  <si>
    <t>-710622173</t>
  </si>
  <si>
    <t>VRN5</t>
  </si>
  <si>
    <t>Finanční náklady</t>
  </si>
  <si>
    <t>052002000</t>
  </si>
  <si>
    <t>Finanční rezerva</t>
  </si>
  <si>
    <t>1971095477</t>
  </si>
  <si>
    <t>VRN8</t>
  </si>
  <si>
    <t>Přesun stavebních kapacit</t>
  </si>
  <si>
    <t>081002000</t>
  </si>
  <si>
    <t>Doprava zaměstnanců</t>
  </si>
  <si>
    <t>-1578093874</t>
  </si>
  <si>
    <t>VRN9</t>
  </si>
  <si>
    <t>Ostatní náklady</t>
  </si>
  <si>
    <t>091704000</t>
  </si>
  <si>
    <t>Náklady na údržbu</t>
  </si>
  <si>
    <t>204146863</t>
  </si>
  <si>
    <t>každodenní úklid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</si>
</sst>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22" xfId="0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26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31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26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31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35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36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37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38</v>
      </c>
      <c r="E29" s="47"/>
      <c r="F29" s="32" t="s">
        <v>39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40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41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42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43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44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45</v>
      </c>
      <c r="U35" s="54"/>
      <c r="V35" s="54"/>
      <c r="W35" s="54"/>
      <c r="X35" s="56" t="s">
        <v>46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47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48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49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50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49</v>
      </c>
      <c r="AI60" s="42"/>
      <c r="AJ60" s="42"/>
      <c r="AK60" s="42"/>
      <c r="AL60" s="42"/>
      <c r="AM60" s="64" t="s">
        <v>50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51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52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49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50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49</v>
      </c>
      <c r="AI75" s="42"/>
      <c r="AJ75" s="42"/>
      <c r="AK75" s="42"/>
      <c r="AL75" s="42"/>
      <c r="AM75" s="64" t="s">
        <v>50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53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1/12/2022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Evakuační výtah v domově pro seniory - Písečná 5062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Chomutov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 "","",AN8)</f>
        <v>14. 12. 2022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54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32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55</v>
      </c>
      <c r="D92" s="94"/>
      <c r="E92" s="94"/>
      <c r="F92" s="94"/>
      <c r="G92" s="94"/>
      <c r="H92" s="95"/>
      <c r="I92" s="96" t="s">
        <v>56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57</v>
      </c>
      <c r="AH92" s="94"/>
      <c r="AI92" s="94"/>
      <c r="AJ92" s="94"/>
      <c r="AK92" s="94"/>
      <c r="AL92" s="94"/>
      <c r="AM92" s="94"/>
      <c r="AN92" s="96" t="s">
        <v>58</v>
      </c>
      <c r="AO92" s="94"/>
      <c r="AP92" s="98"/>
      <c r="AQ92" s="99" t="s">
        <v>59</v>
      </c>
      <c r="AR92" s="44"/>
      <c r="AS92" s="100" t="s">
        <v>60</v>
      </c>
      <c r="AT92" s="101" t="s">
        <v>61</v>
      </c>
      <c r="AU92" s="101" t="s">
        <v>62</v>
      </c>
      <c r="AV92" s="101" t="s">
        <v>63</v>
      </c>
      <c r="AW92" s="101" t="s">
        <v>64</v>
      </c>
      <c r="AX92" s="101" t="s">
        <v>65</v>
      </c>
      <c r="AY92" s="101" t="s">
        <v>66</v>
      </c>
      <c r="AZ92" s="101" t="s">
        <v>67</v>
      </c>
      <c r="BA92" s="101" t="s">
        <v>68</v>
      </c>
      <c r="BB92" s="101" t="s">
        <v>69</v>
      </c>
      <c r="BC92" s="101" t="s">
        <v>70</v>
      </c>
      <c r="BD92" s="102" t="s">
        <v>71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72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ROUND(SUM(AG95:AG100),2)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ROUND(SUM(AS95:AS100),2)</f>
        <v>0</v>
      </c>
      <c r="AT94" s="114">
        <f>ROUND(SUM(AV94:AW94),2)</f>
        <v>0</v>
      </c>
      <c r="AU94" s="115">
        <f>ROUND(SUM(AU95:AU100),5)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ROUND(SUM(AZ95:AZ100),2)</f>
        <v>0</v>
      </c>
      <c r="BA94" s="114">
        <f>ROUND(SUM(BA95:BA100),2)</f>
        <v>0</v>
      </c>
      <c r="BB94" s="114">
        <f>ROUND(SUM(BB95:BB100),2)</f>
        <v>0</v>
      </c>
      <c r="BC94" s="114">
        <f>ROUND(SUM(BC95:BC100),2)</f>
        <v>0</v>
      </c>
      <c r="BD94" s="116">
        <f>ROUND(SUM(BD95:BD100),2)</f>
        <v>0</v>
      </c>
      <c r="BE94" s="6"/>
      <c r="BS94" s="117" t="s">
        <v>73</v>
      </c>
      <c r="BT94" s="117" t="s">
        <v>74</v>
      </c>
      <c r="BU94" s="118" t="s">
        <v>75</v>
      </c>
      <c r="BV94" s="117" t="s">
        <v>76</v>
      </c>
      <c r="BW94" s="117" t="s">
        <v>5</v>
      </c>
      <c r="BX94" s="117" t="s">
        <v>77</v>
      </c>
      <c r="CL94" s="117" t="s">
        <v>1</v>
      </c>
    </row>
    <row r="95" s="7" customFormat="1" ht="16.5" customHeight="1">
      <c r="A95" s="119" t="s">
        <v>78</v>
      </c>
      <c r="B95" s="120"/>
      <c r="C95" s="121"/>
      <c r="D95" s="122" t="s">
        <v>79</v>
      </c>
      <c r="E95" s="122"/>
      <c r="F95" s="122"/>
      <c r="G95" s="122"/>
      <c r="H95" s="122"/>
      <c r="I95" s="123"/>
      <c r="J95" s="122" t="s">
        <v>80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'1 - Stavební část'!J30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81</v>
      </c>
      <c r="AR95" s="126"/>
      <c r="AS95" s="127">
        <v>0</v>
      </c>
      <c r="AT95" s="128">
        <f>ROUND(SUM(AV95:AW95),2)</f>
        <v>0</v>
      </c>
      <c r="AU95" s="129">
        <f>'1 - Stavební část'!P130</f>
        <v>0</v>
      </c>
      <c r="AV95" s="128">
        <f>'1 - Stavební část'!J33</f>
        <v>0</v>
      </c>
      <c r="AW95" s="128">
        <f>'1 - Stavební část'!J34</f>
        <v>0</v>
      </c>
      <c r="AX95" s="128">
        <f>'1 - Stavební část'!J35</f>
        <v>0</v>
      </c>
      <c r="AY95" s="128">
        <f>'1 - Stavební část'!J36</f>
        <v>0</v>
      </c>
      <c r="AZ95" s="128">
        <f>'1 - Stavební část'!F33</f>
        <v>0</v>
      </c>
      <c r="BA95" s="128">
        <f>'1 - Stavební část'!F34</f>
        <v>0</v>
      </c>
      <c r="BB95" s="128">
        <f>'1 - Stavební část'!F35</f>
        <v>0</v>
      </c>
      <c r="BC95" s="128">
        <f>'1 - Stavební část'!F36</f>
        <v>0</v>
      </c>
      <c r="BD95" s="130">
        <f>'1 - Stavební část'!F37</f>
        <v>0</v>
      </c>
      <c r="BE95" s="7"/>
      <c r="BT95" s="131" t="s">
        <v>79</v>
      </c>
      <c r="BV95" s="131" t="s">
        <v>76</v>
      </c>
      <c r="BW95" s="131" t="s">
        <v>82</v>
      </c>
      <c r="BX95" s="131" t="s">
        <v>5</v>
      </c>
      <c r="CL95" s="131" t="s">
        <v>1</v>
      </c>
      <c r="CM95" s="131" t="s">
        <v>79</v>
      </c>
    </row>
    <row r="96" s="7" customFormat="1" ht="16.5" customHeight="1">
      <c r="A96" s="119" t="s">
        <v>78</v>
      </c>
      <c r="B96" s="120"/>
      <c r="C96" s="121"/>
      <c r="D96" s="122" t="s">
        <v>83</v>
      </c>
      <c r="E96" s="122"/>
      <c r="F96" s="122"/>
      <c r="G96" s="122"/>
      <c r="H96" s="122"/>
      <c r="I96" s="123"/>
      <c r="J96" s="122" t="s">
        <v>84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'2 - Přezbrojení výtahů'!J30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81</v>
      </c>
      <c r="AR96" s="126"/>
      <c r="AS96" s="127">
        <v>0</v>
      </c>
      <c r="AT96" s="128">
        <f>ROUND(SUM(AV96:AW96),2)</f>
        <v>0</v>
      </c>
      <c r="AU96" s="129">
        <f>'2 - Přezbrojení výtahů'!P118</f>
        <v>0</v>
      </c>
      <c r="AV96" s="128">
        <f>'2 - Přezbrojení výtahů'!J33</f>
        <v>0</v>
      </c>
      <c r="AW96" s="128">
        <f>'2 - Přezbrojení výtahů'!J34</f>
        <v>0</v>
      </c>
      <c r="AX96" s="128">
        <f>'2 - Přezbrojení výtahů'!J35</f>
        <v>0</v>
      </c>
      <c r="AY96" s="128">
        <f>'2 - Přezbrojení výtahů'!J36</f>
        <v>0</v>
      </c>
      <c r="AZ96" s="128">
        <f>'2 - Přezbrojení výtahů'!F33</f>
        <v>0</v>
      </c>
      <c r="BA96" s="128">
        <f>'2 - Přezbrojení výtahů'!F34</f>
        <v>0</v>
      </c>
      <c r="BB96" s="128">
        <f>'2 - Přezbrojení výtahů'!F35</f>
        <v>0</v>
      </c>
      <c r="BC96" s="128">
        <f>'2 - Přezbrojení výtahů'!F36</f>
        <v>0</v>
      </c>
      <c r="BD96" s="130">
        <f>'2 - Přezbrojení výtahů'!F37</f>
        <v>0</v>
      </c>
      <c r="BE96" s="7"/>
      <c r="BT96" s="131" t="s">
        <v>79</v>
      </c>
      <c r="BV96" s="131" t="s">
        <v>76</v>
      </c>
      <c r="BW96" s="131" t="s">
        <v>85</v>
      </c>
      <c r="BX96" s="131" t="s">
        <v>5</v>
      </c>
      <c r="CL96" s="131" t="s">
        <v>1</v>
      </c>
      <c r="CM96" s="131" t="s">
        <v>79</v>
      </c>
    </row>
    <row r="97" s="7" customFormat="1" ht="16.5" customHeight="1">
      <c r="A97" s="119" t="s">
        <v>78</v>
      </c>
      <c r="B97" s="120"/>
      <c r="C97" s="121"/>
      <c r="D97" s="122" t="s">
        <v>86</v>
      </c>
      <c r="E97" s="122"/>
      <c r="F97" s="122"/>
      <c r="G97" s="122"/>
      <c r="H97" s="122"/>
      <c r="I97" s="123"/>
      <c r="J97" s="122" t="s">
        <v>87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'3 - Elektroinstalace'!J30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81</v>
      </c>
      <c r="AR97" s="126"/>
      <c r="AS97" s="127">
        <v>0</v>
      </c>
      <c r="AT97" s="128">
        <f>ROUND(SUM(AV97:AW97),2)</f>
        <v>0</v>
      </c>
      <c r="AU97" s="129">
        <f>'3 - Elektroinstalace'!P119</f>
        <v>0</v>
      </c>
      <c r="AV97" s="128">
        <f>'3 - Elektroinstalace'!J33</f>
        <v>0</v>
      </c>
      <c r="AW97" s="128">
        <f>'3 - Elektroinstalace'!J34</f>
        <v>0</v>
      </c>
      <c r="AX97" s="128">
        <f>'3 - Elektroinstalace'!J35</f>
        <v>0</v>
      </c>
      <c r="AY97" s="128">
        <f>'3 - Elektroinstalace'!J36</f>
        <v>0</v>
      </c>
      <c r="AZ97" s="128">
        <f>'3 - Elektroinstalace'!F33</f>
        <v>0</v>
      </c>
      <c r="BA97" s="128">
        <f>'3 - Elektroinstalace'!F34</f>
        <v>0</v>
      </c>
      <c r="BB97" s="128">
        <f>'3 - Elektroinstalace'!F35</f>
        <v>0</v>
      </c>
      <c r="BC97" s="128">
        <f>'3 - Elektroinstalace'!F36</f>
        <v>0</v>
      </c>
      <c r="BD97" s="130">
        <f>'3 - Elektroinstalace'!F37</f>
        <v>0</v>
      </c>
      <c r="BE97" s="7"/>
      <c r="BT97" s="131" t="s">
        <v>79</v>
      </c>
      <c r="BV97" s="131" t="s">
        <v>76</v>
      </c>
      <c r="BW97" s="131" t="s">
        <v>88</v>
      </c>
      <c r="BX97" s="131" t="s">
        <v>5</v>
      </c>
      <c r="CL97" s="131" t="s">
        <v>1</v>
      </c>
      <c r="CM97" s="131" t="s">
        <v>79</v>
      </c>
    </row>
    <row r="98" s="7" customFormat="1" ht="16.5" customHeight="1">
      <c r="A98" s="119" t="s">
        <v>78</v>
      </c>
      <c r="B98" s="120"/>
      <c r="C98" s="121"/>
      <c r="D98" s="122" t="s">
        <v>89</v>
      </c>
      <c r="E98" s="122"/>
      <c r="F98" s="122"/>
      <c r="G98" s="122"/>
      <c r="H98" s="122"/>
      <c r="I98" s="123"/>
      <c r="J98" s="122" t="s">
        <v>90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'4 - Vzduchotechnika'!J30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81</v>
      </c>
      <c r="AR98" s="126"/>
      <c r="AS98" s="127">
        <v>0</v>
      </c>
      <c r="AT98" s="128">
        <f>ROUND(SUM(AV98:AW98),2)</f>
        <v>0</v>
      </c>
      <c r="AU98" s="129">
        <f>'4 - Vzduchotechnika'!P118</f>
        <v>0</v>
      </c>
      <c r="AV98" s="128">
        <f>'4 - Vzduchotechnika'!J33</f>
        <v>0</v>
      </c>
      <c r="AW98" s="128">
        <f>'4 - Vzduchotechnika'!J34</f>
        <v>0</v>
      </c>
      <c r="AX98" s="128">
        <f>'4 - Vzduchotechnika'!J35</f>
        <v>0</v>
      </c>
      <c r="AY98" s="128">
        <f>'4 - Vzduchotechnika'!J36</f>
        <v>0</v>
      </c>
      <c r="AZ98" s="128">
        <f>'4 - Vzduchotechnika'!F33</f>
        <v>0</v>
      </c>
      <c r="BA98" s="128">
        <f>'4 - Vzduchotechnika'!F34</f>
        <v>0</v>
      </c>
      <c r="BB98" s="128">
        <f>'4 - Vzduchotechnika'!F35</f>
        <v>0</v>
      </c>
      <c r="BC98" s="128">
        <f>'4 - Vzduchotechnika'!F36</f>
        <v>0</v>
      </c>
      <c r="BD98" s="130">
        <f>'4 - Vzduchotechnika'!F37</f>
        <v>0</v>
      </c>
      <c r="BE98" s="7"/>
      <c r="BT98" s="131" t="s">
        <v>79</v>
      </c>
      <c r="BV98" s="131" t="s">
        <v>76</v>
      </c>
      <c r="BW98" s="131" t="s">
        <v>91</v>
      </c>
      <c r="BX98" s="131" t="s">
        <v>5</v>
      </c>
      <c r="CL98" s="131" t="s">
        <v>1</v>
      </c>
      <c r="CM98" s="131" t="s">
        <v>79</v>
      </c>
    </row>
    <row r="99" s="7" customFormat="1" ht="16.5" customHeight="1">
      <c r="A99" s="119" t="s">
        <v>78</v>
      </c>
      <c r="B99" s="120"/>
      <c r="C99" s="121"/>
      <c r="D99" s="122" t="s">
        <v>92</v>
      </c>
      <c r="E99" s="122"/>
      <c r="F99" s="122"/>
      <c r="G99" s="122"/>
      <c r="H99" s="122"/>
      <c r="I99" s="123"/>
      <c r="J99" s="122" t="s">
        <v>93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'5 - Elektrická požární si...'!J30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81</v>
      </c>
      <c r="AR99" s="126"/>
      <c r="AS99" s="127">
        <v>0</v>
      </c>
      <c r="AT99" s="128">
        <f>ROUND(SUM(AV99:AW99),2)</f>
        <v>0</v>
      </c>
      <c r="AU99" s="129">
        <f>'5 - Elektrická požární si...'!P124</f>
        <v>0</v>
      </c>
      <c r="AV99" s="128">
        <f>'5 - Elektrická požární si...'!J33</f>
        <v>0</v>
      </c>
      <c r="AW99" s="128">
        <f>'5 - Elektrická požární si...'!J34</f>
        <v>0</v>
      </c>
      <c r="AX99" s="128">
        <f>'5 - Elektrická požární si...'!J35</f>
        <v>0</v>
      </c>
      <c r="AY99" s="128">
        <f>'5 - Elektrická požární si...'!J36</f>
        <v>0</v>
      </c>
      <c r="AZ99" s="128">
        <f>'5 - Elektrická požární si...'!F33</f>
        <v>0</v>
      </c>
      <c r="BA99" s="128">
        <f>'5 - Elektrická požární si...'!F34</f>
        <v>0</v>
      </c>
      <c r="BB99" s="128">
        <f>'5 - Elektrická požární si...'!F35</f>
        <v>0</v>
      </c>
      <c r="BC99" s="128">
        <f>'5 - Elektrická požární si...'!F36</f>
        <v>0</v>
      </c>
      <c r="BD99" s="130">
        <f>'5 - Elektrická požární si...'!F37</f>
        <v>0</v>
      </c>
      <c r="BE99" s="7"/>
      <c r="BT99" s="131" t="s">
        <v>79</v>
      </c>
      <c r="BV99" s="131" t="s">
        <v>76</v>
      </c>
      <c r="BW99" s="131" t="s">
        <v>94</v>
      </c>
      <c r="BX99" s="131" t="s">
        <v>5</v>
      </c>
      <c r="CL99" s="131" t="s">
        <v>1</v>
      </c>
      <c r="CM99" s="131" t="s">
        <v>79</v>
      </c>
    </row>
    <row r="100" s="7" customFormat="1" ht="16.5" customHeight="1">
      <c r="A100" s="119" t="s">
        <v>78</v>
      </c>
      <c r="B100" s="120"/>
      <c r="C100" s="121"/>
      <c r="D100" s="122" t="s">
        <v>95</v>
      </c>
      <c r="E100" s="122"/>
      <c r="F100" s="122"/>
      <c r="G100" s="122"/>
      <c r="H100" s="122"/>
      <c r="I100" s="123"/>
      <c r="J100" s="122" t="s">
        <v>96</v>
      </c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4">
        <f>'6 - Vedlejší rozpočtové n...'!J30</f>
        <v>0</v>
      </c>
      <c r="AH100" s="123"/>
      <c r="AI100" s="123"/>
      <c r="AJ100" s="123"/>
      <c r="AK100" s="123"/>
      <c r="AL100" s="123"/>
      <c r="AM100" s="123"/>
      <c r="AN100" s="124">
        <f>SUM(AG100,AT100)</f>
        <v>0</v>
      </c>
      <c r="AO100" s="123"/>
      <c r="AP100" s="123"/>
      <c r="AQ100" s="125" t="s">
        <v>81</v>
      </c>
      <c r="AR100" s="126"/>
      <c r="AS100" s="132">
        <v>0</v>
      </c>
      <c r="AT100" s="133">
        <f>ROUND(SUM(AV100:AW100),2)</f>
        <v>0</v>
      </c>
      <c r="AU100" s="134">
        <f>'6 - Vedlejší rozpočtové n...'!P122</f>
        <v>0</v>
      </c>
      <c r="AV100" s="133">
        <f>'6 - Vedlejší rozpočtové n...'!J33</f>
        <v>0</v>
      </c>
      <c r="AW100" s="133">
        <f>'6 - Vedlejší rozpočtové n...'!J34</f>
        <v>0</v>
      </c>
      <c r="AX100" s="133">
        <f>'6 - Vedlejší rozpočtové n...'!J35</f>
        <v>0</v>
      </c>
      <c r="AY100" s="133">
        <f>'6 - Vedlejší rozpočtové n...'!J36</f>
        <v>0</v>
      </c>
      <c r="AZ100" s="133">
        <f>'6 - Vedlejší rozpočtové n...'!F33</f>
        <v>0</v>
      </c>
      <c r="BA100" s="133">
        <f>'6 - Vedlejší rozpočtové n...'!F34</f>
        <v>0</v>
      </c>
      <c r="BB100" s="133">
        <f>'6 - Vedlejší rozpočtové n...'!F35</f>
        <v>0</v>
      </c>
      <c r="BC100" s="133">
        <f>'6 - Vedlejší rozpočtové n...'!F36</f>
        <v>0</v>
      </c>
      <c r="BD100" s="135">
        <f>'6 - Vedlejší rozpočtové n...'!F37</f>
        <v>0</v>
      </c>
      <c r="BE100" s="7"/>
      <c r="BT100" s="131" t="s">
        <v>79</v>
      </c>
      <c r="BV100" s="131" t="s">
        <v>76</v>
      </c>
      <c r="BW100" s="131" t="s">
        <v>97</v>
      </c>
      <c r="BX100" s="131" t="s">
        <v>5</v>
      </c>
      <c r="CL100" s="131" t="s">
        <v>1</v>
      </c>
      <c r="CM100" s="131" t="s">
        <v>79</v>
      </c>
    </row>
    <row r="101" s="2" customFormat="1" ht="30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4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="2" customFormat="1" ht="6.96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44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</sheetData>
  <sheetProtection sheet="1" formatColumns="0" formatRows="0" objects="1" scenarios="1" spinCount="100000" saltValue="Dk3poR+rPqPJeHzHxo7YxSav10nKGQOefOZlgrvEZU5NzwEpRXDa7qSnINxF2oTxFpIGvQx+UawQOKWKSMCojQ==" hashValue="fzGazjFkeT02E+xYEApNQNgO7jBjOXqBDpcLJ/zcCb0GMdXg+PJF8lMuSsWBbdZUXn68wrtukBKUu0SCMVHF0Q==" algorithmName="SHA-512" password="CC35"/>
  <mergeCells count="62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1 - Stavební část'!C2" display="/"/>
    <hyperlink ref="A96" location="'2 - Přezbrojení výtahů'!C2" display="/"/>
    <hyperlink ref="A97" location="'3 - Elektroinstalace'!C2" display="/"/>
    <hyperlink ref="A98" location="'4 - Vzduchotechnika'!C2" display="/"/>
    <hyperlink ref="A99" location="'5 - Elektrická požární si...'!C2" display="/"/>
    <hyperlink ref="A100" location="'6 - Vedlejší rozpočtové n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79</v>
      </c>
    </row>
    <row r="4" s="1" customFormat="1" ht="24.96" customHeight="1">
      <c r="B4" s="20"/>
      <c r="D4" s="138" t="s">
        <v>98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16.5" customHeight="1">
      <c r="B7" s="20"/>
      <c r="E7" s="141" t="str">
        <f>'Rekapitulace stavby'!K6</f>
        <v>Evakuační výtah v domově pro seniory - Písečná 5062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99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100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14. 12. 2022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33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34</v>
      </c>
      <c r="E30" s="38"/>
      <c r="F30" s="38"/>
      <c r="G30" s="38"/>
      <c r="H30" s="38"/>
      <c r="I30" s="38"/>
      <c r="J30" s="151">
        <f>ROUND(J130,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36</v>
      </c>
      <c r="G32" s="38"/>
      <c r="H32" s="38"/>
      <c r="I32" s="152" t="s">
        <v>35</v>
      </c>
      <c r="J32" s="152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38</v>
      </c>
      <c r="E33" s="140" t="s">
        <v>39</v>
      </c>
      <c r="F33" s="154">
        <f>ROUND((SUM(BE130:BE438)),  2)</f>
        <v>0</v>
      </c>
      <c r="G33" s="38"/>
      <c r="H33" s="38"/>
      <c r="I33" s="155">
        <v>0.20999999999999999</v>
      </c>
      <c r="J33" s="154">
        <f>ROUND(((SUM(BE130:BE438))*I33),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40</v>
      </c>
      <c r="F34" s="154">
        <f>ROUND((SUM(BF130:BF438)),  2)</f>
        <v>0</v>
      </c>
      <c r="G34" s="38"/>
      <c r="H34" s="38"/>
      <c r="I34" s="155">
        <v>0.14999999999999999</v>
      </c>
      <c r="J34" s="154">
        <f>ROUND(((SUM(BF130:BF438))*I34),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41</v>
      </c>
      <c r="F35" s="154">
        <f>ROUND((SUM(BG130:BG438)),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42</v>
      </c>
      <c r="F36" s="154">
        <f>ROUND((SUM(BH130:BH438)),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43</v>
      </c>
      <c r="F37" s="154">
        <f>ROUND((SUM(BI130:BI438)),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47</v>
      </c>
      <c r="E50" s="164"/>
      <c r="F50" s="164"/>
      <c r="G50" s="163" t="s">
        <v>48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49</v>
      </c>
      <c r="E61" s="166"/>
      <c r="F61" s="167" t="s">
        <v>50</v>
      </c>
      <c r="G61" s="165" t="s">
        <v>49</v>
      </c>
      <c r="H61" s="166"/>
      <c r="I61" s="166"/>
      <c r="J61" s="168" t="s">
        <v>50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51</v>
      </c>
      <c r="E65" s="169"/>
      <c r="F65" s="169"/>
      <c r="G65" s="163" t="s">
        <v>52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49</v>
      </c>
      <c r="E76" s="166"/>
      <c r="F76" s="167" t="s">
        <v>50</v>
      </c>
      <c r="G76" s="165" t="s">
        <v>49</v>
      </c>
      <c r="H76" s="166"/>
      <c r="I76" s="166"/>
      <c r="J76" s="168" t="s">
        <v>50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4" t="str">
        <f>E7</f>
        <v>Evakuační výtah v domově pro seniory - Písečná 5062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99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1 - Stavební část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Chomutov</v>
      </c>
      <c r="G89" s="40"/>
      <c r="H89" s="40"/>
      <c r="I89" s="32" t="s">
        <v>22</v>
      </c>
      <c r="J89" s="79" t="str">
        <f>IF(J12="","",J12)</f>
        <v>14. 12. 2022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102</v>
      </c>
      <c r="D94" s="176"/>
      <c r="E94" s="176"/>
      <c r="F94" s="176"/>
      <c r="G94" s="176"/>
      <c r="H94" s="176"/>
      <c r="I94" s="176"/>
      <c r="J94" s="177" t="s">
        <v>103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104</v>
      </c>
      <c r="D96" s="40"/>
      <c r="E96" s="40"/>
      <c r="F96" s="40"/>
      <c r="G96" s="40"/>
      <c r="H96" s="40"/>
      <c r="I96" s="40"/>
      <c r="J96" s="110">
        <f>J130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105</v>
      </c>
    </row>
    <row r="97" s="9" customFormat="1" ht="24.96" customHeight="1">
      <c r="A97" s="9"/>
      <c r="B97" s="179"/>
      <c r="C97" s="180"/>
      <c r="D97" s="181" t="s">
        <v>106</v>
      </c>
      <c r="E97" s="182"/>
      <c r="F97" s="182"/>
      <c r="G97" s="182"/>
      <c r="H97" s="182"/>
      <c r="I97" s="182"/>
      <c r="J97" s="183">
        <f>J131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107</v>
      </c>
      <c r="E98" s="188"/>
      <c r="F98" s="188"/>
      <c r="G98" s="188"/>
      <c r="H98" s="188"/>
      <c r="I98" s="188"/>
      <c r="J98" s="189">
        <f>J132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5"/>
      <c r="C99" s="186"/>
      <c r="D99" s="187" t="s">
        <v>108</v>
      </c>
      <c r="E99" s="188"/>
      <c r="F99" s="188"/>
      <c r="G99" s="188"/>
      <c r="H99" s="188"/>
      <c r="I99" s="188"/>
      <c r="J99" s="189">
        <f>J146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5"/>
      <c r="C100" s="186"/>
      <c r="D100" s="187" t="s">
        <v>109</v>
      </c>
      <c r="E100" s="188"/>
      <c r="F100" s="188"/>
      <c r="G100" s="188"/>
      <c r="H100" s="188"/>
      <c r="I100" s="188"/>
      <c r="J100" s="189">
        <f>J156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5"/>
      <c r="C101" s="186"/>
      <c r="D101" s="187" t="s">
        <v>110</v>
      </c>
      <c r="E101" s="188"/>
      <c r="F101" s="188"/>
      <c r="G101" s="188"/>
      <c r="H101" s="188"/>
      <c r="I101" s="188"/>
      <c r="J101" s="189">
        <f>J184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5"/>
      <c r="C102" s="186"/>
      <c r="D102" s="187" t="s">
        <v>111</v>
      </c>
      <c r="E102" s="188"/>
      <c r="F102" s="188"/>
      <c r="G102" s="188"/>
      <c r="H102" s="188"/>
      <c r="I102" s="188"/>
      <c r="J102" s="189">
        <f>J259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5"/>
      <c r="C103" s="186"/>
      <c r="D103" s="187" t="s">
        <v>112</v>
      </c>
      <c r="E103" s="188"/>
      <c r="F103" s="188"/>
      <c r="G103" s="188"/>
      <c r="H103" s="188"/>
      <c r="I103" s="188"/>
      <c r="J103" s="189">
        <f>J267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79"/>
      <c r="C104" s="180"/>
      <c r="D104" s="181" t="s">
        <v>113</v>
      </c>
      <c r="E104" s="182"/>
      <c r="F104" s="182"/>
      <c r="G104" s="182"/>
      <c r="H104" s="182"/>
      <c r="I104" s="182"/>
      <c r="J104" s="183">
        <f>J269</f>
        <v>0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85"/>
      <c r="C105" s="186"/>
      <c r="D105" s="187" t="s">
        <v>114</v>
      </c>
      <c r="E105" s="188"/>
      <c r="F105" s="188"/>
      <c r="G105" s="188"/>
      <c r="H105" s="188"/>
      <c r="I105" s="188"/>
      <c r="J105" s="189">
        <f>J270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85"/>
      <c r="C106" s="186"/>
      <c r="D106" s="187" t="s">
        <v>115</v>
      </c>
      <c r="E106" s="188"/>
      <c r="F106" s="188"/>
      <c r="G106" s="188"/>
      <c r="H106" s="188"/>
      <c r="I106" s="188"/>
      <c r="J106" s="189">
        <f>J333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85"/>
      <c r="C107" s="186"/>
      <c r="D107" s="187" t="s">
        <v>116</v>
      </c>
      <c r="E107" s="188"/>
      <c r="F107" s="188"/>
      <c r="G107" s="188"/>
      <c r="H107" s="188"/>
      <c r="I107" s="188"/>
      <c r="J107" s="189">
        <f>J360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85"/>
      <c r="C108" s="186"/>
      <c r="D108" s="187" t="s">
        <v>117</v>
      </c>
      <c r="E108" s="188"/>
      <c r="F108" s="188"/>
      <c r="G108" s="188"/>
      <c r="H108" s="188"/>
      <c r="I108" s="188"/>
      <c r="J108" s="189">
        <f>J377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85"/>
      <c r="C109" s="186"/>
      <c r="D109" s="187" t="s">
        <v>118</v>
      </c>
      <c r="E109" s="188"/>
      <c r="F109" s="188"/>
      <c r="G109" s="188"/>
      <c r="H109" s="188"/>
      <c r="I109" s="188"/>
      <c r="J109" s="189">
        <f>J393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85"/>
      <c r="C110" s="186"/>
      <c r="D110" s="187" t="s">
        <v>119</v>
      </c>
      <c r="E110" s="188"/>
      <c r="F110" s="188"/>
      <c r="G110" s="188"/>
      <c r="H110" s="188"/>
      <c r="I110" s="188"/>
      <c r="J110" s="189">
        <f>J422</f>
        <v>0</v>
      </c>
      <c r="K110" s="186"/>
      <c r="L110" s="19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2" customFormat="1" ht="21.84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6" s="2" customFormat="1" ht="6.96" customHeight="1">
      <c r="A116" s="38"/>
      <c r="B116" s="68"/>
      <c r="C116" s="69"/>
      <c r="D116" s="69"/>
      <c r="E116" s="69"/>
      <c r="F116" s="69"/>
      <c r="G116" s="69"/>
      <c r="H116" s="69"/>
      <c r="I116" s="69"/>
      <c r="J116" s="69"/>
      <c r="K116" s="69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24.96" customHeight="1">
      <c r="A117" s="38"/>
      <c r="B117" s="39"/>
      <c r="C117" s="23" t="s">
        <v>120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2" customHeight="1">
      <c r="A119" s="38"/>
      <c r="B119" s="39"/>
      <c r="C119" s="32" t="s">
        <v>16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6.5" customHeight="1">
      <c r="A120" s="38"/>
      <c r="B120" s="39"/>
      <c r="C120" s="40"/>
      <c r="D120" s="40"/>
      <c r="E120" s="174" t="str">
        <f>E7</f>
        <v>Evakuační výtah v domově pro seniory - Písečná 5062</v>
      </c>
      <c r="F120" s="32"/>
      <c r="G120" s="32"/>
      <c r="H120" s="32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2" customHeight="1">
      <c r="A121" s="38"/>
      <c r="B121" s="39"/>
      <c r="C121" s="32" t="s">
        <v>99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6.5" customHeight="1">
      <c r="A122" s="38"/>
      <c r="B122" s="39"/>
      <c r="C122" s="40"/>
      <c r="D122" s="40"/>
      <c r="E122" s="76" t="str">
        <f>E9</f>
        <v>1 - Stavební část</v>
      </c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6.96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2" customHeight="1">
      <c r="A124" s="38"/>
      <c r="B124" s="39"/>
      <c r="C124" s="32" t="s">
        <v>20</v>
      </c>
      <c r="D124" s="40"/>
      <c r="E124" s="40"/>
      <c r="F124" s="27" t="str">
        <f>F12</f>
        <v>Chomutov</v>
      </c>
      <c r="G124" s="40"/>
      <c r="H124" s="40"/>
      <c r="I124" s="32" t="s">
        <v>22</v>
      </c>
      <c r="J124" s="79" t="str">
        <f>IF(J12="","",J12)</f>
        <v>14. 12. 2022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6.96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5.15" customHeight="1">
      <c r="A126" s="38"/>
      <c r="B126" s="39"/>
      <c r="C126" s="32" t="s">
        <v>24</v>
      </c>
      <c r="D126" s="40"/>
      <c r="E126" s="40"/>
      <c r="F126" s="27" t="str">
        <f>E15</f>
        <v xml:space="preserve"> </v>
      </c>
      <c r="G126" s="40"/>
      <c r="H126" s="40"/>
      <c r="I126" s="32" t="s">
        <v>30</v>
      </c>
      <c r="J126" s="36" t="str">
        <f>E21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15.15" customHeight="1">
      <c r="A127" s="38"/>
      <c r="B127" s="39"/>
      <c r="C127" s="32" t="s">
        <v>28</v>
      </c>
      <c r="D127" s="40"/>
      <c r="E127" s="40"/>
      <c r="F127" s="27" t="str">
        <f>IF(E18="","",E18)</f>
        <v>Vyplň údaj</v>
      </c>
      <c r="G127" s="40"/>
      <c r="H127" s="40"/>
      <c r="I127" s="32" t="s">
        <v>32</v>
      </c>
      <c r="J127" s="36" t="str">
        <f>E24</f>
        <v xml:space="preserve"> 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2" customFormat="1" ht="10.32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="11" customFormat="1" ht="29.28" customHeight="1">
      <c r="A129" s="191"/>
      <c r="B129" s="192"/>
      <c r="C129" s="193" t="s">
        <v>121</v>
      </c>
      <c r="D129" s="194" t="s">
        <v>59</v>
      </c>
      <c r="E129" s="194" t="s">
        <v>55</v>
      </c>
      <c r="F129" s="194" t="s">
        <v>56</v>
      </c>
      <c r="G129" s="194" t="s">
        <v>122</v>
      </c>
      <c r="H129" s="194" t="s">
        <v>123</v>
      </c>
      <c r="I129" s="194" t="s">
        <v>124</v>
      </c>
      <c r="J129" s="195" t="s">
        <v>103</v>
      </c>
      <c r="K129" s="196" t="s">
        <v>125</v>
      </c>
      <c r="L129" s="197"/>
      <c r="M129" s="100" t="s">
        <v>1</v>
      </c>
      <c r="N129" s="101" t="s">
        <v>38</v>
      </c>
      <c r="O129" s="101" t="s">
        <v>126</v>
      </c>
      <c r="P129" s="101" t="s">
        <v>127</v>
      </c>
      <c r="Q129" s="101" t="s">
        <v>128</v>
      </c>
      <c r="R129" s="101" t="s">
        <v>129</v>
      </c>
      <c r="S129" s="101" t="s">
        <v>130</v>
      </c>
      <c r="T129" s="102" t="s">
        <v>131</v>
      </c>
      <c r="U129" s="191"/>
      <c r="V129" s="191"/>
      <c r="W129" s="191"/>
      <c r="X129" s="191"/>
      <c r="Y129" s="191"/>
      <c r="Z129" s="191"/>
      <c r="AA129" s="191"/>
      <c r="AB129" s="191"/>
      <c r="AC129" s="191"/>
      <c r="AD129" s="191"/>
      <c r="AE129" s="191"/>
    </row>
    <row r="130" s="2" customFormat="1" ht="22.8" customHeight="1">
      <c r="A130" s="38"/>
      <c r="B130" s="39"/>
      <c r="C130" s="107" t="s">
        <v>132</v>
      </c>
      <c r="D130" s="40"/>
      <c r="E130" s="40"/>
      <c r="F130" s="40"/>
      <c r="G130" s="40"/>
      <c r="H130" s="40"/>
      <c r="I130" s="40"/>
      <c r="J130" s="198">
        <f>BK130</f>
        <v>0</v>
      </c>
      <c r="K130" s="40"/>
      <c r="L130" s="44"/>
      <c r="M130" s="103"/>
      <c r="N130" s="199"/>
      <c r="O130" s="104"/>
      <c r="P130" s="200">
        <f>P131+P269</f>
        <v>0</v>
      </c>
      <c r="Q130" s="104"/>
      <c r="R130" s="200">
        <f>R131+R269</f>
        <v>5.0826540165568996</v>
      </c>
      <c r="S130" s="104"/>
      <c r="T130" s="201">
        <f>T131+T269</f>
        <v>2.9782835000000003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73</v>
      </c>
      <c r="AU130" s="17" t="s">
        <v>105</v>
      </c>
      <c r="BK130" s="202">
        <f>BK131+BK269</f>
        <v>0</v>
      </c>
    </row>
    <row r="131" s="12" customFormat="1" ht="25.92" customHeight="1">
      <c r="A131" s="12"/>
      <c r="B131" s="203"/>
      <c r="C131" s="204"/>
      <c r="D131" s="205" t="s">
        <v>73</v>
      </c>
      <c r="E131" s="206" t="s">
        <v>133</v>
      </c>
      <c r="F131" s="206" t="s">
        <v>134</v>
      </c>
      <c r="G131" s="204"/>
      <c r="H131" s="204"/>
      <c r="I131" s="207"/>
      <c r="J131" s="208">
        <f>BK131</f>
        <v>0</v>
      </c>
      <c r="K131" s="204"/>
      <c r="L131" s="209"/>
      <c r="M131" s="210"/>
      <c r="N131" s="211"/>
      <c r="O131" s="211"/>
      <c r="P131" s="212">
        <f>P132+P146+P156+P184+P259+P267</f>
        <v>0</v>
      </c>
      <c r="Q131" s="211"/>
      <c r="R131" s="212">
        <f>R132+R146+R156+R184+R259+R267</f>
        <v>1.321460606</v>
      </c>
      <c r="S131" s="211"/>
      <c r="T131" s="213">
        <f>T132+T146+T156+T184+T259+T267</f>
        <v>2.7509000000000001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4" t="s">
        <v>79</v>
      </c>
      <c r="AT131" s="215" t="s">
        <v>73</v>
      </c>
      <c r="AU131" s="215" t="s">
        <v>74</v>
      </c>
      <c r="AY131" s="214" t="s">
        <v>135</v>
      </c>
      <c r="BK131" s="216">
        <f>BK132+BK146+BK156+BK184+BK259+BK267</f>
        <v>0</v>
      </c>
    </row>
    <row r="132" s="12" customFormat="1" ht="22.8" customHeight="1">
      <c r="A132" s="12"/>
      <c r="B132" s="203"/>
      <c r="C132" s="204"/>
      <c r="D132" s="205" t="s">
        <v>73</v>
      </c>
      <c r="E132" s="217" t="s">
        <v>86</v>
      </c>
      <c r="F132" s="217" t="s">
        <v>136</v>
      </c>
      <c r="G132" s="204"/>
      <c r="H132" s="204"/>
      <c r="I132" s="207"/>
      <c r="J132" s="218">
        <f>BK132</f>
        <v>0</v>
      </c>
      <c r="K132" s="204"/>
      <c r="L132" s="209"/>
      <c r="M132" s="210"/>
      <c r="N132" s="211"/>
      <c r="O132" s="211"/>
      <c r="P132" s="212">
        <f>SUM(P133:P145)</f>
        <v>0</v>
      </c>
      <c r="Q132" s="211"/>
      <c r="R132" s="212">
        <f>SUM(R133:R145)</f>
        <v>0.62414396999999999</v>
      </c>
      <c r="S132" s="211"/>
      <c r="T132" s="213">
        <f>SUM(T133:T145)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4" t="s">
        <v>79</v>
      </c>
      <c r="AT132" s="215" t="s">
        <v>73</v>
      </c>
      <c r="AU132" s="215" t="s">
        <v>79</v>
      </c>
      <c r="AY132" s="214" t="s">
        <v>135</v>
      </c>
      <c r="BK132" s="216">
        <f>SUM(BK133:BK145)</f>
        <v>0</v>
      </c>
    </row>
    <row r="133" s="2" customFormat="1" ht="33" customHeight="1">
      <c r="A133" s="38"/>
      <c r="B133" s="39"/>
      <c r="C133" s="219" t="s">
        <v>79</v>
      </c>
      <c r="D133" s="219" t="s">
        <v>137</v>
      </c>
      <c r="E133" s="220" t="s">
        <v>138</v>
      </c>
      <c r="F133" s="221" t="s">
        <v>139</v>
      </c>
      <c r="G133" s="222" t="s">
        <v>140</v>
      </c>
      <c r="H133" s="223">
        <v>0.059999999999999998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40</v>
      </c>
      <c r="O133" s="91"/>
      <c r="P133" s="229">
        <f>O133*H133</f>
        <v>0</v>
      </c>
      <c r="Q133" s="229">
        <v>1.3271500000000001</v>
      </c>
      <c r="R133" s="229">
        <f>Q133*H133</f>
        <v>0.079629000000000005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89</v>
      </c>
      <c r="AT133" s="231" t="s">
        <v>137</v>
      </c>
      <c r="AU133" s="231" t="s">
        <v>83</v>
      </c>
      <c r="AY133" s="17" t="s">
        <v>135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83</v>
      </c>
      <c r="BK133" s="232">
        <f>ROUND(I133*H133,2)</f>
        <v>0</v>
      </c>
      <c r="BL133" s="17" t="s">
        <v>89</v>
      </c>
      <c r="BM133" s="231" t="s">
        <v>141</v>
      </c>
    </row>
    <row r="134" s="13" customFormat="1">
      <c r="A134" s="13"/>
      <c r="B134" s="233"/>
      <c r="C134" s="234"/>
      <c r="D134" s="235" t="s">
        <v>142</v>
      </c>
      <c r="E134" s="236" t="s">
        <v>1</v>
      </c>
      <c r="F134" s="237" t="s">
        <v>143</v>
      </c>
      <c r="G134" s="234"/>
      <c r="H134" s="238">
        <v>0.059999999999999998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142</v>
      </c>
      <c r="AU134" s="244" t="s">
        <v>83</v>
      </c>
      <c r="AV134" s="13" t="s">
        <v>83</v>
      </c>
      <c r="AW134" s="13" t="s">
        <v>31</v>
      </c>
      <c r="AX134" s="13" t="s">
        <v>74</v>
      </c>
      <c r="AY134" s="244" t="s">
        <v>135</v>
      </c>
    </row>
    <row r="135" s="14" customFormat="1">
      <c r="A135" s="14"/>
      <c r="B135" s="245"/>
      <c r="C135" s="246"/>
      <c r="D135" s="235" t="s">
        <v>142</v>
      </c>
      <c r="E135" s="247" t="s">
        <v>1</v>
      </c>
      <c r="F135" s="248" t="s">
        <v>144</v>
      </c>
      <c r="G135" s="246"/>
      <c r="H135" s="249">
        <v>0.059999999999999998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5" t="s">
        <v>142</v>
      </c>
      <c r="AU135" s="255" t="s">
        <v>83</v>
      </c>
      <c r="AV135" s="14" t="s">
        <v>89</v>
      </c>
      <c r="AW135" s="14" t="s">
        <v>31</v>
      </c>
      <c r="AX135" s="14" t="s">
        <v>79</v>
      </c>
      <c r="AY135" s="255" t="s">
        <v>135</v>
      </c>
    </row>
    <row r="136" s="2" customFormat="1" ht="24.15" customHeight="1">
      <c r="A136" s="38"/>
      <c r="B136" s="39"/>
      <c r="C136" s="219" t="s">
        <v>83</v>
      </c>
      <c r="D136" s="219" t="s">
        <v>137</v>
      </c>
      <c r="E136" s="220" t="s">
        <v>145</v>
      </c>
      <c r="F136" s="221" t="s">
        <v>146</v>
      </c>
      <c r="G136" s="222" t="s">
        <v>147</v>
      </c>
      <c r="H136" s="223">
        <v>6.8570000000000002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40</v>
      </c>
      <c r="O136" s="91"/>
      <c r="P136" s="229">
        <f>O136*H136</f>
        <v>0</v>
      </c>
      <c r="Q136" s="229">
        <v>0.079210000000000003</v>
      </c>
      <c r="R136" s="229">
        <f>Q136*H136</f>
        <v>0.54314297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89</v>
      </c>
      <c r="AT136" s="231" t="s">
        <v>137</v>
      </c>
      <c r="AU136" s="231" t="s">
        <v>83</v>
      </c>
      <c r="AY136" s="17" t="s">
        <v>135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83</v>
      </c>
      <c r="BK136" s="232">
        <f>ROUND(I136*H136,2)</f>
        <v>0</v>
      </c>
      <c r="BL136" s="17" t="s">
        <v>89</v>
      </c>
      <c r="BM136" s="231" t="s">
        <v>148</v>
      </c>
    </row>
    <row r="137" s="13" customFormat="1">
      <c r="A137" s="13"/>
      <c r="B137" s="233"/>
      <c r="C137" s="234"/>
      <c r="D137" s="235" t="s">
        <v>142</v>
      </c>
      <c r="E137" s="236" t="s">
        <v>1</v>
      </c>
      <c r="F137" s="237" t="s">
        <v>149</v>
      </c>
      <c r="G137" s="234"/>
      <c r="H137" s="238">
        <v>0.97699999999999998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142</v>
      </c>
      <c r="AU137" s="244" t="s">
        <v>83</v>
      </c>
      <c r="AV137" s="13" t="s">
        <v>83</v>
      </c>
      <c r="AW137" s="13" t="s">
        <v>31</v>
      </c>
      <c r="AX137" s="13" t="s">
        <v>74</v>
      </c>
      <c r="AY137" s="244" t="s">
        <v>135</v>
      </c>
    </row>
    <row r="138" s="13" customFormat="1">
      <c r="A138" s="13"/>
      <c r="B138" s="233"/>
      <c r="C138" s="234"/>
      <c r="D138" s="235" t="s">
        <v>142</v>
      </c>
      <c r="E138" s="236" t="s">
        <v>1</v>
      </c>
      <c r="F138" s="237" t="s">
        <v>150</v>
      </c>
      <c r="G138" s="234"/>
      <c r="H138" s="238">
        <v>5.8799999999999999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142</v>
      </c>
      <c r="AU138" s="244" t="s">
        <v>83</v>
      </c>
      <c r="AV138" s="13" t="s">
        <v>83</v>
      </c>
      <c r="AW138" s="13" t="s">
        <v>31</v>
      </c>
      <c r="AX138" s="13" t="s">
        <v>74</v>
      </c>
      <c r="AY138" s="244" t="s">
        <v>135</v>
      </c>
    </row>
    <row r="139" s="14" customFormat="1">
      <c r="A139" s="14"/>
      <c r="B139" s="245"/>
      <c r="C139" s="246"/>
      <c r="D139" s="235" t="s">
        <v>142</v>
      </c>
      <c r="E139" s="247" t="s">
        <v>1</v>
      </c>
      <c r="F139" s="248" t="s">
        <v>144</v>
      </c>
      <c r="G139" s="246"/>
      <c r="H139" s="249">
        <v>6.8570000000000002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142</v>
      </c>
      <c r="AU139" s="255" t="s">
        <v>83</v>
      </c>
      <c r="AV139" s="14" t="s">
        <v>89</v>
      </c>
      <c r="AW139" s="14" t="s">
        <v>31</v>
      </c>
      <c r="AX139" s="14" t="s">
        <v>79</v>
      </c>
      <c r="AY139" s="255" t="s">
        <v>135</v>
      </c>
    </row>
    <row r="140" s="2" customFormat="1" ht="24.15" customHeight="1">
      <c r="A140" s="38"/>
      <c r="B140" s="39"/>
      <c r="C140" s="219" t="s">
        <v>86</v>
      </c>
      <c r="D140" s="219" t="s">
        <v>137</v>
      </c>
      <c r="E140" s="220" t="s">
        <v>151</v>
      </c>
      <c r="F140" s="221" t="s">
        <v>152</v>
      </c>
      <c r="G140" s="222" t="s">
        <v>153</v>
      </c>
      <c r="H140" s="223">
        <v>2.1000000000000001</v>
      </c>
      <c r="I140" s="224"/>
      <c r="J140" s="225">
        <f>ROUND(I140*H140,2)</f>
        <v>0</v>
      </c>
      <c r="K140" s="226"/>
      <c r="L140" s="44"/>
      <c r="M140" s="227" t="s">
        <v>1</v>
      </c>
      <c r="N140" s="228" t="s">
        <v>40</v>
      </c>
      <c r="O140" s="91"/>
      <c r="P140" s="229">
        <f>O140*H140</f>
        <v>0</v>
      </c>
      <c r="Q140" s="229">
        <v>0.00012</v>
      </c>
      <c r="R140" s="229">
        <f>Q140*H140</f>
        <v>0.000252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89</v>
      </c>
      <c r="AT140" s="231" t="s">
        <v>137</v>
      </c>
      <c r="AU140" s="231" t="s">
        <v>83</v>
      </c>
      <c r="AY140" s="17" t="s">
        <v>135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83</v>
      </c>
      <c r="BK140" s="232">
        <f>ROUND(I140*H140,2)</f>
        <v>0</v>
      </c>
      <c r="BL140" s="17" t="s">
        <v>89</v>
      </c>
      <c r="BM140" s="231" t="s">
        <v>154</v>
      </c>
    </row>
    <row r="141" s="13" customFormat="1">
      <c r="A141" s="13"/>
      <c r="B141" s="233"/>
      <c r="C141" s="234"/>
      <c r="D141" s="235" t="s">
        <v>142</v>
      </c>
      <c r="E141" s="236" t="s">
        <v>1</v>
      </c>
      <c r="F141" s="237" t="s">
        <v>155</v>
      </c>
      <c r="G141" s="234"/>
      <c r="H141" s="238">
        <v>2.1000000000000001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142</v>
      </c>
      <c r="AU141" s="244" t="s">
        <v>83</v>
      </c>
      <c r="AV141" s="13" t="s">
        <v>83</v>
      </c>
      <c r="AW141" s="13" t="s">
        <v>31</v>
      </c>
      <c r="AX141" s="13" t="s">
        <v>74</v>
      </c>
      <c r="AY141" s="244" t="s">
        <v>135</v>
      </c>
    </row>
    <row r="142" s="14" customFormat="1">
      <c r="A142" s="14"/>
      <c r="B142" s="245"/>
      <c r="C142" s="246"/>
      <c r="D142" s="235" t="s">
        <v>142</v>
      </c>
      <c r="E142" s="247" t="s">
        <v>1</v>
      </c>
      <c r="F142" s="248" t="s">
        <v>144</v>
      </c>
      <c r="G142" s="246"/>
      <c r="H142" s="249">
        <v>2.1000000000000001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142</v>
      </c>
      <c r="AU142" s="255" t="s">
        <v>83</v>
      </c>
      <c r="AV142" s="14" t="s">
        <v>89</v>
      </c>
      <c r="AW142" s="14" t="s">
        <v>31</v>
      </c>
      <c r="AX142" s="14" t="s">
        <v>79</v>
      </c>
      <c r="AY142" s="255" t="s">
        <v>135</v>
      </c>
    </row>
    <row r="143" s="2" customFormat="1" ht="24.15" customHeight="1">
      <c r="A143" s="38"/>
      <c r="B143" s="39"/>
      <c r="C143" s="219" t="s">
        <v>89</v>
      </c>
      <c r="D143" s="219" t="s">
        <v>137</v>
      </c>
      <c r="E143" s="220" t="s">
        <v>156</v>
      </c>
      <c r="F143" s="221" t="s">
        <v>157</v>
      </c>
      <c r="G143" s="222" t="s">
        <v>153</v>
      </c>
      <c r="H143" s="223">
        <v>5.5999999999999996</v>
      </c>
      <c r="I143" s="224"/>
      <c r="J143" s="225">
        <f>ROUND(I143*H143,2)</f>
        <v>0</v>
      </c>
      <c r="K143" s="226"/>
      <c r="L143" s="44"/>
      <c r="M143" s="227" t="s">
        <v>1</v>
      </c>
      <c r="N143" s="228" t="s">
        <v>40</v>
      </c>
      <c r="O143" s="91"/>
      <c r="P143" s="229">
        <f>O143*H143</f>
        <v>0</v>
      </c>
      <c r="Q143" s="229">
        <v>0.00020000000000000001</v>
      </c>
      <c r="R143" s="229">
        <f>Q143*H143</f>
        <v>0.0011199999999999999</v>
      </c>
      <c r="S143" s="229">
        <v>0</v>
      </c>
      <c r="T143" s="23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89</v>
      </c>
      <c r="AT143" s="231" t="s">
        <v>137</v>
      </c>
      <c r="AU143" s="231" t="s">
        <v>83</v>
      </c>
      <c r="AY143" s="17" t="s">
        <v>135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83</v>
      </c>
      <c r="BK143" s="232">
        <f>ROUND(I143*H143,2)</f>
        <v>0</v>
      </c>
      <c r="BL143" s="17" t="s">
        <v>89</v>
      </c>
      <c r="BM143" s="231" t="s">
        <v>158</v>
      </c>
    </row>
    <row r="144" s="13" customFormat="1">
      <c r="A144" s="13"/>
      <c r="B144" s="233"/>
      <c r="C144" s="234"/>
      <c r="D144" s="235" t="s">
        <v>142</v>
      </c>
      <c r="E144" s="236" t="s">
        <v>1</v>
      </c>
      <c r="F144" s="237" t="s">
        <v>159</v>
      </c>
      <c r="G144" s="234"/>
      <c r="H144" s="238">
        <v>5.5999999999999996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142</v>
      </c>
      <c r="AU144" s="244" t="s">
        <v>83</v>
      </c>
      <c r="AV144" s="13" t="s">
        <v>83</v>
      </c>
      <c r="AW144" s="13" t="s">
        <v>31</v>
      </c>
      <c r="AX144" s="13" t="s">
        <v>74</v>
      </c>
      <c r="AY144" s="244" t="s">
        <v>135</v>
      </c>
    </row>
    <row r="145" s="14" customFormat="1">
      <c r="A145" s="14"/>
      <c r="B145" s="245"/>
      <c r="C145" s="246"/>
      <c r="D145" s="235" t="s">
        <v>142</v>
      </c>
      <c r="E145" s="247" t="s">
        <v>1</v>
      </c>
      <c r="F145" s="248" t="s">
        <v>144</v>
      </c>
      <c r="G145" s="246"/>
      <c r="H145" s="249">
        <v>5.5999999999999996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142</v>
      </c>
      <c r="AU145" s="255" t="s">
        <v>83</v>
      </c>
      <c r="AV145" s="14" t="s">
        <v>89</v>
      </c>
      <c r="AW145" s="14" t="s">
        <v>31</v>
      </c>
      <c r="AX145" s="14" t="s">
        <v>79</v>
      </c>
      <c r="AY145" s="255" t="s">
        <v>135</v>
      </c>
    </row>
    <row r="146" s="12" customFormat="1" ht="22.8" customHeight="1">
      <c r="A146" s="12"/>
      <c r="B146" s="203"/>
      <c r="C146" s="204"/>
      <c r="D146" s="205" t="s">
        <v>73</v>
      </c>
      <c r="E146" s="217" t="s">
        <v>89</v>
      </c>
      <c r="F146" s="217" t="s">
        <v>160</v>
      </c>
      <c r="G146" s="204"/>
      <c r="H146" s="204"/>
      <c r="I146" s="207"/>
      <c r="J146" s="218">
        <f>BK146</f>
        <v>0</v>
      </c>
      <c r="K146" s="204"/>
      <c r="L146" s="209"/>
      <c r="M146" s="210"/>
      <c r="N146" s="211"/>
      <c r="O146" s="211"/>
      <c r="P146" s="212">
        <f>SUM(P147:P155)</f>
        <v>0</v>
      </c>
      <c r="Q146" s="211"/>
      <c r="R146" s="212">
        <f>SUM(R147:R155)</f>
        <v>0.077347984000000009</v>
      </c>
      <c r="S146" s="211"/>
      <c r="T146" s="213">
        <f>SUM(T147:T155)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4" t="s">
        <v>79</v>
      </c>
      <c r="AT146" s="215" t="s">
        <v>73</v>
      </c>
      <c r="AU146" s="215" t="s">
        <v>79</v>
      </c>
      <c r="AY146" s="214" t="s">
        <v>135</v>
      </c>
      <c r="BK146" s="216">
        <f>SUM(BK147:BK155)</f>
        <v>0</v>
      </c>
    </row>
    <row r="147" s="2" customFormat="1" ht="33" customHeight="1">
      <c r="A147" s="38"/>
      <c r="B147" s="39"/>
      <c r="C147" s="219" t="s">
        <v>92</v>
      </c>
      <c r="D147" s="219" t="s">
        <v>137</v>
      </c>
      <c r="E147" s="220" t="s">
        <v>161</v>
      </c>
      <c r="F147" s="221" t="s">
        <v>162</v>
      </c>
      <c r="G147" s="222" t="s">
        <v>163</v>
      </c>
      <c r="H147" s="223">
        <v>0.069000000000000006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40</v>
      </c>
      <c r="O147" s="91"/>
      <c r="P147" s="229">
        <f>O147*H147</f>
        <v>0</v>
      </c>
      <c r="Q147" s="229">
        <v>0.019536000000000001</v>
      </c>
      <c r="R147" s="229">
        <f>Q147*H147</f>
        <v>0.0013479840000000002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89</v>
      </c>
      <c r="AT147" s="231" t="s">
        <v>137</v>
      </c>
      <c r="AU147" s="231" t="s">
        <v>83</v>
      </c>
      <c r="AY147" s="17" t="s">
        <v>135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83</v>
      </c>
      <c r="BK147" s="232">
        <f>ROUND(I147*H147,2)</f>
        <v>0</v>
      </c>
      <c r="BL147" s="17" t="s">
        <v>89</v>
      </c>
      <c r="BM147" s="231" t="s">
        <v>164</v>
      </c>
    </row>
    <row r="148" s="13" customFormat="1">
      <c r="A148" s="13"/>
      <c r="B148" s="233"/>
      <c r="C148" s="234"/>
      <c r="D148" s="235" t="s">
        <v>142</v>
      </c>
      <c r="E148" s="236" t="s">
        <v>1</v>
      </c>
      <c r="F148" s="237" t="s">
        <v>165</v>
      </c>
      <c r="G148" s="234"/>
      <c r="H148" s="238">
        <v>0.069000000000000006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142</v>
      </c>
      <c r="AU148" s="244" t="s">
        <v>83</v>
      </c>
      <c r="AV148" s="13" t="s">
        <v>83</v>
      </c>
      <c r="AW148" s="13" t="s">
        <v>31</v>
      </c>
      <c r="AX148" s="13" t="s">
        <v>74</v>
      </c>
      <c r="AY148" s="244" t="s">
        <v>135</v>
      </c>
    </row>
    <row r="149" s="14" customFormat="1">
      <c r="A149" s="14"/>
      <c r="B149" s="245"/>
      <c r="C149" s="246"/>
      <c r="D149" s="235" t="s">
        <v>142</v>
      </c>
      <c r="E149" s="247" t="s">
        <v>1</v>
      </c>
      <c r="F149" s="248" t="s">
        <v>144</v>
      </c>
      <c r="G149" s="246"/>
      <c r="H149" s="249">
        <v>0.069000000000000006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5" t="s">
        <v>142</v>
      </c>
      <c r="AU149" s="255" t="s">
        <v>83</v>
      </c>
      <c r="AV149" s="14" t="s">
        <v>89</v>
      </c>
      <c r="AW149" s="14" t="s">
        <v>31</v>
      </c>
      <c r="AX149" s="14" t="s">
        <v>79</v>
      </c>
      <c r="AY149" s="255" t="s">
        <v>135</v>
      </c>
    </row>
    <row r="150" s="2" customFormat="1" ht="24.15" customHeight="1">
      <c r="A150" s="38"/>
      <c r="B150" s="39"/>
      <c r="C150" s="256" t="s">
        <v>95</v>
      </c>
      <c r="D150" s="256" t="s">
        <v>166</v>
      </c>
      <c r="E150" s="257" t="s">
        <v>167</v>
      </c>
      <c r="F150" s="258" t="s">
        <v>168</v>
      </c>
      <c r="G150" s="259" t="s">
        <v>163</v>
      </c>
      <c r="H150" s="260">
        <v>0.069000000000000006</v>
      </c>
      <c r="I150" s="261"/>
      <c r="J150" s="262">
        <f>ROUND(I150*H150,2)</f>
        <v>0</v>
      </c>
      <c r="K150" s="263"/>
      <c r="L150" s="264"/>
      <c r="M150" s="265" t="s">
        <v>1</v>
      </c>
      <c r="N150" s="266" t="s">
        <v>40</v>
      </c>
      <c r="O150" s="91"/>
      <c r="P150" s="229">
        <f>O150*H150</f>
        <v>0</v>
      </c>
      <c r="Q150" s="229">
        <v>1</v>
      </c>
      <c r="R150" s="229">
        <f>Q150*H150</f>
        <v>0.069000000000000006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169</v>
      </c>
      <c r="AT150" s="231" t="s">
        <v>166</v>
      </c>
      <c r="AU150" s="231" t="s">
        <v>83</v>
      </c>
      <c r="AY150" s="17" t="s">
        <v>135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83</v>
      </c>
      <c r="BK150" s="232">
        <f>ROUND(I150*H150,2)</f>
        <v>0</v>
      </c>
      <c r="BL150" s="17" t="s">
        <v>89</v>
      </c>
      <c r="BM150" s="231" t="s">
        <v>170</v>
      </c>
    </row>
    <row r="151" s="13" customFormat="1">
      <c r="A151" s="13"/>
      <c r="B151" s="233"/>
      <c r="C151" s="234"/>
      <c r="D151" s="235" t="s">
        <v>142</v>
      </c>
      <c r="E151" s="236" t="s">
        <v>1</v>
      </c>
      <c r="F151" s="237" t="s">
        <v>171</v>
      </c>
      <c r="G151" s="234"/>
      <c r="H151" s="238">
        <v>0.069000000000000006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142</v>
      </c>
      <c r="AU151" s="244" t="s">
        <v>83</v>
      </c>
      <c r="AV151" s="13" t="s">
        <v>83</v>
      </c>
      <c r="AW151" s="13" t="s">
        <v>31</v>
      </c>
      <c r="AX151" s="13" t="s">
        <v>74</v>
      </c>
      <c r="AY151" s="244" t="s">
        <v>135</v>
      </c>
    </row>
    <row r="152" s="14" customFormat="1">
      <c r="A152" s="14"/>
      <c r="B152" s="245"/>
      <c r="C152" s="246"/>
      <c r="D152" s="235" t="s">
        <v>142</v>
      </c>
      <c r="E152" s="247" t="s">
        <v>1</v>
      </c>
      <c r="F152" s="248" t="s">
        <v>144</v>
      </c>
      <c r="G152" s="246"/>
      <c r="H152" s="249">
        <v>0.069000000000000006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5" t="s">
        <v>142</v>
      </c>
      <c r="AU152" s="255" t="s">
        <v>83</v>
      </c>
      <c r="AV152" s="14" t="s">
        <v>89</v>
      </c>
      <c r="AW152" s="14" t="s">
        <v>31</v>
      </c>
      <c r="AX152" s="14" t="s">
        <v>79</v>
      </c>
      <c r="AY152" s="255" t="s">
        <v>135</v>
      </c>
    </row>
    <row r="153" s="2" customFormat="1" ht="21.75" customHeight="1">
      <c r="A153" s="38"/>
      <c r="B153" s="39"/>
      <c r="C153" s="256" t="s">
        <v>172</v>
      </c>
      <c r="D153" s="256" t="s">
        <v>166</v>
      </c>
      <c r="E153" s="257" t="s">
        <v>173</v>
      </c>
      <c r="F153" s="258" t="s">
        <v>174</v>
      </c>
      <c r="G153" s="259" t="s">
        <v>163</v>
      </c>
      <c r="H153" s="260">
        <v>0.0070000000000000001</v>
      </c>
      <c r="I153" s="261"/>
      <c r="J153" s="262">
        <f>ROUND(I153*H153,2)</f>
        <v>0</v>
      </c>
      <c r="K153" s="263"/>
      <c r="L153" s="264"/>
      <c r="M153" s="265" t="s">
        <v>1</v>
      </c>
      <c r="N153" s="266" t="s">
        <v>40</v>
      </c>
      <c r="O153" s="91"/>
      <c r="P153" s="229">
        <f>O153*H153</f>
        <v>0</v>
      </c>
      <c r="Q153" s="229">
        <v>1</v>
      </c>
      <c r="R153" s="229">
        <f>Q153*H153</f>
        <v>0.0070000000000000001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169</v>
      </c>
      <c r="AT153" s="231" t="s">
        <v>166</v>
      </c>
      <c r="AU153" s="231" t="s">
        <v>83</v>
      </c>
      <c r="AY153" s="17" t="s">
        <v>135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83</v>
      </c>
      <c r="BK153" s="232">
        <f>ROUND(I153*H153,2)</f>
        <v>0</v>
      </c>
      <c r="BL153" s="17" t="s">
        <v>89</v>
      </c>
      <c r="BM153" s="231" t="s">
        <v>175</v>
      </c>
    </row>
    <row r="154" s="13" customFormat="1">
      <c r="A154" s="13"/>
      <c r="B154" s="233"/>
      <c r="C154" s="234"/>
      <c r="D154" s="235" t="s">
        <v>142</v>
      </c>
      <c r="E154" s="236" t="s">
        <v>1</v>
      </c>
      <c r="F154" s="237" t="s">
        <v>176</v>
      </c>
      <c r="G154" s="234"/>
      <c r="H154" s="238">
        <v>0.0070000000000000001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142</v>
      </c>
      <c r="AU154" s="244" t="s">
        <v>83</v>
      </c>
      <c r="AV154" s="13" t="s">
        <v>83</v>
      </c>
      <c r="AW154" s="13" t="s">
        <v>31</v>
      </c>
      <c r="AX154" s="13" t="s">
        <v>74</v>
      </c>
      <c r="AY154" s="244" t="s">
        <v>135</v>
      </c>
    </row>
    <row r="155" s="14" customFormat="1">
      <c r="A155" s="14"/>
      <c r="B155" s="245"/>
      <c r="C155" s="246"/>
      <c r="D155" s="235" t="s">
        <v>142</v>
      </c>
      <c r="E155" s="247" t="s">
        <v>1</v>
      </c>
      <c r="F155" s="248" t="s">
        <v>144</v>
      </c>
      <c r="G155" s="246"/>
      <c r="H155" s="249">
        <v>0.0070000000000000001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5" t="s">
        <v>142</v>
      </c>
      <c r="AU155" s="255" t="s">
        <v>83</v>
      </c>
      <c r="AV155" s="14" t="s">
        <v>89</v>
      </c>
      <c r="AW155" s="14" t="s">
        <v>31</v>
      </c>
      <c r="AX155" s="14" t="s">
        <v>79</v>
      </c>
      <c r="AY155" s="255" t="s">
        <v>135</v>
      </c>
    </row>
    <row r="156" s="12" customFormat="1" ht="22.8" customHeight="1">
      <c r="A156" s="12"/>
      <c r="B156" s="203"/>
      <c r="C156" s="204"/>
      <c r="D156" s="205" t="s">
        <v>73</v>
      </c>
      <c r="E156" s="217" t="s">
        <v>95</v>
      </c>
      <c r="F156" s="217" t="s">
        <v>177</v>
      </c>
      <c r="G156" s="204"/>
      <c r="H156" s="204"/>
      <c r="I156" s="207"/>
      <c r="J156" s="218">
        <f>BK156</f>
        <v>0</v>
      </c>
      <c r="K156" s="204"/>
      <c r="L156" s="209"/>
      <c r="M156" s="210"/>
      <c r="N156" s="211"/>
      <c r="O156" s="211"/>
      <c r="P156" s="212">
        <f>SUM(P157:P183)</f>
        <v>0</v>
      </c>
      <c r="Q156" s="211"/>
      <c r="R156" s="212">
        <f>SUM(R157:R183)</f>
        <v>0.60801400000000005</v>
      </c>
      <c r="S156" s="211"/>
      <c r="T156" s="213">
        <f>SUM(T157:T183)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4" t="s">
        <v>79</v>
      </c>
      <c r="AT156" s="215" t="s">
        <v>73</v>
      </c>
      <c r="AU156" s="215" t="s">
        <v>79</v>
      </c>
      <c r="AY156" s="214" t="s">
        <v>135</v>
      </c>
      <c r="BK156" s="216">
        <f>SUM(BK157:BK183)</f>
        <v>0</v>
      </c>
    </row>
    <row r="157" s="2" customFormat="1" ht="24.15" customHeight="1">
      <c r="A157" s="38"/>
      <c r="B157" s="39"/>
      <c r="C157" s="219" t="s">
        <v>169</v>
      </c>
      <c r="D157" s="219" t="s">
        <v>137</v>
      </c>
      <c r="E157" s="220" t="s">
        <v>178</v>
      </c>
      <c r="F157" s="221" t="s">
        <v>179</v>
      </c>
      <c r="G157" s="222" t="s">
        <v>147</v>
      </c>
      <c r="H157" s="223">
        <v>12.539999999999999</v>
      </c>
      <c r="I157" s="224"/>
      <c r="J157" s="225">
        <f>ROUND(I157*H157,2)</f>
        <v>0</v>
      </c>
      <c r="K157" s="226"/>
      <c r="L157" s="44"/>
      <c r="M157" s="227" t="s">
        <v>1</v>
      </c>
      <c r="N157" s="228" t="s">
        <v>40</v>
      </c>
      <c r="O157" s="91"/>
      <c r="P157" s="229">
        <f>O157*H157</f>
        <v>0</v>
      </c>
      <c r="Q157" s="229">
        <v>0.0043839999999999999</v>
      </c>
      <c r="R157" s="229">
        <f>Q157*H157</f>
        <v>0.054975359999999994</v>
      </c>
      <c r="S157" s="229">
        <v>0</v>
      </c>
      <c r="T157" s="23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1" t="s">
        <v>89</v>
      </c>
      <c r="AT157" s="231" t="s">
        <v>137</v>
      </c>
      <c r="AU157" s="231" t="s">
        <v>83</v>
      </c>
      <c r="AY157" s="17" t="s">
        <v>135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7" t="s">
        <v>83</v>
      </c>
      <c r="BK157" s="232">
        <f>ROUND(I157*H157,2)</f>
        <v>0</v>
      </c>
      <c r="BL157" s="17" t="s">
        <v>89</v>
      </c>
      <c r="BM157" s="231" t="s">
        <v>180</v>
      </c>
    </row>
    <row r="158" s="13" customFormat="1">
      <c r="A158" s="13"/>
      <c r="B158" s="233"/>
      <c r="C158" s="234"/>
      <c r="D158" s="235" t="s">
        <v>142</v>
      </c>
      <c r="E158" s="236" t="s">
        <v>1</v>
      </c>
      <c r="F158" s="237" t="s">
        <v>181</v>
      </c>
      <c r="G158" s="234"/>
      <c r="H158" s="238">
        <v>0.29999999999999999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142</v>
      </c>
      <c r="AU158" s="244" t="s">
        <v>83</v>
      </c>
      <c r="AV158" s="13" t="s">
        <v>83</v>
      </c>
      <c r="AW158" s="13" t="s">
        <v>31</v>
      </c>
      <c r="AX158" s="13" t="s">
        <v>74</v>
      </c>
      <c r="AY158" s="244" t="s">
        <v>135</v>
      </c>
    </row>
    <row r="159" s="13" customFormat="1">
      <c r="A159" s="13"/>
      <c r="B159" s="233"/>
      <c r="C159" s="234"/>
      <c r="D159" s="235" t="s">
        <v>142</v>
      </c>
      <c r="E159" s="236" t="s">
        <v>1</v>
      </c>
      <c r="F159" s="237" t="s">
        <v>182</v>
      </c>
      <c r="G159" s="234"/>
      <c r="H159" s="238">
        <v>0.47999999999999998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142</v>
      </c>
      <c r="AU159" s="244" t="s">
        <v>83</v>
      </c>
      <c r="AV159" s="13" t="s">
        <v>83</v>
      </c>
      <c r="AW159" s="13" t="s">
        <v>31</v>
      </c>
      <c r="AX159" s="13" t="s">
        <v>74</v>
      </c>
      <c r="AY159" s="244" t="s">
        <v>135</v>
      </c>
    </row>
    <row r="160" s="13" customFormat="1">
      <c r="A160" s="13"/>
      <c r="B160" s="233"/>
      <c r="C160" s="234"/>
      <c r="D160" s="235" t="s">
        <v>142</v>
      </c>
      <c r="E160" s="236" t="s">
        <v>1</v>
      </c>
      <c r="F160" s="237" t="s">
        <v>183</v>
      </c>
      <c r="G160" s="234"/>
      <c r="H160" s="238">
        <v>11.76</v>
      </c>
      <c r="I160" s="239"/>
      <c r="J160" s="234"/>
      <c r="K160" s="234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142</v>
      </c>
      <c r="AU160" s="244" t="s">
        <v>83</v>
      </c>
      <c r="AV160" s="13" t="s">
        <v>83</v>
      </c>
      <c r="AW160" s="13" t="s">
        <v>31</v>
      </c>
      <c r="AX160" s="13" t="s">
        <v>74</v>
      </c>
      <c r="AY160" s="244" t="s">
        <v>135</v>
      </c>
    </row>
    <row r="161" s="14" customFormat="1">
      <c r="A161" s="14"/>
      <c r="B161" s="245"/>
      <c r="C161" s="246"/>
      <c r="D161" s="235" t="s">
        <v>142</v>
      </c>
      <c r="E161" s="247" t="s">
        <v>1</v>
      </c>
      <c r="F161" s="248" t="s">
        <v>144</v>
      </c>
      <c r="G161" s="246"/>
      <c r="H161" s="249">
        <v>12.539999999999999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5" t="s">
        <v>142</v>
      </c>
      <c r="AU161" s="255" t="s">
        <v>83</v>
      </c>
      <c r="AV161" s="14" t="s">
        <v>89</v>
      </c>
      <c r="AW161" s="14" t="s">
        <v>31</v>
      </c>
      <c r="AX161" s="14" t="s">
        <v>79</v>
      </c>
      <c r="AY161" s="255" t="s">
        <v>135</v>
      </c>
    </row>
    <row r="162" s="2" customFormat="1" ht="24.15" customHeight="1">
      <c r="A162" s="38"/>
      <c r="B162" s="39"/>
      <c r="C162" s="219" t="s">
        <v>184</v>
      </c>
      <c r="D162" s="219" t="s">
        <v>137</v>
      </c>
      <c r="E162" s="220" t="s">
        <v>185</v>
      </c>
      <c r="F162" s="221" t="s">
        <v>186</v>
      </c>
      <c r="G162" s="222" t="s">
        <v>147</v>
      </c>
      <c r="H162" s="223">
        <v>12.539999999999999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40</v>
      </c>
      <c r="O162" s="91"/>
      <c r="P162" s="229">
        <f>O162*H162</f>
        <v>0</v>
      </c>
      <c r="Q162" s="229">
        <v>0.0030000000000000001</v>
      </c>
      <c r="R162" s="229">
        <f>Q162*H162</f>
        <v>0.037620000000000001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89</v>
      </c>
      <c r="AT162" s="231" t="s">
        <v>137</v>
      </c>
      <c r="AU162" s="231" t="s">
        <v>83</v>
      </c>
      <c r="AY162" s="17" t="s">
        <v>135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83</v>
      </c>
      <c r="BK162" s="232">
        <f>ROUND(I162*H162,2)</f>
        <v>0</v>
      </c>
      <c r="BL162" s="17" t="s">
        <v>89</v>
      </c>
      <c r="BM162" s="231" t="s">
        <v>187</v>
      </c>
    </row>
    <row r="163" s="13" customFormat="1">
      <c r="A163" s="13"/>
      <c r="B163" s="233"/>
      <c r="C163" s="234"/>
      <c r="D163" s="235" t="s">
        <v>142</v>
      </c>
      <c r="E163" s="236" t="s">
        <v>1</v>
      </c>
      <c r="F163" s="237" t="s">
        <v>181</v>
      </c>
      <c r="G163" s="234"/>
      <c r="H163" s="238">
        <v>0.29999999999999999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142</v>
      </c>
      <c r="AU163" s="244" t="s">
        <v>83</v>
      </c>
      <c r="AV163" s="13" t="s">
        <v>83</v>
      </c>
      <c r="AW163" s="13" t="s">
        <v>31</v>
      </c>
      <c r="AX163" s="13" t="s">
        <v>74</v>
      </c>
      <c r="AY163" s="244" t="s">
        <v>135</v>
      </c>
    </row>
    <row r="164" s="13" customFormat="1">
      <c r="A164" s="13"/>
      <c r="B164" s="233"/>
      <c r="C164" s="234"/>
      <c r="D164" s="235" t="s">
        <v>142</v>
      </c>
      <c r="E164" s="236" t="s">
        <v>1</v>
      </c>
      <c r="F164" s="237" t="s">
        <v>182</v>
      </c>
      <c r="G164" s="234"/>
      <c r="H164" s="238">
        <v>0.47999999999999998</v>
      </c>
      <c r="I164" s="239"/>
      <c r="J164" s="234"/>
      <c r="K164" s="234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142</v>
      </c>
      <c r="AU164" s="244" t="s">
        <v>83</v>
      </c>
      <c r="AV164" s="13" t="s">
        <v>83</v>
      </c>
      <c r="AW164" s="13" t="s">
        <v>31</v>
      </c>
      <c r="AX164" s="13" t="s">
        <v>74</v>
      </c>
      <c r="AY164" s="244" t="s">
        <v>135</v>
      </c>
    </row>
    <row r="165" s="13" customFormat="1">
      <c r="A165" s="13"/>
      <c r="B165" s="233"/>
      <c r="C165" s="234"/>
      <c r="D165" s="235" t="s">
        <v>142</v>
      </c>
      <c r="E165" s="236" t="s">
        <v>1</v>
      </c>
      <c r="F165" s="237" t="s">
        <v>183</v>
      </c>
      <c r="G165" s="234"/>
      <c r="H165" s="238">
        <v>11.76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142</v>
      </c>
      <c r="AU165" s="244" t="s">
        <v>83</v>
      </c>
      <c r="AV165" s="13" t="s">
        <v>83</v>
      </c>
      <c r="AW165" s="13" t="s">
        <v>31</v>
      </c>
      <c r="AX165" s="13" t="s">
        <v>74</v>
      </c>
      <c r="AY165" s="244" t="s">
        <v>135</v>
      </c>
    </row>
    <row r="166" s="14" customFormat="1">
      <c r="A166" s="14"/>
      <c r="B166" s="245"/>
      <c r="C166" s="246"/>
      <c r="D166" s="235" t="s">
        <v>142</v>
      </c>
      <c r="E166" s="247" t="s">
        <v>1</v>
      </c>
      <c r="F166" s="248" t="s">
        <v>144</v>
      </c>
      <c r="G166" s="246"/>
      <c r="H166" s="249">
        <v>12.539999999999999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5" t="s">
        <v>142</v>
      </c>
      <c r="AU166" s="255" t="s">
        <v>83</v>
      </c>
      <c r="AV166" s="14" t="s">
        <v>89</v>
      </c>
      <c r="AW166" s="14" t="s">
        <v>31</v>
      </c>
      <c r="AX166" s="14" t="s">
        <v>79</v>
      </c>
      <c r="AY166" s="255" t="s">
        <v>135</v>
      </c>
    </row>
    <row r="167" s="2" customFormat="1" ht="16.5" customHeight="1">
      <c r="A167" s="38"/>
      <c r="B167" s="39"/>
      <c r="C167" s="219" t="s">
        <v>188</v>
      </c>
      <c r="D167" s="219" t="s">
        <v>137</v>
      </c>
      <c r="E167" s="220" t="s">
        <v>189</v>
      </c>
      <c r="F167" s="221" t="s">
        <v>190</v>
      </c>
      <c r="G167" s="222" t="s">
        <v>153</v>
      </c>
      <c r="H167" s="223">
        <v>22.640000000000001</v>
      </c>
      <c r="I167" s="224"/>
      <c r="J167" s="225">
        <f>ROUND(I167*H167,2)</f>
        <v>0</v>
      </c>
      <c r="K167" s="226"/>
      <c r="L167" s="44"/>
      <c r="M167" s="227" t="s">
        <v>1</v>
      </c>
      <c r="N167" s="228" t="s">
        <v>40</v>
      </c>
      <c r="O167" s="91"/>
      <c r="P167" s="229">
        <f>O167*H167</f>
        <v>0</v>
      </c>
      <c r="Q167" s="229">
        <v>0.0015</v>
      </c>
      <c r="R167" s="229">
        <f>Q167*H167</f>
        <v>0.033960000000000004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89</v>
      </c>
      <c r="AT167" s="231" t="s">
        <v>137</v>
      </c>
      <c r="AU167" s="231" t="s">
        <v>83</v>
      </c>
      <c r="AY167" s="17" t="s">
        <v>135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83</v>
      </c>
      <c r="BK167" s="232">
        <f>ROUND(I167*H167,2)</f>
        <v>0</v>
      </c>
      <c r="BL167" s="17" t="s">
        <v>89</v>
      </c>
      <c r="BM167" s="231" t="s">
        <v>191</v>
      </c>
    </row>
    <row r="168" s="13" customFormat="1">
      <c r="A168" s="13"/>
      <c r="B168" s="233"/>
      <c r="C168" s="234"/>
      <c r="D168" s="235" t="s">
        <v>142</v>
      </c>
      <c r="E168" s="236" t="s">
        <v>1</v>
      </c>
      <c r="F168" s="237" t="s">
        <v>192</v>
      </c>
      <c r="G168" s="234"/>
      <c r="H168" s="238">
        <v>2.3999999999999999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142</v>
      </c>
      <c r="AU168" s="244" t="s">
        <v>83</v>
      </c>
      <c r="AV168" s="13" t="s">
        <v>83</v>
      </c>
      <c r="AW168" s="13" t="s">
        <v>31</v>
      </c>
      <c r="AX168" s="13" t="s">
        <v>74</v>
      </c>
      <c r="AY168" s="244" t="s">
        <v>135</v>
      </c>
    </row>
    <row r="169" s="13" customFormat="1">
      <c r="A169" s="13"/>
      <c r="B169" s="233"/>
      <c r="C169" s="234"/>
      <c r="D169" s="235" t="s">
        <v>142</v>
      </c>
      <c r="E169" s="236" t="s">
        <v>1</v>
      </c>
      <c r="F169" s="237" t="s">
        <v>193</v>
      </c>
      <c r="G169" s="234"/>
      <c r="H169" s="238">
        <v>3.2000000000000002</v>
      </c>
      <c r="I169" s="239"/>
      <c r="J169" s="234"/>
      <c r="K169" s="234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142</v>
      </c>
      <c r="AU169" s="244" t="s">
        <v>83</v>
      </c>
      <c r="AV169" s="13" t="s">
        <v>83</v>
      </c>
      <c r="AW169" s="13" t="s">
        <v>31</v>
      </c>
      <c r="AX169" s="13" t="s">
        <v>74</v>
      </c>
      <c r="AY169" s="244" t="s">
        <v>135</v>
      </c>
    </row>
    <row r="170" s="13" customFormat="1">
      <c r="A170" s="13"/>
      <c r="B170" s="233"/>
      <c r="C170" s="234"/>
      <c r="D170" s="235" t="s">
        <v>142</v>
      </c>
      <c r="E170" s="236" t="s">
        <v>1</v>
      </c>
      <c r="F170" s="237" t="s">
        <v>194</v>
      </c>
      <c r="G170" s="234"/>
      <c r="H170" s="238">
        <v>2.2000000000000002</v>
      </c>
      <c r="I170" s="239"/>
      <c r="J170" s="234"/>
      <c r="K170" s="234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142</v>
      </c>
      <c r="AU170" s="244" t="s">
        <v>83</v>
      </c>
      <c r="AV170" s="13" t="s">
        <v>83</v>
      </c>
      <c r="AW170" s="13" t="s">
        <v>31</v>
      </c>
      <c r="AX170" s="13" t="s">
        <v>74</v>
      </c>
      <c r="AY170" s="244" t="s">
        <v>135</v>
      </c>
    </row>
    <row r="171" s="13" customFormat="1">
      <c r="A171" s="13"/>
      <c r="B171" s="233"/>
      <c r="C171" s="234"/>
      <c r="D171" s="235" t="s">
        <v>142</v>
      </c>
      <c r="E171" s="236" t="s">
        <v>1</v>
      </c>
      <c r="F171" s="237" t="s">
        <v>195</v>
      </c>
      <c r="G171" s="234"/>
      <c r="H171" s="238">
        <v>3.3599999999999999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142</v>
      </c>
      <c r="AU171" s="244" t="s">
        <v>83</v>
      </c>
      <c r="AV171" s="13" t="s">
        <v>83</v>
      </c>
      <c r="AW171" s="13" t="s">
        <v>31</v>
      </c>
      <c r="AX171" s="13" t="s">
        <v>74</v>
      </c>
      <c r="AY171" s="244" t="s">
        <v>135</v>
      </c>
    </row>
    <row r="172" s="13" customFormat="1">
      <c r="A172" s="13"/>
      <c r="B172" s="233"/>
      <c r="C172" s="234"/>
      <c r="D172" s="235" t="s">
        <v>142</v>
      </c>
      <c r="E172" s="236" t="s">
        <v>1</v>
      </c>
      <c r="F172" s="237" t="s">
        <v>196</v>
      </c>
      <c r="G172" s="234"/>
      <c r="H172" s="238">
        <v>1.6799999999999999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142</v>
      </c>
      <c r="AU172" s="244" t="s">
        <v>83</v>
      </c>
      <c r="AV172" s="13" t="s">
        <v>83</v>
      </c>
      <c r="AW172" s="13" t="s">
        <v>31</v>
      </c>
      <c r="AX172" s="13" t="s">
        <v>74</v>
      </c>
      <c r="AY172" s="244" t="s">
        <v>135</v>
      </c>
    </row>
    <row r="173" s="13" customFormat="1">
      <c r="A173" s="13"/>
      <c r="B173" s="233"/>
      <c r="C173" s="234"/>
      <c r="D173" s="235" t="s">
        <v>142</v>
      </c>
      <c r="E173" s="236" t="s">
        <v>1</v>
      </c>
      <c r="F173" s="237" t="s">
        <v>197</v>
      </c>
      <c r="G173" s="234"/>
      <c r="H173" s="238">
        <v>9.8000000000000007</v>
      </c>
      <c r="I173" s="239"/>
      <c r="J173" s="234"/>
      <c r="K173" s="234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142</v>
      </c>
      <c r="AU173" s="244" t="s">
        <v>83</v>
      </c>
      <c r="AV173" s="13" t="s">
        <v>83</v>
      </c>
      <c r="AW173" s="13" t="s">
        <v>31</v>
      </c>
      <c r="AX173" s="13" t="s">
        <v>74</v>
      </c>
      <c r="AY173" s="244" t="s">
        <v>135</v>
      </c>
    </row>
    <row r="174" s="14" customFormat="1">
      <c r="A174" s="14"/>
      <c r="B174" s="245"/>
      <c r="C174" s="246"/>
      <c r="D174" s="235" t="s">
        <v>142</v>
      </c>
      <c r="E174" s="247" t="s">
        <v>1</v>
      </c>
      <c r="F174" s="248" t="s">
        <v>144</v>
      </c>
      <c r="G174" s="246"/>
      <c r="H174" s="249">
        <v>22.640000000000001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5" t="s">
        <v>142</v>
      </c>
      <c r="AU174" s="255" t="s">
        <v>83</v>
      </c>
      <c r="AV174" s="14" t="s">
        <v>89</v>
      </c>
      <c r="AW174" s="14" t="s">
        <v>31</v>
      </c>
      <c r="AX174" s="14" t="s">
        <v>79</v>
      </c>
      <c r="AY174" s="255" t="s">
        <v>135</v>
      </c>
    </row>
    <row r="175" s="2" customFormat="1" ht="33" customHeight="1">
      <c r="A175" s="38"/>
      <c r="B175" s="39"/>
      <c r="C175" s="219" t="s">
        <v>198</v>
      </c>
      <c r="D175" s="219" t="s">
        <v>137</v>
      </c>
      <c r="E175" s="220" t="s">
        <v>199</v>
      </c>
      <c r="F175" s="221" t="s">
        <v>200</v>
      </c>
      <c r="G175" s="222" t="s">
        <v>201</v>
      </c>
      <c r="H175" s="223">
        <v>2</v>
      </c>
      <c r="I175" s="224"/>
      <c r="J175" s="225">
        <f>ROUND(I175*H175,2)</f>
        <v>0</v>
      </c>
      <c r="K175" s="226"/>
      <c r="L175" s="44"/>
      <c r="M175" s="227" t="s">
        <v>1</v>
      </c>
      <c r="N175" s="228" t="s">
        <v>40</v>
      </c>
      <c r="O175" s="91"/>
      <c r="P175" s="229">
        <f>O175*H175</f>
        <v>0</v>
      </c>
      <c r="Q175" s="229">
        <v>0.01211432</v>
      </c>
      <c r="R175" s="229">
        <f>Q175*H175</f>
        <v>0.024228639999999999</v>
      </c>
      <c r="S175" s="229">
        <v>0</v>
      </c>
      <c r="T175" s="23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1" t="s">
        <v>89</v>
      </c>
      <c r="AT175" s="231" t="s">
        <v>137</v>
      </c>
      <c r="AU175" s="231" t="s">
        <v>83</v>
      </c>
      <c r="AY175" s="17" t="s">
        <v>135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7" t="s">
        <v>83</v>
      </c>
      <c r="BK175" s="232">
        <f>ROUND(I175*H175,2)</f>
        <v>0</v>
      </c>
      <c r="BL175" s="17" t="s">
        <v>89</v>
      </c>
      <c r="BM175" s="231" t="s">
        <v>202</v>
      </c>
    </row>
    <row r="176" s="13" customFormat="1">
      <c r="A176" s="13"/>
      <c r="B176" s="233"/>
      <c r="C176" s="234"/>
      <c r="D176" s="235" t="s">
        <v>142</v>
      </c>
      <c r="E176" s="236" t="s">
        <v>1</v>
      </c>
      <c r="F176" s="237" t="s">
        <v>83</v>
      </c>
      <c r="G176" s="234"/>
      <c r="H176" s="238">
        <v>2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142</v>
      </c>
      <c r="AU176" s="244" t="s">
        <v>83</v>
      </c>
      <c r="AV176" s="13" t="s">
        <v>83</v>
      </c>
      <c r="AW176" s="13" t="s">
        <v>31</v>
      </c>
      <c r="AX176" s="13" t="s">
        <v>74</v>
      </c>
      <c r="AY176" s="244" t="s">
        <v>135</v>
      </c>
    </row>
    <row r="177" s="14" customFormat="1">
      <c r="A177" s="14"/>
      <c r="B177" s="245"/>
      <c r="C177" s="246"/>
      <c r="D177" s="235" t="s">
        <v>142</v>
      </c>
      <c r="E177" s="247" t="s">
        <v>1</v>
      </c>
      <c r="F177" s="248" t="s">
        <v>144</v>
      </c>
      <c r="G177" s="246"/>
      <c r="H177" s="249">
        <v>2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5" t="s">
        <v>142</v>
      </c>
      <c r="AU177" s="255" t="s">
        <v>83</v>
      </c>
      <c r="AV177" s="14" t="s">
        <v>89</v>
      </c>
      <c r="AW177" s="14" t="s">
        <v>31</v>
      </c>
      <c r="AX177" s="14" t="s">
        <v>79</v>
      </c>
      <c r="AY177" s="255" t="s">
        <v>135</v>
      </c>
    </row>
    <row r="178" s="2" customFormat="1" ht="24.15" customHeight="1">
      <c r="A178" s="38"/>
      <c r="B178" s="39"/>
      <c r="C178" s="219" t="s">
        <v>203</v>
      </c>
      <c r="D178" s="219" t="s">
        <v>137</v>
      </c>
      <c r="E178" s="220" t="s">
        <v>204</v>
      </c>
      <c r="F178" s="221" t="s">
        <v>205</v>
      </c>
      <c r="G178" s="222" t="s">
        <v>201</v>
      </c>
      <c r="H178" s="223">
        <v>1</v>
      </c>
      <c r="I178" s="224"/>
      <c r="J178" s="225">
        <f>ROUND(I178*H178,2)</f>
        <v>0</v>
      </c>
      <c r="K178" s="226"/>
      <c r="L178" s="44"/>
      <c r="M178" s="227" t="s">
        <v>1</v>
      </c>
      <c r="N178" s="228" t="s">
        <v>40</v>
      </c>
      <c r="O178" s="91"/>
      <c r="P178" s="229">
        <f>O178*H178</f>
        <v>0</v>
      </c>
      <c r="Q178" s="229">
        <v>0.44169999999999998</v>
      </c>
      <c r="R178" s="229">
        <f>Q178*H178</f>
        <v>0.44169999999999998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89</v>
      </c>
      <c r="AT178" s="231" t="s">
        <v>137</v>
      </c>
      <c r="AU178" s="231" t="s">
        <v>83</v>
      </c>
      <c r="AY178" s="17" t="s">
        <v>135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83</v>
      </c>
      <c r="BK178" s="232">
        <f>ROUND(I178*H178,2)</f>
        <v>0</v>
      </c>
      <c r="BL178" s="17" t="s">
        <v>89</v>
      </c>
      <c r="BM178" s="231" t="s">
        <v>206</v>
      </c>
    </row>
    <row r="179" s="13" customFormat="1">
      <c r="A179" s="13"/>
      <c r="B179" s="233"/>
      <c r="C179" s="234"/>
      <c r="D179" s="235" t="s">
        <v>142</v>
      </c>
      <c r="E179" s="236" t="s">
        <v>1</v>
      </c>
      <c r="F179" s="237" t="s">
        <v>79</v>
      </c>
      <c r="G179" s="234"/>
      <c r="H179" s="238">
        <v>1</v>
      </c>
      <c r="I179" s="239"/>
      <c r="J179" s="234"/>
      <c r="K179" s="234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142</v>
      </c>
      <c r="AU179" s="244" t="s">
        <v>83</v>
      </c>
      <c r="AV179" s="13" t="s">
        <v>83</v>
      </c>
      <c r="AW179" s="13" t="s">
        <v>31</v>
      </c>
      <c r="AX179" s="13" t="s">
        <v>74</v>
      </c>
      <c r="AY179" s="244" t="s">
        <v>135</v>
      </c>
    </row>
    <row r="180" s="14" customFormat="1">
      <c r="A180" s="14"/>
      <c r="B180" s="245"/>
      <c r="C180" s="246"/>
      <c r="D180" s="235" t="s">
        <v>142</v>
      </c>
      <c r="E180" s="247" t="s">
        <v>1</v>
      </c>
      <c r="F180" s="248" t="s">
        <v>144</v>
      </c>
      <c r="G180" s="246"/>
      <c r="H180" s="249">
        <v>1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5" t="s">
        <v>142</v>
      </c>
      <c r="AU180" s="255" t="s">
        <v>83</v>
      </c>
      <c r="AV180" s="14" t="s">
        <v>89</v>
      </c>
      <c r="AW180" s="14" t="s">
        <v>31</v>
      </c>
      <c r="AX180" s="14" t="s">
        <v>79</v>
      </c>
      <c r="AY180" s="255" t="s">
        <v>135</v>
      </c>
    </row>
    <row r="181" s="2" customFormat="1" ht="37.8" customHeight="1">
      <c r="A181" s="38"/>
      <c r="B181" s="39"/>
      <c r="C181" s="256" t="s">
        <v>207</v>
      </c>
      <c r="D181" s="256" t="s">
        <v>166</v>
      </c>
      <c r="E181" s="257" t="s">
        <v>208</v>
      </c>
      <c r="F181" s="258" t="s">
        <v>209</v>
      </c>
      <c r="G181" s="259" t="s">
        <v>201</v>
      </c>
      <c r="H181" s="260">
        <v>1</v>
      </c>
      <c r="I181" s="261"/>
      <c r="J181" s="262">
        <f>ROUND(I181*H181,2)</f>
        <v>0</v>
      </c>
      <c r="K181" s="263"/>
      <c r="L181" s="264"/>
      <c r="M181" s="265" t="s">
        <v>1</v>
      </c>
      <c r="N181" s="266" t="s">
        <v>40</v>
      </c>
      <c r="O181" s="91"/>
      <c r="P181" s="229">
        <f>O181*H181</f>
        <v>0</v>
      </c>
      <c r="Q181" s="229">
        <v>0.01553</v>
      </c>
      <c r="R181" s="229">
        <f>Q181*H181</f>
        <v>0.01553</v>
      </c>
      <c r="S181" s="229">
        <v>0</v>
      </c>
      <c r="T181" s="23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1" t="s">
        <v>169</v>
      </c>
      <c r="AT181" s="231" t="s">
        <v>166</v>
      </c>
      <c r="AU181" s="231" t="s">
        <v>83</v>
      </c>
      <c r="AY181" s="17" t="s">
        <v>135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7" t="s">
        <v>83</v>
      </c>
      <c r="BK181" s="232">
        <f>ROUND(I181*H181,2)</f>
        <v>0</v>
      </c>
      <c r="BL181" s="17" t="s">
        <v>89</v>
      </c>
      <c r="BM181" s="231" t="s">
        <v>210</v>
      </c>
    </row>
    <row r="182" s="13" customFormat="1">
      <c r="A182" s="13"/>
      <c r="B182" s="233"/>
      <c r="C182" s="234"/>
      <c r="D182" s="235" t="s">
        <v>142</v>
      </c>
      <c r="E182" s="236" t="s">
        <v>1</v>
      </c>
      <c r="F182" s="237" t="s">
        <v>79</v>
      </c>
      <c r="G182" s="234"/>
      <c r="H182" s="238">
        <v>1</v>
      </c>
      <c r="I182" s="239"/>
      <c r="J182" s="234"/>
      <c r="K182" s="234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142</v>
      </c>
      <c r="AU182" s="244" t="s">
        <v>83</v>
      </c>
      <c r="AV182" s="13" t="s">
        <v>83</v>
      </c>
      <c r="AW182" s="13" t="s">
        <v>31</v>
      </c>
      <c r="AX182" s="13" t="s">
        <v>74</v>
      </c>
      <c r="AY182" s="244" t="s">
        <v>135</v>
      </c>
    </row>
    <row r="183" s="14" customFormat="1">
      <c r="A183" s="14"/>
      <c r="B183" s="245"/>
      <c r="C183" s="246"/>
      <c r="D183" s="235" t="s">
        <v>142</v>
      </c>
      <c r="E183" s="247" t="s">
        <v>1</v>
      </c>
      <c r="F183" s="248" t="s">
        <v>144</v>
      </c>
      <c r="G183" s="246"/>
      <c r="H183" s="249">
        <v>1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5" t="s">
        <v>142</v>
      </c>
      <c r="AU183" s="255" t="s">
        <v>83</v>
      </c>
      <c r="AV183" s="14" t="s">
        <v>89</v>
      </c>
      <c r="AW183" s="14" t="s">
        <v>31</v>
      </c>
      <c r="AX183" s="14" t="s">
        <v>79</v>
      </c>
      <c r="AY183" s="255" t="s">
        <v>135</v>
      </c>
    </row>
    <row r="184" s="12" customFormat="1" ht="22.8" customHeight="1">
      <c r="A184" s="12"/>
      <c r="B184" s="203"/>
      <c r="C184" s="204"/>
      <c r="D184" s="205" t="s">
        <v>73</v>
      </c>
      <c r="E184" s="217" t="s">
        <v>184</v>
      </c>
      <c r="F184" s="217" t="s">
        <v>211</v>
      </c>
      <c r="G184" s="204"/>
      <c r="H184" s="204"/>
      <c r="I184" s="207"/>
      <c r="J184" s="218">
        <f>BK184</f>
        <v>0</v>
      </c>
      <c r="K184" s="204"/>
      <c r="L184" s="209"/>
      <c r="M184" s="210"/>
      <c r="N184" s="211"/>
      <c r="O184" s="211"/>
      <c r="P184" s="212">
        <f>SUM(P185:P258)</f>
        <v>0</v>
      </c>
      <c r="Q184" s="211"/>
      <c r="R184" s="212">
        <f>SUM(R185:R258)</f>
        <v>0.011954652</v>
      </c>
      <c r="S184" s="211"/>
      <c r="T184" s="213">
        <f>SUM(T185:T258)</f>
        <v>2.7509000000000001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4" t="s">
        <v>79</v>
      </c>
      <c r="AT184" s="215" t="s">
        <v>73</v>
      </c>
      <c r="AU184" s="215" t="s">
        <v>79</v>
      </c>
      <c r="AY184" s="214" t="s">
        <v>135</v>
      </c>
      <c r="BK184" s="216">
        <f>SUM(BK185:BK258)</f>
        <v>0</v>
      </c>
    </row>
    <row r="185" s="2" customFormat="1" ht="37.8" customHeight="1">
      <c r="A185" s="38"/>
      <c r="B185" s="39"/>
      <c r="C185" s="219" t="s">
        <v>212</v>
      </c>
      <c r="D185" s="219" t="s">
        <v>137</v>
      </c>
      <c r="E185" s="220" t="s">
        <v>213</v>
      </c>
      <c r="F185" s="221" t="s">
        <v>214</v>
      </c>
      <c r="G185" s="222" t="s">
        <v>147</v>
      </c>
      <c r="H185" s="223">
        <v>10</v>
      </c>
      <c r="I185" s="224"/>
      <c r="J185" s="225">
        <f>ROUND(I185*H185,2)</f>
        <v>0</v>
      </c>
      <c r="K185" s="226"/>
      <c r="L185" s="44"/>
      <c r="M185" s="227" t="s">
        <v>1</v>
      </c>
      <c r="N185" s="228" t="s">
        <v>40</v>
      </c>
      <c r="O185" s="91"/>
      <c r="P185" s="229">
        <f>O185*H185</f>
        <v>0</v>
      </c>
      <c r="Q185" s="229">
        <v>0.00021000000000000001</v>
      </c>
      <c r="R185" s="229">
        <f>Q185*H185</f>
        <v>0.0021000000000000003</v>
      </c>
      <c r="S185" s="229">
        <v>0</v>
      </c>
      <c r="T185" s="23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1" t="s">
        <v>89</v>
      </c>
      <c r="AT185" s="231" t="s">
        <v>137</v>
      </c>
      <c r="AU185" s="231" t="s">
        <v>83</v>
      </c>
      <c r="AY185" s="17" t="s">
        <v>135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7" t="s">
        <v>83</v>
      </c>
      <c r="BK185" s="232">
        <f>ROUND(I185*H185,2)</f>
        <v>0</v>
      </c>
      <c r="BL185" s="17" t="s">
        <v>89</v>
      </c>
      <c r="BM185" s="231" t="s">
        <v>215</v>
      </c>
    </row>
    <row r="186" s="13" customFormat="1">
      <c r="A186" s="13"/>
      <c r="B186" s="233"/>
      <c r="C186" s="234"/>
      <c r="D186" s="235" t="s">
        <v>142</v>
      </c>
      <c r="E186" s="236" t="s">
        <v>1</v>
      </c>
      <c r="F186" s="237" t="s">
        <v>188</v>
      </c>
      <c r="G186" s="234"/>
      <c r="H186" s="238">
        <v>10</v>
      </c>
      <c r="I186" s="239"/>
      <c r="J186" s="234"/>
      <c r="K186" s="234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142</v>
      </c>
      <c r="AU186" s="244" t="s">
        <v>83</v>
      </c>
      <c r="AV186" s="13" t="s">
        <v>83</v>
      </c>
      <c r="AW186" s="13" t="s">
        <v>31</v>
      </c>
      <c r="AX186" s="13" t="s">
        <v>74</v>
      </c>
      <c r="AY186" s="244" t="s">
        <v>135</v>
      </c>
    </row>
    <row r="187" s="14" customFormat="1">
      <c r="A187" s="14"/>
      <c r="B187" s="245"/>
      <c r="C187" s="246"/>
      <c r="D187" s="235" t="s">
        <v>142</v>
      </c>
      <c r="E187" s="247" t="s">
        <v>1</v>
      </c>
      <c r="F187" s="248" t="s">
        <v>144</v>
      </c>
      <c r="G187" s="246"/>
      <c r="H187" s="249">
        <v>10</v>
      </c>
      <c r="I187" s="250"/>
      <c r="J187" s="246"/>
      <c r="K187" s="246"/>
      <c r="L187" s="251"/>
      <c r="M187" s="252"/>
      <c r="N187" s="253"/>
      <c r="O187" s="253"/>
      <c r="P187" s="253"/>
      <c r="Q187" s="253"/>
      <c r="R187" s="253"/>
      <c r="S187" s="253"/>
      <c r="T187" s="25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5" t="s">
        <v>142</v>
      </c>
      <c r="AU187" s="255" t="s">
        <v>83</v>
      </c>
      <c r="AV187" s="14" t="s">
        <v>89</v>
      </c>
      <c r="AW187" s="14" t="s">
        <v>31</v>
      </c>
      <c r="AX187" s="14" t="s">
        <v>79</v>
      </c>
      <c r="AY187" s="255" t="s">
        <v>135</v>
      </c>
    </row>
    <row r="188" s="2" customFormat="1" ht="24.15" customHeight="1">
      <c r="A188" s="38"/>
      <c r="B188" s="39"/>
      <c r="C188" s="219" t="s">
        <v>8</v>
      </c>
      <c r="D188" s="219" t="s">
        <v>137</v>
      </c>
      <c r="E188" s="220" t="s">
        <v>216</v>
      </c>
      <c r="F188" s="221" t="s">
        <v>217</v>
      </c>
      <c r="G188" s="222" t="s">
        <v>147</v>
      </c>
      <c r="H188" s="223">
        <v>120.95999999999999</v>
      </c>
      <c r="I188" s="224"/>
      <c r="J188" s="225">
        <f>ROUND(I188*H188,2)</f>
        <v>0</v>
      </c>
      <c r="K188" s="226"/>
      <c r="L188" s="44"/>
      <c r="M188" s="227" t="s">
        <v>1</v>
      </c>
      <c r="N188" s="228" t="s">
        <v>40</v>
      </c>
      <c r="O188" s="91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1" t="s">
        <v>89</v>
      </c>
      <c r="AT188" s="231" t="s">
        <v>137</v>
      </c>
      <c r="AU188" s="231" t="s">
        <v>83</v>
      </c>
      <c r="AY188" s="17" t="s">
        <v>135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7" t="s">
        <v>83</v>
      </c>
      <c r="BK188" s="232">
        <f>ROUND(I188*H188,2)</f>
        <v>0</v>
      </c>
      <c r="BL188" s="17" t="s">
        <v>89</v>
      </c>
      <c r="BM188" s="231" t="s">
        <v>218</v>
      </c>
    </row>
    <row r="189" s="13" customFormat="1">
      <c r="A189" s="13"/>
      <c r="B189" s="233"/>
      <c r="C189" s="234"/>
      <c r="D189" s="235" t="s">
        <v>142</v>
      </c>
      <c r="E189" s="236" t="s">
        <v>1</v>
      </c>
      <c r="F189" s="237" t="s">
        <v>219</v>
      </c>
      <c r="G189" s="234"/>
      <c r="H189" s="238">
        <v>120.95999999999999</v>
      </c>
      <c r="I189" s="239"/>
      <c r="J189" s="234"/>
      <c r="K189" s="234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142</v>
      </c>
      <c r="AU189" s="244" t="s">
        <v>83</v>
      </c>
      <c r="AV189" s="13" t="s">
        <v>83</v>
      </c>
      <c r="AW189" s="13" t="s">
        <v>31</v>
      </c>
      <c r="AX189" s="13" t="s">
        <v>74</v>
      </c>
      <c r="AY189" s="244" t="s">
        <v>135</v>
      </c>
    </row>
    <row r="190" s="14" customFormat="1">
      <c r="A190" s="14"/>
      <c r="B190" s="245"/>
      <c r="C190" s="246"/>
      <c r="D190" s="235" t="s">
        <v>142</v>
      </c>
      <c r="E190" s="247" t="s">
        <v>1</v>
      </c>
      <c r="F190" s="248" t="s">
        <v>144</v>
      </c>
      <c r="G190" s="246"/>
      <c r="H190" s="249">
        <v>120.95999999999999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5" t="s">
        <v>142</v>
      </c>
      <c r="AU190" s="255" t="s">
        <v>83</v>
      </c>
      <c r="AV190" s="14" t="s">
        <v>89</v>
      </c>
      <c r="AW190" s="14" t="s">
        <v>31</v>
      </c>
      <c r="AX190" s="14" t="s">
        <v>79</v>
      </c>
      <c r="AY190" s="255" t="s">
        <v>135</v>
      </c>
    </row>
    <row r="191" s="2" customFormat="1" ht="24.15" customHeight="1">
      <c r="A191" s="38"/>
      <c r="B191" s="39"/>
      <c r="C191" s="219" t="s">
        <v>220</v>
      </c>
      <c r="D191" s="219" t="s">
        <v>137</v>
      </c>
      <c r="E191" s="220" t="s">
        <v>221</v>
      </c>
      <c r="F191" s="221" t="s">
        <v>222</v>
      </c>
      <c r="G191" s="222" t="s">
        <v>147</v>
      </c>
      <c r="H191" s="223">
        <v>3024</v>
      </c>
      <c r="I191" s="224"/>
      <c r="J191" s="225">
        <f>ROUND(I191*H191,2)</f>
        <v>0</v>
      </c>
      <c r="K191" s="226"/>
      <c r="L191" s="44"/>
      <c r="M191" s="227" t="s">
        <v>1</v>
      </c>
      <c r="N191" s="228" t="s">
        <v>40</v>
      </c>
      <c r="O191" s="91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1" t="s">
        <v>89</v>
      </c>
      <c r="AT191" s="231" t="s">
        <v>137</v>
      </c>
      <c r="AU191" s="231" t="s">
        <v>83</v>
      </c>
      <c r="AY191" s="17" t="s">
        <v>135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7" t="s">
        <v>83</v>
      </c>
      <c r="BK191" s="232">
        <f>ROUND(I191*H191,2)</f>
        <v>0</v>
      </c>
      <c r="BL191" s="17" t="s">
        <v>89</v>
      </c>
      <c r="BM191" s="231" t="s">
        <v>223</v>
      </c>
    </row>
    <row r="192" s="13" customFormat="1">
      <c r="A192" s="13"/>
      <c r="B192" s="233"/>
      <c r="C192" s="234"/>
      <c r="D192" s="235" t="s">
        <v>142</v>
      </c>
      <c r="E192" s="236" t="s">
        <v>1</v>
      </c>
      <c r="F192" s="237" t="s">
        <v>219</v>
      </c>
      <c r="G192" s="234"/>
      <c r="H192" s="238">
        <v>120.95999999999999</v>
      </c>
      <c r="I192" s="239"/>
      <c r="J192" s="234"/>
      <c r="K192" s="234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142</v>
      </c>
      <c r="AU192" s="244" t="s">
        <v>83</v>
      </c>
      <c r="AV192" s="13" t="s">
        <v>83</v>
      </c>
      <c r="AW192" s="13" t="s">
        <v>31</v>
      </c>
      <c r="AX192" s="13" t="s">
        <v>74</v>
      </c>
      <c r="AY192" s="244" t="s">
        <v>135</v>
      </c>
    </row>
    <row r="193" s="14" customFormat="1">
      <c r="A193" s="14"/>
      <c r="B193" s="245"/>
      <c r="C193" s="246"/>
      <c r="D193" s="235" t="s">
        <v>142</v>
      </c>
      <c r="E193" s="247" t="s">
        <v>1</v>
      </c>
      <c r="F193" s="248" t="s">
        <v>144</v>
      </c>
      <c r="G193" s="246"/>
      <c r="H193" s="249">
        <v>120.95999999999999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5" t="s">
        <v>142</v>
      </c>
      <c r="AU193" s="255" t="s">
        <v>83</v>
      </c>
      <c r="AV193" s="14" t="s">
        <v>89</v>
      </c>
      <c r="AW193" s="14" t="s">
        <v>31</v>
      </c>
      <c r="AX193" s="14" t="s">
        <v>79</v>
      </c>
      <c r="AY193" s="255" t="s">
        <v>135</v>
      </c>
    </row>
    <row r="194" s="13" customFormat="1">
      <c r="A194" s="13"/>
      <c r="B194" s="233"/>
      <c r="C194" s="234"/>
      <c r="D194" s="235" t="s">
        <v>142</v>
      </c>
      <c r="E194" s="234"/>
      <c r="F194" s="237" t="s">
        <v>224</v>
      </c>
      <c r="G194" s="234"/>
      <c r="H194" s="238">
        <v>3024</v>
      </c>
      <c r="I194" s="239"/>
      <c r="J194" s="234"/>
      <c r="K194" s="234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142</v>
      </c>
      <c r="AU194" s="244" t="s">
        <v>83</v>
      </c>
      <c r="AV194" s="13" t="s">
        <v>83</v>
      </c>
      <c r="AW194" s="13" t="s">
        <v>4</v>
      </c>
      <c r="AX194" s="13" t="s">
        <v>79</v>
      </c>
      <c r="AY194" s="244" t="s">
        <v>135</v>
      </c>
    </row>
    <row r="195" s="2" customFormat="1" ht="24.15" customHeight="1">
      <c r="A195" s="38"/>
      <c r="B195" s="39"/>
      <c r="C195" s="219" t="s">
        <v>225</v>
      </c>
      <c r="D195" s="219" t="s">
        <v>137</v>
      </c>
      <c r="E195" s="220" t="s">
        <v>226</v>
      </c>
      <c r="F195" s="221" t="s">
        <v>227</v>
      </c>
      <c r="G195" s="222" t="s">
        <v>147</v>
      </c>
      <c r="H195" s="223">
        <v>120.95999999999999</v>
      </c>
      <c r="I195" s="224"/>
      <c r="J195" s="225">
        <f>ROUND(I195*H195,2)</f>
        <v>0</v>
      </c>
      <c r="K195" s="226"/>
      <c r="L195" s="44"/>
      <c r="M195" s="227" t="s">
        <v>1</v>
      </c>
      <c r="N195" s="228" t="s">
        <v>40</v>
      </c>
      <c r="O195" s="91"/>
      <c r="P195" s="229">
        <f>O195*H195</f>
        <v>0</v>
      </c>
      <c r="Q195" s="229">
        <v>0</v>
      </c>
      <c r="R195" s="229">
        <f>Q195*H195</f>
        <v>0</v>
      </c>
      <c r="S195" s="229">
        <v>0</v>
      </c>
      <c r="T195" s="23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1" t="s">
        <v>89</v>
      </c>
      <c r="AT195" s="231" t="s">
        <v>137</v>
      </c>
      <c r="AU195" s="231" t="s">
        <v>83</v>
      </c>
      <c r="AY195" s="17" t="s">
        <v>135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7" t="s">
        <v>83</v>
      </c>
      <c r="BK195" s="232">
        <f>ROUND(I195*H195,2)</f>
        <v>0</v>
      </c>
      <c r="BL195" s="17" t="s">
        <v>89</v>
      </c>
      <c r="BM195" s="231" t="s">
        <v>228</v>
      </c>
    </row>
    <row r="196" s="13" customFormat="1">
      <c r="A196" s="13"/>
      <c r="B196" s="233"/>
      <c r="C196" s="234"/>
      <c r="D196" s="235" t="s">
        <v>142</v>
      </c>
      <c r="E196" s="236" t="s">
        <v>1</v>
      </c>
      <c r="F196" s="237" t="s">
        <v>219</v>
      </c>
      <c r="G196" s="234"/>
      <c r="H196" s="238">
        <v>120.95999999999999</v>
      </c>
      <c r="I196" s="239"/>
      <c r="J196" s="234"/>
      <c r="K196" s="234"/>
      <c r="L196" s="240"/>
      <c r="M196" s="241"/>
      <c r="N196" s="242"/>
      <c r="O196" s="242"/>
      <c r="P196" s="242"/>
      <c r="Q196" s="242"/>
      <c r="R196" s="242"/>
      <c r="S196" s="242"/>
      <c r="T196" s="24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4" t="s">
        <v>142</v>
      </c>
      <c r="AU196" s="244" t="s">
        <v>83</v>
      </c>
      <c r="AV196" s="13" t="s">
        <v>83</v>
      </c>
      <c r="AW196" s="13" t="s">
        <v>31</v>
      </c>
      <c r="AX196" s="13" t="s">
        <v>74</v>
      </c>
      <c r="AY196" s="244" t="s">
        <v>135</v>
      </c>
    </row>
    <row r="197" s="14" customFormat="1">
      <c r="A197" s="14"/>
      <c r="B197" s="245"/>
      <c r="C197" s="246"/>
      <c r="D197" s="235" t="s">
        <v>142</v>
      </c>
      <c r="E197" s="247" t="s">
        <v>1</v>
      </c>
      <c r="F197" s="248" t="s">
        <v>144</v>
      </c>
      <c r="G197" s="246"/>
      <c r="H197" s="249">
        <v>120.95999999999999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5" t="s">
        <v>142</v>
      </c>
      <c r="AU197" s="255" t="s">
        <v>83</v>
      </c>
      <c r="AV197" s="14" t="s">
        <v>89</v>
      </c>
      <c r="AW197" s="14" t="s">
        <v>31</v>
      </c>
      <c r="AX197" s="14" t="s">
        <v>79</v>
      </c>
      <c r="AY197" s="255" t="s">
        <v>135</v>
      </c>
    </row>
    <row r="198" s="2" customFormat="1" ht="24.15" customHeight="1">
      <c r="A198" s="38"/>
      <c r="B198" s="39"/>
      <c r="C198" s="219" t="s">
        <v>229</v>
      </c>
      <c r="D198" s="219" t="s">
        <v>137</v>
      </c>
      <c r="E198" s="220" t="s">
        <v>230</v>
      </c>
      <c r="F198" s="221" t="s">
        <v>231</v>
      </c>
      <c r="G198" s="222" t="s">
        <v>153</v>
      </c>
      <c r="H198" s="223">
        <v>27</v>
      </c>
      <c r="I198" s="224"/>
      <c r="J198" s="225">
        <f>ROUND(I198*H198,2)</f>
        <v>0</v>
      </c>
      <c r="K198" s="226"/>
      <c r="L198" s="44"/>
      <c r="M198" s="227" t="s">
        <v>1</v>
      </c>
      <c r="N198" s="228" t="s">
        <v>40</v>
      </c>
      <c r="O198" s="91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1" t="s">
        <v>89</v>
      </c>
      <c r="AT198" s="231" t="s">
        <v>137</v>
      </c>
      <c r="AU198" s="231" t="s">
        <v>83</v>
      </c>
      <c r="AY198" s="17" t="s">
        <v>135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7" t="s">
        <v>83</v>
      </c>
      <c r="BK198" s="232">
        <f>ROUND(I198*H198,2)</f>
        <v>0</v>
      </c>
      <c r="BL198" s="17" t="s">
        <v>89</v>
      </c>
      <c r="BM198" s="231" t="s">
        <v>232</v>
      </c>
    </row>
    <row r="199" s="13" customFormat="1">
      <c r="A199" s="13"/>
      <c r="B199" s="233"/>
      <c r="C199" s="234"/>
      <c r="D199" s="235" t="s">
        <v>142</v>
      </c>
      <c r="E199" s="236" t="s">
        <v>1</v>
      </c>
      <c r="F199" s="237" t="s">
        <v>233</v>
      </c>
      <c r="G199" s="234"/>
      <c r="H199" s="238">
        <v>27</v>
      </c>
      <c r="I199" s="239"/>
      <c r="J199" s="234"/>
      <c r="K199" s="234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142</v>
      </c>
      <c r="AU199" s="244" t="s">
        <v>83</v>
      </c>
      <c r="AV199" s="13" t="s">
        <v>83</v>
      </c>
      <c r="AW199" s="13" t="s">
        <v>31</v>
      </c>
      <c r="AX199" s="13" t="s">
        <v>74</v>
      </c>
      <c r="AY199" s="244" t="s">
        <v>135</v>
      </c>
    </row>
    <row r="200" s="14" customFormat="1">
      <c r="A200" s="14"/>
      <c r="B200" s="245"/>
      <c r="C200" s="246"/>
      <c r="D200" s="235" t="s">
        <v>142</v>
      </c>
      <c r="E200" s="247" t="s">
        <v>1</v>
      </c>
      <c r="F200" s="248" t="s">
        <v>144</v>
      </c>
      <c r="G200" s="246"/>
      <c r="H200" s="249">
        <v>27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5" t="s">
        <v>142</v>
      </c>
      <c r="AU200" s="255" t="s">
        <v>83</v>
      </c>
      <c r="AV200" s="14" t="s">
        <v>89</v>
      </c>
      <c r="AW200" s="14" t="s">
        <v>31</v>
      </c>
      <c r="AX200" s="14" t="s">
        <v>79</v>
      </c>
      <c r="AY200" s="255" t="s">
        <v>135</v>
      </c>
    </row>
    <row r="201" s="2" customFormat="1" ht="24.15" customHeight="1">
      <c r="A201" s="38"/>
      <c r="B201" s="39"/>
      <c r="C201" s="219" t="s">
        <v>234</v>
      </c>
      <c r="D201" s="219" t="s">
        <v>137</v>
      </c>
      <c r="E201" s="220" t="s">
        <v>235</v>
      </c>
      <c r="F201" s="221" t="s">
        <v>236</v>
      </c>
      <c r="G201" s="222" t="s">
        <v>153</v>
      </c>
      <c r="H201" s="223">
        <v>675</v>
      </c>
      <c r="I201" s="224"/>
      <c r="J201" s="225">
        <f>ROUND(I201*H201,2)</f>
        <v>0</v>
      </c>
      <c r="K201" s="226"/>
      <c r="L201" s="44"/>
      <c r="M201" s="227" t="s">
        <v>1</v>
      </c>
      <c r="N201" s="228" t="s">
        <v>40</v>
      </c>
      <c r="O201" s="91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1" t="s">
        <v>89</v>
      </c>
      <c r="AT201" s="231" t="s">
        <v>137</v>
      </c>
      <c r="AU201" s="231" t="s">
        <v>83</v>
      </c>
      <c r="AY201" s="17" t="s">
        <v>135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7" t="s">
        <v>83</v>
      </c>
      <c r="BK201" s="232">
        <f>ROUND(I201*H201,2)</f>
        <v>0</v>
      </c>
      <c r="BL201" s="17" t="s">
        <v>89</v>
      </c>
      <c r="BM201" s="231" t="s">
        <v>237</v>
      </c>
    </row>
    <row r="202" s="13" customFormat="1">
      <c r="A202" s="13"/>
      <c r="B202" s="233"/>
      <c r="C202" s="234"/>
      <c r="D202" s="235" t="s">
        <v>142</v>
      </c>
      <c r="E202" s="236" t="s">
        <v>1</v>
      </c>
      <c r="F202" s="237" t="s">
        <v>233</v>
      </c>
      <c r="G202" s="234"/>
      <c r="H202" s="238">
        <v>27</v>
      </c>
      <c r="I202" s="239"/>
      <c r="J202" s="234"/>
      <c r="K202" s="234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142</v>
      </c>
      <c r="AU202" s="244" t="s">
        <v>83</v>
      </c>
      <c r="AV202" s="13" t="s">
        <v>83</v>
      </c>
      <c r="AW202" s="13" t="s">
        <v>31</v>
      </c>
      <c r="AX202" s="13" t="s">
        <v>74</v>
      </c>
      <c r="AY202" s="244" t="s">
        <v>135</v>
      </c>
    </row>
    <row r="203" s="14" customFormat="1">
      <c r="A203" s="14"/>
      <c r="B203" s="245"/>
      <c r="C203" s="246"/>
      <c r="D203" s="235" t="s">
        <v>142</v>
      </c>
      <c r="E203" s="247" t="s">
        <v>1</v>
      </c>
      <c r="F203" s="248" t="s">
        <v>144</v>
      </c>
      <c r="G203" s="246"/>
      <c r="H203" s="249">
        <v>27</v>
      </c>
      <c r="I203" s="250"/>
      <c r="J203" s="246"/>
      <c r="K203" s="246"/>
      <c r="L203" s="251"/>
      <c r="M203" s="252"/>
      <c r="N203" s="253"/>
      <c r="O203" s="253"/>
      <c r="P203" s="253"/>
      <c r="Q203" s="253"/>
      <c r="R203" s="253"/>
      <c r="S203" s="253"/>
      <c r="T203" s="25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5" t="s">
        <v>142</v>
      </c>
      <c r="AU203" s="255" t="s">
        <v>83</v>
      </c>
      <c r="AV203" s="14" t="s">
        <v>89</v>
      </c>
      <c r="AW203" s="14" t="s">
        <v>31</v>
      </c>
      <c r="AX203" s="14" t="s">
        <v>79</v>
      </c>
      <c r="AY203" s="255" t="s">
        <v>135</v>
      </c>
    </row>
    <row r="204" s="13" customFormat="1">
      <c r="A204" s="13"/>
      <c r="B204" s="233"/>
      <c r="C204" s="234"/>
      <c r="D204" s="235" t="s">
        <v>142</v>
      </c>
      <c r="E204" s="234"/>
      <c r="F204" s="237" t="s">
        <v>238</v>
      </c>
      <c r="G204" s="234"/>
      <c r="H204" s="238">
        <v>675</v>
      </c>
      <c r="I204" s="239"/>
      <c r="J204" s="234"/>
      <c r="K204" s="234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142</v>
      </c>
      <c r="AU204" s="244" t="s">
        <v>83</v>
      </c>
      <c r="AV204" s="13" t="s">
        <v>83</v>
      </c>
      <c r="AW204" s="13" t="s">
        <v>4</v>
      </c>
      <c r="AX204" s="13" t="s">
        <v>79</v>
      </c>
      <c r="AY204" s="244" t="s">
        <v>135</v>
      </c>
    </row>
    <row r="205" s="2" customFormat="1" ht="24.15" customHeight="1">
      <c r="A205" s="38"/>
      <c r="B205" s="39"/>
      <c r="C205" s="219" t="s">
        <v>239</v>
      </c>
      <c r="D205" s="219" t="s">
        <v>137</v>
      </c>
      <c r="E205" s="220" t="s">
        <v>240</v>
      </c>
      <c r="F205" s="221" t="s">
        <v>241</v>
      </c>
      <c r="G205" s="222" t="s">
        <v>153</v>
      </c>
      <c r="H205" s="223">
        <v>27</v>
      </c>
      <c r="I205" s="224"/>
      <c r="J205" s="225">
        <f>ROUND(I205*H205,2)</f>
        <v>0</v>
      </c>
      <c r="K205" s="226"/>
      <c r="L205" s="44"/>
      <c r="M205" s="227" t="s">
        <v>1</v>
      </c>
      <c r="N205" s="228" t="s">
        <v>40</v>
      </c>
      <c r="O205" s="91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1" t="s">
        <v>89</v>
      </c>
      <c r="AT205" s="231" t="s">
        <v>137</v>
      </c>
      <c r="AU205" s="231" t="s">
        <v>83</v>
      </c>
      <c r="AY205" s="17" t="s">
        <v>135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7" t="s">
        <v>83</v>
      </c>
      <c r="BK205" s="232">
        <f>ROUND(I205*H205,2)</f>
        <v>0</v>
      </c>
      <c r="BL205" s="17" t="s">
        <v>89</v>
      </c>
      <c r="BM205" s="231" t="s">
        <v>242</v>
      </c>
    </row>
    <row r="206" s="13" customFormat="1">
      <c r="A206" s="13"/>
      <c r="B206" s="233"/>
      <c r="C206" s="234"/>
      <c r="D206" s="235" t="s">
        <v>142</v>
      </c>
      <c r="E206" s="236" t="s">
        <v>1</v>
      </c>
      <c r="F206" s="237" t="s">
        <v>233</v>
      </c>
      <c r="G206" s="234"/>
      <c r="H206" s="238">
        <v>27</v>
      </c>
      <c r="I206" s="239"/>
      <c r="J206" s="234"/>
      <c r="K206" s="234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142</v>
      </c>
      <c r="AU206" s="244" t="s">
        <v>83</v>
      </c>
      <c r="AV206" s="13" t="s">
        <v>83</v>
      </c>
      <c r="AW206" s="13" t="s">
        <v>31</v>
      </c>
      <c r="AX206" s="13" t="s">
        <v>74</v>
      </c>
      <c r="AY206" s="244" t="s">
        <v>135</v>
      </c>
    </row>
    <row r="207" s="14" customFormat="1">
      <c r="A207" s="14"/>
      <c r="B207" s="245"/>
      <c r="C207" s="246"/>
      <c r="D207" s="235" t="s">
        <v>142</v>
      </c>
      <c r="E207" s="247" t="s">
        <v>1</v>
      </c>
      <c r="F207" s="248" t="s">
        <v>144</v>
      </c>
      <c r="G207" s="246"/>
      <c r="H207" s="249">
        <v>27</v>
      </c>
      <c r="I207" s="250"/>
      <c r="J207" s="246"/>
      <c r="K207" s="246"/>
      <c r="L207" s="251"/>
      <c r="M207" s="252"/>
      <c r="N207" s="253"/>
      <c r="O207" s="253"/>
      <c r="P207" s="253"/>
      <c r="Q207" s="253"/>
      <c r="R207" s="253"/>
      <c r="S207" s="253"/>
      <c r="T207" s="25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5" t="s">
        <v>142</v>
      </c>
      <c r="AU207" s="255" t="s">
        <v>83</v>
      </c>
      <c r="AV207" s="14" t="s">
        <v>89</v>
      </c>
      <c r="AW207" s="14" t="s">
        <v>31</v>
      </c>
      <c r="AX207" s="14" t="s">
        <v>79</v>
      </c>
      <c r="AY207" s="255" t="s">
        <v>135</v>
      </c>
    </row>
    <row r="208" s="2" customFormat="1" ht="24.15" customHeight="1">
      <c r="A208" s="38"/>
      <c r="B208" s="39"/>
      <c r="C208" s="219" t="s">
        <v>7</v>
      </c>
      <c r="D208" s="219" t="s">
        <v>137</v>
      </c>
      <c r="E208" s="220" t="s">
        <v>243</v>
      </c>
      <c r="F208" s="221" t="s">
        <v>244</v>
      </c>
      <c r="G208" s="222" t="s">
        <v>147</v>
      </c>
      <c r="H208" s="223">
        <v>30</v>
      </c>
      <c r="I208" s="224"/>
      <c r="J208" s="225">
        <f>ROUND(I208*H208,2)</f>
        <v>0</v>
      </c>
      <c r="K208" s="226"/>
      <c r="L208" s="44"/>
      <c r="M208" s="227" t="s">
        <v>1</v>
      </c>
      <c r="N208" s="228" t="s">
        <v>40</v>
      </c>
      <c r="O208" s="91"/>
      <c r="P208" s="229">
        <f>O208*H208</f>
        <v>0</v>
      </c>
      <c r="Q208" s="229">
        <v>3.4999999999999997E-05</v>
      </c>
      <c r="R208" s="229">
        <f>Q208*H208</f>
        <v>0.0010499999999999999</v>
      </c>
      <c r="S208" s="229">
        <v>0</v>
      </c>
      <c r="T208" s="23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1" t="s">
        <v>89</v>
      </c>
      <c r="AT208" s="231" t="s">
        <v>137</v>
      </c>
      <c r="AU208" s="231" t="s">
        <v>83</v>
      </c>
      <c r="AY208" s="17" t="s">
        <v>135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7" t="s">
        <v>83</v>
      </c>
      <c r="BK208" s="232">
        <f>ROUND(I208*H208,2)</f>
        <v>0</v>
      </c>
      <c r="BL208" s="17" t="s">
        <v>89</v>
      </c>
      <c r="BM208" s="231" t="s">
        <v>245</v>
      </c>
    </row>
    <row r="209" s="13" customFormat="1">
      <c r="A209" s="13"/>
      <c r="B209" s="233"/>
      <c r="C209" s="234"/>
      <c r="D209" s="235" t="s">
        <v>142</v>
      </c>
      <c r="E209" s="236" t="s">
        <v>1</v>
      </c>
      <c r="F209" s="237" t="s">
        <v>246</v>
      </c>
      <c r="G209" s="234"/>
      <c r="H209" s="238">
        <v>30</v>
      </c>
      <c r="I209" s="239"/>
      <c r="J209" s="234"/>
      <c r="K209" s="234"/>
      <c r="L209" s="240"/>
      <c r="M209" s="241"/>
      <c r="N209" s="242"/>
      <c r="O209" s="242"/>
      <c r="P209" s="242"/>
      <c r="Q209" s="242"/>
      <c r="R209" s="242"/>
      <c r="S209" s="242"/>
      <c r="T209" s="24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4" t="s">
        <v>142</v>
      </c>
      <c r="AU209" s="244" t="s">
        <v>83</v>
      </c>
      <c r="AV209" s="13" t="s">
        <v>83</v>
      </c>
      <c r="AW209" s="13" t="s">
        <v>31</v>
      </c>
      <c r="AX209" s="13" t="s">
        <v>74</v>
      </c>
      <c r="AY209" s="244" t="s">
        <v>135</v>
      </c>
    </row>
    <row r="210" s="14" customFormat="1">
      <c r="A210" s="14"/>
      <c r="B210" s="245"/>
      <c r="C210" s="246"/>
      <c r="D210" s="235" t="s">
        <v>142</v>
      </c>
      <c r="E210" s="247" t="s">
        <v>1</v>
      </c>
      <c r="F210" s="248" t="s">
        <v>144</v>
      </c>
      <c r="G210" s="246"/>
      <c r="H210" s="249">
        <v>30</v>
      </c>
      <c r="I210" s="250"/>
      <c r="J210" s="246"/>
      <c r="K210" s="246"/>
      <c r="L210" s="251"/>
      <c r="M210" s="252"/>
      <c r="N210" s="253"/>
      <c r="O210" s="253"/>
      <c r="P210" s="253"/>
      <c r="Q210" s="253"/>
      <c r="R210" s="253"/>
      <c r="S210" s="253"/>
      <c r="T210" s="25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5" t="s">
        <v>142</v>
      </c>
      <c r="AU210" s="255" t="s">
        <v>83</v>
      </c>
      <c r="AV210" s="14" t="s">
        <v>89</v>
      </c>
      <c r="AW210" s="14" t="s">
        <v>31</v>
      </c>
      <c r="AX210" s="14" t="s">
        <v>79</v>
      </c>
      <c r="AY210" s="255" t="s">
        <v>135</v>
      </c>
    </row>
    <row r="211" s="2" customFormat="1" ht="16.5" customHeight="1">
      <c r="A211" s="38"/>
      <c r="B211" s="39"/>
      <c r="C211" s="219" t="s">
        <v>247</v>
      </c>
      <c r="D211" s="219" t="s">
        <v>137</v>
      </c>
      <c r="E211" s="220" t="s">
        <v>248</v>
      </c>
      <c r="F211" s="221" t="s">
        <v>249</v>
      </c>
      <c r="G211" s="222" t="s">
        <v>147</v>
      </c>
      <c r="H211" s="223">
        <v>5.8799999999999999</v>
      </c>
      <c r="I211" s="224"/>
      <c r="J211" s="225">
        <f>ROUND(I211*H211,2)</f>
        <v>0</v>
      </c>
      <c r="K211" s="226"/>
      <c r="L211" s="44"/>
      <c r="M211" s="227" t="s">
        <v>1</v>
      </c>
      <c r="N211" s="228" t="s">
        <v>40</v>
      </c>
      <c r="O211" s="91"/>
      <c r="P211" s="229">
        <f>O211*H211</f>
        <v>0</v>
      </c>
      <c r="Q211" s="229">
        <v>0</v>
      </c>
      <c r="R211" s="229">
        <f>Q211*H211</f>
        <v>0</v>
      </c>
      <c r="S211" s="229">
        <v>0.32400000000000001</v>
      </c>
      <c r="T211" s="230">
        <f>S211*H211</f>
        <v>1.9051199999999999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1" t="s">
        <v>89</v>
      </c>
      <c r="AT211" s="231" t="s">
        <v>137</v>
      </c>
      <c r="AU211" s="231" t="s">
        <v>83</v>
      </c>
      <c r="AY211" s="17" t="s">
        <v>135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7" t="s">
        <v>83</v>
      </c>
      <c r="BK211" s="232">
        <f>ROUND(I211*H211,2)</f>
        <v>0</v>
      </c>
      <c r="BL211" s="17" t="s">
        <v>89</v>
      </c>
      <c r="BM211" s="231" t="s">
        <v>250</v>
      </c>
    </row>
    <row r="212" s="13" customFormat="1">
      <c r="A212" s="13"/>
      <c r="B212" s="233"/>
      <c r="C212" s="234"/>
      <c r="D212" s="235" t="s">
        <v>142</v>
      </c>
      <c r="E212" s="236" t="s">
        <v>1</v>
      </c>
      <c r="F212" s="237" t="s">
        <v>150</v>
      </c>
      <c r="G212" s="234"/>
      <c r="H212" s="238">
        <v>5.8799999999999999</v>
      </c>
      <c r="I212" s="239"/>
      <c r="J212" s="234"/>
      <c r="K212" s="234"/>
      <c r="L212" s="240"/>
      <c r="M212" s="241"/>
      <c r="N212" s="242"/>
      <c r="O212" s="242"/>
      <c r="P212" s="242"/>
      <c r="Q212" s="242"/>
      <c r="R212" s="242"/>
      <c r="S212" s="242"/>
      <c r="T212" s="24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4" t="s">
        <v>142</v>
      </c>
      <c r="AU212" s="244" t="s">
        <v>83</v>
      </c>
      <c r="AV212" s="13" t="s">
        <v>83</v>
      </c>
      <c r="AW212" s="13" t="s">
        <v>31</v>
      </c>
      <c r="AX212" s="13" t="s">
        <v>74</v>
      </c>
      <c r="AY212" s="244" t="s">
        <v>135</v>
      </c>
    </row>
    <row r="213" s="14" customFormat="1">
      <c r="A213" s="14"/>
      <c r="B213" s="245"/>
      <c r="C213" s="246"/>
      <c r="D213" s="235" t="s">
        <v>142</v>
      </c>
      <c r="E213" s="247" t="s">
        <v>1</v>
      </c>
      <c r="F213" s="248" t="s">
        <v>144</v>
      </c>
      <c r="G213" s="246"/>
      <c r="H213" s="249">
        <v>5.8799999999999999</v>
      </c>
      <c r="I213" s="250"/>
      <c r="J213" s="246"/>
      <c r="K213" s="246"/>
      <c r="L213" s="251"/>
      <c r="M213" s="252"/>
      <c r="N213" s="253"/>
      <c r="O213" s="253"/>
      <c r="P213" s="253"/>
      <c r="Q213" s="253"/>
      <c r="R213" s="253"/>
      <c r="S213" s="253"/>
      <c r="T213" s="25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5" t="s">
        <v>142</v>
      </c>
      <c r="AU213" s="255" t="s">
        <v>83</v>
      </c>
      <c r="AV213" s="14" t="s">
        <v>89</v>
      </c>
      <c r="AW213" s="14" t="s">
        <v>31</v>
      </c>
      <c r="AX213" s="14" t="s">
        <v>79</v>
      </c>
      <c r="AY213" s="255" t="s">
        <v>135</v>
      </c>
    </row>
    <row r="214" s="2" customFormat="1" ht="24.15" customHeight="1">
      <c r="A214" s="38"/>
      <c r="B214" s="39"/>
      <c r="C214" s="219" t="s">
        <v>251</v>
      </c>
      <c r="D214" s="219" t="s">
        <v>137</v>
      </c>
      <c r="E214" s="220" t="s">
        <v>252</v>
      </c>
      <c r="F214" s="221" t="s">
        <v>253</v>
      </c>
      <c r="G214" s="222" t="s">
        <v>201</v>
      </c>
      <c r="H214" s="223">
        <v>2</v>
      </c>
      <c r="I214" s="224"/>
      <c r="J214" s="225">
        <f>ROUND(I214*H214,2)</f>
        <v>0</v>
      </c>
      <c r="K214" s="226"/>
      <c r="L214" s="44"/>
      <c r="M214" s="227" t="s">
        <v>1</v>
      </c>
      <c r="N214" s="228" t="s">
        <v>40</v>
      </c>
      <c r="O214" s="91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1" t="s">
        <v>89</v>
      </c>
      <c r="AT214" s="231" t="s">
        <v>137</v>
      </c>
      <c r="AU214" s="231" t="s">
        <v>83</v>
      </c>
      <c r="AY214" s="17" t="s">
        <v>135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7" t="s">
        <v>83</v>
      </c>
      <c r="BK214" s="232">
        <f>ROUND(I214*H214,2)</f>
        <v>0</v>
      </c>
      <c r="BL214" s="17" t="s">
        <v>89</v>
      </c>
      <c r="BM214" s="231" t="s">
        <v>254</v>
      </c>
    </row>
    <row r="215" s="13" customFormat="1">
      <c r="A215" s="13"/>
      <c r="B215" s="233"/>
      <c r="C215" s="234"/>
      <c r="D215" s="235" t="s">
        <v>142</v>
      </c>
      <c r="E215" s="236" t="s">
        <v>1</v>
      </c>
      <c r="F215" s="237" t="s">
        <v>83</v>
      </c>
      <c r="G215" s="234"/>
      <c r="H215" s="238">
        <v>2</v>
      </c>
      <c r="I215" s="239"/>
      <c r="J215" s="234"/>
      <c r="K215" s="234"/>
      <c r="L215" s="240"/>
      <c r="M215" s="241"/>
      <c r="N215" s="242"/>
      <c r="O215" s="242"/>
      <c r="P215" s="242"/>
      <c r="Q215" s="242"/>
      <c r="R215" s="242"/>
      <c r="S215" s="242"/>
      <c r="T215" s="24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4" t="s">
        <v>142</v>
      </c>
      <c r="AU215" s="244" t="s">
        <v>83</v>
      </c>
      <c r="AV215" s="13" t="s">
        <v>83</v>
      </c>
      <c r="AW215" s="13" t="s">
        <v>31</v>
      </c>
      <c r="AX215" s="13" t="s">
        <v>74</v>
      </c>
      <c r="AY215" s="244" t="s">
        <v>135</v>
      </c>
    </row>
    <row r="216" s="14" customFormat="1">
      <c r="A216" s="14"/>
      <c r="B216" s="245"/>
      <c r="C216" s="246"/>
      <c r="D216" s="235" t="s">
        <v>142</v>
      </c>
      <c r="E216" s="247" t="s">
        <v>1</v>
      </c>
      <c r="F216" s="248" t="s">
        <v>144</v>
      </c>
      <c r="G216" s="246"/>
      <c r="H216" s="249">
        <v>2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5" t="s">
        <v>142</v>
      </c>
      <c r="AU216" s="255" t="s">
        <v>83</v>
      </c>
      <c r="AV216" s="14" t="s">
        <v>89</v>
      </c>
      <c r="AW216" s="14" t="s">
        <v>31</v>
      </c>
      <c r="AX216" s="14" t="s">
        <v>79</v>
      </c>
      <c r="AY216" s="255" t="s">
        <v>135</v>
      </c>
    </row>
    <row r="217" s="2" customFormat="1" ht="21.75" customHeight="1">
      <c r="A217" s="38"/>
      <c r="B217" s="39"/>
      <c r="C217" s="219" t="s">
        <v>255</v>
      </c>
      <c r="D217" s="219" t="s">
        <v>137</v>
      </c>
      <c r="E217" s="220" t="s">
        <v>256</v>
      </c>
      <c r="F217" s="221" t="s">
        <v>257</v>
      </c>
      <c r="G217" s="222" t="s">
        <v>147</v>
      </c>
      <c r="H217" s="223">
        <v>2.1000000000000001</v>
      </c>
      <c r="I217" s="224"/>
      <c r="J217" s="225">
        <f>ROUND(I217*H217,2)</f>
        <v>0</v>
      </c>
      <c r="K217" s="226"/>
      <c r="L217" s="44"/>
      <c r="M217" s="227" t="s">
        <v>1</v>
      </c>
      <c r="N217" s="228" t="s">
        <v>40</v>
      </c>
      <c r="O217" s="91"/>
      <c r="P217" s="229">
        <f>O217*H217</f>
        <v>0</v>
      </c>
      <c r="Q217" s="229">
        <v>0</v>
      </c>
      <c r="R217" s="229">
        <f>Q217*H217</f>
        <v>0</v>
      </c>
      <c r="S217" s="229">
        <v>0.075999999999999998</v>
      </c>
      <c r="T217" s="230">
        <f>S217*H217</f>
        <v>0.15959999999999999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1" t="s">
        <v>89</v>
      </c>
      <c r="AT217" s="231" t="s">
        <v>137</v>
      </c>
      <c r="AU217" s="231" t="s">
        <v>83</v>
      </c>
      <c r="AY217" s="17" t="s">
        <v>135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7" t="s">
        <v>83</v>
      </c>
      <c r="BK217" s="232">
        <f>ROUND(I217*H217,2)</f>
        <v>0</v>
      </c>
      <c r="BL217" s="17" t="s">
        <v>89</v>
      </c>
      <c r="BM217" s="231" t="s">
        <v>258</v>
      </c>
    </row>
    <row r="218" s="13" customFormat="1">
      <c r="A218" s="13"/>
      <c r="B218" s="233"/>
      <c r="C218" s="234"/>
      <c r="D218" s="235" t="s">
        <v>142</v>
      </c>
      <c r="E218" s="236" t="s">
        <v>1</v>
      </c>
      <c r="F218" s="237" t="s">
        <v>259</v>
      </c>
      <c r="G218" s="234"/>
      <c r="H218" s="238">
        <v>2.1000000000000001</v>
      </c>
      <c r="I218" s="239"/>
      <c r="J218" s="234"/>
      <c r="K218" s="234"/>
      <c r="L218" s="240"/>
      <c r="M218" s="241"/>
      <c r="N218" s="242"/>
      <c r="O218" s="242"/>
      <c r="P218" s="242"/>
      <c r="Q218" s="242"/>
      <c r="R218" s="242"/>
      <c r="S218" s="242"/>
      <c r="T218" s="24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4" t="s">
        <v>142</v>
      </c>
      <c r="AU218" s="244" t="s">
        <v>83</v>
      </c>
      <c r="AV218" s="13" t="s">
        <v>83</v>
      </c>
      <c r="AW218" s="13" t="s">
        <v>31</v>
      </c>
      <c r="AX218" s="13" t="s">
        <v>74</v>
      </c>
      <c r="AY218" s="244" t="s">
        <v>135</v>
      </c>
    </row>
    <row r="219" s="14" customFormat="1">
      <c r="A219" s="14"/>
      <c r="B219" s="245"/>
      <c r="C219" s="246"/>
      <c r="D219" s="235" t="s">
        <v>142</v>
      </c>
      <c r="E219" s="247" t="s">
        <v>1</v>
      </c>
      <c r="F219" s="248" t="s">
        <v>144</v>
      </c>
      <c r="G219" s="246"/>
      <c r="H219" s="249">
        <v>2.1000000000000001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5" t="s">
        <v>142</v>
      </c>
      <c r="AU219" s="255" t="s">
        <v>83</v>
      </c>
      <c r="AV219" s="14" t="s">
        <v>89</v>
      </c>
      <c r="AW219" s="14" t="s">
        <v>31</v>
      </c>
      <c r="AX219" s="14" t="s">
        <v>79</v>
      </c>
      <c r="AY219" s="255" t="s">
        <v>135</v>
      </c>
    </row>
    <row r="220" s="2" customFormat="1" ht="24.15" customHeight="1">
      <c r="A220" s="38"/>
      <c r="B220" s="39"/>
      <c r="C220" s="219" t="s">
        <v>260</v>
      </c>
      <c r="D220" s="219" t="s">
        <v>137</v>
      </c>
      <c r="E220" s="220" t="s">
        <v>261</v>
      </c>
      <c r="F220" s="221" t="s">
        <v>262</v>
      </c>
      <c r="G220" s="222" t="s">
        <v>147</v>
      </c>
      <c r="H220" s="223">
        <v>0.54000000000000004</v>
      </c>
      <c r="I220" s="224"/>
      <c r="J220" s="225">
        <f>ROUND(I220*H220,2)</f>
        <v>0</v>
      </c>
      <c r="K220" s="226"/>
      <c r="L220" s="44"/>
      <c r="M220" s="227" t="s">
        <v>1</v>
      </c>
      <c r="N220" s="228" t="s">
        <v>40</v>
      </c>
      <c r="O220" s="91"/>
      <c r="P220" s="229">
        <f>O220*H220</f>
        <v>0</v>
      </c>
      <c r="Q220" s="229">
        <v>0</v>
      </c>
      <c r="R220" s="229">
        <f>Q220*H220</f>
        <v>0</v>
      </c>
      <c r="S220" s="229">
        <v>0.072999999999999995</v>
      </c>
      <c r="T220" s="230">
        <f>S220*H220</f>
        <v>0.039419999999999997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1" t="s">
        <v>89</v>
      </c>
      <c r="AT220" s="231" t="s">
        <v>137</v>
      </c>
      <c r="AU220" s="231" t="s">
        <v>83</v>
      </c>
      <c r="AY220" s="17" t="s">
        <v>135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7" t="s">
        <v>83</v>
      </c>
      <c r="BK220" s="232">
        <f>ROUND(I220*H220,2)</f>
        <v>0</v>
      </c>
      <c r="BL220" s="17" t="s">
        <v>89</v>
      </c>
      <c r="BM220" s="231" t="s">
        <v>263</v>
      </c>
    </row>
    <row r="221" s="13" customFormat="1">
      <c r="A221" s="13"/>
      <c r="B221" s="233"/>
      <c r="C221" s="234"/>
      <c r="D221" s="235" t="s">
        <v>142</v>
      </c>
      <c r="E221" s="236" t="s">
        <v>1</v>
      </c>
      <c r="F221" s="237" t="s">
        <v>264</v>
      </c>
      <c r="G221" s="234"/>
      <c r="H221" s="238">
        <v>0.54000000000000004</v>
      </c>
      <c r="I221" s="239"/>
      <c r="J221" s="234"/>
      <c r="K221" s="234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142</v>
      </c>
      <c r="AU221" s="244" t="s">
        <v>83</v>
      </c>
      <c r="AV221" s="13" t="s">
        <v>83</v>
      </c>
      <c r="AW221" s="13" t="s">
        <v>31</v>
      </c>
      <c r="AX221" s="13" t="s">
        <v>74</v>
      </c>
      <c r="AY221" s="244" t="s">
        <v>135</v>
      </c>
    </row>
    <row r="222" s="14" customFormat="1">
      <c r="A222" s="14"/>
      <c r="B222" s="245"/>
      <c r="C222" s="246"/>
      <c r="D222" s="235" t="s">
        <v>142</v>
      </c>
      <c r="E222" s="247" t="s">
        <v>1</v>
      </c>
      <c r="F222" s="248" t="s">
        <v>144</v>
      </c>
      <c r="G222" s="246"/>
      <c r="H222" s="249">
        <v>0.54000000000000004</v>
      </c>
      <c r="I222" s="250"/>
      <c r="J222" s="246"/>
      <c r="K222" s="246"/>
      <c r="L222" s="251"/>
      <c r="M222" s="252"/>
      <c r="N222" s="253"/>
      <c r="O222" s="253"/>
      <c r="P222" s="253"/>
      <c r="Q222" s="253"/>
      <c r="R222" s="253"/>
      <c r="S222" s="253"/>
      <c r="T222" s="25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5" t="s">
        <v>142</v>
      </c>
      <c r="AU222" s="255" t="s">
        <v>83</v>
      </c>
      <c r="AV222" s="14" t="s">
        <v>89</v>
      </c>
      <c r="AW222" s="14" t="s">
        <v>31</v>
      </c>
      <c r="AX222" s="14" t="s">
        <v>79</v>
      </c>
      <c r="AY222" s="255" t="s">
        <v>135</v>
      </c>
    </row>
    <row r="223" s="2" customFormat="1" ht="24.15" customHeight="1">
      <c r="A223" s="38"/>
      <c r="B223" s="39"/>
      <c r="C223" s="219" t="s">
        <v>265</v>
      </c>
      <c r="D223" s="219" t="s">
        <v>137</v>
      </c>
      <c r="E223" s="220" t="s">
        <v>266</v>
      </c>
      <c r="F223" s="221" t="s">
        <v>267</v>
      </c>
      <c r="G223" s="222" t="s">
        <v>201</v>
      </c>
      <c r="H223" s="223">
        <v>3</v>
      </c>
      <c r="I223" s="224"/>
      <c r="J223" s="225">
        <f>ROUND(I223*H223,2)</f>
        <v>0</v>
      </c>
      <c r="K223" s="226"/>
      <c r="L223" s="44"/>
      <c r="M223" s="227" t="s">
        <v>1</v>
      </c>
      <c r="N223" s="228" t="s">
        <v>40</v>
      </c>
      <c r="O223" s="91"/>
      <c r="P223" s="229">
        <f>O223*H223</f>
        <v>0</v>
      </c>
      <c r="Q223" s="229">
        <v>0</v>
      </c>
      <c r="R223" s="229">
        <f>Q223*H223</f>
        <v>0</v>
      </c>
      <c r="S223" s="229">
        <v>0.034000000000000002</v>
      </c>
      <c r="T223" s="230">
        <f>S223*H223</f>
        <v>0.10200000000000001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1" t="s">
        <v>89</v>
      </c>
      <c r="AT223" s="231" t="s">
        <v>137</v>
      </c>
      <c r="AU223" s="231" t="s">
        <v>83</v>
      </c>
      <c r="AY223" s="17" t="s">
        <v>135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7" t="s">
        <v>83</v>
      </c>
      <c r="BK223" s="232">
        <f>ROUND(I223*H223,2)</f>
        <v>0</v>
      </c>
      <c r="BL223" s="17" t="s">
        <v>89</v>
      </c>
      <c r="BM223" s="231" t="s">
        <v>268</v>
      </c>
    </row>
    <row r="224" s="13" customFormat="1">
      <c r="A224" s="13"/>
      <c r="B224" s="233"/>
      <c r="C224" s="234"/>
      <c r="D224" s="235" t="s">
        <v>142</v>
      </c>
      <c r="E224" s="236" t="s">
        <v>1</v>
      </c>
      <c r="F224" s="237" t="s">
        <v>86</v>
      </c>
      <c r="G224" s="234"/>
      <c r="H224" s="238">
        <v>3</v>
      </c>
      <c r="I224" s="239"/>
      <c r="J224" s="234"/>
      <c r="K224" s="234"/>
      <c r="L224" s="240"/>
      <c r="M224" s="241"/>
      <c r="N224" s="242"/>
      <c r="O224" s="242"/>
      <c r="P224" s="242"/>
      <c r="Q224" s="242"/>
      <c r="R224" s="242"/>
      <c r="S224" s="242"/>
      <c r="T224" s="24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4" t="s">
        <v>142</v>
      </c>
      <c r="AU224" s="244" t="s">
        <v>83</v>
      </c>
      <c r="AV224" s="13" t="s">
        <v>83</v>
      </c>
      <c r="AW224" s="13" t="s">
        <v>31</v>
      </c>
      <c r="AX224" s="13" t="s">
        <v>74</v>
      </c>
      <c r="AY224" s="244" t="s">
        <v>135</v>
      </c>
    </row>
    <row r="225" s="14" customFormat="1">
      <c r="A225" s="14"/>
      <c r="B225" s="245"/>
      <c r="C225" s="246"/>
      <c r="D225" s="235" t="s">
        <v>142</v>
      </c>
      <c r="E225" s="247" t="s">
        <v>1</v>
      </c>
      <c r="F225" s="248" t="s">
        <v>144</v>
      </c>
      <c r="G225" s="246"/>
      <c r="H225" s="249">
        <v>3</v>
      </c>
      <c r="I225" s="250"/>
      <c r="J225" s="246"/>
      <c r="K225" s="246"/>
      <c r="L225" s="251"/>
      <c r="M225" s="252"/>
      <c r="N225" s="253"/>
      <c r="O225" s="253"/>
      <c r="P225" s="253"/>
      <c r="Q225" s="253"/>
      <c r="R225" s="253"/>
      <c r="S225" s="253"/>
      <c r="T225" s="25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5" t="s">
        <v>142</v>
      </c>
      <c r="AU225" s="255" t="s">
        <v>83</v>
      </c>
      <c r="AV225" s="14" t="s">
        <v>89</v>
      </c>
      <c r="AW225" s="14" t="s">
        <v>31</v>
      </c>
      <c r="AX225" s="14" t="s">
        <v>79</v>
      </c>
      <c r="AY225" s="255" t="s">
        <v>135</v>
      </c>
    </row>
    <row r="226" s="2" customFormat="1" ht="24.15" customHeight="1">
      <c r="A226" s="38"/>
      <c r="B226" s="39"/>
      <c r="C226" s="219" t="s">
        <v>233</v>
      </c>
      <c r="D226" s="219" t="s">
        <v>137</v>
      </c>
      <c r="E226" s="220" t="s">
        <v>269</v>
      </c>
      <c r="F226" s="221" t="s">
        <v>270</v>
      </c>
      <c r="G226" s="222" t="s">
        <v>201</v>
      </c>
      <c r="H226" s="223">
        <v>1</v>
      </c>
      <c r="I226" s="224"/>
      <c r="J226" s="225">
        <f>ROUND(I226*H226,2)</f>
        <v>0</v>
      </c>
      <c r="K226" s="226"/>
      <c r="L226" s="44"/>
      <c r="M226" s="227" t="s">
        <v>1</v>
      </c>
      <c r="N226" s="228" t="s">
        <v>40</v>
      </c>
      <c r="O226" s="91"/>
      <c r="P226" s="229">
        <f>O226*H226</f>
        <v>0</v>
      </c>
      <c r="Q226" s="229">
        <v>0</v>
      </c>
      <c r="R226" s="229">
        <f>Q226*H226</f>
        <v>0</v>
      </c>
      <c r="S226" s="229">
        <v>0.187</v>
      </c>
      <c r="T226" s="230">
        <f>S226*H226</f>
        <v>0.187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1" t="s">
        <v>89</v>
      </c>
      <c r="AT226" s="231" t="s">
        <v>137</v>
      </c>
      <c r="AU226" s="231" t="s">
        <v>83</v>
      </c>
      <c r="AY226" s="17" t="s">
        <v>135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7" t="s">
        <v>83</v>
      </c>
      <c r="BK226" s="232">
        <f>ROUND(I226*H226,2)</f>
        <v>0</v>
      </c>
      <c r="BL226" s="17" t="s">
        <v>89</v>
      </c>
      <c r="BM226" s="231" t="s">
        <v>271</v>
      </c>
    </row>
    <row r="227" s="13" customFormat="1">
      <c r="A227" s="13"/>
      <c r="B227" s="233"/>
      <c r="C227" s="234"/>
      <c r="D227" s="235" t="s">
        <v>142</v>
      </c>
      <c r="E227" s="236" t="s">
        <v>1</v>
      </c>
      <c r="F227" s="237" t="s">
        <v>79</v>
      </c>
      <c r="G227" s="234"/>
      <c r="H227" s="238">
        <v>1</v>
      </c>
      <c r="I227" s="239"/>
      <c r="J227" s="234"/>
      <c r="K227" s="234"/>
      <c r="L227" s="240"/>
      <c r="M227" s="241"/>
      <c r="N227" s="242"/>
      <c r="O227" s="242"/>
      <c r="P227" s="242"/>
      <c r="Q227" s="242"/>
      <c r="R227" s="242"/>
      <c r="S227" s="242"/>
      <c r="T227" s="24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4" t="s">
        <v>142</v>
      </c>
      <c r="AU227" s="244" t="s">
        <v>83</v>
      </c>
      <c r="AV227" s="13" t="s">
        <v>83</v>
      </c>
      <c r="AW227" s="13" t="s">
        <v>31</v>
      </c>
      <c r="AX227" s="13" t="s">
        <v>74</v>
      </c>
      <c r="AY227" s="244" t="s">
        <v>135</v>
      </c>
    </row>
    <row r="228" s="14" customFormat="1">
      <c r="A228" s="14"/>
      <c r="B228" s="245"/>
      <c r="C228" s="246"/>
      <c r="D228" s="235" t="s">
        <v>142</v>
      </c>
      <c r="E228" s="247" t="s">
        <v>1</v>
      </c>
      <c r="F228" s="248" t="s">
        <v>144</v>
      </c>
      <c r="G228" s="246"/>
      <c r="H228" s="249">
        <v>1</v>
      </c>
      <c r="I228" s="250"/>
      <c r="J228" s="246"/>
      <c r="K228" s="246"/>
      <c r="L228" s="251"/>
      <c r="M228" s="252"/>
      <c r="N228" s="253"/>
      <c r="O228" s="253"/>
      <c r="P228" s="253"/>
      <c r="Q228" s="253"/>
      <c r="R228" s="253"/>
      <c r="S228" s="253"/>
      <c r="T228" s="25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5" t="s">
        <v>142</v>
      </c>
      <c r="AU228" s="255" t="s">
        <v>83</v>
      </c>
      <c r="AV228" s="14" t="s">
        <v>89</v>
      </c>
      <c r="AW228" s="14" t="s">
        <v>31</v>
      </c>
      <c r="AX228" s="14" t="s">
        <v>79</v>
      </c>
      <c r="AY228" s="255" t="s">
        <v>135</v>
      </c>
    </row>
    <row r="229" s="2" customFormat="1" ht="24.15" customHeight="1">
      <c r="A229" s="38"/>
      <c r="B229" s="39"/>
      <c r="C229" s="219" t="s">
        <v>272</v>
      </c>
      <c r="D229" s="219" t="s">
        <v>137</v>
      </c>
      <c r="E229" s="220" t="s">
        <v>273</v>
      </c>
      <c r="F229" s="221" t="s">
        <v>274</v>
      </c>
      <c r="G229" s="222" t="s">
        <v>140</v>
      </c>
      <c r="H229" s="223">
        <v>0.068000000000000005</v>
      </c>
      <c r="I229" s="224"/>
      <c r="J229" s="225">
        <f>ROUND(I229*H229,2)</f>
        <v>0</v>
      </c>
      <c r="K229" s="226"/>
      <c r="L229" s="44"/>
      <c r="M229" s="227" t="s">
        <v>1</v>
      </c>
      <c r="N229" s="228" t="s">
        <v>40</v>
      </c>
      <c r="O229" s="91"/>
      <c r="P229" s="229">
        <f>O229*H229</f>
        <v>0</v>
      </c>
      <c r="Q229" s="229">
        <v>0</v>
      </c>
      <c r="R229" s="229">
        <f>Q229*H229</f>
        <v>0</v>
      </c>
      <c r="S229" s="229">
        <v>2.3999999999999999</v>
      </c>
      <c r="T229" s="230">
        <f>S229*H229</f>
        <v>0.16320000000000001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1" t="s">
        <v>89</v>
      </c>
      <c r="AT229" s="231" t="s">
        <v>137</v>
      </c>
      <c r="AU229" s="231" t="s">
        <v>83</v>
      </c>
      <c r="AY229" s="17" t="s">
        <v>135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7" t="s">
        <v>83</v>
      </c>
      <c r="BK229" s="232">
        <f>ROUND(I229*H229,2)</f>
        <v>0</v>
      </c>
      <c r="BL229" s="17" t="s">
        <v>89</v>
      </c>
      <c r="BM229" s="231" t="s">
        <v>275</v>
      </c>
    </row>
    <row r="230" s="13" customFormat="1">
      <c r="A230" s="13"/>
      <c r="B230" s="233"/>
      <c r="C230" s="234"/>
      <c r="D230" s="235" t="s">
        <v>142</v>
      </c>
      <c r="E230" s="236" t="s">
        <v>1</v>
      </c>
      <c r="F230" s="237" t="s">
        <v>276</v>
      </c>
      <c r="G230" s="234"/>
      <c r="H230" s="238">
        <v>0.068000000000000005</v>
      </c>
      <c r="I230" s="239"/>
      <c r="J230" s="234"/>
      <c r="K230" s="234"/>
      <c r="L230" s="240"/>
      <c r="M230" s="241"/>
      <c r="N230" s="242"/>
      <c r="O230" s="242"/>
      <c r="P230" s="242"/>
      <c r="Q230" s="242"/>
      <c r="R230" s="242"/>
      <c r="S230" s="242"/>
      <c r="T230" s="24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4" t="s">
        <v>142</v>
      </c>
      <c r="AU230" s="244" t="s">
        <v>83</v>
      </c>
      <c r="AV230" s="13" t="s">
        <v>83</v>
      </c>
      <c r="AW230" s="13" t="s">
        <v>31</v>
      </c>
      <c r="AX230" s="13" t="s">
        <v>74</v>
      </c>
      <c r="AY230" s="244" t="s">
        <v>135</v>
      </c>
    </row>
    <row r="231" s="14" customFormat="1">
      <c r="A231" s="14"/>
      <c r="B231" s="245"/>
      <c r="C231" s="246"/>
      <c r="D231" s="235" t="s">
        <v>142</v>
      </c>
      <c r="E231" s="247" t="s">
        <v>1</v>
      </c>
      <c r="F231" s="248" t="s">
        <v>144</v>
      </c>
      <c r="G231" s="246"/>
      <c r="H231" s="249">
        <v>0.068000000000000005</v>
      </c>
      <c r="I231" s="250"/>
      <c r="J231" s="246"/>
      <c r="K231" s="246"/>
      <c r="L231" s="251"/>
      <c r="M231" s="252"/>
      <c r="N231" s="253"/>
      <c r="O231" s="253"/>
      <c r="P231" s="253"/>
      <c r="Q231" s="253"/>
      <c r="R231" s="253"/>
      <c r="S231" s="253"/>
      <c r="T231" s="25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5" t="s">
        <v>142</v>
      </c>
      <c r="AU231" s="255" t="s">
        <v>83</v>
      </c>
      <c r="AV231" s="14" t="s">
        <v>89</v>
      </c>
      <c r="AW231" s="14" t="s">
        <v>31</v>
      </c>
      <c r="AX231" s="14" t="s">
        <v>79</v>
      </c>
      <c r="AY231" s="255" t="s">
        <v>135</v>
      </c>
    </row>
    <row r="232" s="2" customFormat="1" ht="24.15" customHeight="1">
      <c r="A232" s="38"/>
      <c r="B232" s="39"/>
      <c r="C232" s="219" t="s">
        <v>277</v>
      </c>
      <c r="D232" s="219" t="s">
        <v>137</v>
      </c>
      <c r="E232" s="220" t="s">
        <v>278</v>
      </c>
      <c r="F232" s="221" t="s">
        <v>279</v>
      </c>
      <c r="G232" s="222" t="s">
        <v>201</v>
      </c>
      <c r="H232" s="223">
        <v>2</v>
      </c>
      <c r="I232" s="224"/>
      <c r="J232" s="225">
        <f>ROUND(I232*H232,2)</f>
        <v>0</v>
      </c>
      <c r="K232" s="226"/>
      <c r="L232" s="44"/>
      <c r="M232" s="227" t="s">
        <v>1</v>
      </c>
      <c r="N232" s="228" t="s">
        <v>40</v>
      </c>
      <c r="O232" s="91"/>
      <c r="P232" s="229">
        <f>O232*H232</f>
        <v>0</v>
      </c>
      <c r="Q232" s="229">
        <v>0</v>
      </c>
      <c r="R232" s="229">
        <f>Q232*H232</f>
        <v>0</v>
      </c>
      <c r="S232" s="229">
        <v>0.089999999999999997</v>
      </c>
      <c r="T232" s="230">
        <f>S232*H232</f>
        <v>0.17999999999999999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1" t="s">
        <v>89</v>
      </c>
      <c r="AT232" s="231" t="s">
        <v>137</v>
      </c>
      <c r="AU232" s="231" t="s">
        <v>83</v>
      </c>
      <c r="AY232" s="17" t="s">
        <v>135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7" t="s">
        <v>83</v>
      </c>
      <c r="BK232" s="232">
        <f>ROUND(I232*H232,2)</f>
        <v>0</v>
      </c>
      <c r="BL232" s="17" t="s">
        <v>89</v>
      </c>
      <c r="BM232" s="231" t="s">
        <v>280</v>
      </c>
    </row>
    <row r="233" s="13" customFormat="1">
      <c r="A233" s="13"/>
      <c r="B233" s="233"/>
      <c r="C233" s="234"/>
      <c r="D233" s="235" t="s">
        <v>142</v>
      </c>
      <c r="E233" s="236" t="s">
        <v>1</v>
      </c>
      <c r="F233" s="237" t="s">
        <v>83</v>
      </c>
      <c r="G233" s="234"/>
      <c r="H233" s="238">
        <v>2</v>
      </c>
      <c r="I233" s="239"/>
      <c r="J233" s="234"/>
      <c r="K233" s="234"/>
      <c r="L233" s="240"/>
      <c r="M233" s="241"/>
      <c r="N233" s="242"/>
      <c r="O233" s="242"/>
      <c r="P233" s="242"/>
      <c r="Q233" s="242"/>
      <c r="R233" s="242"/>
      <c r="S233" s="242"/>
      <c r="T233" s="24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4" t="s">
        <v>142</v>
      </c>
      <c r="AU233" s="244" t="s">
        <v>83</v>
      </c>
      <c r="AV233" s="13" t="s">
        <v>83</v>
      </c>
      <c r="AW233" s="13" t="s">
        <v>31</v>
      </c>
      <c r="AX233" s="13" t="s">
        <v>74</v>
      </c>
      <c r="AY233" s="244" t="s">
        <v>135</v>
      </c>
    </row>
    <row r="234" s="14" customFormat="1">
      <c r="A234" s="14"/>
      <c r="B234" s="245"/>
      <c r="C234" s="246"/>
      <c r="D234" s="235" t="s">
        <v>142</v>
      </c>
      <c r="E234" s="247" t="s">
        <v>1</v>
      </c>
      <c r="F234" s="248" t="s">
        <v>144</v>
      </c>
      <c r="G234" s="246"/>
      <c r="H234" s="249">
        <v>2</v>
      </c>
      <c r="I234" s="250"/>
      <c r="J234" s="246"/>
      <c r="K234" s="246"/>
      <c r="L234" s="251"/>
      <c r="M234" s="252"/>
      <c r="N234" s="253"/>
      <c r="O234" s="253"/>
      <c r="P234" s="253"/>
      <c r="Q234" s="253"/>
      <c r="R234" s="253"/>
      <c r="S234" s="253"/>
      <c r="T234" s="25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5" t="s">
        <v>142</v>
      </c>
      <c r="AU234" s="255" t="s">
        <v>83</v>
      </c>
      <c r="AV234" s="14" t="s">
        <v>89</v>
      </c>
      <c r="AW234" s="14" t="s">
        <v>31</v>
      </c>
      <c r="AX234" s="14" t="s">
        <v>79</v>
      </c>
      <c r="AY234" s="255" t="s">
        <v>135</v>
      </c>
    </row>
    <row r="235" s="2" customFormat="1" ht="24.15" customHeight="1">
      <c r="A235" s="38"/>
      <c r="B235" s="39"/>
      <c r="C235" s="219" t="s">
        <v>246</v>
      </c>
      <c r="D235" s="219" t="s">
        <v>137</v>
      </c>
      <c r="E235" s="220" t="s">
        <v>281</v>
      </c>
      <c r="F235" s="221" t="s">
        <v>282</v>
      </c>
      <c r="G235" s="222" t="s">
        <v>153</v>
      </c>
      <c r="H235" s="223">
        <v>5.2000000000000002</v>
      </c>
      <c r="I235" s="224"/>
      <c r="J235" s="225">
        <f>ROUND(I235*H235,2)</f>
        <v>0</v>
      </c>
      <c r="K235" s="226"/>
      <c r="L235" s="44"/>
      <c r="M235" s="227" t="s">
        <v>1</v>
      </c>
      <c r="N235" s="228" t="s">
        <v>40</v>
      </c>
      <c r="O235" s="91"/>
      <c r="P235" s="229">
        <f>O235*H235</f>
        <v>0</v>
      </c>
      <c r="Q235" s="229">
        <v>0.00090700000000000004</v>
      </c>
      <c r="R235" s="229">
        <f>Q235*H235</f>
        <v>0.0047163999999999999</v>
      </c>
      <c r="S235" s="229">
        <v>0.0028</v>
      </c>
      <c r="T235" s="230">
        <f>S235*H235</f>
        <v>0.01456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1" t="s">
        <v>89</v>
      </c>
      <c r="AT235" s="231" t="s">
        <v>137</v>
      </c>
      <c r="AU235" s="231" t="s">
        <v>83</v>
      </c>
      <c r="AY235" s="17" t="s">
        <v>135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7" t="s">
        <v>83</v>
      </c>
      <c r="BK235" s="232">
        <f>ROUND(I235*H235,2)</f>
        <v>0</v>
      </c>
      <c r="BL235" s="17" t="s">
        <v>89</v>
      </c>
      <c r="BM235" s="231" t="s">
        <v>283</v>
      </c>
    </row>
    <row r="236" s="13" customFormat="1">
      <c r="A236" s="13"/>
      <c r="B236" s="233"/>
      <c r="C236" s="234"/>
      <c r="D236" s="235" t="s">
        <v>142</v>
      </c>
      <c r="E236" s="236" t="s">
        <v>1</v>
      </c>
      <c r="F236" s="237" t="s">
        <v>284</v>
      </c>
      <c r="G236" s="234"/>
      <c r="H236" s="238">
        <v>1.8</v>
      </c>
      <c r="I236" s="239"/>
      <c r="J236" s="234"/>
      <c r="K236" s="234"/>
      <c r="L236" s="240"/>
      <c r="M236" s="241"/>
      <c r="N236" s="242"/>
      <c r="O236" s="242"/>
      <c r="P236" s="242"/>
      <c r="Q236" s="242"/>
      <c r="R236" s="242"/>
      <c r="S236" s="242"/>
      <c r="T236" s="24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4" t="s">
        <v>142</v>
      </c>
      <c r="AU236" s="244" t="s">
        <v>83</v>
      </c>
      <c r="AV236" s="13" t="s">
        <v>83</v>
      </c>
      <c r="AW236" s="13" t="s">
        <v>31</v>
      </c>
      <c r="AX236" s="13" t="s">
        <v>74</v>
      </c>
      <c r="AY236" s="244" t="s">
        <v>135</v>
      </c>
    </row>
    <row r="237" s="13" customFormat="1">
      <c r="A237" s="13"/>
      <c r="B237" s="233"/>
      <c r="C237" s="234"/>
      <c r="D237" s="235" t="s">
        <v>142</v>
      </c>
      <c r="E237" s="236" t="s">
        <v>1</v>
      </c>
      <c r="F237" s="237" t="s">
        <v>285</v>
      </c>
      <c r="G237" s="234"/>
      <c r="H237" s="238">
        <v>1.8</v>
      </c>
      <c r="I237" s="239"/>
      <c r="J237" s="234"/>
      <c r="K237" s="234"/>
      <c r="L237" s="240"/>
      <c r="M237" s="241"/>
      <c r="N237" s="242"/>
      <c r="O237" s="242"/>
      <c r="P237" s="242"/>
      <c r="Q237" s="242"/>
      <c r="R237" s="242"/>
      <c r="S237" s="242"/>
      <c r="T237" s="24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4" t="s">
        <v>142</v>
      </c>
      <c r="AU237" s="244" t="s">
        <v>83</v>
      </c>
      <c r="AV237" s="13" t="s">
        <v>83</v>
      </c>
      <c r="AW237" s="13" t="s">
        <v>31</v>
      </c>
      <c r="AX237" s="13" t="s">
        <v>74</v>
      </c>
      <c r="AY237" s="244" t="s">
        <v>135</v>
      </c>
    </row>
    <row r="238" s="13" customFormat="1">
      <c r="A238" s="13"/>
      <c r="B238" s="233"/>
      <c r="C238" s="234"/>
      <c r="D238" s="235" t="s">
        <v>142</v>
      </c>
      <c r="E238" s="236" t="s">
        <v>1</v>
      </c>
      <c r="F238" s="237" t="s">
        <v>286</v>
      </c>
      <c r="G238" s="234"/>
      <c r="H238" s="238">
        <v>1.6000000000000001</v>
      </c>
      <c r="I238" s="239"/>
      <c r="J238" s="234"/>
      <c r="K238" s="234"/>
      <c r="L238" s="240"/>
      <c r="M238" s="241"/>
      <c r="N238" s="242"/>
      <c r="O238" s="242"/>
      <c r="P238" s="242"/>
      <c r="Q238" s="242"/>
      <c r="R238" s="242"/>
      <c r="S238" s="242"/>
      <c r="T238" s="24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4" t="s">
        <v>142</v>
      </c>
      <c r="AU238" s="244" t="s">
        <v>83</v>
      </c>
      <c r="AV238" s="13" t="s">
        <v>83</v>
      </c>
      <c r="AW238" s="13" t="s">
        <v>31</v>
      </c>
      <c r="AX238" s="13" t="s">
        <v>74</v>
      </c>
      <c r="AY238" s="244" t="s">
        <v>135</v>
      </c>
    </row>
    <row r="239" s="14" customFormat="1">
      <c r="A239" s="14"/>
      <c r="B239" s="245"/>
      <c r="C239" s="246"/>
      <c r="D239" s="235" t="s">
        <v>142</v>
      </c>
      <c r="E239" s="247" t="s">
        <v>1</v>
      </c>
      <c r="F239" s="248" t="s">
        <v>144</v>
      </c>
      <c r="G239" s="246"/>
      <c r="H239" s="249">
        <v>5.2000000000000002</v>
      </c>
      <c r="I239" s="250"/>
      <c r="J239" s="246"/>
      <c r="K239" s="246"/>
      <c r="L239" s="251"/>
      <c r="M239" s="252"/>
      <c r="N239" s="253"/>
      <c r="O239" s="253"/>
      <c r="P239" s="253"/>
      <c r="Q239" s="253"/>
      <c r="R239" s="253"/>
      <c r="S239" s="253"/>
      <c r="T239" s="25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5" t="s">
        <v>142</v>
      </c>
      <c r="AU239" s="255" t="s">
        <v>83</v>
      </c>
      <c r="AV239" s="14" t="s">
        <v>89</v>
      </c>
      <c r="AW239" s="14" t="s">
        <v>31</v>
      </c>
      <c r="AX239" s="14" t="s">
        <v>79</v>
      </c>
      <c r="AY239" s="255" t="s">
        <v>135</v>
      </c>
    </row>
    <row r="240" s="2" customFormat="1" ht="24.15" customHeight="1">
      <c r="A240" s="38"/>
      <c r="B240" s="39"/>
      <c r="C240" s="219" t="s">
        <v>287</v>
      </c>
      <c r="D240" s="219" t="s">
        <v>137</v>
      </c>
      <c r="E240" s="220" t="s">
        <v>288</v>
      </c>
      <c r="F240" s="221" t="s">
        <v>289</v>
      </c>
      <c r="G240" s="222" t="s">
        <v>153</v>
      </c>
      <c r="H240" s="223">
        <v>18.760000000000002</v>
      </c>
      <c r="I240" s="224"/>
      <c r="J240" s="225">
        <f>ROUND(I240*H240,2)</f>
        <v>0</v>
      </c>
      <c r="K240" s="226"/>
      <c r="L240" s="44"/>
      <c r="M240" s="227" t="s">
        <v>1</v>
      </c>
      <c r="N240" s="228" t="s">
        <v>40</v>
      </c>
      <c r="O240" s="91"/>
      <c r="P240" s="229">
        <f>O240*H240</f>
        <v>0</v>
      </c>
      <c r="Q240" s="229">
        <v>7.7399999999999998E-05</v>
      </c>
      <c r="R240" s="229">
        <f>Q240*H240</f>
        <v>0.0014520240000000001</v>
      </c>
      <c r="S240" s="229">
        <v>0</v>
      </c>
      <c r="T240" s="230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1" t="s">
        <v>89</v>
      </c>
      <c r="AT240" s="231" t="s">
        <v>137</v>
      </c>
      <c r="AU240" s="231" t="s">
        <v>83</v>
      </c>
      <c r="AY240" s="17" t="s">
        <v>135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7" t="s">
        <v>83</v>
      </c>
      <c r="BK240" s="232">
        <f>ROUND(I240*H240,2)</f>
        <v>0</v>
      </c>
      <c r="BL240" s="17" t="s">
        <v>89</v>
      </c>
      <c r="BM240" s="231" t="s">
        <v>290</v>
      </c>
    </row>
    <row r="241" s="13" customFormat="1">
      <c r="A241" s="13"/>
      <c r="B241" s="233"/>
      <c r="C241" s="234"/>
      <c r="D241" s="235" t="s">
        <v>142</v>
      </c>
      <c r="E241" s="236" t="s">
        <v>1</v>
      </c>
      <c r="F241" s="237" t="s">
        <v>192</v>
      </c>
      <c r="G241" s="234"/>
      <c r="H241" s="238">
        <v>2.3999999999999999</v>
      </c>
      <c r="I241" s="239"/>
      <c r="J241" s="234"/>
      <c r="K241" s="234"/>
      <c r="L241" s="240"/>
      <c r="M241" s="241"/>
      <c r="N241" s="242"/>
      <c r="O241" s="242"/>
      <c r="P241" s="242"/>
      <c r="Q241" s="242"/>
      <c r="R241" s="242"/>
      <c r="S241" s="242"/>
      <c r="T241" s="24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4" t="s">
        <v>142</v>
      </c>
      <c r="AU241" s="244" t="s">
        <v>83</v>
      </c>
      <c r="AV241" s="13" t="s">
        <v>83</v>
      </c>
      <c r="AW241" s="13" t="s">
        <v>31</v>
      </c>
      <c r="AX241" s="13" t="s">
        <v>74</v>
      </c>
      <c r="AY241" s="244" t="s">
        <v>135</v>
      </c>
    </row>
    <row r="242" s="13" customFormat="1">
      <c r="A242" s="13"/>
      <c r="B242" s="233"/>
      <c r="C242" s="234"/>
      <c r="D242" s="235" t="s">
        <v>142</v>
      </c>
      <c r="E242" s="236" t="s">
        <v>1</v>
      </c>
      <c r="F242" s="237" t="s">
        <v>193</v>
      </c>
      <c r="G242" s="234"/>
      <c r="H242" s="238">
        <v>3.2000000000000002</v>
      </c>
      <c r="I242" s="239"/>
      <c r="J242" s="234"/>
      <c r="K242" s="234"/>
      <c r="L242" s="240"/>
      <c r="M242" s="241"/>
      <c r="N242" s="242"/>
      <c r="O242" s="242"/>
      <c r="P242" s="242"/>
      <c r="Q242" s="242"/>
      <c r="R242" s="242"/>
      <c r="S242" s="242"/>
      <c r="T242" s="24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4" t="s">
        <v>142</v>
      </c>
      <c r="AU242" s="244" t="s">
        <v>83</v>
      </c>
      <c r="AV242" s="13" t="s">
        <v>83</v>
      </c>
      <c r="AW242" s="13" t="s">
        <v>31</v>
      </c>
      <c r="AX242" s="13" t="s">
        <v>74</v>
      </c>
      <c r="AY242" s="244" t="s">
        <v>135</v>
      </c>
    </row>
    <row r="243" s="13" customFormat="1">
      <c r="A243" s="13"/>
      <c r="B243" s="233"/>
      <c r="C243" s="234"/>
      <c r="D243" s="235" t="s">
        <v>142</v>
      </c>
      <c r="E243" s="236" t="s">
        <v>1</v>
      </c>
      <c r="F243" s="237" t="s">
        <v>195</v>
      </c>
      <c r="G243" s="234"/>
      <c r="H243" s="238">
        <v>3.3599999999999999</v>
      </c>
      <c r="I243" s="239"/>
      <c r="J243" s="234"/>
      <c r="K243" s="234"/>
      <c r="L243" s="240"/>
      <c r="M243" s="241"/>
      <c r="N243" s="242"/>
      <c r="O243" s="242"/>
      <c r="P243" s="242"/>
      <c r="Q243" s="242"/>
      <c r="R243" s="242"/>
      <c r="S243" s="242"/>
      <c r="T243" s="24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4" t="s">
        <v>142</v>
      </c>
      <c r="AU243" s="244" t="s">
        <v>83</v>
      </c>
      <c r="AV243" s="13" t="s">
        <v>83</v>
      </c>
      <c r="AW243" s="13" t="s">
        <v>31</v>
      </c>
      <c r="AX243" s="13" t="s">
        <v>74</v>
      </c>
      <c r="AY243" s="244" t="s">
        <v>135</v>
      </c>
    </row>
    <row r="244" s="13" customFormat="1">
      <c r="A244" s="13"/>
      <c r="B244" s="233"/>
      <c r="C244" s="234"/>
      <c r="D244" s="235" t="s">
        <v>142</v>
      </c>
      <c r="E244" s="236" t="s">
        <v>1</v>
      </c>
      <c r="F244" s="237" t="s">
        <v>291</v>
      </c>
      <c r="G244" s="234"/>
      <c r="H244" s="238">
        <v>9.8000000000000007</v>
      </c>
      <c r="I244" s="239"/>
      <c r="J244" s="234"/>
      <c r="K244" s="234"/>
      <c r="L244" s="240"/>
      <c r="M244" s="241"/>
      <c r="N244" s="242"/>
      <c r="O244" s="242"/>
      <c r="P244" s="242"/>
      <c r="Q244" s="242"/>
      <c r="R244" s="242"/>
      <c r="S244" s="242"/>
      <c r="T244" s="24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4" t="s">
        <v>142</v>
      </c>
      <c r="AU244" s="244" t="s">
        <v>83</v>
      </c>
      <c r="AV244" s="13" t="s">
        <v>83</v>
      </c>
      <c r="AW244" s="13" t="s">
        <v>31</v>
      </c>
      <c r="AX244" s="13" t="s">
        <v>74</v>
      </c>
      <c r="AY244" s="244" t="s">
        <v>135</v>
      </c>
    </row>
    <row r="245" s="14" customFormat="1">
      <c r="A245" s="14"/>
      <c r="B245" s="245"/>
      <c r="C245" s="246"/>
      <c r="D245" s="235" t="s">
        <v>142</v>
      </c>
      <c r="E245" s="247" t="s">
        <v>1</v>
      </c>
      <c r="F245" s="248" t="s">
        <v>144</v>
      </c>
      <c r="G245" s="246"/>
      <c r="H245" s="249">
        <v>18.759999999999998</v>
      </c>
      <c r="I245" s="250"/>
      <c r="J245" s="246"/>
      <c r="K245" s="246"/>
      <c r="L245" s="251"/>
      <c r="M245" s="252"/>
      <c r="N245" s="253"/>
      <c r="O245" s="253"/>
      <c r="P245" s="253"/>
      <c r="Q245" s="253"/>
      <c r="R245" s="253"/>
      <c r="S245" s="253"/>
      <c r="T245" s="25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5" t="s">
        <v>142</v>
      </c>
      <c r="AU245" s="255" t="s">
        <v>83</v>
      </c>
      <c r="AV245" s="14" t="s">
        <v>89</v>
      </c>
      <c r="AW245" s="14" t="s">
        <v>31</v>
      </c>
      <c r="AX245" s="14" t="s">
        <v>79</v>
      </c>
      <c r="AY245" s="255" t="s">
        <v>135</v>
      </c>
    </row>
    <row r="246" s="2" customFormat="1" ht="33" customHeight="1">
      <c r="A246" s="38"/>
      <c r="B246" s="39"/>
      <c r="C246" s="219" t="s">
        <v>292</v>
      </c>
      <c r="D246" s="219" t="s">
        <v>137</v>
      </c>
      <c r="E246" s="220" t="s">
        <v>293</v>
      </c>
      <c r="F246" s="221" t="s">
        <v>294</v>
      </c>
      <c r="G246" s="222" t="s">
        <v>153</v>
      </c>
      <c r="H246" s="223">
        <v>3.8799999999999999</v>
      </c>
      <c r="I246" s="224"/>
      <c r="J246" s="225">
        <f>ROUND(I246*H246,2)</f>
        <v>0</v>
      </c>
      <c r="K246" s="226"/>
      <c r="L246" s="44"/>
      <c r="M246" s="227" t="s">
        <v>1</v>
      </c>
      <c r="N246" s="228" t="s">
        <v>40</v>
      </c>
      <c r="O246" s="91"/>
      <c r="P246" s="229">
        <f>O246*H246</f>
        <v>0</v>
      </c>
      <c r="Q246" s="229">
        <v>0.0002009</v>
      </c>
      <c r="R246" s="229">
        <f>Q246*H246</f>
        <v>0.00077949200000000001</v>
      </c>
      <c r="S246" s="229">
        <v>0</v>
      </c>
      <c r="T246" s="230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1" t="s">
        <v>89</v>
      </c>
      <c r="AT246" s="231" t="s">
        <v>137</v>
      </c>
      <c r="AU246" s="231" t="s">
        <v>83</v>
      </c>
      <c r="AY246" s="17" t="s">
        <v>135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7" t="s">
        <v>83</v>
      </c>
      <c r="BK246" s="232">
        <f>ROUND(I246*H246,2)</f>
        <v>0</v>
      </c>
      <c r="BL246" s="17" t="s">
        <v>89</v>
      </c>
      <c r="BM246" s="231" t="s">
        <v>295</v>
      </c>
    </row>
    <row r="247" s="13" customFormat="1">
      <c r="A247" s="13"/>
      <c r="B247" s="233"/>
      <c r="C247" s="234"/>
      <c r="D247" s="235" t="s">
        <v>142</v>
      </c>
      <c r="E247" s="236" t="s">
        <v>1</v>
      </c>
      <c r="F247" s="237" t="s">
        <v>194</v>
      </c>
      <c r="G247" s="234"/>
      <c r="H247" s="238">
        <v>2.2000000000000002</v>
      </c>
      <c r="I247" s="239"/>
      <c r="J247" s="234"/>
      <c r="K247" s="234"/>
      <c r="L247" s="240"/>
      <c r="M247" s="241"/>
      <c r="N247" s="242"/>
      <c r="O247" s="242"/>
      <c r="P247" s="242"/>
      <c r="Q247" s="242"/>
      <c r="R247" s="242"/>
      <c r="S247" s="242"/>
      <c r="T247" s="24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4" t="s">
        <v>142</v>
      </c>
      <c r="AU247" s="244" t="s">
        <v>83</v>
      </c>
      <c r="AV247" s="13" t="s">
        <v>83</v>
      </c>
      <c r="AW247" s="13" t="s">
        <v>31</v>
      </c>
      <c r="AX247" s="13" t="s">
        <v>74</v>
      </c>
      <c r="AY247" s="244" t="s">
        <v>135</v>
      </c>
    </row>
    <row r="248" s="13" customFormat="1">
      <c r="A248" s="13"/>
      <c r="B248" s="233"/>
      <c r="C248" s="234"/>
      <c r="D248" s="235" t="s">
        <v>142</v>
      </c>
      <c r="E248" s="236" t="s">
        <v>1</v>
      </c>
      <c r="F248" s="237" t="s">
        <v>196</v>
      </c>
      <c r="G248" s="234"/>
      <c r="H248" s="238">
        <v>1.6799999999999999</v>
      </c>
      <c r="I248" s="239"/>
      <c r="J248" s="234"/>
      <c r="K248" s="234"/>
      <c r="L248" s="240"/>
      <c r="M248" s="241"/>
      <c r="N248" s="242"/>
      <c r="O248" s="242"/>
      <c r="P248" s="242"/>
      <c r="Q248" s="242"/>
      <c r="R248" s="242"/>
      <c r="S248" s="242"/>
      <c r="T248" s="24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4" t="s">
        <v>142</v>
      </c>
      <c r="AU248" s="244" t="s">
        <v>83</v>
      </c>
      <c r="AV248" s="13" t="s">
        <v>83</v>
      </c>
      <c r="AW248" s="13" t="s">
        <v>31</v>
      </c>
      <c r="AX248" s="13" t="s">
        <v>74</v>
      </c>
      <c r="AY248" s="244" t="s">
        <v>135</v>
      </c>
    </row>
    <row r="249" s="14" customFormat="1">
      <c r="A249" s="14"/>
      <c r="B249" s="245"/>
      <c r="C249" s="246"/>
      <c r="D249" s="235" t="s">
        <v>142</v>
      </c>
      <c r="E249" s="247" t="s">
        <v>1</v>
      </c>
      <c r="F249" s="248" t="s">
        <v>144</v>
      </c>
      <c r="G249" s="246"/>
      <c r="H249" s="249">
        <v>3.8799999999999999</v>
      </c>
      <c r="I249" s="250"/>
      <c r="J249" s="246"/>
      <c r="K249" s="246"/>
      <c r="L249" s="251"/>
      <c r="M249" s="252"/>
      <c r="N249" s="253"/>
      <c r="O249" s="253"/>
      <c r="P249" s="253"/>
      <c r="Q249" s="253"/>
      <c r="R249" s="253"/>
      <c r="S249" s="253"/>
      <c r="T249" s="25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5" t="s">
        <v>142</v>
      </c>
      <c r="AU249" s="255" t="s">
        <v>83</v>
      </c>
      <c r="AV249" s="14" t="s">
        <v>89</v>
      </c>
      <c r="AW249" s="14" t="s">
        <v>31</v>
      </c>
      <c r="AX249" s="14" t="s">
        <v>79</v>
      </c>
      <c r="AY249" s="255" t="s">
        <v>135</v>
      </c>
    </row>
    <row r="250" s="2" customFormat="1" ht="24.15" customHeight="1">
      <c r="A250" s="38"/>
      <c r="B250" s="39"/>
      <c r="C250" s="219" t="s">
        <v>296</v>
      </c>
      <c r="D250" s="219" t="s">
        <v>137</v>
      </c>
      <c r="E250" s="220" t="s">
        <v>297</v>
      </c>
      <c r="F250" s="221" t="s">
        <v>298</v>
      </c>
      <c r="G250" s="222" t="s">
        <v>153</v>
      </c>
      <c r="H250" s="223">
        <v>1.44</v>
      </c>
      <c r="I250" s="224"/>
      <c r="J250" s="225">
        <f>ROUND(I250*H250,2)</f>
        <v>0</v>
      </c>
      <c r="K250" s="226"/>
      <c r="L250" s="44"/>
      <c r="M250" s="227" t="s">
        <v>1</v>
      </c>
      <c r="N250" s="228" t="s">
        <v>40</v>
      </c>
      <c r="O250" s="91"/>
      <c r="P250" s="229">
        <f>O250*H250</f>
        <v>0</v>
      </c>
      <c r="Q250" s="229">
        <v>0.00043140000000000002</v>
      </c>
      <c r="R250" s="229">
        <f>Q250*H250</f>
        <v>0.00062121600000000006</v>
      </c>
      <c r="S250" s="229">
        <v>0</v>
      </c>
      <c r="T250" s="230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1" t="s">
        <v>89</v>
      </c>
      <c r="AT250" s="231" t="s">
        <v>137</v>
      </c>
      <c r="AU250" s="231" t="s">
        <v>83</v>
      </c>
      <c r="AY250" s="17" t="s">
        <v>135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7" t="s">
        <v>83</v>
      </c>
      <c r="BK250" s="232">
        <f>ROUND(I250*H250,2)</f>
        <v>0</v>
      </c>
      <c r="BL250" s="17" t="s">
        <v>89</v>
      </c>
      <c r="BM250" s="231" t="s">
        <v>299</v>
      </c>
    </row>
    <row r="251" s="13" customFormat="1">
      <c r="A251" s="13"/>
      <c r="B251" s="233"/>
      <c r="C251" s="234"/>
      <c r="D251" s="235" t="s">
        <v>142</v>
      </c>
      <c r="E251" s="236" t="s">
        <v>1</v>
      </c>
      <c r="F251" s="237" t="s">
        <v>300</v>
      </c>
      <c r="G251" s="234"/>
      <c r="H251" s="238">
        <v>0.47999999999999998</v>
      </c>
      <c r="I251" s="239"/>
      <c r="J251" s="234"/>
      <c r="K251" s="234"/>
      <c r="L251" s="240"/>
      <c r="M251" s="241"/>
      <c r="N251" s="242"/>
      <c r="O251" s="242"/>
      <c r="P251" s="242"/>
      <c r="Q251" s="242"/>
      <c r="R251" s="242"/>
      <c r="S251" s="242"/>
      <c r="T251" s="24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4" t="s">
        <v>142</v>
      </c>
      <c r="AU251" s="244" t="s">
        <v>83</v>
      </c>
      <c r="AV251" s="13" t="s">
        <v>83</v>
      </c>
      <c r="AW251" s="13" t="s">
        <v>31</v>
      </c>
      <c r="AX251" s="13" t="s">
        <v>74</v>
      </c>
      <c r="AY251" s="244" t="s">
        <v>135</v>
      </c>
    </row>
    <row r="252" s="13" customFormat="1">
      <c r="A252" s="13"/>
      <c r="B252" s="233"/>
      <c r="C252" s="234"/>
      <c r="D252" s="235" t="s">
        <v>142</v>
      </c>
      <c r="E252" s="236" t="s">
        <v>1</v>
      </c>
      <c r="F252" s="237" t="s">
        <v>301</v>
      </c>
      <c r="G252" s="234"/>
      <c r="H252" s="238">
        <v>0.95999999999999996</v>
      </c>
      <c r="I252" s="239"/>
      <c r="J252" s="234"/>
      <c r="K252" s="234"/>
      <c r="L252" s="240"/>
      <c r="M252" s="241"/>
      <c r="N252" s="242"/>
      <c r="O252" s="242"/>
      <c r="P252" s="242"/>
      <c r="Q252" s="242"/>
      <c r="R252" s="242"/>
      <c r="S252" s="242"/>
      <c r="T252" s="24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4" t="s">
        <v>142</v>
      </c>
      <c r="AU252" s="244" t="s">
        <v>83</v>
      </c>
      <c r="AV252" s="13" t="s">
        <v>83</v>
      </c>
      <c r="AW252" s="13" t="s">
        <v>31</v>
      </c>
      <c r="AX252" s="13" t="s">
        <v>74</v>
      </c>
      <c r="AY252" s="244" t="s">
        <v>135</v>
      </c>
    </row>
    <row r="253" s="14" customFormat="1">
      <c r="A253" s="14"/>
      <c r="B253" s="245"/>
      <c r="C253" s="246"/>
      <c r="D253" s="235" t="s">
        <v>142</v>
      </c>
      <c r="E253" s="247" t="s">
        <v>1</v>
      </c>
      <c r="F253" s="248" t="s">
        <v>144</v>
      </c>
      <c r="G253" s="246"/>
      <c r="H253" s="249">
        <v>1.44</v>
      </c>
      <c r="I253" s="250"/>
      <c r="J253" s="246"/>
      <c r="K253" s="246"/>
      <c r="L253" s="251"/>
      <c r="M253" s="252"/>
      <c r="N253" s="253"/>
      <c r="O253" s="253"/>
      <c r="P253" s="253"/>
      <c r="Q253" s="253"/>
      <c r="R253" s="253"/>
      <c r="S253" s="253"/>
      <c r="T253" s="25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5" t="s">
        <v>142</v>
      </c>
      <c r="AU253" s="255" t="s">
        <v>83</v>
      </c>
      <c r="AV253" s="14" t="s">
        <v>89</v>
      </c>
      <c r="AW253" s="14" t="s">
        <v>31</v>
      </c>
      <c r="AX253" s="14" t="s">
        <v>79</v>
      </c>
      <c r="AY253" s="255" t="s">
        <v>135</v>
      </c>
    </row>
    <row r="254" s="2" customFormat="1" ht="16.5" customHeight="1">
      <c r="A254" s="38"/>
      <c r="B254" s="39"/>
      <c r="C254" s="256" t="s">
        <v>302</v>
      </c>
      <c r="D254" s="256" t="s">
        <v>166</v>
      </c>
      <c r="E254" s="257" t="s">
        <v>303</v>
      </c>
      <c r="F254" s="258" t="s">
        <v>304</v>
      </c>
      <c r="G254" s="259" t="s">
        <v>153</v>
      </c>
      <c r="H254" s="260">
        <v>1.5840000000000001</v>
      </c>
      <c r="I254" s="261"/>
      <c r="J254" s="262">
        <f>ROUND(I254*H254,2)</f>
        <v>0</v>
      </c>
      <c r="K254" s="263"/>
      <c r="L254" s="264"/>
      <c r="M254" s="265" t="s">
        <v>1</v>
      </c>
      <c r="N254" s="266" t="s">
        <v>40</v>
      </c>
      <c r="O254" s="91"/>
      <c r="P254" s="229">
        <f>O254*H254</f>
        <v>0</v>
      </c>
      <c r="Q254" s="229">
        <v>0.00077999999999999999</v>
      </c>
      <c r="R254" s="229">
        <f>Q254*H254</f>
        <v>0.0012355199999999999</v>
      </c>
      <c r="S254" s="229">
        <v>0</v>
      </c>
      <c r="T254" s="230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1" t="s">
        <v>169</v>
      </c>
      <c r="AT254" s="231" t="s">
        <v>166</v>
      </c>
      <c r="AU254" s="231" t="s">
        <v>83</v>
      </c>
      <c r="AY254" s="17" t="s">
        <v>135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7" t="s">
        <v>83</v>
      </c>
      <c r="BK254" s="232">
        <f>ROUND(I254*H254,2)</f>
        <v>0</v>
      </c>
      <c r="BL254" s="17" t="s">
        <v>89</v>
      </c>
      <c r="BM254" s="231" t="s">
        <v>305</v>
      </c>
    </row>
    <row r="255" s="13" customFormat="1">
      <c r="A255" s="13"/>
      <c r="B255" s="233"/>
      <c r="C255" s="234"/>
      <c r="D255" s="235" t="s">
        <v>142</v>
      </c>
      <c r="E255" s="236" t="s">
        <v>1</v>
      </c>
      <c r="F255" s="237" t="s">
        <v>300</v>
      </c>
      <c r="G255" s="234"/>
      <c r="H255" s="238">
        <v>0.47999999999999998</v>
      </c>
      <c r="I255" s="239"/>
      <c r="J255" s="234"/>
      <c r="K255" s="234"/>
      <c r="L255" s="240"/>
      <c r="M255" s="241"/>
      <c r="N255" s="242"/>
      <c r="O255" s="242"/>
      <c r="P255" s="242"/>
      <c r="Q255" s="242"/>
      <c r="R255" s="242"/>
      <c r="S255" s="242"/>
      <c r="T255" s="24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4" t="s">
        <v>142</v>
      </c>
      <c r="AU255" s="244" t="s">
        <v>83</v>
      </c>
      <c r="AV255" s="13" t="s">
        <v>83</v>
      </c>
      <c r="AW255" s="13" t="s">
        <v>31</v>
      </c>
      <c r="AX255" s="13" t="s">
        <v>74</v>
      </c>
      <c r="AY255" s="244" t="s">
        <v>135</v>
      </c>
    </row>
    <row r="256" s="13" customFormat="1">
      <c r="A256" s="13"/>
      <c r="B256" s="233"/>
      <c r="C256" s="234"/>
      <c r="D256" s="235" t="s">
        <v>142</v>
      </c>
      <c r="E256" s="236" t="s">
        <v>1</v>
      </c>
      <c r="F256" s="237" t="s">
        <v>301</v>
      </c>
      <c r="G256" s="234"/>
      <c r="H256" s="238">
        <v>0.95999999999999996</v>
      </c>
      <c r="I256" s="239"/>
      <c r="J256" s="234"/>
      <c r="K256" s="234"/>
      <c r="L256" s="240"/>
      <c r="M256" s="241"/>
      <c r="N256" s="242"/>
      <c r="O256" s="242"/>
      <c r="P256" s="242"/>
      <c r="Q256" s="242"/>
      <c r="R256" s="242"/>
      <c r="S256" s="242"/>
      <c r="T256" s="24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4" t="s">
        <v>142</v>
      </c>
      <c r="AU256" s="244" t="s">
        <v>83</v>
      </c>
      <c r="AV256" s="13" t="s">
        <v>83</v>
      </c>
      <c r="AW256" s="13" t="s">
        <v>31</v>
      </c>
      <c r="AX256" s="13" t="s">
        <v>74</v>
      </c>
      <c r="AY256" s="244" t="s">
        <v>135</v>
      </c>
    </row>
    <row r="257" s="14" customFormat="1">
      <c r="A257" s="14"/>
      <c r="B257" s="245"/>
      <c r="C257" s="246"/>
      <c r="D257" s="235" t="s">
        <v>142</v>
      </c>
      <c r="E257" s="247" t="s">
        <v>1</v>
      </c>
      <c r="F257" s="248" t="s">
        <v>144</v>
      </c>
      <c r="G257" s="246"/>
      <c r="H257" s="249">
        <v>1.44</v>
      </c>
      <c r="I257" s="250"/>
      <c r="J257" s="246"/>
      <c r="K257" s="246"/>
      <c r="L257" s="251"/>
      <c r="M257" s="252"/>
      <c r="N257" s="253"/>
      <c r="O257" s="253"/>
      <c r="P257" s="253"/>
      <c r="Q257" s="253"/>
      <c r="R257" s="253"/>
      <c r="S257" s="253"/>
      <c r="T257" s="25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5" t="s">
        <v>142</v>
      </c>
      <c r="AU257" s="255" t="s">
        <v>83</v>
      </c>
      <c r="AV257" s="14" t="s">
        <v>89</v>
      </c>
      <c r="AW257" s="14" t="s">
        <v>31</v>
      </c>
      <c r="AX257" s="14" t="s">
        <v>79</v>
      </c>
      <c r="AY257" s="255" t="s">
        <v>135</v>
      </c>
    </row>
    <row r="258" s="13" customFormat="1">
      <c r="A258" s="13"/>
      <c r="B258" s="233"/>
      <c r="C258" s="234"/>
      <c r="D258" s="235" t="s">
        <v>142</v>
      </c>
      <c r="E258" s="234"/>
      <c r="F258" s="237" t="s">
        <v>306</v>
      </c>
      <c r="G258" s="234"/>
      <c r="H258" s="238">
        <v>1.5840000000000001</v>
      </c>
      <c r="I258" s="239"/>
      <c r="J258" s="234"/>
      <c r="K258" s="234"/>
      <c r="L258" s="240"/>
      <c r="M258" s="241"/>
      <c r="N258" s="242"/>
      <c r="O258" s="242"/>
      <c r="P258" s="242"/>
      <c r="Q258" s="242"/>
      <c r="R258" s="242"/>
      <c r="S258" s="242"/>
      <c r="T258" s="24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4" t="s">
        <v>142</v>
      </c>
      <c r="AU258" s="244" t="s">
        <v>83</v>
      </c>
      <c r="AV258" s="13" t="s">
        <v>83</v>
      </c>
      <c r="AW258" s="13" t="s">
        <v>4</v>
      </c>
      <c r="AX258" s="13" t="s">
        <v>79</v>
      </c>
      <c r="AY258" s="244" t="s">
        <v>135</v>
      </c>
    </row>
    <row r="259" s="12" customFormat="1" ht="22.8" customHeight="1">
      <c r="A259" s="12"/>
      <c r="B259" s="203"/>
      <c r="C259" s="204"/>
      <c r="D259" s="205" t="s">
        <v>73</v>
      </c>
      <c r="E259" s="217" t="s">
        <v>307</v>
      </c>
      <c r="F259" s="217" t="s">
        <v>308</v>
      </c>
      <c r="G259" s="204"/>
      <c r="H259" s="204"/>
      <c r="I259" s="207"/>
      <c r="J259" s="218">
        <f>BK259</f>
        <v>0</v>
      </c>
      <c r="K259" s="204"/>
      <c r="L259" s="209"/>
      <c r="M259" s="210"/>
      <c r="N259" s="211"/>
      <c r="O259" s="211"/>
      <c r="P259" s="212">
        <f>SUM(P260:P266)</f>
        <v>0</v>
      </c>
      <c r="Q259" s="211"/>
      <c r="R259" s="212">
        <f>SUM(R260:R266)</f>
        <v>0</v>
      </c>
      <c r="S259" s="211"/>
      <c r="T259" s="213">
        <f>SUM(T260:T266)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14" t="s">
        <v>79</v>
      </c>
      <c r="AT259" s="215" t="s">
        <v>73</v>
      </c>
      <c r="AU259" s="215" t="s">
        <v>79</v>
      </c>
      <c r="AY259" s="214" t="s">
        <v>135</v>
      </c>
      <c r="BK259" s="216">
        <f>SUM(BK260:BK266)</f>
        <v>0</v>
      </c>
    </row>
    <row r="260" s="2" customFormat="1" ht="33" customHeight="1">
      <c r="A260" s="38"/>
      <c r="B260" s="39"/>
      <c r="C260" s="219" t="s">
        <v>309</v>
      </c>
      <c r="D260" s="219" t="s">
        <v>137</v>
      </c>
      <c r="E260" s="220" t="s">
        <v>310</v>
      </c>
      <c r="F260" s="221" t="s">
        <v>311</v>
      </c>
      <c r="G260" s="222" t="s">
        <v>163</v>
      </c>
      <c r="H260" s="223">
        <v>2.9780000000000002</v>
      </c>
      <c r="I260" s="224"/>
      <c r="J260" s="225">
        <f>ROUND(I260*H260,2)</f>
        <v>0</v>
      </c>
      <c r="K260" s="226"/>
      <c r="L260" s="44"/>
      <c r="M260" s="227" t="s">
        <v>1</v>
      </c>
      <c r="N260" s="228" t="s">
        <v>40</v>
      </c>
      <c r="O260" s="91"/>
      <c r="P260" s="229">
        <f>O260*H260</f>
        <v>0</v>
      </c>
      <c r="Q260" s="229">
        <v>0</v>
      </c>
      <c r="R260" s="229">
        <f>Q260*H260</f>
        <v>0</v>
      </c>
      <c r="S260" s="229">
        <v>0</v>
      </c>
      <c r="T260" s="230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1" t="s">
        <v>89</v>
      </c>
      <c r="AT260" s="231" t="s">
        <v>137</v>
      </c>
      <c r="AU260" s="231" t="s">
        <v>83</v>
      </c>
      <c r="AY260" s="17" t="s">
        <v>135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7" t="s">
        <v>83</v>
      </c>
      <c r="BK260" s="232">
        <f>ROUND(I260*H260,2)</f>
        <v>0</v>
      </c>
      <c r="BL260" s="17" t="s">
        <v>89</v>
      </c>
      <c r="BM260" s="231" t="s">
        <v>312</v>
      </c>
    </row>
    <row r="261" s="2" customFormat="1" ht="24.15" customHeight="1">
      <c r="A261" s="38"/>
      <c r="B261" s="39"/>
      <c r="C261" s="219" t="s">
        <v>313</v>
      </c>
      <c r="D261" s="219" t="s">
        <v>137</v>
      </c>
      <c r="E261" s="220" t="s">
        <v>314</v>
      </c>
      <c r="F261" s="221" t="s">
        <v>315</v>
      </c>
      <c r="G261" s="222" t="s">
        <v>163</v>
      </c>
      <c r="H261" s="223">
        <v>2.9780000000000002</v>
      </c>
      <c r="I261" s="224"/>
      <c r="J261" s="225">
        <f>ROUND(I261*H261,2)</f>
        <v>0</v>
      </c>
      <c r="K261" s="226"/>
      <c r="L261" s="44"/>
      <c r="M261" s="227" t="s">
        <v>1</v>
      </c>
      <c r="N261" s="228" t="s">
        <v>40</v>
      </c>
      <c r="O261" s="91"/>
      <c r="P261" s="229">
        <f>O261*H261</f>
        <v>0</v>
      </c>
      <c r="Q261" s="229">
        <v>0</v>
      </c>
      <c r="R261" s="229">
        <f>Q261*H261</f>
        <v>0</v>
      </c>
      <c r="S261" s="229">
        <v>0</v>
      </c>
      <c r="T261" s="230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1" t="s">
        <v>89</v>
      </c>
      <c r="AT261" s="231" t="s">
        <v>137</v>
      </c>
      <c r="AU261" s="231" t="s">
        <v>83</v>
      </c>
      <c r="AY261" s="17" t="s">
        <v>135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17" t="s">
        <v>83</v>
      </c>
      <c r="BK261" s="232">
        <f>ROUND(I261*H261,2)</f>
        <v>0</v>
      </c>
      <c r="BL261" s="17" t="s">
        <v>89</v>
      </c>
      <c r="BM261" s="231" t="s">
        <v>316</v>
      </c>
    </row>
    <row r="262" s="2" customFormat="1" ht="24.15" customHeight="1">
      <c r="A262" s="38"/>
      <c r="B262" s="39"/>
      <c r="C262" s="219" t="s">
        <v>317</v>
      </c>
      <c r="D262" s="219" t="s">
        <v>137</v>
      </c>
      <c r="E262" s="220" t="s">
        <v>318</v>
      </c>
      <c r="F262" s="221" t="s">
        <v>319</v>
      </c>
      <c r="G262" s="222" t="s">
        <v>163</v>
      </c>
      <c r="H262" s="223">
        <v>74.450000000000003</v>
      </c>
      <c r="I262" s="224"/>
      <c r="J262" s="225">
        <f>ROUND(I262*H262,2)</f>
        <v>0</v>
      </c>
      <c r="K262" s="226"/>
      <c r="L262" s="44"/>
      <c r="M262" s="227" t="s">
        <v>1</v>
      </c>
      <c r="N262" s="228" t="s">
        <v>40</v>
      </c>
      <c r="O262" s="91"/>
      <c r="P262" s="229">
        <f>O262*H262</f>
        <v>0</v>
      </c>
      <c r="Q262" s="229">
        <v>0</v>
      </c>
      <c r="R262" s="229">
        <f>Q262*H262</f>
        <v>0</v>
      </c>
      <c r="S262" s="229">
        <v>0</v>
      </c>
      <c r="T262" s="230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1" t="s">
        <v>89</v>
      </c>
      <c r="AT262" s="231" t="s">
        <v>137</v>
      </c>
      <c r="AU262" s="231" t="s">
        <v>83</v>
      </c>
      <c r="AY262" s="17" t="s">
        <v>135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7" t="s">
        <v>83</v>
      </c>
      <c r="BK262" s="232">
        <f>ROUND(I262*H262,2)</f>
        <v>0</v>
      </c>
      <c r="BL262" s="17" t="s">
        <v>89</v>
      </c>
      <c r="BM262" s="231" t="s">
        <v>320</v>
      </c>
    </row>
    <row r="263" s="13" customFormat="1">
      <c r="A263" s="13"/>
      <c r="B263" s="233"/>
      <c r="C263" s="234"/>
      <c r="D263" s="235" t="s">
        <v>142</v>
      </c>
      <c r="E263" s="234"/>
      <c r="F263" s="237" t="s">
        <v>321</v>
      </c>
      <c r="G263" s="234"/>
      <c r="H263" s="238">
        <v>74.450000000000003</v>
      </c>
      <c r="I263" s="239"/>
      <c r="J263" s="234"/>
      <c r="K263" s="234"/>
      <c r="L263" s="240"/>
      <c r="M263" s="241"/>
      <c r="N263" s="242"/>
      <c r="O263" s="242"/>
      <c r="P263" s="242"/>
      <c r="Q263" s="242"/>
      <c r="R263" s="242"/>
      <c r="S263" s="242"/>
      <c r="T263" s="24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4" t="s">
        <v>142</v>
      </c>
      <c r="AU263" s="244" t="s">
        <v>83</v>
      </c>
      <c r="AV263" s="13" t="s">
        <v>83</v>
      </c>
      <c r="AW263" s="13" t="s">
        <v>4</v>
      </c>
      <c r="AX263" s="13" t="s">
        <v>79</v>
      </c>
      <c r="AY263" s="244" t="s">
        <v>135</v>
      </c>
    </row>
    <row r="264" s="2" customFormat="1" ht="33" customHeight="1">
      <c r="A264" s="38"/>
      <c r="B264" s="39"/>
      <c r="C264" s="219" t="s">
        <v>322</v>
      </c>
      <c r="D264" s="219" t="s">
        <v>137</v>
      </c>
      <c r="E264" s="220" t="s">
        <v>323</v>
      </c>
      <c r="F264" s="221" t="s">
        <v>324</v>
      </c>
      <c r="G264" s="222" t="s">
        <v>163</v>
      </c>
      <c r="H264" s="223">
        <v>0.67100000000000004</v>
      </c>
      <c r="I264" s="224"/>
      <c r="J264" s="225">
        <f>ROUND(I264*H264,2)</f>
        <v>0</v>
      </c>
      <c r="K264" s="226"/>
      <c r="L264" s="44"/>
      <c r="M264" s="227" t="s">
        <v>1</v>
      </c>
      <c r="N264" s="228" t="s">
        <v>40</v>
      </c>
      <c r="O264" s="91"/>
      <c r="P264" s="229">
        <f>O264*H264</f>
        <v>0</v>
      </c>
      <c r="Q264" s="229">
        <v>0</v>
      </c>
      <c r="R264" s="229">
        <f>Q264*H264</f>
        <v>0</v>
      </c>
      <c r="S264" s="229">
        <v>0</v>
      </c>
      <c r="T264" s="230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1" t="s">
        <v>89</v>
      </c>
      <c r="AT264" s="231" t="s">
        <v>137</v>
      </c>
      <c r="AU264" s="231" t="s">
        <v>83</v>
      </c>
      <c r="AY264" s="17" t="s">
        <v>135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17" t="s">
        <v>83</v>
      </c>
      <c r="BK264" s="232">
        <f>ROUND(I264*H264,2)</f>
        <v>0</v>
      </c>
      <c r="BL264" s="17" t="s">
        <v>89</v>
      </c>
      <c r="BM264" s="231" t="s">
        <v>325</v>
      </c>
    </row>
    <row r="265" s="2" customFormat="1" ht="33" customHeight="1">
      <c r="A265" s="38"/>
      <c r="B265" s="39"/>
      <c r="C265" s="219" t="s">
        <v>326</v>
      </c>
      <c r="D265" s="219" t="s">
        <v>137</v>
      </c>
      <c r="E265" s="220" t="s">
        <v>327</v>
      </c>
      <c r="F265" s="221" t="s">
        <v>328</v>
      </c>
      <c r="G265" s="222" t="s">
        <v>163</v>
      </c>
      <c r="H265" s="223">
        <v>0.069000000000000006</v>
      </c>
      <c r="I265" s="224"/>
      <c r="J265" s="225">
        <f>ROUND(I265*H265,2)</f>
        <v>0</v>
      </c>
      <c r="K265" s="226"/>
      <c r="L265" s="44"/>
      <c r="M265" s="227" t="s">
        <v>1</v>
      </c>
      <c r="N265" s="228" t="s">
        <v>40</v>
      </c>
      <c r="O265" s="91"/>
      <c r="P265" s="229">
        <f>O265*H265</f>
        <v>0</v>
      </c>
      <c r="Q265" s="229">
        <v>0</v>
      </c>
      <c r="R265" s="229">
        <f>Q265*H265</f>
        <v>0</v>
      </c>
      <c r="S265" s="229">
        <v>0</v>
      </c>
      <c r="T265" s="230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31" t="s">
        <v>89</v>
      </c>
      <c r="AT265" s="231" t="s">
        <v>137</v>
      </c>
      <c r="AU265" s="231" t="s">
        <v>83</v>
      </c>
      <c r="AY265" s="17" t="s">
        <v>135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17" t="s">
        <v>83</v>
      </c>
      <c r="BK265" s="232">
        <f>ROUND(I265*H265,2)</f>
        <v>0</v>
      </c>
      <c r="BL265" s="17" t="s">
        <v>89</v>
      </c>
      <c r="BM265" s="231" t="s">
        <v>329</v>
      </c>
    </row>
    <row r="266" s="2" customFormat="1" ht="37.8" customHeight="1">
      <c r="A266" s="38"/>
      <c r="B266" s="39"/>
      <c r="C266" s="219" t="s">
        <v>330</v>
      </c>
      <c r="D266" s="219" t="s">
        <v>137</v>
      </c>
      <c r="E266" s="220" t="s">
        <v>331</v>
      </c>
      <c r="F266" s="221" t="s">
        <v>332</v>
      </c>
      <c r="G266" s="222" t="s">
        <v>163</v>
      </c>
      <c r="H266" s="223">
        <v>0.039</v>
      </c>
      <c r="I266" s="224"/>
      <c r="J266" s="225">
        <f>ROUND(I266*H266,2)</f>
        <v>0</v>
      </c>
      <c r="K266" s="226"/>
      <c r="L266" s="44"/>
      <c r="M266" s="227" t="s">
        <v>1</v>
      </c>
      <c r="N266" s="228" t="s">
        <v>40</v>
      </c>
      <c r="O266" s="91"/>
      <c r="P266" s="229">
        <f>O266*H266</f>
        <v>0</v>
      </c>
      <c r="Q266" s="229">
        <v>0</v>
      </c>
      <c r="R266" s="229">
        <f>Q266*H266</f>
        <v>0</v>
      </c>
      <c r="S266" s="229">
        <v>0</v>
      </c>
      <c r="T266" s="230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1" t="s">
        <v>89</v>
      </c>
      <c r="AT266" s="231" t="s">
        <v>137</v>
      </c>
      <c r="AU266" s="231" t="s">
        <v>83</v>
      </c>
      <c r="AY266" s="17" t="s">
        <v>135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17" t="s">
        <v>83</v>
      </c>
      <c r="BK266" s="232">
        <f>ROUND(I266*H266,2)</f>
        <v>0</v>
      </c>
      <c r="BL266" s="17" t="s">
        <v>89</v>
      </c>
      <c r="BM266" s="231" t="s">
        <v>333</v>
      </c>
    </row>
    <row r="267" s="12" customFormat="1" ht="22.8" customHeight="1">
      <c r="A267" s="12"/>
      <c r="B267" s="203"/>
      <c r="C267" s="204"/>
      <c r="D267" s="205" t="s">
        <v>73</v>
      </c>
      <c r="E267" s="217" t="s">
        <v>334</v>
      </c>
      <c r="F267" s="217" t="s">
        <v>335</v>
      </c>
      <c r="G267" s="204"/>
      <c r="H267" s="204"/>
      <c r="I267" s="207"/>
      <c r="J267" s="218">
        <f>BK267</f>
        <v>0</v>
      </c>
      <c r="K267" s="204"/>
      <c r="L267" s="209"/>
      <c r="M267" s="210"/>
      <c r="N267" s="211"/>
      <c r="O267" s="211"/>
      <c r="P267" s="212">
        <f>P268</f>
        <v>0</v>
      </c>
      <c r="Q267" s="211"/>
      <c r="R267" s="212">
        <f>R268</f>
        <v>0</v>
      </c>
      <c r="S267" s="211"/>
      <c r="T267" s="213">
        <f>T268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14" t="s">
        <v>79</v>
      </c>
      <c r="AT267" s="215" t="s">
        <v>73</v>
      </c>
      <c r="AU267" s="215" t="s">
        <v>79</v>
      </c>
      <c r="AY267" s="214" t="s">
        <v>135</v>
      </c>
      <c r="BK267" s="216">
        <f>BK268</f>
        <v>0</v>
      </c>
    </row>
    <row r="268" s="2" customFormat="1" ht="24.15" customHeight="1">
      <c r="A268" s="38"/>
      <c r="B268" s="39"/>
      <c r="C268" s="219" t="s">
        <v>336</v>
      </c>
      <c r="D268" s="219" t="s">
        <v>137</v>
      </c>
      <c r="E268" s="220" t="s">
        <v>337</v>
      </c>
      <c r="F268" s="221" t="s">
        <v>338</v>
      </c>
      <c r="G268" s="222" t="s">
        <v>163</v>
      </c>
      <c r="H268" s="223">
        <v>4.4809999999999999</v>
      </c>
      <c r="I268" s="224"/>
      <c r="J268" s="225">
        <f>ROUND(I268*H268,2)</f>
        <v>0</v>
      </c>
      <c r="K268" s="226"/>
      <c r="L268" s="44"/>
      <c r="M268" s="227" t="s">
        <v>1</v>
      </c>
      <c r="N268" s="228" t="s">
        <v>40</v>
      </c>
      <c r="O268" s="91"/>
      <c r="P268" s="229">
        <f>O268*H268</f>
        <v>0</v>
      </c>
      <c r="Q268" s="229">
        <v>0</v>
      </c>
      <c r="R268" s="229">
        <f>Q268*H268</f>
        <v>0</v>
      </c>
      <c r="S268" s="229">
        <v>0</v>
      </c>
      <c r="T268" s="230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1" t="s">
        <v>89</v>
      </c>
      <c r="AT268" s="231" t="s">
        <v>137</v>
      </c>
      <c r="AU268" s="231" t="s">
        <v>83</v>
      </c>
      <c r="AY268" s="17" t="s">
        <v>135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7" t="s">
        <v>83</v>
      </c>
      <c r="BK268" s="232">
        <f>ROUND(I268*H268,2)</f>
        <v>0</v>
      </c>
      <c r="BL268" s="17" t="s">
        <v>89</v>
      </c>
      <c r="BM268" s="231" t="s">
        <v>339</v>
      </c>
    </row>
    <row r="269" s="12" customFormat="1" ht="25.92" customHeight="1">
      <c r="A269" s="12"/>
      <c r="B269" s="203"/>
      <c r="C269" s="204"/>
      <c r="D269" s="205" t="s">
        <v>73</v>
      </c>
      <c r="E269" s="206" t="s">
        <v>340</v>
      </c>
      <c r="F269" s="206" t="s">
        <v>341</v>
      </c>
      <c r="G269" s="204"/>
      <c r="H269" s="204"/>
      <c r="I269" s="207"/>
      <c r="J269" s="208">
        <f>BK269</f>
        <v>0</v>
      </c>
      <c r="K269" s="204"/>
      <c r="L269" s="209"/>
      <c r="M269" s="210"/>
      <c r="N269" s="211"/>
      <c r="O269" s="211"/>
      <c r="P269" s="212">
        <f>P270+P333+P360+P377+P393+P422</f>
        <v>0</v>
      </c>
      <c r="Q269" s="211"/>
      <c r="R269" s="212">
        <f>R270+R333+R360+R377+R393+R422</f>
        <v>3.7611934105568992</v>
      </c>
      <c r="S269" s="211"/>
      <c r="T269" s="213">
        <f>T270+T333+T360+T377+T393+T422</f>
        <v>0.22738349999999999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14" t="s">
        <v>83</v>
      </c>
      <c r="AT269" s="215" t="s">
        <v>73</v>
      </c>
      <c r="AU269" s="215" t="s">
        <v>74</v>
      </c>
      <c r="AY269" s="214" t="s">
        <v>135</v>
      </c>
      <c r="BK269" s="216">
        <f>BK270+BK333+BK360+BK377+BK393+BK422</f>
        <v>0</v>
      </c>
    </row>
    <row r="270" s="12" customFormat="1" ht="22.8" customHeight="1">
      <c r="A270" s="12"/>
      <c r="B270" s="203"/>
      <c r="C270" s="204"/>
      <c r="D270" s="205" t="s">
        <v>73</v>
      </c>
      <c r="E270" s="217" t="s">
        <v>342</v>
      </c>
      <c r="F270" s="217" t="s">
        <v>343</v>
      </c>
      <c r="G270" s="204"/>
      <c r="H270" s="204"/>
      <c r="I270" s="207"/>
      <c r="J270" s="218">
        <f>BK270</f>
        <v>0</v>
      </c>
      <c r="K270" s="204"/>
      <c r="L270" s="209"/>
      <c r="M270" s="210"/>
      <c r="N270" s="211"/>
      <c r="O270" s="211"/>
      <c r="P270" s="212">
        <f>SUM(P271:P332)</f>
        <v>0</v>
      </c>
      <c r="Q270" s="211"/>
      <c r="R270" s="212">
        <f>SUM(R271:R332)</f>
        <v>3.4086184370943995</v>
      </c>
      <c r="S270" s="211"/>
      <c r="T270" s="213">
        <f>SUM(T271:T332)</f>
        <v>0.17750250000000001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14" t="s">
        <v>83</v>
      </c>
      <c r="AT270" s="215" t="s">
        <v>73</v>
      </c>
      <c r="AU270" s="215" t="s">
        <v>79</v>
      </c>
      <c r="AY270" s="214" t="s">
        <v>135</v>
      </c>
      <c r="BK270" s="216">
        <f>SUM(BK271:BK332)</f>
        <v>0</v>
      </c>
    </row>
    <row r="271" s="2" customFormat="1" ht="24.15" customHeight="1">
      <c r="A271" s="38"/>
      <c r="B271" s="39"/>
      <c r="C271" s="219" t="s">
        <v>344</v>
      </c>
      <c r="D271" s="219" t="s">
        <v>137</v>
      </c>
      <c r="E271" s="220" t="s">
        <v>345</v>
      </c>
      <c r="F271" s="221" t="s">
        <v>346</v>
      </c>
      <c r="G271" s="222" t="s">
        <v>147</v>
      </c>
      <c r="H271" s="223">
        <v>110.252</v>
      </c>
      <c r="I271" s="224"/>
      <c r="J271" s="225">
        <f>ROUND(I271*H271,2)</f>
        <v>0</v>
      </c>
      <c r="K271" s="226"/>
      <c r="L271" s="44"/>
      <c r="M271" s="227" t="s">
        <v>1</v>
      </c>
      <c r="N271" s="228" t="s">
        <v>40</v>
      </c>
      <c r="O271" s="91"/>
      <c r="P271" s="229">
        <f>O271*H271</f>
        <v>0</v>
      </c>
      <c r="Q271" s="229">
        <v>0.028656899999999999</v>
      </c>
      <c r="R271" s="229">
        <f>Q271*H271</f>
        <v>3.1594805387999996</v>
      </c>
      <c r="S271" s="229">
        <v>0</v>
      </c>
      <c r="T271" s="230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1" t="s">
        <v>89</v>
      </c>
      <c r="AT271" s="231" t="s">
        <v>137</v>
      </c>
      <c r="AU271" s="231" t="s">
        <v>83</v>
      </c>
      <c r="AY271" s="17" t="s">
        <v>135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7" t="s">
        <v>83</v>
      </c>
      <c r="BK271" s="232">
        <f>ROUND(I271*H271,2)</f>
        <v>0</v>
      </c>
      <c r="BL271" s="17" t="s">
        <v>89</v>
      </c>
      <c r="BM271" s="231" t="s">
        <v>347</v>
      </c>
    </row>
    <row r="272" s="13" customFormat="1">
      <c r="A272" s="13"/>
      <c r="B272" s="233"/>
      <c r="C272" s="234"/>
      <c r="D272" s="235" t="s">
        <v>142</v>
      </c>
      <c r="E272" s="236" t="s">
        <v>1</v>
      </c>
      <c r="F272" s="237" t="s">
        <v>348</v>
      </c>
      <c r="G272" s="234"/>
      <c r="H272" s="238">
        <v>97.052000000000007</v>
      </c>
      <c r="I272" s="239"/>
      <c r="J272" s="234"/>
      <c r="K272" s="234"/>
      <c r="L272" s="240"/>
      <c r="M272" s="241"/>
      <c r="N272" s="242"/>
      <c r="O272" s="242"/>
      <c r="P272" s="242"/>
      <c r="Q272" s="242"/>
      <c r="R272" s="242"/>
      <c r="S272" s="242"/>
      <c r="T272" s="24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4" t="s">
        <v>142</v>
      </c>
      <c r="AU272" s="244" t="s">
        <v>83</v>
      </c>
      <c r="AV272" s="13" t="s">
        <v>83</v>
      </c>
      <c r="AW272" s="13" t="s">
        <v>31</v>
      </c>
      <c r="AX272" s="13" t="s">
        <v>74</v>
      </c>
      <c r="AY272" s="244" t="s">
        <v>135</v>
      </c>
    </row>
    <row r="273" s="13" customFormat="1">
      <c r="A273" s="13"/>
      <c r="B273" s="233"/>
      <c r="C273" s="234"/>
      <c r="D273" s="235" t="s">
        <v>142</v>
      </c>
      <c r="E273" s="236" t="s">
        <v>1</v>
      </c>
      <c r="F273" s="237" t="s">
        <v>349</v>
      </c>
      <c r="G273" s="234"/>
      <c r="H273" s="238">
        <v>13.199999999999999</v>
      </c>
      <c r="I273" s="239"/>
      <c r="J273" s="234"/>
      <c r="K273" s="234"/>
      <c r="L273" s="240"/>
      <c r="M273" s="241"/>
      <c r="N273" s="242"/>
      <c r="O273" s="242"/>
      <c r="P273" s="242"/>
      <c r="Q273" s="242"/>
      <c r="R273" s="242"/>
      <c r="S273" s="242"/>
      <c r="T273" s="24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4" t="s">
        <v>142</v>
      </c>
      <c r="AU273" s="244" t="s">
        <v>83</v>
      </c>
      <c r="AV273" s="13" t="s">
        <v>83</v>
      </c>
      <c r="AW273" s="13" t="s">
        <v>31</v>
      </c>
      <c r="AX273" s="13" t="s">
        <v>74</v>
      </c>
      <c r="AY273" s="244" t="s">
        <v>135</v>
      </c>
    </row>
    <row r="274" s="14" customFormat="1">
      <c r="A274" s="14"/>
      <c r="B274" s="245"/>
      <c r="C274" s="246"/>
      <c r="D274" s="235" t="s">
        <v>142</v>
      </c>
      <c r="E274" s="247" t="s">
        <v>1</v>
      </c>
      <c r="F274" s="248" t="s">
        <v>144</v>
      </c>
      <c r="G274" s="246"/>
      <c r="H274" s="249">
        <v>110.25200000000001</v>
      </c>
      <c r="I274" s="250"/>
      <c r="J274" s="246"/>
      <c r="K274" s="246"/>
      <c r="L274" s="251"/>
      <c r="M274" s="252"/>
      <c r="N274" s="253"/>
      <c r="O274" s="253"/>
      <c r="P274" s="253"/>
      <c r="Q274" s="253"/>
      <c r="R274" s="253"/>
      <c r="S274" s="253"/>
      <c r="T274" s="25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5" t="s">
        <v>142</v>
      </c>
      <c r="AU274" s="255" t="s">
        <v>83</v>
      </c>
      <c r="AV274" s="14" t="s">
        <v>89</v>
      </c>
      <c r="AW274" s="14" t="s">
        <v>31</v>
      </c>
      <c r="AX274" s="14" t="s">
        <v>79</v>
      </c>
      <c r="AY274" s="255" t="s">
        <v>135</v>
      </c>
    </row>
    <row r="275" s="2" customFormat="1" ht="16.5" customHeight="1">
      <c r="A275" s="38"/>
      <c r="B275" s="39"/>
      <c r="C275" s="219" t="s">
        <v>350</v>
      </c>
      <c r="D275" s="219" t="s">
        <v>137</v>
      </c>
      <c r="E275" s="220" t="s">
        <v>351</v>
      </c>
      <c r="F275" s="221" t="s">
        <v>352</v>
      </c>
      <c r="G275" s="222" t="s">
        <v>153</v>
      </c>
      <c r="H275" s="223">
        <v>7.2400000000000002</v>
      </c>
      <c r="I275" s="224"/>
      <c r="J275" s="225">
        <f>ROUND(I275*H275,2)</f>
        <v>0</v>
      </c>
      <c r="K275" s="226"/>
      <c r="L275" s="44"/>
      <c r="M275" s="227" t="s">
        <v>1</v>
      </c>
      <c r="N275" s="228" t="s">
        <v>40</v>
      </c>
      <c r="O275" s="91"/>
      <c r="P275" s="229">
        <f>O275*H275</f>
        <v>0</v>
      </c>
      <c r="Q275" s="229">
        <v>7.9999999999999996E-06</v>
      </c>
      <c r="R275" s="229">
        <f>Q275*H275</f>
        <v>5.7920000000000001E-05</v>
      </c>
      <c r="S275" s="229">
        <v>0</v>
      </c>
      <c r="T275" s="230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31" t="s">
        <v>220</v>
      </c>
      <c r="AT275" s="231" t="s">
        <v>137</v>
      </c>
      <c r="AU275" s="231" t="s">
        <v>83</v>
      </c>
      <c r="AY275" s="17" t="s">
        <v>135</v>
      </c>
      <c r="BE275" s="232">
        <f>IF(N275="základní",J275,0)</f>
        <v>0</v>
      </c>
      <c r="BF275" s="232">
        <f>IF(N275="snížená",J275,0)</f>
        <v>0</v>
      </c>
      <c r="BG275" s="232">
        <f>IF(N275="zákl. přenesená",J275,0)</f>
        <v>0</v>
      </c>
      <c r="BH275" s="232">
        <f>IF(N275="sníž. přenesená",J275,0)</f>
        <v>0</v>
      </c>
      <c r="BI275" s="232">
        <f>IF(N275="nulová",J275,0)</f>
        <v>0</v>
      </c>
      <c r="BJ275" s="17" t="s">
        <v>83</v>
      </c>
      <c r="BK275" s="232">
        <f>ROUND(I275*H275,2)</f>
        <v>0</v>
      </c>
      <c r="BL275" s="17" t="s">
        <v>220</v>
      </c>
      <c r="BM275" s="231" t="s">
        <v>353</v>
      </c>
    </row>
    <row r="276" s="13" customFormat="1">
      <c r="A276" s="13"/>
      <c r="B276" s="233"/>
      <c r="C276" s="234"/>
      <c r="D276" s="235" t="s">
        <v>142</v>
      </c>
      <c r="E276" s="236" t="s">
        <v>1</v>
      </c>
      <c r="F276" s="237" t="s">
        <v>354</v>
      </c>
      <c r="G276" s="234"/>
      <c r="H276" s="238">
        <v>7.2400000000000002</v>
      </c>
      <c r="I276" s="239"/>
      <c r="J276" s="234"/>
      <c r="K276" s="234"/>
      <c r="L276" s="240"/>
      <c r="M276" s="241"/>
      <c r="N276" s="242"/>
      <c r="O276" s="242"/>
      <c r="P276" s="242"/>
      <c r="Q276" s="242"/>
      <c r="R276" s="242"/>
      <c r="S276" s="242"/>
      <c r="T276" s="24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4" t="s">
        <v>142</v>
      </c>
      <c r="AU276" s="244" t="s">
        <v>83</v>
      </c>
      <c r="AV276" s="13" t="s">
        <v>83</v>
      </c>
      <c r="AW276" s="13" t="s">
        <v>31</v>
      </c>
      <c r="AX276" s="13" t="s">
        <v>74</v>
      </c>
      <c r="AY276" s="244" t="s">
        <v>135</v>
      </c>
    </row>
    <row r="277" s="14" customFormat="1">
      <c r="A277" s="14"/>
      <c r="B277" s="245"/>
      <c r="C277" s="246"/>
      <c r="D277" s="235" t="s">
        <v>142</v>
      </c>
      <c r="E277" s="247" t="s">
        <v>1</v>
      </c>
      <c r="F277" s="248" t="s">
        <v>144</v>
      </c>
      <c r="G277" s="246"/>
      <c r="H277" s="249">
        <v>7.2400000000000002</v>
      </c>
      <c r="I277" s="250"/>
      <c r="J277" s="246"/>
      <c r="K277" s="246"/>
      <c r="L277" s="251"/>
      <c r="M277" s="252"/>
      <c r="N277" s="253"/>
      <c r="O277" s="253"/>
      <c r="P277" s="253"/>
      <c r="Q277" s="253"/>
      <c r="R277" s="253"/>
      <c r="S277" s="253"/>
      <c r="T277" s="25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5" t="s">
        <v>142</v>
      </c>
      <c r="AU277" s="255" t="s">
        <v>83</v>
      </c>
      <c r="AV277" s="14" t="s">
        <v>89</v>
      </c>
      <c r="AW277" s="14" t="s">
        <v>31</v>
      </c>
      <c r="AX277" s="14" t="s">
        <v>79</v>
      </c>
      <c r="AY277" s="255" t="s">
        <v>135</v>
      </c>
    </row>
    <row r="278" s="2" customFormat="1" ht="21.75" customHeight="1">
      <c r="A278" s="38"/>
      <c r="B278" s="39"/>
      <c r="C278" s="219" t="s">
        <v>355</v>
      </c>
      <c r="D278" s="219" t="s">
        <v>137</v>
      </c>
      <c r="E278" s="220" t="s">
        <v>356</v>
      </c>
      <c r="F278" s="221" t="s">
        <v>357</v>
      </c>
      <c r="G278" s="222" t="s">
        <v>147</v>
      </c>
      <c r="H278" s="223">
        <v>13.199999999999999</v>
      </c>
      <c r="I278" s="224"/>
      <c r="J278" s="225">
        <f>ROUND(I278*H278,2)</f>
        <v>0</v>
      </c>
      <c r="K278" s="226"/>
      <c r="L278" s="44"/>
      <c r="M278" s="227" t="s">
        <v>1</v>
      </c>
      <c r="N278" s="228" t="s">
        <v>40</v>
      </c>
      <c r="O278" s="91"/>
      <c r="P278" s="229">
        <f>O278*H278</f>
        <v>0</v>
      </c>
      <c r="Q278" s="229">
        <v>0.00020000000000000001</v>
      </c>
      <c r="R278" s="229">
        <f>Q278*H278</f>
        <v>0.00264</v>
      </c>
      <c r="S278" s="229">
        <v>0</v>
      </c>
      <c r="T278" s="230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31" t="s">
        <v>220</v>
      </c>
      <c r="AT278" s="231" t="s">
        <v>137</v>
      </c>
      <c r="AU278" s="231" t="s">
        <v>83</v>
      </c>
      <c r="AY278" s="17" t="s">
        <v>135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7" t="s">
        <v>83</v>
      </c>
      <c r="BK278" s="232">
        <f>ROUND(I278*H278,2)</f>
        <v>0</v>
      </c>
      <c r="BL278" s="17" t="s">
        <v>220</v>
      </c>
      <c r="BM278" s="231" t="s">
        <v>358</v>
      </c>
    </row>
    <row r="279" s="13" customFormat="1">
      <c r="A279" s="13"/>
      <c r="B279" s="233"/>
      <c r="C279" s="234"/>
      <c r="D279" s="235" t="s">
        <v>142</v>
      </c>
      <c r="E279" s="236" t="s">
        <v>1</v>
      </c>
      <c r="F279" s="237" t="s">
        <v>349</v>
      </c>
      <c r="G279" s="234"/>
      <c r="H279" s="238">
        <v>13.199999999999999</v>
      </c>
      <c r="I279" s="239"/>
      <c r="J279" s="234"/>
      <c r="K279" s="234"/>
      <c r="L279" s="240"/>
      <c r="M279" s="241"/>
      <c r="N279" s="242"/>
      <c r="O279" s="242"/>
      <c r="P279" s="242"/>
      <c r="Q279" s="242"/>
      <c r="R279" s="242"/>
      <c r="S279" s="242"/>
      <c r="T279" s="24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4" t="s">
        <v>142</v>
      </c>
      <c r="AU279" s="244" t="s">
        <v>83</v>
      </c>
      <c r="AV279" s="13" t="s">
        <v>83</v>
      </c>
      <c r="AW279" s="13" t="s">
        <v>31</v>
      </c>
      <c r="AX279" s="13" t="s">
        <v>74</v>
      </c>
      <c r="AY279" s="244" t="s">
        <v>135</v>
      </c>
    </row>
    <row r="280" s="14" customFormat="1">
      <c r="A280" s="14"/>
      <c r="B280" s="245"/>
      <c r="C280" s="246"/>
      <c r="D280" s="235" t="s">
        <v>142</v>
      </c>
      <c r="E280" s="247" t="s">
        <v>1</v>
      </c>
      <c r="F280" s="248" t="s">
        <v>144</v>
      </c>
      <c r="G280" s="246"/>
      <c r="H280" s="249">
        <v>13.199999999999999</v>
      </c>
      <c r="I280" s="250"/>
      <c r="J280" s="246"/>
      <c r="K280" s="246"/>
      <c r="L280" s="251"/>
      <c r="M280" s="252"/>
      <c r="N280" s="253"/>
      <c r="O280" s="253"/>
      <c r="P280" s="253"/>
      <c r="Q280" s="253"/>
      <c r="R280" s="253"/>
      <c r="S280" s="253"/>
      <c r="T280" s="25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5" t="s">
        <v>142</v>
      </c>
      <c r="AU280" s="255" t="s">
        <v>83</v>
      </c>
      <c r="AV280" s="14" t="s">
        <v>89</v>
      </c>
      <c r="AW280" s="14" t="s">
        <v>31</v>
      </c>
      <c r="AX280" s="14" t="s">
        <v>79</v>
      </c>
      <c r="AY280" s="255" t="s">
        <v>135</v>
      </c>
    </row>
    <row r="281" s="2" customFormat="1" ht="16.5" customHeight="1">
      <c r="A281" s="38"/>
      <c r="B281" s="39"/>
      <c r="C281" s="219" t="s">
        <v>359</v>
      </c>
      <c r="D281" s="219" t="s">
        <v>137</v>
      </c>
      <c r="E281" s="220" t="s">
        <v>360</v>
      </c>
      <c r="F281" s="221" t="s">
        <v>361</v>
      </c>
      <c r="G281" s="222" t="s">
        <v>147</v>
      </c>
      <c r="H281" s="223">
        <v>110.252</v>
      </c>
      <c r="I281" s="224"/>
      <c r="J281" s="225">
        <f>ROUND(I281*H281,2)</f>
        <v>0</v>
      </c>
      <c r="K281" s="226"/>
      <c r="L281" s="44"/>
      <c r="M281" s="227" t="s">
        <v>1</v>
      </c>
      <c r="N281" s="228" t="s">
        <v>40</v>
      </c>
      <c r="O281" s="91"/>
      <c r="P281" s="229">
        <f>O281*H281</f>
        <v>0</v>
      </c>
      <c r="Q281" s="229">
        <v>0</v>
      </c>
      <c r="R281" s="229">
        <f>Q281*H281</f>
        <v>0</v>
      </c>
      <c r="S281" s="229">
        <v>0</v>
      </c>
      <c r="T281" s="230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31" t="s">
        <v>220</v>
      </c>
      <c r="AT281" s="231" t="s">
        <v>137</v>
      </c>
      <c r="AU281" s="231" t="s">
        <v>83</v>
      </c>
      <c r="AY281" s="17" t="s">
        <v>135</v>
      </c>
      <c r="BE281" s="232">
        <f>IF(N281="základní",J281,0)</f>
        <v>0</v>
      </c>
      <c r="BF281" s="232">
        <f>IF(N281="snížená",J281,0)</f>
        <v>0</v>
      </c>
      <c r="BG281" s="232">
        <f>IF(N281="zákl. přenesená",J281,0)</f>
        <v>0</v>
      </c>
      <c r="BH281" s="232">
        <f>IF(N281="sníž. přenesená",J281,0)</f>
        <v>0</v>
      </c>
      <c r="BI281" s="232">
        <f>IF(N281="nulová",J281,0)</f>
        <v>0</v>
      </c>
      <c r="BJ281" s="17" t="s">
        <v>83</v>
      </c>
      <c r="BK281" s="232">
        <f>ROUND(I281*H281,2)</f>
        <v>0</v>
      </c>
      <c r="BL281" s="17" t="s">
        <v>220</v>
      </c>
      <c r="BM281" s="231" t="s">
        <v>362</v>
      </c>
    </row>
    <row r="282" s="13" customFormat="1">
      <c r="A282" s="13"/>
      <c r="B282" s="233"/>
      <c r="C282" s="234"/>
      <c r="D282" s="235" t="s">
        <v>142</v>
      </c>
      <c r="E282" s="236" t="s">
        <v>1</v>
      </c>
      <c r="F282" s="237" t="s">
        <v>348</v>
      </c>
      <c r="G282" s="234"/>
      <c r="H282" s="238">
        <v>97.052000000000007</v>
      </c>
      <c r="I282" s="239"/>
      <c r="J282" s="234"/>
      <c r="K282" s="234"/>
      <c r="L282" s="240"/>
      <c r="M282" s="241"/>
      <c r="N282" s="242"/>
      <c r="O282" s="242"/>
      <c r="P282" s="242"/>
      <c r="Q282" s="242"/>
      <c r="R282" s="242"/>
      <c r="S282" s="242"/>
      <c r="T282" s="24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4" t="s">
        <v>142</v>
      </c>
      <c r="AU282" s="244" t="s">
        <v>83</v>
      </c>
      <c r="AV282" s="13" t="s">
        <v>83</v>
      </c>
      <c r="AW282" s="13" t="s">
        <v>31</v>
      </c>
      <c r="AX282" s="13" t="s">
        <v>74</v>
      </c>
      <c r="AY282" s="244" t="s">
        <v>135</v>
      </c>
    </row>
    <row r="283" s="13" customFormat="1">
      <c r="A283" s="13"/>
      <c r="B283" s="233"/>
      <c r="C283" s="234"/>
      <c r="D283" s="235" t="s">
        <v>142</v>
      </c>
      <c r="E283" s="236" t="s">
        <v>1</v>
      </c>
      <c r="F283" s="237" t="s">
        <v>349</v>
      </c>
      <c r="G283" s="234"/>
      <c r="H283" s="238">
        <v>13.199999999999999</v>
      </c>
      <c r="I283" s="239"/>
      <c r="J283" s="234"/>
      <c r="K283" s="234"/>
      <c r="L283" s="240"/>
      <c r="M283" s="241"/>
      <c r="N283" s="242"/>
      <c r="O283" s="242"/>
      <c r="P283" s="242"/>
      <c r="Q283" s="242"/>
      <c r="R283" s="242"/>
      <c r="S283" s="242"/>
      <c r="T283" s="24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4" t="s">
        <v>142</v>
      </c>
      <c r="AU283" s="244" t="s">
        <v>83</v>
      </c>
      <c r="AV283" s="13" t="s">
        <v>83</v>
      </c>
      <c r="AW283" s="13" t="s">
        <v>31</v>
      </c>
      <c r="AX283" s="13" t="s">
        <v>74</v>
      </c>
      <c r="AY283" s="244" t="s">
        <v>135</v>
      </c>
    </row>
    <row r="284" s="14" customFormat="1">
      <c r="A284" s="14"/>
      <c r="B284" s="245"/>
      <c r="C284" s="246"/>
      <c r="D284" s="235" t="s">
        <v>142</v>
      </c>
      <c r="E284" s="247" t="s">
        <v>1</v>
      </c>
      <c r="F284" s="248" t="s">
        <v>144</v>
      </c>
      <c r="G284" s="246"/>
      <c r="H284" s="249">
        <v>110.252</v>
      </c>
      <c r="I284" s="250"/>
      <c r="J284" s="246"/>
      <c r="K284" s="246"/>
      <c r="L284" s="251"/>
      <c r="M284" s="252"/>
      <c r="N284" s="253"/>
      <c r="O284" s="253"/>
      <c r="P284" s="253"/>
      <c r="Q284" s="253"/>
      <c r="R284" s="253"/>
      <c r="S284" s="253"/>
      <c r="T284" s="25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5" t="s">
        <v>142</v>
      </c>
      <c r="AU284" s="255" t="s">
        <v>83</v>
      </c>
      <c r="AV284" s="14" t="s">
        <v>89</v>
      </c>
      <c r="AW284" s="14" t="s">
        <v>31</v>
      </c>
      <c r="AX284" s="14" t="s">
        <v>79</v>
      </c>
      <c r="AY284" s="255" t="s">
        <v>135</v>
      </c>
    </row>
    <row r="285" s="2" customFormat="1" ht="24.15" customHeight="1">
      <c r="A285" s="38"/>
      <c r="B285" s="39"/>
      <c r="C285" s="256" t="s">
        <v>363</v>
      </c>
      <c r="D285" s="256" t="s">
        <v>166</v>
      </c>
      <c r="E285" s="257" t="s">
        <v>364</v>
      </c>
      <c r="F285" s="258" t="s">
        <v>365</v>
      </c>
      <c r="G285" s="259" t="s">
        <v>147</v>
      </c>
      <c r="H285" s="260">
        <v>123.868</v>
      </c>
      <c r="I285" s="261"/>
      <c r="J285" s="262">
        <f>ROUND(I285*H285,2)</f>
        <v>0</v>
      </c>
      <c r="K285" s="263"/>
      <c r="L285" s="264"/>
      <c r="M285" s="265" t="s">
        <v>1</v>
      </c>
      <c r="N285" s="266" t="s">
        <v>40</v>
      </c>
      <c r="O285" s="91"/>
      <c r="P285" s="229">
        <f>O285*H285</f>
        <v>0</v>
      </c>
      <c r="Q285" s="229">
        <v>0.00013999999999999999</v>
      </c>
      <c r="R285" s="229">
        <f>Q285*H285</f>
        <v>0.017341519999999999</v>
      </c>
      <c r="S285" s="229">
        <v>0</v>
      </c>
      <c r="T285" s="230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31" t="s">
        <v>292</v>
      </c>
      <c r="AT285" s="231" t="s">
        <v>166</v>
      </c>
      <c r="AU285" s="231" t="s">
        <v>83</v>
      </c>
      <c r="AY285" s="17" t="s">
        <v>135</v>
      </c>
      <c r="BE285" s="232">
        <f>IF(N285="základní",J285,0)</f>
        <v>0</v>
      </c>
      <c r="BF285" s="232">
        <f>IF(N285="snížená",J285,0)</f>
        <v>0</v>
      </c>
      <c r="BG285" s="232">
        <f>IF(N285="zákl. přenesená",J285,0)</f>
        <v>0</v>
      </c>
      <c r="BH285" s="232">
        <f>IF(N285="sníž. přenesená",J285,0)</f>
        <v>0</v>
      </c>
      <c r="BI285" s="232">
        <f>IF(N285="nulová",J285,0)</f>
        <v>0</v>
      </c>
      <c r="BJ285" s="17" t="s">
        <v>83</v>
      </c>
      <c r="BK285" s="232">
        <f>ROUND(I285*H285,2)</f>
        <v>0</v>
      </c>
      <c r="BL285" s="17" t="s">
        <v>220</v>
      </c>
      <c r="BM285" s="231" t="s">
        <v>366</v>
      </c>
    </row>
    <row r="286" s="13" customFormat="1">
      <c r="A286" s="13"/>
      <c r="B286" s="233"/>
      <c r="C286" s="234"/>
      <c r="D286" s="235" t="s">
        <v>142</v>
      </c>
      <c r="E286" s="236" t="s">
        <v>1</v>
      </c>
      <c r="F286" s="237" t="s">
        <v>348</v>
      </c>
      <c r="G286" s="234"/>
      <c r="H286" s="238">
        <v>97.052000000000007</v>
      </c>
      <c r="I286" s="239"/>
      <c r="J286" s="234"/>
      <c r="K286" s="234"/>
      <c r="L286" s="240"/>
      <c r="M286" s="241"/>
      <c r="N286" s="242"/>
      <c r="O286" s="242"/>
      <c r="P286" s="242"/>
      <c r="Q286" s="242"/>
      <c r="R286" s="242"/>
      <c r="S286" s="242"/>
      <c r="T286" s="24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4" t="s">
        <v>142</v>
      </c>
      <c r="AU286" s="244" t="s">
        <v>83</v>
      </c>
      <c r="AV286" s="13" t="s">
        <v>83</v>
      </c>
      <c r="AW286" s="13" t="s">
        <v>31</v>
      </c>
      <c r="AX286" s="13" t="s">
        <v>74</v>
      </c>
      <c r="AY286" s="244" t="s">
        <v>135</v>
      </c>
    </row>
    <row r="287" s="13" customFormat="1">
      <c r="A287" s="13"/>
      <c r="B287" s="233"/>
      <c r="C287" s="234"/>
      <c r="D287" s="235" t="s">
        <v>142</v>
      </c>
      <c r="E287" s="236" t="s">
        <v>1</v>
      </c>
      <c r="F287" s="237" t="s">
        <v>349</v>
      </c>
      <c r="G287" s="234"/>
      <c r="H287" s="238">
        <v>13.199999999999999</v>
      </c>
      <c r="I287" s="239"/>
      <c r="J287" s="234"/>
      <c r="K287" s="234"/>
      <c r="L287" s="240"/>
      <c r="M287" s="241"/>
      <c r="N287" s="242"/>
      <c r="O287" s="242"/>
      <c r="P287" s="242"/>
      <c r="Q287" s="242"/>
      <c r="R287" s="242"/>
      <c r="S287" s="242"/>
      <c r="T287" s="24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4" t="s">
        <v>142</v>
      </c>
      <c r="AU287" s="244" t="s">
        <v>83</v>
      </c>
      <c r="AV287" s="13" t="s">
        <v>83</v>
      </c>
      <c r="AW287" s="13" t="s">
        <v>31</v>
      </c>
      <c r="AX287" s="13" t="s">
        <v>74</v>
      </c>
      <c r="AY287" s="244" t="s">
        <v>135</v>
      </c>
    </row>
    <row r="288" s="14" customFormat="1">
      <c r="A288" s="14"/>
      <c r="B288" s="245"/>
      <c r="C288" s="246"/>
      <c r="D288" s="235" t="s">
        <v>142</v>
      </c>
      <c r="E288" s="247" t="s">
        <v>1</v>
      </c>
      <c r="F288" s="248" t="s">
        <v>144</v>
      </c>
      <c r="G288" s="246"/>
      <c r="H288" s="249">
        <v>110.252</v>
      </c>
      <c r="I288" s="250"/>
      <c r="J288" s="246"/>
      <c r="K288" s="246"/>
      <c r="L288" s="251"/>
      <c r="M288" s="252"/>
      <c r="N288" s="253"/>
      <c r="O288" s="253"/>
      <c r="P288" s="253"/>
      <c r="Q288" s="253"/>
      <c r="R288" s="253"/>
      <c r="S288" s="253"/>
      <c r="T288" s="25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5" t="s">
        <v>142</v>
      </c>
      <c r="AU288" s="255" t="s">
        <v>83</v>
      </c>
      <c r="AV288" s="14" t="s">
        <v>89</v>
      </c>
      <c r="AW288" s="14" t="s">
        <v>31</v>
      </c>
      <c r="AX288" s="14" t="s">
        <v>79</v>
      </c>
      <c r="AY288" s="255" t="s">
        <v>135</v>
      </c>
    </row>
    <row r="289" s="13" customFormat="1">
      <c r="A289" s="13"/>
      <c r="B289" s="233"/>
      <c r="C289" s="234"/>
      <c r="D289" s="235" t="s">
        <v>142</v>
      </c>
      <c r="E289" s="234"/>
      <c r="F289" s="237" t="s">
        <v>367</v>
      </c>
      <c r="G289" s="234"/>
      <c r="H289" s="238">
        <v>123.868</v>
      </c>
      <c r="I289" s="239"/>
      <c r="J289" s="234"/>
      <c r="K289" s="234"/>
      <c r="L289" s="240"/>
      <c r="M289" s="241"/>
      <c r="N289" s="242"/>
      <c r="O289" s="242"/>
      <c r="P289" s="242"/>
      <c r="Q289" s="242"/>
      <c r="R289" s="242"/>
      <c r="S289" s="242"/>
      <c r="T289" s="24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4" t="s">
        <v>142</v>
      </c>
      <c r="AU289" s="244" t="s">
        <v>83</v>
      </c>
      <c r="AV289" s="13" t="s">
        <v>83</v>
      </c>
      <c r="AW289" s="13" t="s">
        <v>4</v>
      </c>
      <c r="AX289" s="13" t="s">
        <v>79</v>
      </c>
      <c r="AY289" s="244" t="s">
        <v>135</v>
      </c>
    </row>
    <row r="290" s="2" customFormat="1" ht="24.15" customHeight="1">
      <c r="A290" s="38"/>
      <c r="B290" s="39"/>
      <c r="C290" s="219" t="s">
        <v>368</v>
      </c>
      <c r="D290" s="219" t="s">
        <v>137</v>
      </c>
      <c r="E290" s="220" t="s">
        <v>369</v>
      </c>
      <c r="F290" s="221" t="s">
        <v>370</v>
      </c>
      <c r="G290" s="222" t="s">
        <v>147</v>
      </c>
      <c r="H290" s="223">
        <v>11.616</v>
      </c>
      <c r="I290" s="224"/>
      <c r="J290" s="225">
        <f>ROUND(I290*H290,2)</f>
        <v>0</v>
      </c>
      <c r="K290" s="226"/>
      <c r="L290" s="44"/>
      <c r="M290" s="227" t="s">
        <v>1</v>
      </c>
      <c r="N290" s="228" t="s">
        <v>40</v>
      </c>
      <c r="O290" s="91"/>
      <c r="P290" s="229">
        <f>O290*H290</f>
        <v>0</v>
      </c>
      <c r="Q290" s="229">
        <v>0.012201490900000001</v>
      </c>
      <c r="R290" s="229">
        <f>Q290*H290</f>
        <v>0.14173251829440001</v>
      </c>
      <c r="S290" s="229">
        <v>0</v>
      </c>
      <c r="T290" s="230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31" t="s">
        <v>220</v>
      </c>
      <c r="AT290" s="231" t="s">
        <v>137</v>
      </c>
      <c r="AU290" s="231" t="s">
        <v>83</v>
      </c>
      <c r="AY290" s="17" t="s">
        <v>135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17" t="s">
        <v>83</v>
      </c>
      <c r="BK290" s="232">
        <f>ROUND(I290*H290,2)</f>
        <v>0</v>
      </c>
      <c r="BL290" s="17" t="s">
        <v>220</v>
      </c>
      <c r="BM290" s="231" t="s">
        <v>371</v>
      </c>
    </row>
    <row r="291" s="13" customFormat="1">
      <c r="A291" s="13"/>
      <c r="B291" s="233"/>
      <c r="C291" s="234"/>
      <c r="D291" s="235" t="s">
        <v>142</v>
      </c>
      <c r="E291" s="236" t="s">
        <v>1</v>
      </c>
      <c r="F291" s="237" t="s">
        <v>372</v>
      </c>
      <c r="G291" s="234"/>
      <c r="H291" s="238">
        <v>3.23</v>
      </c>
      <c r="I291" s="239"/>
      <c r="J291" s="234"/>
      <c r="K291" s="234"/>
      <c r="L291" s="240"/>
      <c r="M291" s="241"/>
      <c r="N291" s="242"/>
      <c r="O291" s="242"/>
      <c r="P291" s="242"/>
      <c r="Q291" s="242"/>
      <c r="R291" s="242"/>
      <c r="S291" s="242"/>
      <c r="T291" s="24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4" t="s">
        <v>142</v>
      </c>
      <c r="AU291" s="244" t="s">
        <v>83</v>
      </c>
      <c r="AV291" s="13" t="s">
        <v>83</v>
      </c>
      <c r="AW291" s="13" t="s">
        <v>31</v>
      </c>
      <c r="AX291" s="13" t="s">
        <v>74</v>
      </c>
      <c r="AY291" s="244" t="s">
        <v>135</v>
      </c>
    </row>
    <row r="292" s="13" customFormat="1">
      <c r="A292" s="13"/>
      <c r="B292" s="233"/>
      <c r="C292" s="234"/>
      <c r="D292" s="235" t="s">
        <v>142</v>
      </c>
      <c r="E292" s="236" t="s">
        <v>1</v>
      </c>
      <c r="F292" s="237" t="s">
        <v>373</v>
      </c>
      <c r="G292" s="234"/>
      <c r="H292" s="238">
        <v>2.0859999999999999</v>
      </c>
      <c r="I292" s="239"/>
      <c r="J292" s="234"/>
      <c r="K292" s="234"/>
      <c r="L292" s="240"/>
      <c r="M292" s="241"/>
      <c r="N292" s="242"/>
      <c r="O292" s="242"/>
      <c r="P292" s="242"/>
      <c r="Q292" s="242"/>
      <c r="R292" s="242"/>
      <c r="S292" s="242"/>
      <c r="T292" s="24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4" t="s">
        <v>142</v>
      </c>
      <c r="AU292" s="244" t="s">
        <v>83</v>
      </c>
      <c r="AV292" s="13" t="s">
        <v>83</v>
      </c>
      <c r="AW292" s="13" t="s">
        <v>31</v>
      </c>
      <c r="AX292" s="13" t="s">
        <v>74</v>
      </c>
      <c r="AY292" s="244" t="s">
        <v>135</v>
      </c>
    </row>
    <row r="293" s="13" customFormat="1">
      <c r="A293" s="13"/>
      <c r="B293" s="233"/>
      <c r="C293" s="234"/>
      <c r="D293" s="235" t="s">
        <v>142</v>
      </c>
      <c r="E293" s="236" t="s">
        <v>1</v>
      </c>
      <c r="F293" s="237" t="s">
        <v>374</v>
      </c>
      <c r="G293" s="234"/>
      <c r="H293" s="238">
        <v>6.2999999999999998</v>
      </c>
      <c r="I293" s="239"/>
      <c r="J293" s="234"/>
      <c r="K293" s="234"/>
      <c r="L293" s="240"/>
      <c r="M293" s="241"/>
      <c r="N293" s="242"/>
      <c r="O293" s="242"/>
      <c r="P293" s="242"/>
      <c r="Q293" s="242"/>
      <c r="R293" s="242"/>
      <c r="S293" s="242"/>
      <c r="T293" s="24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4" t="s">
        <v>142</v>
      </c>
      <c r="AU293" s="244" t="s">
        <v>83</v>
      </c>
      <c r="AV293" s="13" t="s">
        <v>83</v>
      </c>
      <c r="AW293" s="13" t="s">
        <v>31</v>
      </c>
      <c r="AX293" s="13" t="s">
        <v>74</v>
      </c>
      <c r="AY293" s="244" t="s">
        <v>135</v>
      </c>
    </row>
    <row r="294" s="14" customFormat="1">
      <c r="A294" s="14"/>
      <c r="B294" s="245"/>
      <c r="C294" s="246"/>
      <c r="D294" s="235" t="s">
        <v>142</v>
      </c>
      <c r="E294" s="247" t="s">
        <v>1</v>
      </c>
      <c r="F294" s="248" t="s">
        <v>144</v>
      </c>
      <c r="G294" s="246"/>
      <c r="H294" s="249">
        <v>11.616</v>
      </c>
      <c r="I294" s="250"/>
      <c r="J294" s="246"/>
      <c r="K294" s="246"/>
      <c r="L294" s="251"/>
      <c r="M294" s="252"/>
      <c r="N294" s="253"/>
      <c r="O294" s="253"/>
      <c r="P294" s="253"/>
      <c r="Q294" s="253"/>
      <c r="R294" s="253"/>
      <c r="S294" s="253"/>
      <c r="T294" s="25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5" t="s">
        <v>142</v>
      </c>
      <c r="AU294" s="255" t="s">
        <v>83</v>
      </c>
      <c r="AV294" s="14" t="s">
        <v>89</v>
      </c>
      <c r="AW294" s="14" t="s">
        <v>31</v>
      </c>
      <c r="AX294" s="14" t="s">
        <v>79</v>
      </c>
      <c r="AY294" s="255" t="s">
        <v>135</v>
      </c>
    </row>
    <row r="295" s="2" customFormat="1" ht="16.5" customHeight="1">
      <c r="A295" s="38"/>
      <c r="B295" s="39"/>
      <c r="C295" s="219" t="s">
        <v>375</v>
      </c>
      <c r="D295" s="219" t="s">
        <v>137</v>
      </c>
      <c r="E295" s="220" t="s">
        <v>376</v>
      </c>
      <c r="F295" s="221" t="s">
        <v>377</v>
      </c>
      <c r="G295" s="222" t="s">
        <v>147</v>
      </c>
      <c r="H295" s="223">
        <v>14.616</v>
      </c>
      <c r="I295" s="224"/>
      <c r="J295" s="225">
        <f>ROUND(I295*H295,2)</f>
        <v>0</v>
      </c>
      <c r="K295" s="226"/>
      <c r="L295" s="44"/>
      <c r="M295" s="227" t="s">
        <v>1</v>
      </c>
      <c r="N295" s="228" t="s">
        <v>40</v>
      </c>
      <c r="O295" s="91"/>
      <c r="P295" s="229">
        <f>O295*H295</f>
        <v>0</v>
      </c>
      <c r="Q295" s="229">
        <v>0.00010000000000000001</v>
      </c>
      <c r="R295" s="229">
        <f>Q295*H295</f>
        <v>0.0014616</v>
      </c>
      <c r="S295" s="229">
        <v>0</v>
      </c>
      <c r="T295" s="230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31" t="s">
        <v>220</v>
      </c>
      <c r="AT295" s="231" t="s">
        <v>137</v>
      </c>
      <c r="AU295" s="231" t="s">
        <v>83</v>
      </c>
      <c r="AY295" s="17" t="s">
        <v>135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17" t="s">
        <v>83</v>
      </c>
      <c r="BK295" s="232">
        <f>ROUND(I295*H295,2)</f>
        <v>0</v>
      </c>
      <c r="BL295" s="17" t="s">
        <v>220</v>
      </c>
      <c r="BM295" s="231" t="s">
        <v>378</v>
      </c>
    </row>
    <row r="296" s="13" customFormat="1">
      <c r="A296" s="13"/>
      <c r="B296" s="233"/>
      <c r="C296" s="234"/>
      <c r="D296" s="235" t="s">
        <v>142</v>
      </c>
      <c r="E296" s="236" t="s">
        <v>1</v>
      </c>
      <c r="F296" s="237" t="s">
        <v>372</v>
      </c>
      <c r="G296" s="234"/>
      <c r="H296" s="238">
        <v>3.23</v>
      </c>
      <c r="I296" s="239"/>
      <c r="J296" s="234"/>
      <c r="K296" s="234"/>
      <c r="L296" s="240"/>
      <c r="M296" s="241"/>
      <c r="N296" s="242"/>
      <c r="O296" s="242"/>
      <c r="P296" s="242"/>
      <c r="Q296" s="242"/>
      <c r="R296" s="242"/>
      <c r="S296" s="242"/>
      <c r="T296" s="24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4" t="s">
        <v>142</v>
      </c>
      <c r="AU296" s="244" t="s">
        <v>83</v>
      </c>
      <c r="AV296" s="13" t="s">
        <v>83</v>
      </c>
      <c r="AW296" s="13" t="s">
        <v>31</v>
      </c>
      <c r="AX296" s="13" t="s">
        <v>74</v>
      </c>
      <c r="AY296" s="244" t="s">
        <v>135</v>
      </c>
    </row>
    <row r="297" s="13" customFormat="1">
      <c r="A297" s="13"/>
      <c r="B297" s="233"/>
      <c r="C297" s="234"/>
      <c r="D297" s="235" t="s">
        <v>142</v>
      </c>
      <c r="E297" s="236" t="s">
        <v>1</v>
      </c>
      <c r="F297" s="237" t="s">
        <v>373</v>
      </c>
      <c r="G297" s="234"/>
      <c r="H297" s="238">
        <v>2.0859999999999999</v>
      </c>
      <c r="I297" s="239"/>
      <c r="J297" s="234"/>
      <c r="K297" s="234"/>
      <c r="L297" s="240"/>
      <c r="M297" s="241"/>
      <c r="N297" s="242"/>
      <c r="O297" s="242"/>
      <c r="P297" s="242"/>
      <c r="Q297" s="242"/>
      <c r="R297" s="242"/>
      <c r="S297" s="242"/>
      <c r="T297" s="24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4" t="s">
        <v>142</v>
      </c>
      <c r="AU297" s="244" t="s">
        <v>83</v>
      </c>
      <c r="AV297" s="13" t="s">
        <v>83</v>
      </c>
      <c r="AW297" s="13" t="s">
        <v>31</v>
      </c>
      <c r="AX297" s="13" t="s">
        <v>74</v>
      </c>
      <c r="AY297" s="244" t="s">
        <v>135</v>
      </c>
    </row>
    <row r="298" s="13" customFormat="1">
      <c r="A298" s="13"/>
      <c r="B298" s="233"/>
      <c r="C298" s="234"/>
      <c r="D298" s="235" t="s">
        <v>142</v>
      </c>
      <c r="E298" s="236" t="s">
        <v>1</v>
      </c>
      <c r="F298" s="237" t="s">
        <v>379</v>
      </c>
      <c r="G298" s="234"/>
      <c r="H298" s="238">
        <v>3</v>
      </c>
      <c r="I298" s="239"/>
      <c r="J298" s="234"/>
      <c r="K298" s="234"/>
      <c r="L298" s="240"/>
      <c r="M298" s="241"/>
      <c r="N298" s="242"/>
      <c r="O298" s="242"/>
      <c r="P298" s="242"/>
      <c r="Q298" s="242"/>
      <c r="R298" s="242"/>
      <c r="S298" s="242"/>
      <c r="T298" s="24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4" t="s">
        <v>142</v>
      </c>
      <c r="AU298" s="244" t="s">
        <v>83</v>
      </c>
      <c r="AV298" s="13" t="s">
        <v>83</v>
      </c>
      <c r="AW298" s="13" t="s">
        <v>31</v>
      </c>
      <c r="AX298" s="13" t="s">
        <v>74</v>
      </c>
      <c r="AY298" s="244" t="s">
        <v>135</v>
      </c>
    </row>
    <row r="299" s="13" customFormat="1">
      <c r="A299" s="13"/>
      <c r="B299" s="233"/>
      <c r="C299" s="234"/>
      <c r="D299" s="235" t="s">
        <v>142</v>
      </c>
      <c r="E299" s="236" t="s">
        <v>1</v>
      </c>
      <c r="F299" s="237" t="s">
        <v>374</v>
      </c>
      <c r="G299" s="234"/>
      <c r="H299" s="238">
        <v>6.2999999999999998</v>
      </c>
      <c r="I299" s="239"/>
      <c r="J299" s="234"/>
      <c r="K299" s="234"/>
      <c r="L299" s="240"/>
      <c r="M299" s="241"/>
      <c r="N299" s="242"/>
      <c r="O299" s="242"/>
      <c r="P299" s="242"/>
      <c r="Q299" s="242"/>
      <c r="R299" s="242"/>
      <c r="S299" s="242"/>
      <c r="T299" s="24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4" t="s">
        <v>142</v>
      </c>
      <c r="AU299" s="244" t="s">
        <v>83</v>
      </c>
      <c r="AV299" s="13" t="s">
        <v>83</v>
      </c>
      <c r="AW299" s="13" t="s">
        <v>31</v>
      </c>
      <c r="AX299" s="13" t="s">
        <v>74</v>
      </c>
      <c r="AY299" s="244" t="s">
        <v>135</v>
      </c>
    </row>
    <row r="300" s="14" customFormat="1">
      <c r="A300" s="14"/>
      <c r="B300" s="245"/>
      <c r="C300" s="246"/>
      <c r="D300" s="235" t="s">
        <v>142</v>
      </c>
      <c r="E300" s="247" t="s">
        <v>1</v>
      </c>
      <c r="F300" s="248" t="s">
        <v>144</v>
      </c>
      <c r="G300" s="246"/>
      <c r="H300" s="249">
        <v>14.616</v>
      </c>
      <c r="I300" s="250"/>
      <c r="J300" s="246"/>
      <c r="K300" s="246"/>
      <c r="L300" s="251"/>
      <c r="M300" s="252"/>
      <c r="N300" s="253"/>
      <c r="O300" s="253"/>
      <c r="P300" s="253"/>
      <c r="Q300" s="253"/>
      <c r="R300" s="253"/>
      <c r="S300" s="253"/>
      <c r="T300" s="25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5" t="s">
        <v>142</v>
      </c>
      <c r="AU300" s="255" t="s">
        <v>83</v>
      </c>
      <c r="AV300" s="14" t="s">
        <v>89</v>
      </c>
      <c r="AW300" s="14" t="s">
        <v>31</v>
      </c>
      <c r="AX300" s="14" t="s">
        <v>79</v>
      </c>
      <c r="AY300" s="255" t="s">
        <v>135</v>
      </c>
    </row>
    <row r="301" s="2" customFormat="1" ht="16.5" customHeight="1">
      <c r="A301" s="38"/>
      <c r="B301" s="39"/>
      <c r="C301" s="219" t="s">
        <v>380</v>
      </c>
      <c r="D301" s="219" t="s">
        <v>137</v>
      </c>
      <c r="E301" s="220" t="s">
        <v>381</v>
      </c>
      <c r="F301" s="221" t="s">
        <v>382</v>
      </c>
      <c r="G301" s="222" t="s">
        <v>147</v>
      </c>
      <c r="H301" s="223">
        <v>11.616</v>
      </c>
      <c r="I301" s="224"/>
      <c r="J301" s="225">
        <f>ROUND(I301*H301,2)</f>
        <v>0</v>
      </c>
      <c r="K301" s="226"/>
      <c r="L301" s="44"/>
      <c r="M301" s="227" t="s">
        <v>1</v>
      </c>
      <c r="N301" s="228" t="s">
        <v>40</v>
      </c>
      <c r="O301" s="91"/>
      <c r="P301" s="229">
        <f>O301*H301</f>
        <v>0</v>
      </c>
      <c r="Q301" s="229">
        <v>0</v>
      </c>
      <c r="R301" s="229">
        <f>Q301*H301</f>
        <v>0</v>
      </c>
      <c r="S301" s="229">
        <v>0</v>
      </c>
      <c r="T301" s="230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31" t="s">
        <v>220</v>
      </c>
      <c r="AT301" s="231" t="s">
        <v>137</v>
      </c>
      <c r="AU301" s="231" t="s">
        <v>83</v>
      </c>
      <c r="AY301" s="17" t="s">
        <v>135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17" t="s">
        <v>83</v>
      </c>
      <c r="BK301" s="232">
        <f>ROUND(I301*H301,2)</f>
        <v>0</v>
      </c>
      <c r="BL301" s="17" t="s">
        <v>220</v>
      </c>
      <c r="BM301" s="231" t="s">
        <v>383</v>
      </c>
    </row>
    <row r="302" s="13" customFormat="1">
      <c r="A302" s="13"/>
      <c r="B302" s="233"/>
      <c r="C302" s="234"/>
      <c r="D302" s="235" t="s">
        <v>142</v>
      </c>
      <c r="E302" s="236" t="s">
        <v>1</v>
      </c>
      <c r="F302" s="237" t="s">
        <v>372</v>
      </c>
      <c r="G302" s="234"/>
      <c r="H302" s="238">
        <v>3.23</v>
      </c>
      <c r="I302" s="239"/>
      <c r="J302" s="234"/>
      <c r="K302" s="234"/>
      <c r="L302" s="240"/>
      <c r="M302" s="241"/>
      <c r="N302" s="242"/>
      <c r="O302" s="242"/>
      <c r="P302" s="242"/>
      <c r="Q302" s="242"/>
      <c r="R302" s="242"/>
      <c r="S302" s="242"/>
      <c r="T302" s="24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4" t="s">
        <v>142</v>
      </c>
      <c r="AU302" s="244" t="s">
        <v>83</v>
      </c>
      <c r="AV302" s="13" t="s">
        <v>83</v>
      </c>
      <c r="AW302" s="13" t="s">
        <v>31</v>
      </c>
      <c r="AX302" s="13" t="s">
        <v>74</v>
      </c>
      <c r="AY302" s="244" t="s">
        <v>135</v>
      </c>
    </row>
    <row r="303" s="13" customFormat="1">
      <c r="A303" s="13"/>
      <c r="B303" s="233"/>
      <c r="C303" s="234"/>
      <c r="D303" s="235" t="s">
        <v>142</v>
      </c>
      <c r="E303" s="236" t="s">
        <v>1</v>
      </c>
      <c r="F303" s="237" t="s">
        <v>373</v>
      </c>
      <c r="G303" s="234"/>
      <c r="H303" s="238">
        <v>2.0859999999999999</v>
      </c>
      <c r="I303" s="239"/>
      <c r="J303" s="234"/>
      <c r="K303" s="234"/>
      <c r="L303" s="240"/>
      <c r="M303" s="241"/>
      <c r="N303" s="242"/>
      <c r="O303" s="242"/>
      <c r="P303" s="242"/>
      <c r="Q303" s="242"/>
      <c r="R303" s="242"/>
      <c r="S303" s="242"/>
      <c r="T303" s="24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4" t="s">
        <v>142</v>
      </c>
      <c r="AU303" s="244" t="s">
        <v>83</v>
      </c>
      <c r="AV303" s="13" t="s">
        <v>83</v>
      </c>
      <c r="AW303" s="13" t="s">
        <v>31</v>
      </c>
      <c r="AX303" s="13" t="s">
        <v>74</v>
      </c>
      <c r="AY303" s="244" t="s">
        <v>135</v>
      </c>
    </row>
    <row r="304" s="13" customFormat="1">
      <c r="A304" s="13"/>
      <c r="B304" s="233"/>
      <c r="C304" s="234"/>
      <c r="D304" s="235" t="s">
        <v>142</v>
      </c>
      <c r="E304" s="236" t="s">
        <v>1</v>
      </c>
      <c r="F304" s="237" t="s">
        <v>374</v>
      </c>
      <c r="G304" s="234"/>
      <c r="H304" s="238">
        <v>6.2999999999999998</v>
      </c>
      <c r="I304" s="239"/>
      <c r="J304" s="234"/>
      <c r="K304" s="234"/>
      <c r="L304" s="240"/>
      <c r="M304" s="241"/>
      <c r="N304" s="242"/>
      <c r="O304" s="242"/>
      <c r="P304" s="242"/>
      <c r="Q304" s="242"/>
      <c r="R304" s="242"/>
      <c r="S304" s="242"/>
      <c r="T304" s="24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4" t="s">
        <v>142</v>
      </c>
      <c r="AU304" s="244" t="s">
        <v>83</v>
      </c>
      <c r="AV304" s="13" t="s">
        <v>83</v>
      </c>
      <c r="AW304" s="13" t="s">
        <v>31</v>
      </c>
      <c r="AX304" s="13" t="s">
        <v>74</v>
      </c>
      <c r="AY304" s="244" t="s">
        <v>135</v>
      </c>
    </row>
    <row r="305" s="14" customFormat="1">
      <c r="A305" s="14"/>
      <c r="B305" s="245"/>
      <c r="C305" s="246"/>
      <c r="D305" s="235" t="s">
        <v>142</v>
      </c>
      <c r="E305" s="247" t="s">
        <v>1</v>
      </c>
      <c r="F305" s="248" t="s">
        <v>144</v>
      </c>
      <c r="G305" s="246"/>
      <c r="H305" s="249">
        <v>11.616</v>
      </c>
      <c r="I305" s="250"/>
      <c r="J305" s="246"/>
      <c r="K305" s="246"/>
      <c r="L305" s="251"/>
      <c r="M305" s="252"/>
      <c r="N305" s="253"/>
      <c r="O305" s="253"/>
      <c r="P305" s="253"/>
      <c r="Q305" s="253"/>
      <c r="R305" s="253"/>
      <c r="S305" s="253"/>
      <c r="T305" s="25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5" t="s">
        <v>142</v>
      </c>
      <c r="AU305" s="255" t="s">
        <v>83</v>
      </c>
      <c r="AV305" s="14" t="s">
        <v>89</v>
      </c>
      <c r="AW305" s="14" t="s">
        <v>31</v>
      </c>
      <c r="AX305" s="14" t="s">
        <v>79</v>
      </c>
      <c r="AY305" s="255" t="s">
        <v>135</v>
      </c>
    </row>
    <row r="306" s="2" customFormat="1" ht="24.15" customHeight="1">
      <c r="A306" s="38"/>
      <c r="B306" s="39"/>
      <c r="C306" s="256" t="s">
        <v>384</v>
      </c>
      <c r="D306" s="256" t="s">
        <v>166</v>
      </c>
      <c r="E306" s="257" t="s">
        <v>364</v>
      </c>
      <c r="F306" s="258" t="s">
        <v>365</v>
      </c>
      <c r="G306" s="259" t="s">
        <v>147</v>
      </c>
      <c r="H306" s="260">
        <v>13.051</v>
      </c>
      <c r="I306" s="261"/>
      <c r="J306" s="262">
        <f>ROUND(I306*H306,2)</f>
        <v>0</v>
      </c>
      <c r="K306" s="263"/>
      <c r="L306" s="264"/>
      <c r="M306" s="265" t="s">
        <v>1</v>
      </c>
      <c r="N306" s="266" t="s">
        <v>40</v>
      </c>
      <c r="O306" s="91"/>
      <c r="P306" s="229">
        <f>O306*H306</f>
        <v>0</v>
      </c>
      <c r="Q306" s="229">
        <v>0.00013999999999999999</v>
      </c>
      <c r="R306" s="229">
        <f>Q306*H306</f>
        <v>0.0018271399999999999</v>
      </c>
      <c r="S306" s="229">
        <v>0</v>
      </c>
      <c r="T306" s="230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31" t="s">
        <v>292</v>
      </c>
      <c r="AT306" s="231" t="s">
        <v>166</v>
      </c>
      <c r="AU306" s="231" t="s">
        <v>83</v>
      </c>
      <c r="AY306" s="17" t="s">
        <v>135</v>
      </c>
      <c r="BE306" s="232">
        <f>IF(N306="základní",J306,0)</f>
        <v>0</v>
      </c>
      <c r="BF306" s="232">
        <f>IF(N306="snížená",J306,0)</f>
        <v>0</v>
      </c>
      <c r="BG306" s="232">
        <f>IF(N306="zákl. přenesená",J306,0)</f>
        <v>0</v>
      </c>
      <c r="BH306" s="232">
        <f>IF(N306="sníž. přenesená",J306,0)</f>
        <v>0</v>
      </c>
      <c r="BI306" s="232">
        <f>IF(N306="nulová",J306,0)</f>
        <v>0</v>
      </c>
      <c r="BJ306" s="17" t="s">
        <v>83</v>
      </c>
      <c r="BK306" s="232">
        <f>ROUND(I306*H306,2)</f>
        <v>0</v>
      </c>
      <c r="BL306" s="17" t="s">
        <v>220</v>
      </c>
      <c r="BM306" s="231" t="s">
        <v>385</v>
      </c>
    </row>
    <row r="307" s="13" customFormat="1">
      <c r="A307" s="13"/>
      <c r="B307" s="233"/>
      <c r="C307" s="234"/>
      <c r="D307" s="235" t="s">
        <v>142</v>
      </c>
      <c r="E307" s="236" t="s">
        <v>1</v>
      </c>
      <c r="F307" s="237" t="s">
        <v>372</v>
      </c>
      <c r="G307" s="234"/>
      <c r="H307" s="238">
        <v>3.23</v>
      </c>
      <c r="I307" s="239"/>
      <c r="J307" s="234"/>
      <c r="K307" s="234"/>
      <c r="L307" s="240"/>
      <c r="M307" s="241"/>
      <c r="N307" s="242"/>
      <c r="O307" s="242"/>
      <c r="P307" s="242"/>
      <c r="Q307" s="242"/>
      <c r="R307" s="242"/>
      <c r="S307" s="242"/>
      <c r="T307" s="24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4" t="s">
        <v>142</v>
      </c>
      <c r="AU307" s="244" t="s">
        <v>83</v>
      </c>
      <c r="AV307" s="13" t="s">
        <v>83</v>
      </c>
      <c r="AW307" s="13" t="s">
        <v>31</v>
      </c>
      <c r="AX307" s="13" t="s">
        <v>74</v>
      </c>
      <c r="AY307" s="244" t="s">
        <v>135</v>
      </c>
    </row>
    <row r="308" s="13" customFormat="1">
      <c r="A308" s="13"/>
      <c r="B308" s="233"/>
      <c r="C308" s="234"/>
      <c r="D308" s="235" t="s">
        <v>142</v>
      </c>
      <c r="E308" s="236" t="s">
        <v>1</v>
      </c>
      <c r="F308" s="237" t="s">
        <v>373</v>
      </c>
      <c r="G308" s="234"/>
      <c r="H308" s="238">
        <v>2.0859999999999999</v>
      </c>
      <c r="I308" s="239"/>
      <c r="J308" s="234"/>
      <c r="K308" s="234"/>
      <c r="L308" s="240"/>
      <c r="M308" s="241"/>
      <c r="N308" s="242"/>
      <c r="O308" s="242"/>
      <c r="P308" s="242"/>
      <c r="Q308" s="242"/>
      <c r="R308" s="242"/>
      <c r="S308" s="242"/>
      <c r="T308" s="24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4" t="s">
        <v>142</v>
      </c>
      <c r="AU308" s="244" t="s">
        <v>83</v>
      </c>
      <c r="AV308" s="13" t="s">
        <v>83</v>
      </c>
      <c r="AW308" s="13" t="s">
        <v>31</v>
      </c>
      <c r="AX308" s="13" t="s">
        <v>74</v>
      </c>
      <c r="AY308" s="244" t="s">
        <v>135</v>
      </c>
    </row>
    <row r="309" s="13" customFormat="1">
      <c r="A309" s="13"/>
      <c r="B309" s="233"/>
      <c r="C309" s="234"/>
      <c r="D309" s="235" t="s">
        <v>142</v>
      </c>
      <c r="E309" s="236" t="s">
        <v>1</v>
      </c>
      <c r="F309" s="237" t="s">
        <v>374</v>
      </c>
      <c r="G309" s="234"/>
      <c r="H309" s="238">
        <v>6.2999999999999998</v>
      </c>
      <c r="I309" s="239"/>
      <c r="J309" s="234"/>
      <c r="K309" s="234"/>
      <c r="L309" s="240"/>
      <c r="M309" s="241"/>
      <c r="N309" s="242"/>
      <c r="O309" s="242"/>
      <c r="P309" s="242"/>
      <c r="Q309" s="242"/>
      <c r="R309" s="242"/>
      <c r="S309" s="242"/>
      <c r="T309" s="24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4" t="s">
        <v>142</v>
      </c>
      <c r="AU309" s="244" t="s">
        <v>83</v>
      </c>
      <c r="AV309" s="13" t="s">
        <v>83</v>
      </c>
      <c r="AW309" s="13" t="s">
        <v>31</v>
      </c>
      <c r="AX309" s="13" t="s">
        <v>74</v>
      </c>
      <c r="AY309" s="244" t="s">
        <v>135</v>
      </c>
    </row>
    <row r="310" s="14" customFormat="1">
      <c r="A310" s="14"/>
      <c r="B310" s="245"/>
      <c r="C310" s="246"/>
      <c r="D310" s="235" t="s">
        <v>142</v>
      </c>
      <c r="E310" s="247" t="s">
        <v>1</v>
      </c>
      <c r="F310" s="248" t="s">
        <v>144</v>
      </c>
      <c r="G310" s="246"/>
      <c r="H310" s="249">
        <v>11.616</v>
      </c>
      <c r="I310" s="250"/>
      <c r="J310" s="246"/>
      <c r="K310" s="246"/>
      <c r="L310" s="251"/>
      <c r="M310" s="252"/>
      <c r="N310" s="253"/>
      <c r="O310" s="253"/>
      <c r="P310" s="253"/>
      <c r="Q310" s="253"/>
      <c r="R310" s="253"/>
      <c r="S310" s="253"/>
      <c r="T310" s="25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5" t="s">
        <v>142</v>
      </c>
      <c r="AU310" s="255" t="s">
        <v>83</v>
      </c>
      <c r="AV310" s="14" t="s">
        <v>89</v>
      </c>
      <c r="AW310" s="14" t="s">
        <v>31</v>
      </c>
      <c r="AX310" s="14" t="s">
        <v>79</v>
      </c>
      <c r="AY310" s="255" t="s">
        <v>135</v>
      </c>
    </row>
    <row r="311" s="13" customFormat="1">
      <c r="A311" s="13"/>
      <c r="B311" s="233"/>
      <c r="C311" s="234"/>
      <c r="D311" s="235" t="s">
        <v>142</v>
      </c>
      <c r="E311" s="234"/>
      <c r="F311" s="237" t="s">
        <v>386</v>
      </c>
      <c r="G311" s="234"/>
      <c r="H311" s="238">
        <v>13.051</v>
      </c>
      <c r="I311" s="239"/>
      <c r="J311" s="234"/>
      <c r="K311" s="234"/>
      <c r="L311" s="240"/>
      <c r="M311" s="241"/>
      <c r="N311" s="242"/>
      <c r="O311" s="242"/>
      <c r="P311" s="242"/>
      <c r="Q311" s="242"/>
      <c r="R311" s="242"/>
      <c r="S311" s="242"/>
      <c r="T311" s="24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4" t="s">
        <v>142</v>
      </c>
      <c r="AU311" s="244" t="s">
        <v>83</v>
      </c>
      <c r="AV311" s="13" t="s">
        <v>83</v>
      </c>
      <c r="AW311" s="13" t="s">
        <v>4</v>
      </c>
      <c r="AX311" s="13" t="s">
        <v>79</v>
      </c>
      <c r="AY311" s="244" t="s">
        <v>135</v>
      </c>
    </row>
    <row r="312" s="2" customFormat="1" ht="24.15" customHeight="1">
      <c r="A312" s="38"/>
      <c r="B312" s="39"/>
      <c r="C312" s="219" t="s">
        <v>387</v>
      </c>
      <c r="D312" s="219" t="s">
        <v>137</v>
      </c>
      <c r="E312" s="220" t="s">
        <v>388</v>
      </c>
      <c r="F312" s="221" t="s">
        <v>389</v>
      </c>
      <c r="G312" s="222" t="s">
        <v>147</v>
      </c>
      <c r="H312" s="223">
        <v>10.289999999999999</v>
      </c>
      <c r="I312" s="224"/>
      <c r="J312" s="225">
        <f>ROUND(I312*H312,2)</f>
        <v>0</v>
      </c>
      <c r="K312" s="226"/>
      <c r="L312" s="44"/>
      <c r="M312" s="227" t="s">
        <v>1</v>
      </c>
      <c r="N312" s="228" t="s">
        <v>40</v>
      </c>
      <c r="O312" s="91"/>
      <c r="P312" s="229">
        <f>O312*H312</f>
        <v>0</v>
      </c>
      <c r="Q312" s="229">
        <v>0</v>
      </c>
      <c r="R312" s="229">
        <f>Q312*H312</f>
        <v>0</v>
      </c>
      <c r="S312" s="229">
        <v>0.017250000000000001</v>
      </c>
      <c r="T312" s="230">
        <f>S312*H312</f>
        <v>0.17750250000000001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31" t="s">
        <v>220</v>
      </c>
      <c r="AT312" s="231" t="s">
        <v>137</v>
      </c>
      <c r="AU312" s="231" t="s">
        <v>83</v>
      </c>
      <c r="AY312" s="17" t="s">
        <v>135</v>
      </c>
      <c r="BE312" s="232">
        <f>IF(N312="základní",J312,0)</f>
        <v>0</v>
      </c>
      <c r="BF312" s="232">
        <f>IF(N312="snížená",J312,0)</f>
        <v>0</v>
      </c>
      <c r="BG312" s="232">
        <f>IF(N312="zákl. přenesená",J312,0)</f>
        <v>0</v>
      </c>
      <c r="BH312" s="232">
        <f>IF(N312="sníž. přenesená",J312,0)</f>
        <v>0</v>
      </c>
      <c r="BI312" s="232">
        <f>IF(N312="nulová",J312,0)</f>
        <v>0</v>
      </c>
      <c r="BJ312" s="17" t="s">
        <v>83</v>
      </c>
      <c r="BK312" s="232">
        <f>ROUND(I312*H312,2)</f>
        <v>0</v>
      </c>
      <c r="BL312" s="17" t="s">
        <v>220</v>
      </c>
      <c r="BM312" s="231" t="s">
        <v>390</v>
      </c>
    </row>
    <row r="313" s="13" customFormat="1">
      <c r="A313" s="13"/>
      <c r="B313" s="233"/>
      <c r="C313" s="234"/>
      <c r="D313" s="235" t="s">
        <v>142</v>
      </c>
      <c r="E313" s="236" t="s">
        <v>1</v>
      </c>
      <c r="F313" s="237" t="s">
        <v>391</v>
      </c>
      <c r="G313" s="234"/>
      <c r="H313" s="238">
        <v>10.289999999999999</v>
      </c>
      <c r="I313" s="239"/>
      <c r="J313" s="234"/>
      <c r="K313" s="234"/>
      <c r="L313" s="240"/>
      <c r="M313" s="241"/>
      <c r="N313" s="242"/>
      <c r="O313" s="242"/>
      <c r="P313" s="242"/>
      <c r="Q313" s="242"/>
      <c r="R313" s="242"/>
      <c r="S313" s="242"/>
      <c r="T313" s="24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4" t="s">
        <v>142</v>
      </c>
      <c r="AU313" s="244" t="s">
        <v>83</v>
      </c>
      <c r="AV313" s="13" t="s">
        <v>83</v>
      </c>
      <c r="AW313" s="13" t="s">
        <v>31</v>
      </c>
      <c r="AX313" s="13" t="s">
        <v>74</v>
      </c>
      <c r="AY313" s="244" t="s">
        <v>135</v>
      </c>
    </row>
    <row r="314" s="14" customFormat="1">
      <c r="A314" s="14"/>
      <c r="B314" s="245"/>
      <c r="C314" s="246"/>
      <c r="D314" s="235" t="s">
        <v>142</v>
      </c>
      <c r="E314" s="247" t="s">
        <v>1</v>
      </c>
      <c r="F314" s="248" t="s">
        <v>144</v>
      </c>
      <c r="G314" s="246"/>
      <c r="H314" s="249">
        <v>10.289999999999999</v>
      </c>
      <c r="I314" s="250"/>
      <c r="J314" s="246"/>
      <c r="K314" s="246"/>
      <c r="L314" s="251"/>
      <c r="M314" s="252"/>
      <c r="N314" s="253"/>
      <c r="O314" s="253"/>
      <c r="P314" s="253"/>
      <c r="Q314" s="253"/>
      <c r="R314" s="253"/>
      <c r="S314" s="253"/>
      <c r="T314" s="25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5" t="s">
        <v>142</v>
      </c>
      <c r="AU314" s="255" t="s">
        <v>83</v>
      </c>
      <c r="AV314" s="14" t="s">
        <v>89</v>
      </c>
      <c r="AW314" s="14" t="s">
        <v>31</v>
      </c>
      <c r="AX314" s="14" t="s">
        <v>79</v>
      </c>
      <c r="AY314" s="255" t="s">
        <v>135</v>
      </c>
    </row>
    <row r="315" s="2" customFormat="1" ht="24.15" customHeight="1">
      <c r="A315" s="38"/>
      <c r="B315" s="39"/>
      <c r="C315" s="219" t="s">
        <v>392</v>
      </c>
      <c r="D315" s="219" t="s">
        <v>137</v>
      </c>
      <c r="E315" s="220" t="s">
        <v>393</v>
      </c>
      <c r="F315" s="221" t="s">
        <v>394</v>
      </c>
      <c r="G315" s="222" t="s">
        <v>153</v>
      </c>
      <c r="H315" s="223">
        <v>2</v>
      </c>
      <c r="I315" s="224"/>
      <c r="J315" s="225">
        <f>ROUND(I315*H315,2)</f>
        <v>0</v>
      </c>
      <c r="K315" s="226"/>
      <c r="L315" s="44"/>
      <c r="M315" s="227" t="s">
        <v>1</v>
      </c>
      <c r="N315" s="228" t="s">
        <v>40</v>
      </c>
      <c r="O315" s="91"/>
      <c r="P315" s="229">
        <f>O315*H315</f>
        <v>0</v>
      </c>
      <c r="Q315" s="229">
        <v>0.0193592</v>
      </c>
      <c r="R315" s="229">
        <f>Q315*H315</f>
        <v>0.0387184</v>
      </c>
      <c r="S315" s="229">
        <v>0</v>
      </c>
      <c r="T315" s="230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31" t="s">
        <v>220</v>
      </c>
      <c r="AT315" s="231" t="s">
        <v>137</v>
      </c>
      <c r="AU315" s="231" t="s">
        <v>83</v>
      </c>
      <c r="AY315" s="17" t="s">
        <v>135</v>
      </c>
      <c r="BE315" s="232">
        <f>IF(N315="základní",J315,0)</f>
        <v>0</v>
      </c>
      <c r="BF315" s="232">
        <f>IF(N315="snížená",J315,0)</f>
        <v>0</v>
      </c>
      <c r="BG315" s="232">
        <f>IF(N315="zákl. přenesená",J315,0)</f>
        <v>0</v>
      </c>
      <c r="BH315" s="232">
        <f>IF(N315="sníž. přenesená",J315,0)</f>
        <v>0</v>
      </c>
      <c r="BI315" s="232">
        <f>IF(N315="nulová",J315,0)</f>
        <v>0</v>
      </c>
      <c r="BJ315" s="17" t="s">
        <v>83</v>
      </c>
      <c r="BK315" s="232">
        <f>ROUND(I315*H315,2)</f>
        <v>0</v>
      </c>
      <c r="BL315" s="17" t="s">
        <v>220</v>
      </c>
      <c r="BM315" s="231" t="s">
        <v>395</v>
      </c>
    </row>
    <row r="316" s="13" customFormat="1">
      <c r="A316" s="13"/>
      <c r="B316" s="233"/>
      <c r="C316" s="234"/>
      <c r="D316" s="235" t="s">
        <v>142</v>
      </c>
      <c r="E316" s="236" t="s">
        <v>1</v>
      </c>
      <c r="F316" s="237" t="s">
        <v>83</v>
      </c>
      <c r="G316" s="234"/>
      <c r="H316" s="238">
        <v>2</v>
      </c>
      <c r="I316" s="239"/>
      <c r="J316" s="234"/>
      <c r="K316" s="234"/>
      <c r="L316" s="240"/>
      <c r="M316" s="241"/>
      <c r="N316" s="242"/>
      <c r="O316" s="242"/>
      <c r="P316" s="242"/>
      <c r="Q316" s="242"/>
      <c r="R316" s="242"/>
      <c r="S316" s="242"/>
      <c r="T316" s="24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4" t="s">
        <v>142</v>
      </c>
      <c r="AU316" s="244" t="s">
        <v>83</v>
      </c>
      <c r="AV316" s="13" t="s">
        <v>83</v>
      </c>
      <c r="AW316" s="13" t="s">
        <v>31</v>
      </c>
      <c r="AX316" s="13" t="s">
        <v>74</v>
      </c>
      <c r="AY316" s="244" t="s">
        <v>135</v>
      </c>
    </row>
    <row r="317" s="14" customFormat="1">
      <c r="A317" s="14"/>
      <c r="B317" s="245"/>
      <c r="C317" s="246"/>
      <c r="D317" s="235" t="s">
        <v>142</v>
      </c>
      <c r="E317" s="247" t="s">
        <v>1</v>
      </c>
      <c r="F317" s="248" t="s">
        <v>144</v>
      </c>
      <c r="G317" s="246"/>
      <c r="H317" s="249">
        <v>2</v>
      </c>
      <c r="I317" s="250"/>
      <c r="J317" s="246"/>
      <c r="K317" s="246"/>
      <c r="L317" s="251"/>
      <c r="M317" s="252"/>
      <c r="N317" s="253"/>
      <c r="O317" s="253"/>
      <c r="P317" s="253"/>
      <c r="Q317" s="253"/>
      <c r="R317" s="253"/>
      <c r="S317" s="253"/>
      <c r="T317" s="25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5" t="s">
        <v>142</v>
      </c>
      <c r="AU317" s="255" t="s">
        <v>83</v>
      </c>
      <c r="AV317" s="14" t="s">
        <v>89</v>
      </c>
      <c r="AW317" s="14" t="s">
        <v>31</v>
      </c>
      <c r="AX317" s="14" t="s">
        <v>79</v>
      </c>
      <c r="AY317" s="255" t="s">
        <v>135</v>
      </c>
    </row>
    <row r="318" s="2" customFormat="1" ht="24.15" customHeight="1">
      <c r="A318" s="38"/>
      <c r="B318" s="39"/>
      <c r="C318" s="219" t="s">
        <v>396</v>
      </c>
      <c r="D318" s="219" t="s">
        <v>137</v>
      </c>
      <c r="E318" s="220" t="s">
        <v>397</v>
      </c>
      <c r="F318" s="221" t="s">
        <v>398</v>
      </c>
      <c r="G318" s="222" t="s">
        <v>201</v>
      </c>
      <c r="H318" s="223">
        <v>1</v>
      </c>
      <c r="I318" s="224"/>
      <c r="J318" s="225">
        <f>ROUND(I318*H318,2)</f>
        <v>0</v>
      </c>
      <c r="K318" s="226"/>
      <c r="L318" s="44"/>
      <c r="M318" s="227" t="s">
        <v>1</v>
      </c>
      <c r="N318" s="228" t="s">
        <v>40</v>
      </c>
      <c r="O318" s="91"/>
      <c r="P318" s="229">
        <f>O318*H318</f>
        <v>0</v>
      </c>
      <c r="Q318" s="229">
        <v>0.0011868</v>
      </c>
      <c r="R318" s="229">
        <f>Q318*H318</f>
        <v>0.0011868</v>
      </c>
      <c r="S318" s="229">
        <v>0</v>
      </c>
      <c r="T318" s="230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31" t="s">
        <v>220</v>
      </c>
      <c r="AT318" s="231" t="s">
        <v>137</v>
      </c>
      <c r="AU318" s="231" t="s">
        <v>83</v>
      </c>
      <c r="AY318" s="17" t="s">
        <v>135</v>
      </c>
      <c r="BE318" s="232">
        <f>IF(N318="základní",J318,0)</f>
        <v>0</v>
      </c>
      <c r="BF318" s="232">
        <f>IF(N318="snížená",J318,0)</f>
        <v>0</v>
      </c>
      <c r="BG318" s="232">
        <f>IF(N318="zákl. přenesená",J318,0)</f>
        <v>0</v>
      </c>
      <c r="BH318" s="232">
        <f>IF(N318="sníž. přenesená",J318,0)</f>
        <v>0</v>
      </c>
      <c r="BI318" s="232">
        <f>IF(N318="nulová",J318,0)</f>
        <v>0</v>
      </c>
      <c r="BJ318" s="17" t="s">
        <v>83</v>
      </c>
      <c r="BK318" s="232">
        <f>ROUND(I318*H318,2)</f>
        <v>0</v>
      </c>
      <c r="BL318" s="17" t="s">
        <v>220</v>
      </c>
      <c r="BM318" s="231" t="s">
        <v>399</v>
      </c>
    </row>
    <row r="319" s="13" customFormat="1">
      <c r="A319" s="13"/>
      <c r="B319" s="233"/>
      <c r="C319" s="234"/>
      <c r="D319" s="235" t="s">
        <v>142</v>
      </c>
      <c r="E319" s="236" t="s">
        <v>1</v>
      </c>
      <c r="F319" s="237" t="s">
        <v>79</v>
      </c>
      <c r="G319" s="234"/>
      <c r="H319" s="238">
        <v>1</v>
      </c>
      <c r="I319" s="239"/>
      <c r="J319" s="234"/>
      <c r="K319" s="234"/>
      <c r="L319" s="240"/>
      <c r="M319" s="241"/>
      <c r="N319" s="242"/>
      <c r="O319" s="242"/>
      <c r="P319" s="242"/>
      <c r="Q319" s="242"/>
      <c r="R319" s="242"/>
      <c r="S319" s="242"/>
      <c r="T319" s="24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4" t="s">
        <v>142</v>
      </c>
      <c r="AU319" s="244" t="s">
        <v>83</v>
      </c>
      <c r="AV319" s="13" t="s">
        <v>83</v>
      </c>
      <c r="AW319" s="13" t="s">
        <v>31</v>
      </c>
      <c r="AX319" s="13" t="s">
        <v>74</v>
      </c>
      <c r="AY319" s="244" t="s">
        <v>135</v>
      </c>
    </row>
    <row r="320" s="14" customFormat="1">
      <c r="A320" s="14"/>
      <c r="B320" s="245"/>
      <c r="C320" s="246"/>
      <c r="D320" s="235" t="s">
        <v>142</v>
      </c>
      <c r="E320" s="247" t="s">
        <v>1</v>
      </c>
      <c r="F320" s="248" t="s">
        <v>144</v>
      </c>
      <c r="G320" s="246"/>
      <c r="H320" s="249">
        <v>1</v>
      </c>
      <c r="I320" s="250"/>
      <c r="J320" s="246"/>
      <c r="K320" s="246"/>
      <c r="L320" s="251"/>
      <c r="M320" s="252"/>
      <c r="N320" s="253"/>
      <c r="O320" s="253"/>
      <c r="P320" s="253"/>
      <c r="Q320" s="253"/>
      <c r="R320" s="253"/>
      <c r="S320" s="253"/>
      <c r="T320" s="25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5" t="s">
        <v>142</v>
      </c>
      <c r="AU320" s="255" t="s">
        <v>83</v>
      </c>
      <c r="AV320" s="14" t="s">
        <v>89</v>
      </c>
      <c r="AW320" s="14" t="s">
        <v>31</v>
      </c>
      <c r="AX320" s="14" t="s">
        <v>79</v>
      </c>
      <c r="AY320" s="255" t="s">
        <v>135</v>
      </c>
    </row>
    <row r="321" s="2" customFormat="1" ht="16.5" customHeight="1">
      <c r="A321" s="38"/>
      <c r="B321" s="39"/>
      <c r="C321" s="256" t="s">
        <v>400</v>
      </c>
      <c r="D321" s="256" t="s">
        <v>166</v>
      </c>
      <c r="E321" s="257" t="s">
        <v>401</v>
      </c>
      <c r="F321" s="258" t="s">
        <v>402</v>
      </c>
      <c r="G321" s="259" t="s">
        <v>201</v>
      </c>
      <c r="H321" s="260">
        <v>1</v>
      </c>
      <c r="I321" s="261"/>
      <c r="J321" s="262">
        <f>ROUND(I321*H321,2)</f>
        <v>0</v>
      </c>
      <c r="K321" s="263"/>
      <c r="L321" s="264"/>
      <c r="M321" s="265" t="s">
        <v>1</v>
      </c>
      <c r="N321" s="266" t="s">
        <v>40</v>
      </c>
      <c r="O321" s="91"/>
      <c r="P321" s="229">
        <f>O321*H321</f>
        <v>0</v>
      </c>
      <c r="Q321" s="229">
        <v>0.0082000000000000007</v>
      </c>
      <c r="R321" s="229">
        <f>Q321*H321</f>
        <v>0.0082000000000000007</v>
      </c>
      <c r="S321" s="229">
        <v>0</v>
      </c>
      <c r="T321" s="230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31" t="s">
        <v>292</v>
      </c>
      <c r="AT321" s="231" t="s">
        <v>166</v>
      </c>
      <c r="AU321" s="231" t="s">
        <v>83</v>
      </c>
      <c r="AY321" s="17" t="s">
        <v>135</v>
      </c>
      <c r="BE321" s="232">
        <f>IF(N321="základní",J321,0)</f>
        <v>0</v>
      </c>
      <c r="BF321" s="232">
        <f>IF(N321="snížená",J321,0)</f>
        <v>0</v>
      </c>
      <c r="BG321" s="232">
        <f>IF(N321="zákl. přenesená",J321,0)</f>
        <v>0</v>
      </c>
      <c r="BH321" s="232">
        <f>IF(N321="sníž. přenesená",J321,0)</f>
        <v>0</v>
      </c>
      <c r="BI321" s="232">
        <f>IF(N321="nulová",J321,0)</f>
        <v>0</v>
      </c>
      <c r="BJ321" s="17" t="s">
        <v>83</v>
      </c>
      <c r="BK321" s="232">
        <f>ROUND(I321*H321,2)</f>
        <v>0</v>
      </c>
      <c r="BL321" s="17" t="s">
        <v>220</v>
      </c>
      <c r="BM321" s="231" t="s">
        <v>403</v>
      </c>
    </row>
    <row r="322" s="13" customFormat="1">
      <c r="A322" s="13"/>
      <c r="B322" s="233"/>
      <c r="C322" s="234"/>
      <c r="D322" s="235" t="s">
        <v>142</v>
      </c>
      <c r="E322" s="236" t="s">
        <v>1</v>
      </c>
      <c r="F322" s="237" t="s">
        <v>79</v>
      </c>
      <c r="G322" s="234"/>
      <c r="H322" s="238">
        <v>1</v>
      </c>
      <c r="I322" s="239"/>
      <c r="J322" s="234"/>
      <c r="K322" s="234"/>
      <c r="L322" s="240"/>
      <c r="M322" s="241"/>
      <c r="N322" s="242"/>
      <c r="O322" s="242"/>
      <c r="P322" s="242"/>
      <c r="Q322" s="242"/>
      <c r="R322" s="242"/>
      <c r="S322" s="242"/>
      <c r="T322" s="24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4" t="s">
        <v>142</v>
      </c>
      <c r="AU322" s="244" t="s">
        <v>83</v>
      </c>
      <c r="AV322" s="13" t="s">
        <v>83</v>
      </c>
      <c r="AW322" s="13" t="s">
        <v>31</v>
      </c>
      <c r="AX322" s="13" t="s">
        <v>74</v>
      </c>
      <c r="AY322" s="244" t="s">
        <v>135</v>
      </c>
    </row>
    <row r="323" s="14" customFormat="1">
      <c r="A323" s="14"/>
      <c r="B323" s="245"/>
      <c r="C323" s="246"/>
      <c r="D323" s="235" t="s">
        <v>142</v>
      </c>
      <c r="E323" s="247" t="s">
        <v>1</v>
      </c>
      <c r="F323" s="248" t="s">
        <v>144</v>
      </c>
      <c r="G323" s="246"/>
      <c r="H323" s="249">
        <v>1</v>
      </c>
      <c r="I323" s="250"/>
      <c r="J323" s="246"/>
      <c r="K323" s="246"/>
      <c r="L323" s="251"/>
      <c r="M323" s="252"/>
      <c r="N323" s="253"/>
      <c r="O323" s="253"/>
      <c r="P323" s="253"/>
      <c r="Q323" s="253"/>
      <c r="R323" s="253"/>
      <c r="S323" s="253"/>
      <c r="T323" s="25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5" t="s">
        <v>142</v>
      </c>
      <c r="AU323" s="255" t="s">
        <v>83</v>
      </c>
      <c r="AV323" s="14" t="s">
        <v>89</v>
      </c>
      <c r="AW323" s="14" t="s">
        <v>31</v>
      </c>
      <c r="AX323" s="14" t="s">
        <v>79</v>
      </c>
      <c r="AY323" s="255" t="s">
        <v>135</v>
      </c>
    </row>
    <row r="324" s="2" customFormat="1" ht="16.5" customHeight="1">
      <c r="A324" s="38"/>
      <c r="B324" s="39"/>
      <c r="C324" s="219" t="s">
        <v>404</v>
      </c>
      <c r="D324" s="219" t="s">
        <v>137</v>
      </c>
      <c r="E324" s="220" t="s">
        <v>405</v>
      </c>
      <c r="F324" s="221" t="s">
        <v>406</v>
      </c>
      <c r="G324" s="222" t="s">
        <v>201</v>
      </c>
      <c r="H324" s="223">
        <v>2</v>
      </c>
      <c r="I324" s="224"/>
      <c r="J324" s="225">
        <f>ROUND(I324*H324,2)</f>
        <v>0</v>
      </c>
      <c r="K324" s="226"/>
      <c r="L324" s="44"/>
      <c r="M324" s="227" t="s">
        <v>1</v>
      </c>
      <c r="N324" s="228" t="s">
        <v>40</v>
      </c>
      <c r="O324" s="91"/>
      <c r="P324" s="229">
        <f>O324*H324</f>
        <v>0</v>
      </c>
      <c r="Q324" s="229">
        <v>0.00022000000000000001</v>
      </c>
      <c r="R324" s="229">
        <f>Q324*H324</f>
        <v>0.00044000000000000002</v>
      </c>
      <c r="S324" s="229">
        <v>0</v>
      </c>
      <c r="T324" s="230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31" t="s">
        <v>220</v>
      </c>
      <c r="AT324" s="231" t="s">
        <v>137</v>
      </c>
      <c r="AU324" s="231" t="s">
        <v>83</v>
      </c>
      <c r="AY324" s="17" t="s">
        <v>135</v>
      </c>
      <c r="BE324" s="232">
        <f>IF(N324="základní",J324,0)</f>
        <v>0</v>
      </c>
      <c r="BF324" s="232">
        <f>IF(N324="snížená",J324,0)</f>
        <v>0</v>
      </c>
      <c r="BG324" s="232">
        <f>IF(N324="zákl. přenesená",J324,0)</f>
        <v>0</v>
      </c>
      <c r="BH324" s="232">
        <f>IF(N324="sníž. přenesená",J324,0)</f>
        <v>0</v>
      </c>
      <c r="BI324" s="232">
        <f>IF(N324="nulová",J324,0)</f>
        <v>0</v>
      </c>
      <c r="BJ324" s="17" t="s">
        <v>83</v>
      </c>
      <c r="BK324" s="232">
        <f>ROUND(I324*H324,2)</f>
        <v>0</v>
      </c>
      <c r="BL324" s="17" t="s">
        <v>220</v>
      </c>
      <c r="BM324" s="231" t="s">
        <v>407</v>
      </c>
    </row>
    <row r="325" s="13" customFormat="1">
      <c r="A325" s="13"/>
      <c r="B325" s="233"/>
      <c r="C325" s="234"/>
      <c r="D325" s="235" t="s">
        <v>142</v>
      </c>
      <c r="E325" s="236" t="s">
        <v>1</v>
      </c>
      <c r="F325" s="237" t="s">
        <v>83</v>
      </c>
      <c r="G325" s="234"/>
      <c r="H325" s="238">
        <v>2</v>
      </c>
      <c r="I325" s="239"/>
      <c r="J325" s="234"/>
      <c r="K325" s="234"/>
      <c r="L325" s="240"/>
      <c r="M325" s="241"/>
      <c r="N325" s="242"/>
      <c r="O325" s="242"/>
      <c r="P325" s="242"/>
      <c r="Q325" s="242"/>
      <c r="R325" s="242"/>
      <c r="S325" s="242"/>
      <c r="T325" s="24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4" t="s">
        <v>142</v>
      </c>
      <c r="AU325" s="244" t="s">
        <v>83</v>
      </c>
      <c r="AV325" s="13" t="s">
        <v>83</v>
      </c>
      <c r="AW325" s="13" t="s">
        <v>31</v>
      </c>
      <c r="AX325" s="13" t="s">
        <v>74</v>
      </c>
      <c r="AY325" s="244" t="s">
        <v>135</v>
      </c>
    </row>
    <row r="326" s="14" customFormat="1">
      <c r="A326" s="14"/>
      <c r="B326" s="245"/>
      <c r="C326" s="246"/>
      <c r="D326" s="235" t="s">
        <v>142</v>
      </c>
      <c r="E326" s="247" t="s">
        <v>1</v>
      </c>
      <c r="F326" s="248" t="s">
        <v>144</v>
      </c>
      <c r="G326" s="246"/>
      <c r="H326" s="249">
        <v>2</v>
      </c>
      <c r="I326" s="250"/>
      <c r="J326" s="246"/>
      <c r="K326" s="246"/>
      <c r="L326" s="251"/>
      <c r="M326" s="252"/>
      <c r="N326" s="253"/>
      <c r="O326" s="253"/>
      <c r="P326" s="253"/>
      <c r="Q326" s="253"/>
      <c r="R326" s="253"/>
      <c r="S326" s="253"/>
      <c r="T326" s="25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5" t="s">
        <v>142</v>
      </c>
      <c r="AU326" s="255" t="s">
        <v>83</v>
      </c>
      <c r="AV326" s="14" t="s">
        <v>89</v>
      </c>
      <c r="AW326" s="14" t="s">
        <v>31</v>
      </c>
      <c r="AX326" s="14" t="s">
        <v>79</v>
      </c>
      <c r="AY326" s="255" t="s">
        <v>135</v>
      </c>
    </row>
    <row r="327" s="2" customFormat="1" ht="33" customHeight="1">
      <c r="A327" s="38"/>
      <c r="B327" s="39"/>
      <c r="C327" s="256" t="s">
        <v>408</v>
      </c>
      <c r="D327" s="256" t="s">
        <v>166</v>
      </c>
      <c r="E327" s="257" t="s">
        <v>409</v>
      </c>
      <c r="F327" s="258" t="s">
        <v>410</v>
      </c>
      <c r="G327" s="259" t="s">
        <v>201</v>
      </c>
      <c r="H327" s="260">
        <v>2</v>
      </c>
      <c r="I327" s="261"/>
      <c r="J327" s="262">
        <f>ROUND(I327*H327,2)</f>
        <v>0</v>
      </c>
      <c r="K327" s="263"/>
      <c r="L327" s="264"/>
      <c r="M327" s="265" t="s">
        <v>1</v>
      </c>
      <c r="N327" s="266" t="s">
        <v>40</v>
      </c>
      <c r="O327" s="91"/>
      <c r="P327" s="229">
        <f>O327*H327</f>
        <v>0</v>
      </c>
      <c r="Q327" s="229">
        <v>0.012489999999999999</v>
      </c>
      <c r="R327" s="229">
        <f>Q327*H327</f>
        <v>0.024979999999999999</v>
      </c>
      <c r="S327" s="229">
        <v>0</v>
      </c>
      <c r="T327" s="230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31" t="s">
        <v>292</v>
      </c>
      <c r="AT327" s="231" t="s">
        <v>166</v>
      </c>
      <c r="AU327" s="231" t="s">
        <v>83</v>
      </c>
      <c r="AY327" s="17" t="s">
        <v>135</v>
      </c>
      <c r="BE327" s="232">
        <f>IF(N327="základní",J327,0)</f>
        <v>0</v>
      </c>
      <c r="BF327" s="232">
        <f>IF(N327="snížená",J327,0)</f>
        <v>0</v>
      </c>
      <c r="BG327" s="232">
        <f>IF(N327="zákl. přenesená",J327,0)</f>
        <v>0</v>
      </c>
      <c r="BH327" s="232">
        <f>IF(N327="sníž. přenesená",J327,0)</f>
        <v>0</v>
      </c>
      <c r="BI327" s="232">
        <f>IF(N327="nulová",J327,0)</f>
        <v>0</v>
      </c>
      <c r="BJ327" s="17" t="s">
        <v>83</v>
      </c>
      <c r="BK327" s="232">
        <f>ROUND(I327*H327,2)</f>
        <v>0</v>
      </c>
      <c r="BL327" s="17" t="s">
        <v>220</v>
      </c>
      <c r="BM327" s="231" t="s">
        <v>411</v>
      </c>
    </row>
    <row r="328" s="2" customFormat="1" ht="24.15" customHeight="1">
      <c r="A328" s="38"/>
      <c r="B328" s="39"/>
      <c r="C328" s="219" t="s">
        <v>412</v>
      </c>
      <c r="D328" s="219" t="s">
        <v>137</v>
      </c>
      <c r="E328" s="220" t="s">
        <v>413</v>
      </c>
      <c r="F328" s="221" t="s">
        <v>414</v>
      </c>
      <c r="G328" s="222" t="s">
        <v>201</v>
      </c>
      <c r="H328" s="223">
        <v>2</v>
      </c>
      <c r="I328" s="224"/>
      <c r="J328" s="225">
        <f>ROUND(I328*H328,2)</f>
        <v>0</v>
      </c>
      <c r="K328" s="226"/>
      <c r="L328" s="44"/>
      <c r="M328" s="227" t="s">
        <v>1</v>
      </c>
      <c r="N328" s="228" t="s">
        <v>40</v>
      </c>
      <c r="O328" s="91"/>
      <c r="P328" s="229">
        <f>O328*H328</f>
        <v>0</v>
      </c>
      <c r="Q328" s="229">
        <v>0.0052760000000000003</v>
      </c>
      <c r="R328" s="229">
        <f>Q328*H328</f>
        <v>0.010552000000000001</v>
      </c>
      <c r="S328" s="229">
        <v>0</v>
      </c>
      <c r="T328" s="230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31" t="s">
        <v>220</v>
      </c>
      <c r="AT328" s="231" t="s">
        <v>137</v>
      </c>
      <c r="AU328" s="231" t="s">
        <v>83</v>
      </c>
      <c r="AY328" s="17" t="s">
        <v>135</v>
      </c>
      <c r="BE328" s="232">
        <f>IF(N328="základní",J328,0)</f>
        <v>0</v>
      </c>
      <c r="BF328" s="232">
        <f>IF(N328="snížená",J328,0)</f>
        <v>0</v>
      </c>
      <c r="BG328" s="232">
        <f>IF(N328="zákl. přenesená",J328,0)</f>
        <v>0</v>
      </c>
      <c r="BH328" s="232">
        <f>IF(N328="sníž. přenesená",J328,0)</f>
        <v>0</v>
      </c>
      <c r="BI328" s="232">
        <f>IF(N328="nulová",J328,0)</f>
        <v>0</v>
      </c>
      <c r="BJ328" s="17" t="s">
        <v>83</v>
      </c>
      <c r="BK328" s="232">
        <f>ROUND(I328*H328,2)</f>
        <v>0</v>
      </c>
      <c r="BL328" s="17" t="s">
        <v>220</v>
      </c>
      <c r="BM328" s="231" t="s">
        <v>415</v>
      </c>
    </row>
    <row r="329" s="13" customFormat="1">
      <c r="A329" s="13"/>
      <c r="B329" s="233"/>
      <c r="C329" s="234"/>
      <c r="D329" s="235" t="s">
        <v>142</v>
      </c>
      <c r="E329" s="236" t="s">
        <v>1</v>
      </c>
      <c r="F329" s="237" t="s">
        <v>83</v>
      </c>
      <c r="G329" s="234"/>
      <c r="H329" s="238">
        <v>2</v>
      </c>
      <c r="I329" s="239"/>
      <c r="J329" s="234"/>
      <c r="K329" s="234"/>
      <c r="L329" s="240"/>
      <c r="M329" s="241"/>
      <c r="N329" s="242"/>
      <c r="O329" s="242"/>
      <c r="P329" s="242"/>
      <c r="Q329" s="242"/>
      <c r="R329" s="242"/>
      <c r="S329" s="242"/>
      <c r="T329" s="24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4" t="s">
        <v>142</v>
      </c>
      <c r="AU329" s="244" t="s">
        <v>83</v>
      </c>
      <c r="AV329" s="13" t="s">
        <v>83</v>
      </c>
      <c r="AW329" s="13" t="s">
        <v>31</v>
      </c>
      <c r="AX329" s="13" t="s">
        <v>74</v>
      </c>
      <c r="AY329" s="244" t="s">
        <v>135</v>
      </c>
    </row>
    <row r="330" s="14" customFormat="1">
      <c r="A330" s="14"/>
      <c r="B330" s="245"/>
      <c r="C330" s="246"/>
      <c r="D330" s="235" t="s">
        <v>142</v>
      </c>
      <c r="E330" s="247" t="s">
        <v>1</v>
      </c>
      <c r="F330" s="248" t="s">
        <v>144</v>
      </c>
      <c r="G330" s="246"/>
      <c r="H330" s="249">
        <v>2</v>
      </c>
      <c r="I330" s="250"/>
      <c r="J330" s="246"/>
      <c r="K330" s="246"/>
      <c r="L330" s="251"/>
      <c r="M330" s="252"/>
      <c r="N330" s="253"/>
      <c r="O330" s="253"/>
      <c r="P330" s="253"/>
      <c r="Q330" s="253"/>
      <c r="R330" s="253"/>
      <c r="S330" s="253"/>
      <c r="T330" s="25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5" t="s">
        <v>142</v>
      </c>
      <c r="AU330" s="255" t="s">
        <v>83</v>
      </c>
      <c r="AV330" s="14" t="s">
        <v>89</v>
      </c>
      <c r="AW330" s="14" t="s">
        <v>31</v>
      </c>
      <c r="AX330" s="14" t="s">
        <v>79</v>
      </c>
      <c r="AY330" s="255" t="s">
        <v>135</v>
      </c>
    </row>
    <row r="331" s="2" customFormat="1" ht="24.15" customHeight="1">
      <c r="A331" s="38"/>
      <c r="B331" s="39"/>
      <c r="C331" s="219" t="s">
        <v>416</v>
      </c>
      <c r="D331" s="219" t="s">
        <v>137</v>
      </c>
      <c r="E331" s="220" t="s">
        <v>417</v>
      </c>
      <c r="F331" s="221" t="s">
        <v>418</v>
      </c>
      <c r="G331" s="222" t="s">
        <v>163</v>
      </c>
      <c r="H331" s="223">
        <v>4.0830000000000002</v>
      </c>
      <c r="I331" s="224"/>
      <c r="J331" s="225">
        <f>ROUND(I331*H331,2)</f>
        <v>0</v>
      </c>
      <c r="K331" s="226"/>
      <c r="L331" s="44"/>
      <c r="M331" s="227" t="s">
        <v>1</v>
      </c>
      <c r="N331" s="228" t="s">
        <v>40</v>
      </c>
      <c r="O331" s="91"/>
      <c r="P331" s="229">
        <f>O331*H331</f>
        <v>0</v>
      </c>
      <c r="Q331" s="229">
        <v>0</v>
      </c>
      <c r="R331" s="229">
        <f>Q331*H331</f>
        <v>0</v>
      </c>
      <c r="S331" s="229">
        <v>0</v>
      </c>
      <c r="T331" s="230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31" t="s">
        <v>220</v>
      </c>
      <c r="AT331" s="231" t="s">
        <v>137</v>
      </c>
      <c r="AU331" s="231" t="s">
        <v>83</v>
      </c>
      <c r="AY331" s="17" t="s">
        <v>135</v>
      </c>
      <c r="BE331" s="232">
        <f>IF(N331="základní",J331,0)</f>
        <v>0</v>
      </c>
      <c r="BF331" s="232">
        <f>IF(N331="snížená",J331,0)</f>
        <v>0</v>
      </c>
      <c r="BG331" s="232">
        <f>IF(N331="zákl. přenesená",J331,0)</f>
        <v>0</v>
      </c>
      <c r="BH331" s="232">
        <f>IF(N331="sníž. přenesená",J331,0)</f>
        <v>0</v>
      </c>
      <c r="BI331" s="232">
        <f>IF(N331="nulová",J331,0)</f>
        <v>0</v>
      </c>
      <c r="BJ331" s="17" t="s">
        <v>83</v>
      </c>
      <c r="BK331" s="232">
        <f>ROUND(I331*H331,2)</f>
        <v>0</v>
      </c>
      <c r="BL331" s="17" t="s">
        <v>220</v>
      </c>
      <c r="BM331" s="231" t="s">
        <v>419</v>
      </c>
    </row>
    <row r="332" s="2" customFormat="1" ht="24.15" customHeight="1">
      <c r="A332" s="38"/>
      <c r="B332" s="39"/>
      <c r="C332" s="219" t="s">
        <v>420</v>
      </c>
      <c r="D332" s="219" t="s">
        <v>137</v>
      </c>
      <c r="E332" s="220" t="s">
        <v>421</v>
      </c>
      <c r="F332" s="221" t="s">
        <v>422</v>
      </c>
      <c r="G332" s="222" t="s">
        <v>163</v>
      </c>
      <c r="H332" s="223">
        <v>4.0830000000000002</v>
      </c>
      <c r="I332" s="224"/>
      <c r="J332" s="225">
        <f>ROUND(I332*H332,2)</f>
        <v>0</v>
      </c>
      <c r="K332" s="226"/>
      <c r="L332" s="44"/>
      <c r="M332" s="227" t="s">
        <v>1</v>
      </c>
      <c r="N332" s="228" t="s">
        <v>40</v>
      </c>
      <c r="O332" s="91"/>
      <c r="P332" s="229">
        <f>O332*H332</f>
        <v>0</v>
      </c>
      <c r="Q332" s="229">
        <v>0</v>
      </c>
      <c r="R332" s="229">
        <f>Q332*H332</f>
        <v>0</v>
      </c>
      <c r="S332" s="229">
        <v>0</v>
      </c>
      <c r="T332" s="230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31" t="s">
        <v>220</v>
      </c>
      <c r="AT332" s="231" t="s">
        <v>137</v>
      </c>
      <c r="AU332" s="231" t="s">
        <v>83</v>
      </c>
      <c r="AY332" s="17" t="s">
        <v>135</v>
      </c>
      <c r="BE332" s="232">
        <f>IF(N332="základní",J332,0)</f>
        <v>0</v>
      </c>
      <c r="BF332" s="232">
        <f>IF(N332="snížená",J332,0)</f>
        <v>0</v>
      </c>
      <c r="BG332" s="232">
        <f>IF(N332="zákl. přenesená",J332,0)</f>
        <v>0</v>
      </c>
      <c r="BH332" s="232">
        <f>IF(N332="sníž. přenesená",J332,0)</f>
        <v>0</v>
      </c>
      <c r="BI332" s="232">
        <f>IF(N332="nulová",J332,0)</f>
        <v>0</v>
      </c>
      <c r="BJ332" s="17" t="s">
        <v>83</v>
      </c>
      <c r="BK332" s="232">
        <f>ROUND(I332*H332,2)</f>
        <v>0</v>
      </c>
      <c r="BL332" s="17" t="s">
        <v>220</v>
      </c>
      <c r="BM332" s="231" t="s">
        <v>423</v>
      </c>
    </row>
    <row r="333" s="12" customFormat="1" ht="22.8" customHeight="1">
      <c r="A333" s="12"/>
      <c r="B333" s="203"/>
      <c r="C333" s="204"/>
      <c r="D333" s="205" t="s">
        <v>73</v>
      </c>
      <c r="E333" s="217" t="s">
        <v>424</v>
      </c>
      <c r="F333" s="217" t="s">
        <v>425</v>
      </c>
      <c r="G333" s="204"/>
      <c r="H333" s="204"/>
      <c r="I333" s="207"/>
      <c r="J333" s="218">
        <f>BK333</f>
        <v>0</v>
      </c>
      <c r="K333" s="204"/>
      <c r="L333" s="209"/>
      <c r="M333" s="210"/>
      <c r="N333" s="211"/>
      <c r="O333" s="211"/>
      <c r="P333" s="212">
        <f>SUM(P334:P359)</f>
        <v>0</v>
      </c>
      <c r="Q333" s="211"/>
      <c r="R333" s="212">
        <f>SUM(R334:R359)</f>
        <v>0.15939999999999999</v>
      </c>
      <c r="S333" s="211"/>
      <c r="T333" s="213">
        <f>SUM(T334:T359)</f>
        <v>0.048000000000000001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214" t="s">
        <v>83</v>
      </c>
      <c r="AT333" s="215" t="s">
        <v>73</v>
      </c>
      <c r="AU333" s="215" t="s">
        <v>79</v>
      </c>
      <c r="AY333" s="214" t="s">
        <v>135</v>
      </c>
      <c r="BK333" s="216">
        <f>SUM(BK334:BK359)</f>
        <v>0</v>
      </c>
    </row>
    <row r="334" s="2" customFormat="1" ht="24.15" customHeight="1">
      <c r="A334" s="38"/>
      <c r="B334" s="39"/>
      <c r="C334" s="219" t="s">
        <v>426</v>
      </c>
      <c r="D334" s="219" t="s">
        <v>137</v>
      </c>
      <c r="E334" s="220" t="s">
        <v>427</v>
      </c>
      <c r="F334" s="221" t="s">
        <v>428</v>
      </c>
      <c r="G334" s="222" t="s">
        <v>201</v>
      </c>
      <c r="H334" s="223">
        <v>3</v>
      </c>
      <c r="I334" s="224"/>
      <c r="J334" s="225">
        <f>ROUND(I334*H334,2)</f>
        <v>0</v>
      </c>
      <c r="K334" s="226"/>
      <c r="L334" s="44"/>
      <c r="M334" s="227" t="s">
        <v>1</v>
      </c>
      <c r="N334" s="228" t="s">
        <v>40</v>
      </c>
      <c r="O334" s="91"/>
      <c r="P334" s="229">
        <f>O334*H334</f>
        <v>0</v>
      </c>
      <c r="Q334" s="229">
        <v>0</v>
      </c>
      <c r="R334" s="229">
        <f>Q334*H334</f>
        <v>0</v>
      </c>
      <c r="S334" s="229">
        <v>0</v>
      </c>
      <c r="T334" s="230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31" t="s">
        <v>220</v>
      </c>
      <c r="AT334" s="231" t="s">
        <v>137</v>
      </c>
      <c r="AU334" s="231" t="s">
        <v>83</v>
      </c>
      <c r="AY334" s="17" t="s">
        <v>135</v>
      </c>
      <c r="BE334" s="232">
        <f>IF(N334="základní",J334,0)</f>
        <v>0</v>
      </c>
      <c r="BF334" s="232">
        <f>IF(N334="snížená",J334,0)</f>
        <v>0</v>
      </c>
      <c r="BG334" s="232">
        <f>IF(N334="zákl. přenesená",J334,0)</f>
        <v>0</v>
      </c>
      <c r="BH334" s="232">
        <f>IF(N334="sníž. přenesená",J334,0)</f>
        <v>0</v>
      </c>
      <c r="BI334" s="232">
        <f>IF(N334="nulová",J334,0)</f>
        <v>0</v>
      </c>
      <c r="BJ334" s="17" t="s">
        <v>83</v>
      </c>
      <c r="BK334" s="232">
        <f>ROUND(I334*H334,2)</f>
        <v>0</v>
      </c>
      <c r="BL334" s="17" t="s">
        <v>220</v>
      </c>
      <c r="BM334" s="231" t="s">
        <v>429</v>
      </c>
    </row>
    <row r="335" s="13" customFormat="1">
      <c r="A335" s="13"/>
      <c r="B335" s="233"/>
      <c r="C335" s="234"/>
      <c r="D335" s="235" t="s">
        <v>142</v>
      </c>
      <c r="E335" s="236" t="s">
        <v>1</v>
      </c>
      <c r="F335" s="237" t="s">
        <v>86</v>
      </c>
      <c r="G335" s="234"/>
      <c r="H335" s="238">
        <v>3</v>
      </c>
      <c r="I335" s="239"/>
      <c r="J335" s="234"/>
      <c r="K335" s="234"/>
      <c r="L335" s="240"/>
      <c r="M335" s="241"/>
      <c r="N335" s="242"/>
      <c r="O335" s="242"/>
      <c r="P335" s="242"/>
      <c r="Q335" s="242"/>
      <c r="R335" s="242"/>
      <c r="S335" s="242"/>
      <c r="T335" s="24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4" t="s">
        <v>142</v>
      </c>
      <c r="AU335" s="244" t="s">
        <v>83</v>
      </c>
      <c r="AV335" s="13" t="s">
        <v>83</v>
      </c>
      <c r="AW335" s="13" t="s">
        <v>31</v>
      </c>
      <c r="AX335" s="13" t="s">
        <v>74</v>
      </c>
      <c r="AY335" s="244" t="s">
        <v>135</v>
      </c>
    </row>
    <row r="336" s="14" customFormat="1">
      <c r="A336" s="14"/>
      <c r="B336" s="245"/>
      <c r="C336" s="246"/>
      <c r="D336" s="235" t="s">
        <v>142</v>
      </c>
      <c r="E336" s="247" t="s">
        <v>1</v>
      </c>
      <c r="F336" s="248" t="s">
        <v>144</v>
      </c>
      <c r="G336" s="246"/>
      <c r="H336" s="249">
        <v>3</v>
      </c>
      <c r="I336" s="250"/>
      <c r="J336" s="246"/>
      <c r="K336" s="246"/>
      <c r="L336" s="251"/>
      <c r="M336" s="252"/>
      <c r="N336" s="253"/>
      <c r="O336" s="253"/>
      <c r="P336" s="253"/>
      <c r="Q336" s="253"/>
      <c r="R336" s="253"/>
      <c r="S336" s="253"/>
      <c r="T336" s="25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5" t="s">
        <v>142</v>
      </c>
      <c r="AU336" s="255" t="s">
        <v>83</v>
      </c>
      <c r="AV336" s="14" t="s">
        <v>89</v>
      </c>
      <c r="AW336" s="14" t="s">
        <v>31</v>
      </c>
      <c r="AX336" s="14" t="s">
        <v>79</v>
      </c>
      <c r="AY336" s="255" t="s">
        <v>135</v>
      </c>
    </row>
    <row r="337" s="2" customFormat="1" ht="33" customHeight="1">
      <c r="A337" s="38"/>
      <c r="B337" s="39"/>
      <c r="C337" s="256" t="s">
        <v>430</v>
      </c>
      <c r="D337" s="256" t="s">
        <v>166</v>
      </c>
      <c r="E337" s="257" t="s">
        <v>431</v>
      </c>
      <c r="F337" s="258" t="s">
        <v>432</v>
      </c>
      <c r="G337" s="259" t="s">
        <v>201</v>
      </c>
      <c r="H337" s="260">
        <v>1</v>
      </c>
      <c r="I337" s="261"/>
      <c r="J337" s="262">
        <f>ROUND(I337*H337,2)</f>
        <v>0</v>
      </c>
      <c r="K337" s="263"/>
      <c r="L337" s="264"/>
      <c r="M337" s="265" t="s">
        <v>1</v>
      </c>
      <c r="N337" s="266" t="s">
        <v>40</v>
      </c>
      <c r="O337" s="91"/>
      <c r="P337" s="229">
        <f>O337*H337</f>
        <v>0</v>
      </c>
      <c r="Q337" s="229">
        <v>0.037999999999999999</v>
      </c>
      <c r="R337" s="229">
        <f>Q337*H337</f>
        <v>0.037999999999999999</v>
      </c>
      <c r="S337" s="229">
        <v>0</v>
      </c>
      <c r="T337" s="230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31" t="s">
        <v>292</v>
      </c>
      <c r="AT337" s="231" t="s">
        <v>166</v>
      </c>
      <c r="AU337" s="231" t="s">
        <v>83</v>
      </c>
      <c r="AY337" s="17" t="s">
        <v>135</v>
      </c>
      <c r="BE337" s="232">
        <f>IF(N337="základní",J337,0)</f>
        <v>0</v>
      </c>
      <c r="BF337" s="232">
        <f>IF(N337="snížená",J337,0)</f>
        <v>0</v>
      </c>
      <c r="BG337" s="232">
        <f>IF(N337="zákl. přenesená",J337,0)</f>
        <v>0</v>
      </c>
      <c r="BH337" s="232">
        <f>IF(N337="sníž. přenesená",J337,0)</f>
        <v>0</v>
      </c>
      <c r="BI337" s="232">
        <f>IF(N337="nulová",J337,0)</f>
        <v>0</v>
      </c>
      <c r="BJ337" s="17" t="s">
        <v>83</v>
      </c>
      <c r="BK337" s="232">
        <f>ROUND(I337*H337,2)</f>
        <v>0</v>
      </c>
      <c r="BL337" s="17" t="s">
        <v>220</v>
      </c>
      <c r="BM337" s="231" t="s">
        <v>433</v>
      </c>
    </row>
    <row r="338" s="13" customFormat="1">
      <c r="A338" s="13"/>
      <c r="B338" s="233"/>
      <c r="C338" s="234"/>
      <c r="D338" s="235" t="s">
        <v>142</v>
      </c>
      <c r="E338" s="236" t="s">
        <v>1</v>
      </c>
      <c r="F338" s="237" t="s">
        <v>79</v>
      </c>
      <c r="G338" s="234"/>
      <c r="H338" s="238">
        <v>1</v>
      </c>
      <c r="I338" s="239"/>
      <c r="J338" s="234"/>
      <c r="K338" s="234"/>
      <c r="L338" s="240"/>
      <c r="M338" s="241"/>
      <c r="N338" s="242"/>
      <c r="O338" s="242"/>
      <c r="P338" s="242"/>
      <c r="Q338" s="242"/>
      <c r="R338" s="242"/>
      <c r="S338" s="242"/>
      <c r="T338" s="24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4" t="s">
        <v>142</v>
      </c>
      <c r="AU338" s="244" t="s">
        <v>83</v>
      </c>
      <c r="AV338" s="13" t="s">
        <v>83</v>
      </c>
      <c r="AW338" s="13" t="s">
        <v>31</v>
      </c>
      <c r="AX338" s="13" t="s">
        <v>74</v>
      </c>
      <c r="AY338" s="244" t="s">
        <v>135</v>
      </c>
    </row>
    <row r="339" s="14" customFormat="1">
      <c r="A339" s="14"/>
      <c r="B339" s="245"/>
      <c r="C339" s="246"/>
      <c r="D339" s="235" t="s">
        <v>142</v>
      </c>
      <c r="E339" s="247" t="s">
        <v>1</v>
      </c>
      <c r="F339" s="248" t="s">
        <v>144</v>
      </c>
      <c r="G339" s="246"/>
      <c r="H339" s="249">
        <v>1</v>
      </c>
      <c r="I339" s="250"/>
      <c r="J339" s="246"/>
      <c r="K339" s="246"/>
      <c r="L339" s="251"/>
      <c r="M339" s="252"/>
      <c r="N339" s="253"/>
      <c r="O339" s="253"/>
      <c r="P339" s="253"/>
      <c r="Q339" s="253"/>
      <c r="R339" s="253"/>
      <c r="S339" s="253"/>
      <c r="T339" s="25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5" t="s">
        <v>142</v>
      </c>
      <c r="AU339" s="255" t="s">
        <v>83</v>
      </c>
      <c r="AV339" s="14" t="s">
        <v>89</v>
      </c>
      <c r="AW339" s="14" t="s">
        <v>31</v>
      </c>
      <c r="AX339" s="14" t="s">
        <v>79</v>
      </c>
      <c r="AY339" s="255" t="s">
        <v>135</v>
      </c>
    </row>
    <row r="340" s="2" customFormat="1" ht="33" customHeight="1">
      <c r="A340" s="38"/>
      <c r="B340" s="39"/>
      <c r="C340" s="256" t="s">
        <v>434</v>
      </c>
      <c r="D340" s="256" t="s">
        <v>166</v>
      </c>
      <c r="E340" s="257" t="s">
        <v>435</v>
      </c>
      <c r="F340" s="258" t="s">
        <v>436</v>
      </c>
      <c r="G340" s="259" t="s">
        <v>201</v>
      </c>
      <c r="H340" s="260">
        <v>2</v>
      </c>
      <c r="I340" s="261"/>
      <c r="J340" s="262">
        <f>ROUND(I340*H340,2)</f>
        <v>0</v>
      </c>
      <c r="K340" s="263"/>
      <c r="L340" s="264"/>
      <c r="M340" s="265" t="s">
        <v>1</v>
      </c>
      <c r="N340" s="266" t="s">
        <v>40</v>
      </c>
      <c r="O340" s="91"/>
      <c r="P340" s="229">
        <f>O340*H340</f>
        <v>0</v>
      </c>
      <c r="Q340" s="229">
        <v>0.037999999999999999</v>
      </c>
      <c r="R340" s="229">
        <f>Q340*H340</f>
        <v>0.075999999999999998</v>
      </c>
      <c r="S340" s="229">
        <v>0</v>
      </c>
      <c r="T340" s="230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31" t="s">
        <v>292</v>
      </c>
      <c r="AT340" s="231" t="s">
        <v>166</v>
      </c>
      <c r="AU340" s="231" t="s">
        <v>83</v>
      </c>
      <c r="AY340" s="17" t="s">
        <v>135</v>
      </c>
      <c r="BE340" s="232">
        <f>IF(N340="základní",J340,0)</f>
        <v>0</v>
      </c>
      <c r="BF340" s="232">
        <f>IF(N340="snížená",J340,0)</f>
        <v>0</v>
      </c>
      <c r="BG340" s="232">
        <f>IF(N340="zákl. přenesená",J340,0)</f>
        <v>0</v>
      </c>
      <c r="BH340" s="232">
        <f>IF(N340="sníž. přenesená",J340,0)</f>
        <v>0</v>
      </c>
      <c r="BI340" s="232">
        <f>IF(N340="nulová",J340,0)</f>
        <v>0</v>
      </c>
      <c r="BJ340" s="17" t="s">
        <v>83</v>
      </c>
      <c r="BK340" s="232">
        <f>ROUND(I340*H340,2)</f>
        <v>0</v>
      </c>
      <c r="BL340" s="17" t="s">
        <v>220</v>
      </c>
      <c r="BM340" s="231" t="s">
        <v>437</v>
      </c>
    </row>
    <row r="341" s="13" customFormat="1">
      <c r="A341" s="13"/>
      <c r="B341" s="233"/>
      <c r="C341" s="234"/>
      <c r="D341" s="235" t="s">
        <v>142</v>
      </c>
      <c r="E341" s="236" t="s">
        <v>1</v>
      </c>
      <c r="F341" s="237" t="s">
        <v>83</v>
      </c>
      <c r="G341" s="234"/>
      <c r="H341" s="238">
        <v>2</v>
      </c>
      <c r="I341" s="239"/>
      <c r="J341" s="234"/>
      <c r="K341" s="234"/>
      <c r="L341" s="240"/>
      <c r="M341" s="241"/>
      <c r="N341" s="242"/>
      <c r="O341" s="242"/>
      <c r="P341" s="242"/>
      <c r="Q341" s="242"/>
      <c r="R341" s="242"/>
      <c r="S341" s="242"/>
      <c r="T341" s="24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4" t="s">
        <v>142</v>
      </c>
      <c r="AU341" s="244" t="s">
        <v>83</v>
      </c>
      <c r="AV341" s="13" t="s">
        <v>83</v>
      </c>
      <c r="AW341" s="13" t="s">
        <v>31</v>
      </c>
      <c r="AX341" s="13" t="s">
        <v>74</v>
      </c>
      <c r="AY341" s="244" t="s">
        <v>135</v>
      </c>
    </row>
    <row r="342" s="14" customFormat="1">
      <c r="A342" s="14"/>
      <c r="B342" s="245"/>
      <c r="C342" s="246"/>
      <c r="D342" s="235" t="s">
        <v>142</v>
      </c>
      <c r="E342" s="247" t="s">
        <v>1</v>
      </c>
      <c r="F342" s="248" t="s">
        <v>144</v>
      </c>
      <c r="G342" s="246"/>
      <c r="H342" s="249">
        <v>2</v>
      </c>
      <c r="I342" s="250"/>
      <c r="J342" s="246"/>
      <c r="K342" s="246"/>
      <c r="L342" s="251"/>
      <c r="M342" s="252"/>
      <c r="N342" s="253"/>
      <c r="O342" s="253"/>
      <c r="P342" s="253"/>
      <c r="Q342" s="253"/>
      <c r="R342" s="253"/>
      <c r="S342" s="253"/>
      <c r="T342" s="25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5" t="s">
        <v>142</v>
      </c>
      <c r="AU342" s="255" t="s">
        <v>83</v>
      </c>
      <c r="AV342" s="14" t="s">
        <v>89</v>
      </c>
      <c r="AW342" s="14" t="s">
        <v>31</v>
      </c>
      <c r="AX342" s="14" t="s">
        <v>79</v>
      </c>
      <c r="AY342" s="255" t="s">
        <v>135</v>
      </c>
    </row>
    <row r="343" s="2" customFormat="1" ht="24.15" customHeight="1">
      <c r="A343" s="38"/>
      <c r="B343" s="39"/>
      <c r="C343" s="219" t="s">
        <v>438</v>
      </c>
      <c r="D343" s="219" t="s">
        <v>137</v>
      </c>
      <c r="E343" s="220" t="s">
        <v>439</v>
      </c>
      <c r="F343" s="221" t="s">
        <v>440</v>
      </c>
      <c r="G343" s="222" t="s">
        <v>201</v>
      </c>
      <c r="H343" s="223">
        <v>1</v>
      </c>
      <c r="I343" s="224"/>
      <c r="J343" s="225">
        <f>ROUND(I343*H343,2)</f>
        <v>0</v>
      </c>
      <c r="K343" s="226"/>
      <c r="L343" s="44"/>
      <c r="M343" s="227" t="s">
        <v>1</v>
      </c>
      <c r="N343" s="228" t="s">
        <v>40</v>
      </c>
      <c r="O343" s="91"/>
      <c r="P343" s="229">
        <f>O343*H343</f>
        <v>0</v>
      </c>
      <c r="Q343" s="229">
        <v>0</v>
      </c>
      <c r="R343" s="229">
        <f>Q343*H343</f>
        <v>0</v>
      </c>
      <c r="S343" s="229">
        <v>0</v>
      </c>
      <c r="T343" s="230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31" t="s">
        <v>220</v>
      </c>
      <c r="AT343" s="231" t="s">
        <v>137</v>
      </c>
      <c r="AU343" s="231" t="s">
        <v>83</v>
      </c>
      <c r="AY343" s="17" t="s">
        <v>135</v>
      </c>
      <c r="BE343" s="232">
        <f>IF(N343="základní",J343,0)</f>
        <v>0</v>
      </c>
      <c r="BF343" s="232">
        <f>IF(N343="snížená",J343,0)</f>
        <v>0</v>
      </c>
      <c r="BG343" s="232">
        <f>IF(N343="zákl. přenesená",J343,0)</f>
        <v>0</v>
      </c>
      <c r="BH343" s="232">
        <f>IF(N343="sníž. přenesená",J343,0)</f>
        <v>0</v>
      </c>
      <c r="BI343" s="232">
        <f>IF(N343="nulová",J343,0)</f>
        <v>0</v>
      </c>
      <c r="BJ343" s="17" t="s">
        <v>83</v>
      </c>
      <c r="BK343" s="232">
        <f>ROUND(I343*H343,2)</f>
        <v>0</v>
      </c>
      <c r="BL343" s="17" t="s">
        <v>220</v>
      </c>
      <c r="BM343" s="231" t="s">
        <v>441</v>
      </c>
    </row>
    <row r="344" s="13" customFormat="1">
      <c r="A344" s="13"/>
      <c r="B344" s="233"/>
      <c r="C344" s="234"/>
      <c r="D344" s="235" t="s">
        <v>142</v>
      </c>
      <c r="E344" s="236" t="s">
        <v>1</v>
      </c>
      <c r="F344" s="237" t="s">
        <v>79</v>
      </c>
      <c r="G344" s="234"/>
      <c r="H344" s="238">
        <v>1</v>
      </c>
      <c r="I344" s="239"/>
      <c r="J344" s="234"/>
      <c r="K344" s="234"/>
      <c r="L344" s="240"/>
      <c r="M344" s="241"/>
      <c r="N344" s="242"/>
      <c r="O344" s="242"/>
      <c r="P344" s="242"/>
      <c r="Q344" s="242"/>
      <c r="R344" s="242"/>
      <c r="S344" s="242"/>
      <c r="T344" s="24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4" t="s">
        <v>142</v>
      </c>
      <c r="AU344" s="244" t="s">
        <v>83</v>
      </c>
      <c r="AV344" s="13" t="s">
        <v>83</v>
      </c>
      <c r="AW344" s="13" t="s">
        <v>31</v>
      </c>
      <c r="AX344" s="13" t="s">
        <v>74</v>
      </c>
      <c r="AY344" s="244" t="s">
        <v>135</v>
      </c>
    </row>
    <row r="345" s="14" customFormat="1">
      <c r="A345" s="14"/>
      <c r="B345" s="245"/>
      <c r="C345" s="246"/>
      <c r="D345" s="235" t="s">
        <v>142</v>
      </c>
      <c r="E345" s="247" t="s">
        <v>1</v>
      </c>
      <c r="F345" s="248" t="s">
        <v>144</v>
      </c>
      <c r="G345" s="246"/>
      <c r="H345" s="249">
        <v>1</v>
      </c>
      <c r="I345" s="250"/>
      <c r="J345" s="246"/>
      <c r="K345" s="246"/>
      <c r="L345" s="251"/>
      <c r="M345" s="252"/>
      <c r="N345" s="253"/>
      <c r="O345" s="253"/>
      <c r="P345" s="253"/>
      <c r="Q345" s="253"/>
      <c r="R345" s="253"/>
      <c r="S345" s="253"/>
      <c r="T345" s="25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5" t="s">
        <v>142</v>
      </c>
      <c r="AU345" s="255" t="s">
        <v>83</v>
      </c>
      <c r="AV345" s="14" t="s">
        <v>89</v>
      </c>
      <c r="AW345" s="14" t="s">
        <v>31</v>
      </c>
      <c r="AX345" s="14" t="s">
        <v>79</v>
      </c>
      <c r="AY345" s="255" t="s">
        <v>135</v>
      </c>
    </row>
    <row r="346" s="2" customFormat="1" ht="33" customHeight="1">
      <c r="A346" s="38"/>
      <c r="B346" s="39"/>
      <c r="C346" s="256" t="s">
        <v>442</v>
      </c>
      <c r="D346" s="256" t="s">
        <v>166</v>
      </c>
      <c r="E346" s="257" t="s">
        <v>443</v>
      </c>
      <c r="F346" s="258" t="s">
        <v>444</v>
      </c>
      <c r="G346" s="259" t="s">
        <v>201</v>
      </c>
      <c r="H346" s="260">
        <v>1</v>
      </c>
      <c r="I346" s="261"/>
      <c r="J346" s="262">
        <f>ROUND(I346*H346,2)</f>
        <v>0</v>
      </c>
      <c r="K346" s="263"/>
      <c r="L346" s="264"/>
      <c r="M346" s="265" t="s">
        <v>1</v>
      </c>
      <c r="N346" s="266" t="s">
        <v>40</v>
      </c>
      <c r="O346" s="91"/>
      <c r="P346" s="229">
        <f>O346*H346</f>
        <v>0</v>
      </c>
      <c r="Q346" s="229">
        <v>0.042999999999999997</v>
      </c>
      <c r="R346" s="229">
        <f>Q346*H346</f>
        <v>0.042999999999999997</v>
      </c>
      <c r="S346" s="229">
        <v>0</v>
      </c>
      <c r="T346" s="230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31" t="s">
        <v>292</v>
      </c>
      <c r="AT346" s="231" t="s">
        <v>166</v>
      </c>
      <c r="AU346" s="231" t="s">
        <v>83</v>
      </c>
      <c r="AY346" s="17" t="s">
        <v>135</v>
      </c>
      <c r="BE346" s="232">
        <f>IF(N346="základní",J346,0)</f>
        <v>0</v>
      </c>
      <c r="BF346" s="232">
        <f>IF(N346="snížená",J346,0)</f>
        <v>0</v>
      </c>
      <c r="BG346" s="232">
        <f>IF(N346="zákl. přenesená",J346,0)</f>
        <v>0</v>
      </c>
      <c r="BH346" s="232">
        <f>IF(N346="sníž. přenesená",J346,0)</f>
        <v>0</v>
      </c>
      <c r="BI346" s="232">
        <f>IF(N346="nulová",J346,0)</f>
        <v>0</v>
      </c>
      <c r="BJ346" s="17" t="s">
        <v>83</v>
      </c>
      <c r="BK346" s="232">
        <f>ROUND(I346*H346,2)</f>
        <v>0</v>
      </c>
      <c r="BL346" s="17" t="s">
        <v>220</v>
      </c>
      <c r="BM346" s="231" t="s">
        <v>445</v>
      </c>
    </row>
    <row r="347" s="13" customFormat="1">
      <c r="A347" s="13"/>
      <c r="B347" s="233"/>
      <c r="C347" s="234"/>
      <c r="D347" s="235" t="s">
        <v>142</v>
      </c>
      <c r="E347" s="236" t="s">
        <v>1</v>
      </c>
      <c r="F347" s="237" t="s">
        <v>79</v>
      </c>
      <c r="G347" s="234"/>
      <c r="H347" s="238">
        <v>1</v>
      </c>
      <c r="I347" s="239"/>
      <c r="J347" s="234"/>
      <c r="K347" s="234"/>
      <c r="L347" s="240"/>
      <c r="M347" s="241"/>
      <c r="N347" s="242"/>
      <c r="O347" s="242"/>
      <c r="P347" s="242"/>
      <c r="Q347" s="242"/>
      <c r="R347" s="242"/>
      <c r="S347" s="242"/>
      <c r="T347" s="24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4" t="s">
        <v>142</v>
      </c>
      <c r="AU347" s="244" t="s">
        <v>83</v>
      </c>
      <c r="AV347" s="13" t="s">
        <v>83</v>
      </c>
      <c r="AW347" s="13" t="s">
        <v>31</v>
      </c>
      <c r="AX347" s="13" t="s">
        <v>74</v>
      </c>
      <c r="AY347" s="244" t="s">
        <v>135</v>
      </c>
    </row>
    <row r="348" s="14" customFormat="1">
      <c r="A348" s="14"/>
      <c r="B348" s="245"/>
      <c r="C348" s="246"/>
      <c r="D348" s="235" t="s">
        <v>142</v>
      </c>
      <c r="E348" s="247" t="s">
        <v>1</v>
      </c>
      <c r="F348" s="248" t="s">
        <v>144</v>
      </c>
      <c r="G348" s="246"/>
      <c r="H348" s="249">
        <v>1</v>
      </c>
      <c r="I348" s="250"/>
      <c r="J348" s="246"/>
      <c r="K348" s="246"/>
      <c r="L348" s="251"/>
      <c r="M348" s="252"/>
      <c r="N348" s="253"/>
      <c r="O348" s="253"/>
      <c r="P348" s="253"/>
      <c r="Q348" s="253"/>
      <c r="R348" s="253"/>
      <c r="S348" s="253"/>
      <c r="T348" s="25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5" t="s">
        <v>142</v>
      </c>
      <c r="AU348" s="255" t="s">
        <v>83</v>
      </c>
      <c r="AV348" s="14" t="s">
        <v>89</v>
      </c>
      <c r="AW348" s="14" t="s">
        <v>31</v>
      </c>
      <c r="AX348" s="14" t="s">
        <v>79</v>
      </c>
      <c r="AY348" s="255" t="s">
        <v>135</v>
      </c>
    </row>
    <row r="349" s="2" customFormat="1" ht="24.15" customHeight="1">
      <c r="A349" s="38"/>
      <c r="B349" s="39"/>
      <c r="C349" s="219" t="s">
        <v>446</v>
      </c>
      <c r="D349" s="219" t="s">
        <v>137</v>
      </c>
      <c r="E349" s="220" t="s">
        <v>447</v>
      </c>
      <c r="F349" s="221" t="s">
        <v>448</v>
      </c>
      <c r="G349" s="222" t="s">
        <v>201</v>
      </c>
      <c r="H349" s="223">
        <v>1</v>
      </c>
      <c r="I349" s="224"/>
      <c r="J349" s="225">
        <f>ROUND(I349*H349,2)</f>
        <v>0</v>
      </c>
      <c r="K349" s="226"/>
      <c r="L349" s="44"/>
      <c r="M349" s="227" t="s">
        <v>1</v>
      </c>
      <c r="N349" s="228" t="s">
        <v>40</v>
      </c>
      <c r="O349" s="91"/>
      <c r="P349" s="229">
        <f>O349*H349</f>
        <v>0</v>
      </c>
      <c r="Q349" s="229">
        <v>0</v>
      </c>
      <c r="R349" s="229">
        <f>Q349*H349</f>
        <v>0</v>
      </c>
      <c r="S349" s="229">
        <v>0</v>
      </c>
      <c r="T349" s="230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31" t="s">
        <v>220</v>
      </c>
      <c r="AT349" s="231" t="s">
        <v>137</v>
      </c>
      <c r="AU349" s="231" t="s">
        <v>83</v>
      </c>
      <c r="AY349" s="17" t="s">
        <v>135</v>
      </c>
      <c r="BE349" s="232">
        <f>IF(N349="základní",J349,0)</f>
        <v>0</v>
      </c>
      <c r="BF349" s="232">
        <f>IF(N349="snížená",J349,0)</f>
        <v>0</v>
      </c>
      <c r="BG349" s="232">
        <f>IF(N349="zákl. přenesená",J349,0)</f>
        <v>0</v>
      </c>
      <c r="BH349" s="232">
        <f>IF(N349="sníž. přenesená",J349,0)</f>
        <v>0</v>
      </c>
      <c r="BI349" s="232">
        <f>IF(N349="nulová",J349,0)</f>
        <v>0</v>
      </c>
      <c r="BJ349" s="17" t="s">
        <v>83</v>
      </c>
      <c r="BK349" s="232">
        <f>ROUND(I349*H349,2)</f>
        <v>0</v>
      </c>
      <c r="BL349" s="17" t="s">
        <v>220</v>
      </c>
      <c r="BM349" s="231" t="s">
        <v>449</v>
      </c>
    </row>
    <row r="350" s="13" customFormat="1">
      <c r="A350" s="13"/>
      <c r="B350" s="233"/>
      <c r="C350" s="234"/>
      <c r="D350" s="235" t="s">
        <v>142</v>
      </c>
      <c r="E350" s="236" t="s">
        <v>1</v>
      </c>
      <c r="F350" s="237" t="s">
        <v>79</v>
      </c>
      <c r="G350" s="234"/>
      <c r="H350" s="238">
        <v>1</v>
      </c>
      <c r="I350" s="239"/>
      <c r="J350" s="234"/>
      <c r="K350" s="234"/>
      <c r="L350" s="240"/>
      <c r="M350" s="241"/>
      <c r="N350" s="242"/>
      <c r="O350" s="242"/>
      <c r="P350" s="242"/>
      <c r="Q350" s="242"/>
      <c r="R350" s="242"/>
      <c r="S350" s="242"/>
      <c r="T350" s="24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4" t="s">
        <v>142</v>
      </c>
      <c r="AU350" s="244" t="s">
        <v>83</v>
      </c>
      <c r="AV350" s="13" t="s">
        <v>83</v>
      </c>
      <c r="AW350" s="13" t="s">
        <v>31</v>
      </c>
      <c r="AX350" s="13" t="s">
        <v>74</v>
      </c>
      <c r="AY350" s="244" t="s">
        <v>135</v>
      </c>
    </row>
    <row r="351" s="14" customFormat="1">
      <c r="A351" s="14"/>
      <c r="B351" s="245"/>
      <c r="C351" s="246"/>
      <c r="D351" s="235" t="s">
        <v>142</v>
      </c>
      <c r="E351" s="247" t="s">
        <v>1</v>
      </c>
      <c r="F351" s="248" t="s">
        <v>144</v>
      </c>
      <c r="G351" s="246"/>
      <c r="H351" s="249">
        <v>1</v>
      </c>
      <c r="I351" s="250"/>
      <c r="J351" s="246"/>
      <c r="K351" s="246"/>
      <c r="L351" s="251"/>
      <c r="M351" s="252"/>
      <c r="N351" s="253"/>
      <c r="O351" s="253"/>
      <c r="P351" s="253"/>
      <c r="Q351" s="253"/>
      <c r="R351" s="253"/>
      <c r="S351" s="253"/>
      <c r="T351" s="25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5" t="s">
        <v>142</v>
      </c>
      <c r="AU351" s="255" t="s">
        <v>83</v>
      </c>
      <c r="AV351" s="14" t="s">
        <v>89</v>
      </c>
      <c r="AW351" s="14" t="s">
        <v>31</v>
      </c>
      <c r="AX351" s="14" t="s">
        <v>79</v>
      </c>
      <c r="AY351" s="255" t="s">
        <v>135</v>
      </c>
    </row>
    <row r="352" s="2" customFormat="1" ht="16.5" customHeight="1">
      <c r="A352" s="38"/>
      <c r="B352" s="39"/>
      <c r="C352" s="256" t="s">
        <v>450</v>
      </c>
      <c r="D352" s="256" t="s">
        <v>166</v>
      </c>
      <c r="E352" s="257" t="s">
        <v>451</v>
      </c>
      <c r="F352" s="258" t="s">
        <v>452</v>
      </c>
      <c r="G352" s="259" t="s">
        <v>201</v>
      </c>
      <c r="H352" s="260">
        <v>1</v>
      </c>
      <c r="I352" s="261"/>
      <c r="J352" s="262">
        <f>ROUND(I352*H352,2)</f>
        <v>0</v>
      </c>
      <c r="K352" s="263"/>
      <c r="L352" s="264"/>
      <c r="M352" s="265" t="s">
        <v>1</v>
      </c>
      <c r="N352" s="266" t="s">
        <v>40</v>
      </c>
      <c r="O352" s="91"/>
      <c r="P352" s="229">
        <f>O352*H352</f>
        <v>0</v>
      </c>
      <c r="Q352" s="229">
        <v>0.0023999999999999998</v>
      </c>
      <c r="R352" s="229">
        <f>Q352*H352</f>
        <v>0.0023999999999999998</v>
      </c>
      <c r="S352" s="229">
        <v>0</v>
      </c>
      <c r="T352" s="230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31" t="s">
        <v>292</v>
      </c>
      <c r="AT352" s="231" t="s">
        <v>166</v>
      </c>
      <c r="AU352" s="231" t="s">
        <v>83</v>
      </c>
      <c r="AY352" s="17" t="s">
        <v>135</v>
      </c>
      <c r="BE352" s="232">
        <f>IF(N352="základní",J352,0)</f>
        <v>0</v>
      </c>
      <c r="BF352" s="232">
        <f>IF(N352="snížená",J352,0)</f>
        <v>0</v>
      </c>
      <c r="BG352" s="232">
        <f>IF(N352="zákl. přenesená",J352,0)</f>
        <v>0</v>
      </c>
      <c r="BH352" s="232">
        <f>IF(N352="sníž. přenesená",J352,0)</f>
        <v>0</v>
      </c>
      <c r="BI352" s="232">
        <f>IF(N352="nulová",J352,0)</f>
        <v>0</v>
      </c>
      <c r="BJ352" s="17" t="s">
        <v>83</v>
      </c>
      <c r="BK352" s="232">
        <f>ROUND(I352*H352,2)</f>
        <v>0</v>
      </c>
      <c r="BL352" s="17" t="s">
        <v>220</v>
      </c>
      <c r="BM352" s="231" t="s">
        <v>453</v>
      </c>
    </row>
    <row r="353" s="13" customFormat="1">
      <c r="A353" s="13"/>
      <c r="B353" s="233"/>
      <c r="C353" s="234"/>
      <c r="D353" s="235" t="s">
        <v>142</v>
      </c>
      <c r="E353" s="236" t="s">
        <v>1</v>
      </c>
      <c r="F353" s="237" t="s">
        <v>79</v>
      </c>
      <c r="G353" s="234"/>
      <c r="H353" s="238">
        <v>1</v>
      </c>
      <c r="I353" s="239"/>
      <c r="J353" s="234"/>
      <c r="K353" s="234"/>
      <c r="L353" s="240"/>
      <c r="M353" s="241"/>
      <c r="N353" s="242"/>
      <c r="O353" s="242"/>
      <c r="P353" s="242"/>
      <c r="Q353" s="242"/>
      <c r="R353" s="242"/>
      <c r="S353" s="242"/>
      <c r="T353" s="24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4" t="s">
        <v>142</v>
      </c>
      <c r="AU353" s="244" t="s">
        <v>83</v>
      </c>
      <c r="AV353" s="13" t="s">
        <v>83</v>
      </c>
      <c r="AW353" s="13" t="s">
        <v>31</v>
      </c>
      <c r="AX353" s="13" t="s">
        <v>74</v>
      </c>
      <c r="AY353" s="244" t="s">
        <v>135</v>
      </c>
    </row>
    <row r="354" s="14" customFormat="1">
      <c r="A354" s="14"/>
      <c r="B354" s="245"/>
      <c r="C354" s="246"/>
      <c r="D354" s="235" t="s">
        <v>142</v>
      </c>
      <c r="E354" s="247" t="s">
        <v>1</v>
      </c>
      <c r="F354" s="248" t="s">
        <v>144</v>
      </c>
      <c r="G354" s="246"/>
      <c r="H354" s="249">
        <v>1</v>
      </c>
      <c r="I354" s="250"/>
      <c r="J354" s="246"/>
      <c r="K354" s="246"/>
      <c r="L354" s="251"/>
      <c r="M354" s="252"/>
      <c r="N354" s="253"/>
      <c r="O354" s="253"/>
      <c r="P354" s="253"/>
      <c r="Q354" s="253"/>
      <c r="R354" s="253"/>
      <c r="S354" s="253"/>
      <c r="T354" s="25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5" t="s">
        <v>142</v>
      </c>
      <c r="AU354" s="255" t="s">
        <v>83</v>
      </c>
      <c r="AV354" s="14" t="s">
        <v>89</v>
      </c>
      <c r="AW354" s="14" t="s">
        <v>31</v>
      </c>
      <c r="AX354" s="14" t="s">
        <v>79</v>
      </c>
      <c r="AY354" s="255" t="s">
        <v>135</v>
      </c>
    </row>
    <row r="355" s="2" customFormat="1" ht="24.15" customHeight="1">
      <c r="A355" s="38"/>
      <c r="B355" s="39"/>
      <c r="C355" s="219" t="s">
        <v>454</v>
      </c>
      <c r="D355" s="219" t="s">
        <v>137</v>
      </c>
      <c r="E355" s="220" t="s">
        <v>455</v>
      </c>
      <c r="F355" s="221" t="s">
        <v>456</v>
      </c>
      <c r="G355" s="222" t="s">
        <v>201</v>
      </c>
      <c r="H355" s="223">
        <v>2</v>
      </c>
      <c r="I355" s="224"/>
      <c r="J355" s="225">
        <f>ROUND(I355*H355,2)</f>
        <v>0</v>
      </c>
      <c r="K355" s="226"/>
      <c r="L355" s="44"/>
      <c r="M355" s="227" t="s">
        <v>1</v>
      </c>
      <c r="N355" s="228" t="s">
        <v>40</v>
      </c>
      <c r="O355" s="91"/>
      <c r="P355" s="229">
        <f>O355*H355</f>
        <v>0</v>
      </c>
      <c r="Q355" s="229">
        <v>0</v>
      </c>
      <c r="R355" s="229">
        <f>Q355*H355</f>
        <v>0</v>
      </c>
      <c r="S355" s="229">
        <v>0.024</v>
      </c>
      <c r="T355" s="230">
        <f>S355*H355</f>
        <v>0.048000000000000001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31" t="s">
        <v>220</v>
      </c>
      <c r="AT355" s="231" t="s">
        <v>137</v>
      </c>
      <c r="AU355" s="231" t="s">
        <v>83</v>
      </c>
      <c r="AY355" s="17" t="s">
        <v>135</v>
      </c>
      <c r="BE355" s="232">
        <f>IF(N355="základní",J355,0)</f>
        <v>0</v>
      </c>
      <c r="BF355" s="232">
        <f>IF(N355="snížená",J355,0)</f>
        <v>0</v>
      </c>
      <c r="BG355" s="232">
        <f>IF(N355="zákl. přenesená",J355,0)</f>
        <v>0</v>
      </c>
      <c r="BH355" s="232">
        <f>IF(N355="sníž. přenesená",J355,0)</f>
        <v>0</v>
      </c>
      <c r="BI355" s="232">
        <f>IF(N355="nulová",J355,0)</f>
        <v>0</v>
      </c>
      <c r="BJ355" s="17" t="s">
        <v>83</v>
      </c>
      <c r="BK355" s="232">
        <f>ROUND(I355*H355,2)</f>
        <v>0</v>
      </c>
      <c r="BL355" s="17" t="s">
        <v>220</v>
      </c>
      <c r="BM355" s="231" t="s">
        <v>457</v>
      </c>
    </row>
    <row r="356" s="13" customFormat="1">
      <c r="A356" s="13"/>
      <c r="B356" s="233"/>
      <c r="C356" s="234"/>
      <c r="D356" s="235" t="s">
        <v>142</v>
      </c>
      <c r="E356" s="236" t="s">
        <v>1</v>
      </c>
      <c r="F356" s="237" t="s">
        <v>458</v>
      </c>
      <c r="G356" s="234"/>
      <c r="H356" s="238">
        <v>2</v>
      </c>
      <c r="I356" s="239"/>
      <c r="J356" s="234"/>
      <c r="K356" s="234"/>
      <c r="L356" s="240"/>
      <c r="M356" s="241"/>
      <c r="N356" s="242"/>
      <c r="O356" s="242"/>
      <c r="P356" s="242"/>
      <c r="Q356" s="242"/>
      <c r="R356" s="242"/>
      <c r="S356" s="242"/>
      <c r="T356" s="24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4" t="s">
        <v>142</v>
      </c>
      <c r="AU356" s="244" t="s">
        <v>83</v>
      </c>
      <c r="AV356" s="13" t="s">
        <v>83</v>
      </c>
      <c r="AW356" s="13" t="s">
        <v>31</v>
      </c>
      <c r="AX356" s="13" t="s">
        <v>74</v>
      </c>
      <c r="AY356" s="244" t="s">
        <v>135</v>
      </c>
    </row>
    <row r="357" s="14" customFormat="1">
      <c r="A357" s="14"/>
      <c r="B357" s="245"/>
      <c r="C357" s="246"/>
      <c r="D357" s="235" t="s">
        <v>142</v>
      </c>
      <c r="E357" s="247" t="s">
        <v>1</v>
      </c>
      <c r="F357" s="248" t="s">
        <v>144</v>
      </c>
      <c r="G357" s="246"/>
      <c r="H357" s="249">
        <v>2</v>
      </c>
      <c r="I357" s="250"/>
      <c r="J357" s="246"/>
      <c r="K357" s="246"/>
      <c r="L357" s="251"/>
      <c r="M357" s="252"/>
      <c r="N357" s="253"/>
      <c r="O357" s="253"/>
      <c r="P357" s="253"/>
      <c r="Q357" s="253"/>
      <c r="R357" s="253"/>
      <c r="S357" s="253"/>
      <c r="T357" s="25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5" t="s">
        <v>142</v>
      </c>
      <c r="AU357" s="255" t="s">
        <v>83</v>
      </c>
      <c r="AV357" s="14" t="s">
        <v>89</v>
      </c>
      <c r="AW357" s="14" t="s">
        <v>31</v>
      </c>
      <c r="AX357" s="14" t="s">
        <v>79</v>
      </c>
      <c r="AY357" s="255" t="s">
        <v>135</v>
      </c>
    </row>
    <row r="358" s="2" customFormat="1" ht="24.15" customHeight="1">
      <c r="A358" s="38"/>
      <c r="B358" s="39"/>
      <c r="C358" s="219" t="s">
        <v>459</v>
      </c>
      <c r="D358" s="219" t="s">
        <v>137</v>
      </c>
      <c r="E358" s="220" t="s">
        <v>460</v>
      </c>
      <c r="F358" s="221" t="s">
        <v>461</v>
      </c>
      <c r="G358" s="222" t="s">
        <v>163</v>
      </c>
      <c r="H358" s="223">
        <v>0.159</v>
      </c>
      <c r="I358" s="224"/>
      <c r="J358" s="225">
        <f>ROUND(I358*H358,2)</f>
        <v>0</v>
      </c>
      <c r="K358" s="226"/>
      <c r="L358" s="44"/>
      <c r="M358" s="227" t="s">
        <v>1</v>
      </c>
      <c r="N358" s="228" t="s">
        <v>40</v>
      </c>
      <c r="O358" s="91"/>
      <c r="P358" s="229">
        <f>O358*H358</f>
        <v>0</v>
      </c>
      <c r="Q358" s="229">
        <v>0</v>
      </c>
      <c r="R358" s="229">
        <f>Q358*H358</f>
        <v>0</v>
      </c>
      <c r="S358" s="229">
        <v>0</v>
      </c>
      <c r="T358" s="230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31" t="s">
        <v>220</v>
      </c>
      <c r="AT358" s="231" t="s">
        <v>137</v>
      </c>
      <c r="AU358" s="231" t="s">
        <v>83</v>
      </c>
      <c r="AY358" s="17" t="s">
        <v>135</v>
      </c>
      <c r="BE358" s="232">
        <f>IF(N358="základní",J358,0)</f>
        <v>0</v>
      </c>
      <c r="BF358" s="232">
        <f>IF(N358="snížená",J358,0)</f>
        <v>0</v>
      </c>
      <c r="BG358" s="232">
        <f>IF(N358="zákl. přenesená",J358,0)</f>
        <v>0</v>
      </c>
      <c r="BH358" s="232">
        <f>IF(N358="sníž. přenesená",J358,0)</f>
        <v>0</v>
      </c>
      <c r="BI358" s="232">
        <f>IF(N358="nulová",J358,0)</f>
        <v>0</v>
      </c>
      <c r="BJ358" s="17" t="s">
        <v>83</v>
      </c>
      <c r="BK358" s="232">
        <f>ROUND(I358*H358,2)</f>
        <v>0</v>
      </c>
      <c r="BL358" s="17" t="s">
        <v>220</v>
      </c>
      <c r="BM358" s="231" t="s">
        <v>462</v>
      </c>
    </row>
    <row r="359" s="2" customFormat="1" ht="24.15" customHeight="1">
      <c r="A359" s="38"/>
      <c r="B359" s="39"/>
      <c r="C359" s="219" t="s">
        <v>463</v>
      </c>
      <c r="D359" s="219" t="s">
        <v>137</v>
      </c>
      <c r="E359" s="220" t="s">
        <v>464</v>
      </c>
      <c r="F359" s="221" t="s">
        <v>465</v>
      </c>
      <c r="G359" s="222" t="s">
        <v>163</v>
      </c>
      <c r="H359" s="223">
        <v>0.159</v>
      </c>
      <c r="I359" s="224"/>
      <c r="J359" s="225">
        <f>ROUND(I359*H359,2)</f>
        <v>0</v>
      </c>
      <c r="K359" s="226"/>
      <c r="L359" s="44"/>
      <c r="M359" s="227" t="s">
        <v>1</v>
      </c>
      <c r="N359" s="228" t="s">
        <v>40</v>
      </c>
      <c r="O359" s="91"/>
      <c r="P359" s="229">
        <f>O359*H359</f>
        <v>0</v>
      </c>
      <c r="Q359" s="229">
        <v>0</v>
      </c>
      <c r="R359" s="229">
        <f>Q359*H359</f>
        <v>0</v>
      </c>
      <c r="S359" s="229">
        <v>0</v>
      </c>
      <c r="T359" s="230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31" t="s">
        <v>220</v>
      </c>
      <c r="AT359" s="231" t="s">
        <v>137</v>
      </c>
      <c r="AU359" s="231" t="s">
        <v>83</v>
      </c>
      <c r="AY359" s="17" t="s">
        <v>135</v>
      </c>
      <c r="BE359" s="232">
        <f>IF(N359="základní",J359,0)</f>
        <v>0</v>
      </c>
      <c r="BF359" s="232">
        <f>IF(N359="snížená",J359,0)</f>
        <v>0</v>
      </c>
      <c r="BG359" s="232">
        <f>IF(N359="zákl. přenesená",J359,0)</f>
        <v>0</v>
      </c>
      <c r="BH359" s="232">
        <f>IF(N359="sníž. přenesená",J359,0)</f>
        <v>0</v>
      </c>
      <c r="BI359" s="232">
        <f>IF(N359="nulová",J359,0)</f>
        <v>0</v>
      </c>
      <c r="BJ359" s="17" t="s">
        <v>83</v>
      </c>
      <c r="BK359" s="232">
        <f>ROUND(I359*H359,2)</f>
        <v>0</v>
      </c>
      <c r="BL359" s="17" t="s">
        <v>220</v>
      </c>
      <c r="BM359" s="231" t="s">
        <v>466</v>
      </c>
    </row>
    <row r="360" s="12" customFormat="1" ht="22.8" customHeight="1">
      <c r="A360" s="12"/>
      <c r="B360" s="203"/>
      <c r="C360" s="204"/>
      <c r="D360" s="205" t="s">
        <v>73</v>
      </c>
      <c r="E360" s="217" t="s">
        <v>467</v>
      </c>
      <c r="F360" s="217" t="s">
        <v>468</v>
      </c>
      <c r="G360" s="204"/>
      <c r="H360" s="204"/>
      <c r="I360" s="207"/>
      <c r="J360" s="218">
        <f>BK360</f>
        <v>0</v>
      </c>
      <c r="K360" s="204"/>
      <c r="L360" s="209"/>
      <c r="M360" s="210"/>
      <c r="N360" s="211"/>
      <c r="O360" s="211"/>
      <c r="P360" s="212">
        <f>SUM(P361:P376)</f>
        <v>0</v>
      </c>
      <c r="Q360" s="211"/>
      <c r="R360" s="212">
        <f>SUM(R361:R376)</f>
        <v>0.055330923862499999</v>
      </c>
      <c r="S360" s="211"/>
      <c r="T360" s="213">
        <f>SUM(T361:T376)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14" t="s">
        <v>83</v>
      </c>
      <c r="AT360" s="215" t="s">
        <v>73</v>
      </c>
      <c r="AU360" s="215" t="s">
        <v>79</v>
      </c>
      <c r="AY360" s="214" t="s">
        <v>135</v>
      </c>
      <c r="BK360" s="216">
        <f>SUM(BK361:BK376)</f>
        <v>0</v>
      </c>
    </row>
    <row r="361" s="2" customFormat="1" ht="24.15" customHeight="1">
      <c r="A361" s="38"/>
      <c r="B361" s="39"/>
      <c r="C361" s="219" t="s">
        <v>469</v>
      </c>
      <c r="D361" s="219" t="s">
        <v>137</v>
      </c>
      <c r="E361" s="220" t="s">
        <v>470</v>
      </c>
      <c r="F361" s="221" t="s">
        <v>471</v>
      </c>
      <c r="G361" s="222" t="s">
        <v>153</v>
      </c>
      <c r="H361" s="223">
        <v>26</v>
      </c>
      <c r="I361" s="224"/>
      <c r="J361" s="225">
        <f>ROUND(I361*H361,2)</f>
        <v>0</v>
      </c>
      <c r="K361" s="226"/>
      <c r="L361" s="44"/>
      <c r="M361" s="227" t="s">
        <v>1</v>
      </c>
      <c r="N361" s="228" t="s">
        <v>40</v>
      </c>
      <c r="O361" s="91"/>
      <c r="P361" s="229">
        <f>O361*H361</f>
        <v>0</v>
      </c>
      <c r="Q361" s="229">
        <v>0.00023499999999999999</v>
      </c>
      <c r="R361" s="229">
        <f>Q361*H361</f>
        <v>0.00611</v>
      </c>
      <c r="S361" s="229">
        <v>0</v>
      </c>
      <c r="T361" s="230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31" t="s">
        <v>220</v>
      </c>
      <c r="AT361" s="231" t="s">
        <v>137</v>
      </c>
      <c r="AU361" s="231" t="s">
        <v>83</v>
      </c>
      <c r="AY361" s="17" t="s">
        <v>135</v>
      </c>
      <c r="BE361" s="232">
        <f>IF(N361="základní",J361,0)</f>
        <v>0</v>
      </c>
      <c r="BF361" s="232">
        <f>IF(N361="snížená",J361,0)</f>
        <v>0</v>
      </c>
      <c r="BG361" s="232">
        <f>IF(N361="zákl. přenesená",J361,0)</f>
        <v>0</v>
      </c>
      <c r="BH361" s="232">
        <f>IF(N361="sníž. přenesená",J361,0)</f>
        <v>0</v>
      </c>
      <c r="BI361" s="232">
        <f>IF(N361="nulová",J361,0)</f>
        <v>0</v>
      </c>
      <c r="BJ361" s="17" t="s">
        <v>83</v>
      </c>
      <c r="BK361" s="232">
        <f>ROUND(I361*H361,2)</f>
        <v>0</v>
      </c>
      <c r="BL361" s="17" t="s">
        <v>220</v>
      </c>
      <c r="BM361" s="231" t="s">
        <v>472</v>
      </c>
    </row>
    <row r="362" s="13" customFormat="1">
      <c r="A362" s="13"/>
      <c r="B362" s="233"/>
      <c r="C362" s="234"/>
      <c r="D362" s="235" t="s">
        <v>142</v>
      </c>
      <c r="E362" s="236" t="s">
        <v>1</v>
      </c>
      <c r="F362" s="237" t="s">
        <v>473</v>
      </c>
      <c r="G362" s="234"/>
      <c r="H362" s="238">
        <v>6</v>
      </c>
      <c r="I362" s="239"/>
      <c r="J362" s="234"/>
      <c r="K362" s="234"/>
      <c r="L362" s="240"/>
      <c r="M362" s="241"/>
      <c r="N362" s="242"/>
      <c r="O362" s="242"/>
      <c r="P362" s="242"/>
      <c r="Q362" s="242"/>
      <c r="R362" s="242"/>
      <c r="S362" s="242"/>
      <c r="T362" s="24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4" t="s">
        <v>142</v>
      </c>
      <c r="AU362" s="244" t="s">
        <v>83</v>
      </c>
      <c r="AV362" s="13" t="s">
        <v>83</v>
      </c>
      <c r="AW362" s="13" t="s">
        <v>31</v>
      </c>
      <c r="AX362" s="13" t="s">
        <v>74</v>
      </c>
      <c r="AY362" s="244" t="s">
        <v>135</v>
      </c>
    </row>
    <row r="363" s="13" customFormat="1">
      <c r="A363" s="13"/>
      <c r="B363" s="233"/>
      <c r="C363" s="234"/>
      <c r="D363" s="235" t="s">
        <v>142</v>
      </c>
      <c r="E363" s="236" t="s">
        <v>1</v>
      </c>
      <c r="F363" s="237" t="s">
        <v>474</v>
      </c>
      <c r="G363" s="234"/>
      <c r="H363" s="238">
        <v>20</v>
      </c>
      <c r="I363" s="239"/>
      <c r="J363" s="234"/>
      <c r="K363" s="234"/>
      <c r="L363" s="240"/>
      <c r="M363" s="241"/>
      <c r="N363" s="242"/>
      <c r="O363" s="242"/>
      <c r="P363" s="242"/>
      <c r="Q363" s="242"/>
      <c r="R363" s="242"/>
      <c r="S363" s="242"/>
      <c r="T363" s="24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4" t="s">
        <v>142</v>
      </c>
      <c r="AU363" s="244" t="s">
        <v>83</v>
      </c>
      <c r="AV363" s="13" t="s">
        <v>83</v>
      </c>
      <c r="AW363" s="13" t="s">
        <v>31</v>
      </c>
      <c r="AX363" s="13" t="s">
        <v>74</v>
      </c>
      <c r="AY363" s="244" t="s">
        <v>135</v>
      </c>
    </row>
    <row r="364" s="14" customFormat="1">
      <c r="A364" s="14"/>
      <c r="B364" s="245"/>
      <c r="C364" s="246"/>
      <c r="D364" s="235" t="s">
        <v>142</v>
      </c>
      <c r="E364" s="247" t="s">
        <v>1</v>
      </c>
      <c r="F364" s="248" t="s">
        <v>144</v>
      </c>
      <c r="G364" s="246"/>
      <c r="H364" s="249">
        <v>26</v>
      </c>
      <c r="I364" s="250"/>
      <c r="J364" s="246"/>
      <c r="K364" s="246"/>
      <c r="L364" s="251"/>
      <c r="M364" s="252"/>
      <c r="N364" s="253"/>
      <c r="O364" s="253"/>
      <c r="P364" s="253"/>
      <c r="Q364" s="253"/>
      <c r="R364" s="253"/>
      <c r="S364" s="253"/>
      <c r="T364" s="25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5" t="s">
        <v>142</v>
      </c>
      <c r="AU364" s="255" t="s">
        <v>83</v>
      </c>
      <c r="AV364" s="14" t="s">
        <v>89</v>
      </c>
      <c r="AW364" s="14" t="s">
        <v>31</v>
      </c>
      <c r="AX364" s="14" t="s">
        <v>79</v>
      </c>
      <c r="AY364" s="255" t="s">
        <v>135</v>
      </c>
    </row>
    <row r="365" s="2" customFormat="1" ht="33" customHeight="1">
      <c r="A365" s="38"/>
      <c r="B365" s="39"/>
      <c r="C365" s="219" t="s">
        <v>475</v>
      </c>
      <c r="D365" s="219" t="s">
        <v>137</v>
      </c>
      <c r="E365" s="220" t="s">
        <v>476</v>
      </c>
      <c r="F365" s="221" t="s">
        <v>477</v>
      </c>
      <c r="G365" s="222" t="s">
        <v>478</v>
      </c>
      <c r="H365" s="223">
        <v>40</v>
      </c>
      <c r="I365" s="224"/>
      <c r="J365" s="225">
        <f>ROUND(I365*H365,2)</f>
        <v>0</v>
      </c>
      <c r="K365" s="226"/>
      <c r="L365" s="44"/>
      <c r="M365" s="227" t="s">
        <v>1</v>
      </c>
      <c r="N365" s="228" t="s">
        <v>40</v>
      </c>
      <c r="O365" s="91"/>
      <c r="P365" s="229">
        <f>O365*H365</f>
        <v>0</v>
      </c>
      <c r="Q365" s="229">
        <v>6.9999999999999994E-05</v>
      </c>
      <c r="R365" s="229">
        <f>Q365*H365</f>
        <v>0.0027999999999999995</v>
      </c>
      <c r="S365" s="229">
        <v>0</v>
      </c>
      <c r="T365" s="230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31" t="s">
        <v>220</v>
      </c>
      <c r="AT365" s="231" t="s">
        <v>137</v>
      </c>
      <c r="AU365" s="231" t="s">
        <v>83</v>
      </c>
      <c r="AY365" s="17" t="s">
        <v>135</v>
      </c>
      <c r="BE365" s="232">
        <f>IF(N365="základní",J365,0)</f>
        <v>0</v>
      </c>
      <c r="BF365" s="232">
        <f>IF(N365="snížená",J365,0)</f>
        <v>0</v>
      </c>
      <c r="BG365" s="232">
        <f>IF(N365="zákl. přenesená",J365,0)</f>
        <v>0</v>
      </c>
      <c r="BH365" s="232">
        <f>IF(N365="sníž. přenesená",J365,0)</f>
        <v>0</v>
      </c>
      <c r="BI365" s="232">
        <f>IF(N365="nulová",J365,0)</f>
        <v>0</v>
      </c>
      <c r="BJ365" s="17" t="s">
        <v>83</v>
      </c>
      <c r="BK365" s="232">
        <f>ROUND(I365*H365,2)</f>
        <v>0</v>
      </c>
      <c r="BL365" s="17" t="s">
        <v>220</v>
      </c>
      <c r="BM365" s="231" t="s">
        <v>479</v>
      </c>
    </row>
    <row r="366" s="13" customFormat="1">
      <c r="A366" s="13"/>
      <c r="B366" s="233"/>
      <c r="C366" s="234"/>
      <c r="D366" s="235" t="s">
        <v>142</v>
      </c>
      <c r="E366" s="236" t="s">
        <v>1</v>
      </c>
      <c r="F366" s="237" t="s">
        <v>480</v>
      </c>
      <c r="G366" s="234"/>
      <c r="H366" s="238">
        <v>40</v>
      </c>
      <c r="I366" s="239"/>
      <c r="J366" s="234"/>
      <c r="K366" s="234"/>
      <c r="L366" s="240"/>
      <c r="M366" s="241"/>
      <c r="N366" s="242"/>
      <c r="O366" s="242"/>
      <c r="P366" s="242"/>
      <c r="Q366" s="242"/>
      <c r="R366" s="242"/>
      <c r="S366" s="242"/>
      <c r="T366" s="24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4" t="s">
        <v>142</v>
      </c>
      <c r="AU366" s="244" t="s">
        <v>83</v>
      </c>
      <c r="AV366" s="13" t="s">
        <v>83</v>
      </c>
      <c r="AW366" s="13" t="s">
        <v>31</v>
      </c>
      <c r="AX366" s="13" t="s">
        <v>74</v>
      </c>
      <c r="AY366" s="244" t="s">
        <v>135</v>
      </c>
    </row>
    <row r="367" s="14" customFormat="1">
      <c r="A367" s="14"/>
      <c r="B367" s="245"/>
      <c r="C367" s="246"/>
      <c r="D367" s="235" t="s">
        <v>142</v>
      </c>
      <c r="E367" s="247" t="s">
        <v>1</v>
      </c>
      <c r="F367" s="248" t="s">
        <v>144</v>
      </c>
      <c r="G367" s="246"/>
      <c r="H367" s="249">
        <v>40</v>
      </c>
      <c r="I367" s="250"/>
      <c r="J367" s="246"/>
      <c r="K367" s="246"/>
      <c r="L367" s="251"/>
      <c r="M367" s="252"/>
      <c r="N367" s="253"/>
      <c r="O367" s="253"/>
      <c r="P367" s="253"/>
      <c r="Q367" s="253"/>
      <c r="R367" s="253"/>
      <c r="S367" s="253"/>
      <c r="T367" s="25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5" t="s">
        <v>142</v>
      </c>
      <c r="AU367" s="255" t="s">
        <v>83</v>
      </c>
      <c r="AV367" s="14" t="s">
        <v>89</v>
      </c>
      <c r="AW367" s="14" t="s">
        <v>31</v>
      </c>
      <c r="AX367" s="14" t="s">
        <v>79</v>
      </c>
      <c r="AY367" s="255" t="s">
        <v>135</v>
      </c>
    </row>
    <row r="368" s="2" customFormat="1" ht="24.15" customHeight="1">
      <c r="A368" s="38"/>
      <c r="B368" s="39"/>
      <c r="C368" s="219" t="s">
        <v>481</v>
      </c>
      <c r="D368" s="219" t="s">
        <v>137</v>
      </c>
      <c r="E368" s="220" t="s">
        <v>482</v>
      </c>
      <c r="F368" s="221" t="s">
        <v>483</v>
      </c>
      <c r="G368" s="222" t="s">
        <v>484</v>
      </c>
      <c r="H368" s="223">
        <v>39.941000000000002</v>
      </c>
      <c r="I368" s="224"/>
      <c r="J368" s="225">
        <f>ROUND(I368*H368,2)</f>
        <v>0</v>
      </c>
      <c r="K368" s="226"/>
      <c r="L368" s="44"/>
      <c r="M368" s="227" t="s">
        <v>1</v>
      </c>
      <c r="N368" s="228" t="s">
        <v>40</v>
      </c>
      <c r="O368" s="91"/>
      <c r="P368" s="229">
        <f>O368*H368</f>
        <v>0</v>
      </c>
      <c r="Q368" s="229">
        <v>6.0612500000000003E-05</v>
      </c>
      <c r="R368" s="229">
        <f>Q368*H368</f>
        <v>0.0024209238625000004</v>
      </c>
      <c r="S368" s="229">
        <v>0</v>
      </c>
      <c r="T368" s="230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31" t="s">
        <v>220</v>
      </c>
      <c r="AT368" s="231" t="s">
        <v>137</v>
      </c>
      <c r="AU368" s="231" t="s">
        <v>83</v>
      </c>
      <c r="AY368" s="17" t="s">
        <v>135</v>
      </c>
      <c r="BE368" s="232">
        <f>IF(N368="základní",J368,0)</f>
        <v>0</v>
      </c>
      <c r="BF368" s="232">
        <f>IF(N368="snížená",J368,0)</f>
        <v>0</v>
      </c>
      <c r="BG368" s="232">
        <f>IF(N368="zákl. přenesená",J368,0)</f>
        <v>0</v>
      </c>
      <c r="BH368" s="232">
        <f>IF(N368="sníž. přenesená",J368,0)</f>
        <v>0</v>
      </c>
      <c r="BI368" s="232">
        <f>IF(N368="nulová",J368,0)</f>
        <v>0</v>
      </c>
      <c r="BJ368" s="17" t="s">
        <v>83</v>
      </c>
      <c r="BK368" s="232">
        <f>ROUND(I368*H368,2)</f>
        <v>0</v>
      </c>
      <c r="BL368" s="17" t="s">
        <v>220</v>
      </c>
      <c r="BM368" s="231" t="s">
        <v>485</v>
      </c>
    </row>
    <row r="369" s="13" customFormat="1">
      <c r="A369" s="13"/>
      <c r="B369" s="233"/>
      <c r="C369" s="234"/>
      <c r="D369" s="235" t="s">
        <v>142</v>
      </c>
      <c r="E369" s="236" t="s">
        <v>1</v>
      </c>
      <c r="F369" s="237" t="s">
        <v>486</v>
      </c>
      <c r="G369" s="234"/>
      <c r="H369" s="238">
        <v>39.941000000000002</v>
      </c>
      <c r="I369" s="239"/>
      <c r="J369" s="234"/>
      <c r="K369" s="234"/>
      <c r="L369" s="240"/>
      <c r="M369" s="241"/>
      <c r="N369" s="242"/>
      <c r="O369" s="242"/>
      <c r="P369" s="242"/>
      <c r="Q369" s="242"/>
      <c r="R369" s="242"/>
      <c r="S369" s="242"/>
      <c r="T369" s="24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4" t="s">
        <v>142</v>
      </c>
      <c r="AU369" s="244" t="s">
        <v>83</v>
      </c>
      <c r="AV369" s="13" t="s">
        <v>83</v>
      </c>
      <c r="AW369" s="13" t="s">
        <v>31</v>
      </c>
      <c r="AX369" s="13" t="s">
        <v>74</v>
      </c>
      <c r="AY369" s="244" t="s">
        <v>135</v>
      </c>
    </row>
    <row r="370" s="14" customFormat="1">
      <c r="A370" s="14"/>
      <c r="B370" s="245"/>
      <c r="C370" s="246"/>
      <c r="D370" s="235" t="s">
        <v>142</v>
      </c>
      <c r="E370" s="247" t="s">
        <v>1</v>
      </c>
      <c r="F370" s="248" t="s">
        <v>144</v>
      </c>
      <c r="G370" s="246"/>
      <c r="H370" s="249">
        <v>39.941000000000002</v>
      </c>
      <c r="I370" s="250"/>
      <c r="J370" s="246"/>
      <c r="K370" s="246"/>
      <c r="L370" s="251"/>
      <c r="M370" s="252"/>
      <c r="N370" s="253"/>
      <c r="O370" s="253"/>
      <c r="P370" s="253"/>
      <c r="Q370" s="253"/>
      <c r="R370" s="253"/>
      <c r="S370" s="253"/>
      <c r="T370" s="25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5" t="s">
        <v>142</v>
      </c>
      <c r="AU370" s="255" t="s">
        <v>83</v>
      </c>
      <c r="AV370" s="14" t="s">
        <v>89</v>
      </c>
      <c r="AW370" s="14" t="s">
        <v>31</v>
      </c>
      <c r="AX370" s="14" t="s">
        <v>79</v>
      </c>
      <c r="AY370" s="255" t="s">
        <v>135</v>
      </c>
    </row>
    <row r="371" s="2" customFormat="1" ht="16.5" customHeight="1">
      <c r="A371" s="38"/>
      <c r="B371" s="39"/>
      <c r="C371" s="256" t="s">
        <v>487</v>
      </c>
      <c r="D371" s="256" t="s">
        <v>166</v>
      </c>
      <c r="E371" s="257" t="s">
        <v>488</v>
      </c>
      <c r="F371" s="258" t="s">
        <v>489</v>
      </c>
      <c r="G371" s="259" t="s">
        <v>163</v>
      </c>
      <c r="H371" s="260">
        <v>0.043999999999999997</v>
      </c>
      <c r="I371" s="261"/>
      <c r="J371" s="262">
        <f>ROUND(I371*H371,2)</f>
        <v>0</v>
      </c>
      <c r="K371" s="263"/>
      <c r="L371" s="264"/>
      <c r="M371" s="265" t="s">
        <v>1</v>
      </c>
      <c r="N371" s="266" t="s">
        <v>40</v>
      </c>
      <c r="O371" s="91"/>
      <c r="P371" s="229">
        <f>O371*H371</f>
        <v>0</v>
      </c>
      <c r="Q371" s="229">
        <v>1</v>
      </c>
      <c r="R371" s="229">
        <f>Q371*H371</f>
        <v>0.043999999999999997</v>
      </c>
      <c r="S371" s="229">
        <v>0</v>
      </c>
      <c r="T371" s="230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31" t="s">
        <v>292</v>
      </c>
      <c r="AT371" s="231" t="s">
        <v>166</v>
      </c>
      <c r="AU371" s="231" t="s">
        <v>83</v>
      </c>
      <c r="AY371" s="17" t="s">
        <v>135</v>
      </c>
      <c r="BE371" s="232">
        <f>IF(N371="základní",J371,0)</f>
        <v>0</v>
      </c>
      <c r="BF371" s="232">
        <f>IF(N371="snížená",J371,0)</f>
        <v>0</v>
      </c>
      <c r="BG371" s="232">
        <f>IF(N371="zákl. přenesená",J371,0)</f>
        <v>0</v>
      </c>
      <c r="BH371" s="232">
        <f>IF(N371="sníž. přenesená",J371,0)</f>
        <v>0</v>
      </c>
      <c r="BI371" s="232">
        <f>IF(N371="nulová",J371,0)</f>
        <v>0</v>
      </c>
      <c r="BJ371" s="17" t="s">
        <v>83</v>
      </c>
      <c r="BK371" s="232">
        <f>ROUND(I371*H371,2)</f>
        <v>0</v>
      </c>
      <c r="BL371" s="17" t="s">
        <v>220</v>
      </c>
      <c r="BM371" s="231" t="s">
        <v>490</v>
      </c>
    </row>
    <row r="372" s="13" customFormat="1">
      <c r="A372" s="13"/>
      <c r="B372" s="233"/>
      <c r="C372" s="234"/>
      <c r="D372" s="235" t="s">
        <v>142</v>
      </c>
      <c r="E372" s="236" t="s">
        <v>1</v>
      </c>
      <c r="F372" s="237" t="s">
        <v>491</v>
      </c>
      <c r="G372" s="234"/>
      <c r="H372" s="238">
        <v>0.040000000000000001</v>
      </c>
      <c r="I372" s="239"/>
      <c r="J372" s="234"/>
      <c r="K372" s="234"/>
      <c r="L372" s="240"/>
      <c r="M372" s="241"/>
      <c r="N372" s="242"/>
      <c r="O372" s="242"/>
      <c r="P372" s="242"/>
      <c r="Q372" s="242"/>
      <c r="R372" s="242"/>
      <c r="S372" s="242"/>
      <c r="T372" s="24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4" t="s">
        <v>142</v>
      </c>
      <c r="AU372" s="244" t="s">
        <v>83</v>
      </c>
      <c r="AV372" s="13" t="s">
        <v>83</v>
      </c>
      <c r="AW372" s="13" t="s">
        <v>31</v>
      </c>
      <c r="AX372" s="13" t="s">
        <v>74</v>
      </c>
      <c r="AY372" s="244" t="s">
        <v>135</v>
      </c>
    </row>
    <row r="373" s="14" customFormat="1">
      <c r="A373" s="14"/>
      <c r="B373" s="245"/>
      <c r="C373" s="246"/>
      <c r="D373" s="235" t="s">
        <v>142</v>
      </c>
      <c r="E373" s="247" t="s">
        <v>1</v>
      </c>
      <c r="F373" s="248" t="s">
        <v>144</v>
      </c>
      <c r="G373" s="246"/>
      <c r="H373" s="249">
        <v>0.040000000000000001</v>
      </c>
      <c r="I373" s="250"/>
      <c r="J373" s="246"/>
      <c r="K373" s="246"/>
      <c r="L373" s="251"/>
      <c r="M373" s="252"/>
      <c r="N373" s="253"/>
      <c r="O373" s="253"/>
      <c r="P373" s="253"/>
      <c r="Q373" s="253"/>
      <c r="R373" s="253"/>
      <c r="S373" s="253"/>
      <c r="T373" s="25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5" t="s">
        <v>142</v>
      </c>
      <c r="AU373" s="255" t="s">
        <v>83</v>
      </c>
      <c r="AV373" s="14" t="s">
        <v>89</v>
      </c>
      <c r="AW373" s="14" t="s">
        <v>31</v>
      </c>
      <c r="AX373" s="14" t="s">
        <v>79</v>
      </c>
      <c r="AY373" s="255" t="s">
        <v>135</v>
      </c>
    </row>
    <row r="374" s="13" customFormat="1">
      <c r="A374" s="13"/>
      <c r="B374" s="233"/>
      <c r="C374" s="234"/>
      <c r="D374" s="235" t="s">
        <v>142</v>
      </c>
      <c r="E374" s="234"/>
      <c r="F374" s="237" t="s">
        <v>492</v>
      </c>
      <c r="G374" s="234"/>
      <c r="H374" s="238">
        <v>0.043999999999999997</v>
      </c>
      <c r="I374" s="239"/>
      <c r="J374" s="234"/>
      <c r="K374" s="234"/>
      <c r="L374" s="240"/>
      <c r="M374" s="241"/>
      <c r="N374" s="242"/>
      <c r="O374" s="242"/>
      <c r="P374" s="242"/>
      <c r="Q374" s="242"/>
      <c r="R374" s="242"/>
      <c r="S374" s="242"/>
      <c r="T374" s="24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4" t="s">
        <v>142</v>
      </c>
      <c r="AU374" s="244" t="s">
        <v>83</v>
      </c>
      <c r="AV374" s="13" t="s">
        <v>83</v>
      </c>
      <c r="AW374" s="13" t="s">
        <v>4</v>
      </c>
      <c r="AX374" s="13" t="s">
        <v>79</v>
      </c>
      <c r="AY374" s="244" t="s">
        <v>135</v>
      </c>
    </row>
    <row r="375" s="2" customFormat="1" ht="24.15" customHeight="1">
      <c r="A375" s="38"/>
      <c r="B375" s="39"/>
      <c r="C375" s="219" t="s">
        <v>493</v>
      </c>
      <c r="D375" s="219" t="s">
        <v>137</v>
      </c>
      <c r="E375" s="220" t="s">
        <v>494</v>
      </c>
      <c r="F375" s="221" t="s">
        <v>495</v>
      </c>
      <c r="G375" s="222" t="s">
        <v>163</v>
      </c>
      <c r="H375" s="223">
        <v>0.55000000000000004</v>
      </c>
      <c r="I375" s="224"/>
      <c r="J375" s="225">
        <f>ROUND(I375*H375,2)</f>
        <v>0</v>
      </c>
      <c r="K375" s="226"/>
      <c r="L375" s="44"/>
      <c r="M375" s="227" t="s">
        <v>1</v>
      </c>
      <c r="N375" s="228" t="s">
        <v>40</v>
      </c>
      <c r="O375" s="91"/>
      <c r="P375" s="229">
        <f>O375*H375</f>
        <v>0</v>
      </c>
      <c r="Q375" s="229">
        <v>0</v>
      </c>
      <c r="R375" s="229">
        <f>Q375*H375</f>
        <v>0</v>
      </c>
      <c r="S375" s="229">
        <v>0</v>
      </c>
      <c r="T375" s="230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31" t="s">
        <v>220</v>
      </c>
      <c r="AT375" s="231" t="s">
        <v>137</v>
      </c>
      <c r="AU375" s="231" t="s">
        <v>83</v>
      </c>
      <c r="AY375" s="17" t="s">
        <v>135</v>
      </c>
      <c r="BE375" s="232">
        <f>IF(N375="základní",J375,0)</f>
        <v>0</v>
      </c>
      <c r="BF375" s="232">
        <f>IF(N375="snížená",J375,0)</f>
        <v>0</v>
      </c>
      <c r="BG375" s="232">
        <f>IF(N375="zákl. přenesená",J375,0)</f>
        <v>0</v>
      </c>
      <c r="BH375" s="232">
        <f>IF(N375="sníž. přenesená",J375,0)</f>
        <v>0</v>
      </c>
      <c r="BI375" s="232">
        <f>IF(N375="nulová",J375,0)</f>
        <v>0</v>
      </c>
      <c r="BJ375" s="17" t="s">
        <v>83</v>
      </c>
      <c r="BK375" s="232">
        <f>ROUND(I375*H375,2)</f>
        <v>0</v>
      </c>
      <c r="BL375" s="17" t="s">
        <v>220</v>
      </c>
      <c r="BM375" s="231" t="s">
        <v>496</v>
      </c>
    </row>
    <row r="376" s="2" customFormat="1" ht="24.15" customHeight="1">
      <c r="A376" s="38"/>
      <c r="B376" s="39"/>
      <c r="C376" s="219" t="s">
        <v>497</v>
      </c>
      <c r="D376" s="219" t="s">
        <v>137</v>
      </c>
      <c r="E376" s="220" t="s">
        <v>498</v>
      </c>
      <c r="F376" s="221" t="s">
        <v>499</v>
      </c>
      <c r="G376" s="222" t="s">
        <v>163</v>
      </c>
      <c r="H376" s="223">
        <v>0.55000000000000004</v>
      </c>
      <c r="I376" s="224"/>
      <c r="J376" s="225">
        <f>ROUND(I376*H376,2)</f>
        <v>0</v>
      </c>
      <c r="K376" s="226"/>
      <c r="L376" s="44"/>
      <c r="M376" s="227" t="s">
        <v>1</v>
      </c>
      <c r="N376" s="228" t="s">
        <v>40</v>
      </c>
      <c r="O376" s="91"/>
      <c r="P376" s="229">
        <f>O376*H376</f>
        <v>0</v>
      </c>
      <c r="Q376" s="229">
        <v>0</v>
      </c>
      <c r="R376" s="229">
        <f>Q376*H376</f>
        <v>0</v>
      </c>
      <c r="S376" s="229">
        <v>0</v>
      </c>
      <c r="T376" s="230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31" t="s">
        <v>220</v>
      </c>
      <c r="AT376" s="231" t="s">
        <v>137</v>
      </c>
      <c r="AU376" s="231" t="s">
        <v>83</v>
      </c>
      <c r="AY376" s="17" t="s">
        <v>135</v>
      </c>
      <c r="BE376" s="232">
        <f>IF(N376="základní",J376,0)</f>
        <v>0</v>
      </c>
      <c r="BF376" s="232">
        <f>IF(N376="snížená",J376,0)</f>
        <v>0</v>
      </c>
      <c r="BG376" s="232">
        <f>IF(N376="zákl. přenesená",J376,0)</f>
        <v>0</v>
      </c>
      <c r="BH376" s="232">
        <f>IF(N376="sníž. přenesená",J376,0)</f>
        <v>0</v>
      </c>
      <c r="BI376" s="232">
        <f>IF(N376="nulová",J376,0)</f>
        <v>0</v>
      </c>
      <c r="BJ376" s="17" t="s">
        <v>83</v>
      </c>
      <c r="BK376" s="232">
        <f>ROUND(I376*H376,2)</f>
        <v>0</v>
      </c>
      <c r="BL376" s="17" t="s">
        <v>220</v>
      </c>
      <c r="BM376" s="231" t="s">
        <v>500</v>
      </c>
    </row>
    <row r="377" s="12" customFormat="1" ht="22.8" customHeight="1">
      <c r="A377" s="12"/>
      <c r="B377" s="203"/>
      <c r="C377" s="204"/>
      <c r="D377" s="205" t="s">
        <v>73</v>
      </c>
      <c r="E377" s="217" t="s">
        <v>501</v>
      </c>
      <c r="F377" s="217" t="s">
        <v>502</v>
      </c>
      <c r="G377" s="204"/>
      <c r="H377" s="204"/>
      <c r="I377" s="207"/>
      <c r="J377" s="218">
        <f>BK377</f>
        <v>0</v>
      </c>
      <c r="K377" s="204"/>
      <c r="L377" s="209"/>
      <c r="M377" s="210"/>
      <c r="N377" s="211"/>
      <c r="O377" s="211"/>
      <c r="P377" s="212">
        <f>SUM(P378:P392)</f>
        <v>0</v>
      </c>
      <c r="Q377" s="211"/>
      <c r="R377" s="212">
        <f>SUM(R378:R392)</f>
        <v>0.0026550000000000002</v>
      </c>
      <c r="S377" s="211"/>
      <c r="T377" s="213">
        <f>SUM(T378:T392)</f>
        <v>0</v>
      </c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R377" s="214" t="s">
        <v>83</v>
      </c>
      <c r="AT377" s="215" t="s">
        <v>73</v>
      </c>
      <c r="AU377" s="215" t="s">
        <v>79</v>
      </c>
      <c r="AY377" s="214" t="s">
        <v>135</v>
      </c>
      <c r="BK377" s="216">
        <f>SUM(BK378:BK392)</f>
        <v>0</v>
      </c>
    </row>
    <row r="378" s="2" customFormat="1" ht="24.15" customHeight="1">
      <c r="A378" s="38"/>
      <c r="B378" s="39"/>
      <c r="C378" s="219" t="s">
        <v>503</v>
      </c>
      <c r="D378" s="219" t="s">
        <v>137</v>
      </c>
      <c r="E378" s="220" t="s">
        <v>504</v>
      </c>
      <c r="F378" s="221" t="s">
        <v>505</v>
      </c>
      <c r="G378" s="222" t="s">
        <v>147</v>
      </c>
      <c r="H378" s="223">
        <v>4.5</v>
      </c>
      <c r="I378" s="224"/>
      <c r="J378" s="225">
        <f>ROUND(I378*H378,2)</f>
        <v>0</v>
      </c>
      <c r="K378" s="226"/>
      <c r="L378" s="44"/>
      <c r="M378" s="227" t="s">
        <v>1</v>
      </c>
      <c r="N378" s="228" t="s">
        <v>40</v>
      </c>
      <c r="O378" s="91"/>
      <c r="P378" s="229">
        <f>O378*H378</f>
        <v>0</v>
      </c>
      <c r="Q378" s="229">
        <v>8.0000000000000007E-05</v>
      </c>
      <c r="R378" s="229">
        <f>Q378*H378</f>
        <v>0.00036000000000000002</v>
      </c>
      <c r="S378" s="229">
        <v>0</v>
      </c>
      <c r="T378" s="230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31" t="s">
        <v>220</v>
      </c>
      <c r="AT378" s="231" t="s">
        <v>137</v>
      </c>
      <c r="AU378" s="231" t="s">
        <v>83</v>
      </c>
      <c r="AY378" s="17" t="s">
        <v>135</v>
      </c>
      <c r="BE378" s="232">
        <f>IF(N378="základní",J378,0)</f>
        <v>0</v>
      </c>
      <c r="BF378" s="232">
        <f>IF(N378="snížená",J378,0)</f>
        <v>0</v>
      </c>
      <c r="BG378" s="232">
        <f>IF(N378="zákl. přenesená",J378,0)</f>
        <v>0</v>
      </c>
      <c r="BH378" s="232">
        <f>IF(N378="sníž. přenesená",J378,0)</f>
        <v>0</v>
      </c>
      <c r="BI378" s="232">
        <f>IF(N378="nulová",J378,0)</f>
        <v>0</v>
      </c>
      <c r="BJ378" s="17" t="s">
        <v>83</v>
      </c>
      <c r="BK378" s="232">
        <f>ROUND(I378*H378,2)</f>
        <v>0</v>
      </c>
      <c r="BL378" s="17" t="s">
        <v>220</v>
      </c>
      <c r="BM378" s="231" t="s">
        <v>506</v>
      </c>
    </row>
    <row r="379" s="13" customFormat="1">
      <c r="A379" s="13"/>
      <c r="B379" s="233"/>
      <c r="C379" s="234"/>
      <c r="D379" s="235" t="s">
        <v>142</v>
      </c>
      <c r="E379" s="236" t="s">
        <v>1</v>
      </c>
      <c r="F379" s="237" t="s">
        <v>507</v>
      </c>
      <c r="G379" s="234"/>
      <c r="H379" s="238">
        <v>4.5</v>
      </c>
      <c r="I379" s="239"/>
      <c r="J379" s="234"/>
      <c r="K379" s="234"/>
      <c r="L379" s="240"/>
      <c r="M379" s="241"/>
      <c r="N379" s="242"/>
      <c r="O379" s="242"/>
      <c r="P379" s="242"/>
      <c r="Q379" s="242"/>
      <c r="R379" s="242"/>
      <c r="S379" s="242"/>
      <c r="T379" s="24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4" t="s">
        <v>142</v>
      </c>
      <c r="AU379" s="244" t="s">
        <v>83</v>
      </c>
      <c r="AV379" s="13" t="s">
        <v>83</v>
      </c>
      <c r="AW379" s="13" t="s">
        <v>31</v>
      </c>
      <c r="AX379" s="13" t="s">
        <v>74</v>
      </c>
      <c r="AY379" s="244" t="s">
        <v>135</v>
      </c>
    </row>
    <row r="380" s="14" customFormat="1">
      <c r="A380" s="14"/>
      <c r="B380" s="245"/>
      <c r="C380" s="246"/>
      <c r="D380" s="235" t="s">
        <v>142</v>
      </c>
      <c r="E380" s="247" t="s">
        <v>1</v>
      </c>
      <c r="F380" s="248" t="s">
        <v>144</v>
      </c>
      <c r="G380" s="246"/>
      <c r="H380" s="249">
        <v>4.5</v>
      </c>
      <c r="I380" s="250"/>
      <c r="J380" s="246"/>
      <c r="K380" s="246"/>
      <c r="L380" s="251"/>
      <c r="M380" s="252"/>
      <c r="N380" s="253"/>
      <c r="O380" s="253"/>
      <c r="P380" s="253"/>
      <c r="Q380" s="253"/>
      <c r="R380" s="253"/>
      <c r="S380" s="253"/>
      <c r="T380" s="25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5" t="s">
        <v>142</v>
      </c>
      <c r="AU380" s="255" t="s">
        <v>83</v>
      </c>
      <c r="AV380" s="14" t="s">
        <v>89</v>
      </c>
      <c r="AW380" s="14" t="s">
        <v>31</v>
      </c>
      <c r="AX380" s="14" t="s">
        <v>79</v>
      </c>
      <c r="AY380" s="255" t="s">
        <v>135</v>
      </c>
    </row>
    <row r="381" s="2" customFormat="1" ht="16.5" customHeight="1">
      <c r="A381" s="38"/>
      <c r="B381" s="39"/>
      <c r="C381" s="219" t="s">
        <v>508</v>
      </c>
      <c r="D381" s="219" t="s">
        <v>137</v>
      </c>
      <c r="E381" s="220" t="s">
        <v>509</v>
      </c>
      <c r="F381" s="221" t="s">
        <v>510</v>
      </c>
      <c r="G381" s="222" t="s">
        <v>147</v>
      </c>
      <c r="H381" s="223">
        <v>4.5</v>
      </c>
      <c r="I381" s="224"/>
      <c r="J381" s="225">
        <f>ROUND(I381*H381,2)</f>
        <v>0</v>
      </c>
      <c r="K381" s="226"/>
      <c r="L381" s="44"/>
      <c r="M381" s="227" t="s">
        <v>1</v>
      </c>
      <c r="N381" s="228" t="s">
        <v>40</v>
      </c>
      <c r="O381" s="91"/>
      <c r="P381" s="229">
        <f>O381*H381</f>
        <v>0</v>
      </c>
      <c r="Q381" s="229">
        <v>0</v>
      </c>
      <c r="R381" s="229">
        <f>Q381*H381</f>
        <v>0</v>
      </c>
      <c r="S381" s="229">
        <v>0</v>
      </c>
      <c r="T381" s="230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31" t="s">
        <v>220</v>
      </c>
      <c r="AT381" s="231" t="s">
        <v>137</v>
      </c>
      <c r="AU381" s="231" t="s">
        <v>83</v>
      </c>
      <c r="AY381" s="17" t="s">
        <v>135</v>
      </c>
      <c r="BE381" s="232">
        <f>IF(N381="základní",J381,0)</f>
        <v>0</v>
      </c>
      <c r="BF381" s="232">
        <f>IF(N381="snížená",J381,0)</f>
        <v>0</v>
      </c>
      <c r="BG381" s="232">
        <f>IF(N381="zákl. přenesená",J381,0)</f>
        <v>0</v>
      </c>
      <c r="BH381" s="232">
        <f>IF(N381="sníž. přenesená",J381,0)</f>
        <v>0</v>
      </c>
      <c r="BI381" s="232">
        <f>IF(N381="nulová",J381,0)</f>
        <v>0</v>
      </c>
      <c r="BJ381" s="17" t="s">
        <v>83</v>
      </c>
      <c r="BK381" s="232">
        <f>ROUND(I381*H381,2)</f>
        <v>0</v>
      </c>
      <c r="BL381" s="17" t="s">
        <v>220</v>
      </c>
      <c r="BM381" s="231" t="s">
        <v>511</v>
      </c>
    </row>
    <row r="382" s="13" customFormat="1">
      <c r="A382" s="13"/>
      <c r="B382" s="233"/>
      <c r="C382" s="234"/>
      <c r="D382" s="235" t="s">
        <v>142</v>
      </c>
      <c r="E382" s="236" t="s">
        <v>1</v>
      </c>
      <c r="F382" s="237" t="s">
        <v>507</v>
      </c>
      <c r="G382" s="234"/>
      <c r="H382" s="238">
        <v>4.5</v>
      </c>
      <c r="I382" s="239"/>
      <c r="J382" s="234"/>
      <c r="K382" s="234"/>
      <c r="L382" s="240"/>
      <c r="M382" s="241"/>
      <c r="N382" s="242"/>
      <c r="O382" s="242"/>
      <c r="P382" s="242"/>
      <c r="Q382" s="242"/>
      <c r="R382" s="242"/>
      <c r="S382" s="242"/>
      <c r="T382" s="24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4" t="s">
        <v>142</v>
      </c>
      <c r="AU382" s="244" t="s">
        <v>83</v>
      </c>
      <c r="AV382" s="13" t="s">
        <v>83</v>
      </c>
      <c r="AW382" s="13" t="s">
        <v>31</v>
      </c>
      <c r="AX382" s="13" t="s">
        <v>74</v>
      </c>
      <c r="AY382" s="244" t="s">
        <v>135</v>
      </c>
    </row>
    <row r="383" s="14" customFormat="1">
      <c r="A383" s="14"/>
      <c r="B383" s="245"/>
      <c r="C383" s="246"/>
      <c r="D383" s="235" t="s">
        <v>142</v>
      </c>
      <c r="E383" s="247" t="s">
        <v>1</v>
      </c>
      <c r="F383" s="248" t="s">
        <v>144</v>
      </c>
      <c r="G383" s="246"/>
      <c r="H383" s="249">
        <v>4.5</v>
      </c>
      <c r="I383" s="250"/>
      <c r="J383" s="246"/>
      <c r="K383" s="246"/>
      <c r="L383" s="251"/>
      <c r="M383" s="252"/>
      <c r="N383" s="253"/>
      <c r="O383" s="253"/>
      <c r="P383" s="253"/>
      <c r="Q383" s="253"/>
      <c r="R383" s="253"/>
      <c r="S383" s="253"/>
      <c r="T383" s="25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5" t="s">
        <v>142</v>
      </c>
      <c r="AU383" s="255" t="s">
        <v>83</v>
      </c>
      <c r="AV383" s="14" t="s">
        <v>89</v>
      </c>
      <c r="AW383" s="14" t="s">
        <v>31</v>
      </c>
      <c r="AX383" s="14" t="s">
        <v>79</v>
      </c>
      <c r="AY383" s="255" t="s">
        <v>135</v>
      </c>
    </row>
    <row r="384" s="2" customFormat="1" ht="24.15" customHeight="1">
      <c r="A384" s="38"/>
      <c r="B384" s="39"/>
      <c r="C384" s="219" t="s">
        <v>512</v>
      </c>
      <c r="D384" s="219" t="s">
        <v>137</v>
      </c>
      <c r="E384" s="220" t="s">
        <v>513</v>
      </c>
      <c r="F384" s="221" t="s">
        <v>514</v>
      </c>
      <c r="G384" s="222" t="s">
        <v>147</v>
      </c>
      <c r="H384" s="223">
        <v>4.5</v>
      </c>
      <c r="I384" s="224"/>
      <c r="J384" s="225">
        <f>ROUND(I384*H384,2)</f>
        <v>0</v>
      </c>
      <c r="K384" s="226"/>
      <c r="L384" s="44"/>
      <c r="M384" s="227" t="s">
        <v>1</v>
      </c>
      <c r="N384" s="228" t="s">
        <v>40</v>
      </c>
      <c r="O384" s="91"/>
      <c r="P384" s="229">
        <f>O384*H384</f>
        <v>0</v>
      </c>
      <c r="Q384" s="229">
        <v>0.00017000000000000001</v>
      </c>
      <c r="R384" s="229">
        <f>Q384*H384</f>
        <v>0.00076500000000000005</v>
      </c>
      <c r="S384" s="229">
        <v>0</v>
      </c>
      <c r="T384" s="230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31" t="s">
        <v>220</v>
      </c>
      <c r="AT384" s="231" t="s">
        <v>137</v>
      </c>
      <c r="AU384" s="231" t="s">
        <v>83</v>
      </c>
      <c r="AY384" s="17" t="s">
        <v>135</v>
      </c>
      <c r="BE384" s="232">
        <f>IF(N384="základní",J384,0)</f>
        <v>0</v>
      </c>
      <c r="BF384" s="232">
        <f>IF(N384="snížená",J384,0)</f>
        <v>0</v>
      </c>
      <c r="BG384" s="232">
        <f>IF(N384="zákl. přenesená",J384,0)</f>
        <v>0</v>
      </c>
      <c r="BH384" s="232">
        <f>IF(N384="sníž. přenesená",J384,0)</f>
        <v>0</v>
      </c>
      <c r="BI384" s="232">
        <f>IF(N384="nulová",J384,0)</f>
        <v>0</v>
      </c>
      <c r="BJ384" s="17" t="s">
        <v>83</v>
      </c>
      <c r="BK384" s="232">
        <f>ROUND(I384*H384,2)</f>
        <v>0</v>
      </c>
      <c r="BL384" s="17" t="s">
        <v>220</v>
      </c>
      <c r="BM384" s="231" t="s">
        <v>515</v>
      </c>
    </row>
    <row r="385" s="13" customFormat="1">
      <c r="A385" s="13"/>
      <c r="B385" s="233"/>
      <c r="C385" s="234"/>
      <c r="D385" s="235" t="s">
        <v>142</v>
      </c>
      <c r="E385" s="236" t="s">
        <v>1</v>
      </c>
      <c r="F385" s="237" t="s">
        <v>507</v>
      </c>
      <c r="G385" s="234"/>
      <c r="H385" s="238">
        <v>4.5</v>
      </c>
      <c r="I385" s="239"/>
      <c r="J385" s="234"/>
      <c r="K385" s="234"/>
      <c r="L385" s="240"/>
      <c r="M385" s="241"/>
      <c r="N385" s="242"/>
      <c r="O385" s="242"/>
      <c r="P385" s="242"/>
      <c r="Q385" s="242"/>
      <c r="R385" s="242"/>
      <c r="S385" s="242"/>
      <c r="T385" s="24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4" t="s">
        <v>142</v>
      </c>
      <c r="AU385" s="244" t="s">
        <v>83</v>
      </c>
      <c r="AV385" s="13" t="s">
        <v>83</v>
      </c>
      <c r="AW385" s="13" t="s">
        <v>31</v>
      </c>
      <c r="AX385" s="13" t="s">
        <v>74</v>
      </c>
      <c r="AY385" s="244" t="s">
        <v>135</v>
      </c>
    </row>
    <row r="386" s="14" customFormat="1">
      <c r="A386" s="14"/>
      <c r="B386" s="245"/>
      <c r="C386" s="246"/>
      <c r="D386" s="235" t="s">
        <v>142</v>
      </c>
      <c r="E386" s="247" t="s">
        <v>1</v>
      </c>
      <c r="F386" s="248" t="s">
        <v>144</v>
      </c>
      <c r="G386" s="246"/>
      <c r="H386" s="249">
        <v>4.5</v>
      </c>
      <c r="I386" s="250"/>
      <c r="J386" s="246"/>
      <c r="K386" s="246"/>
      <c r="L386" s="251"/>
      <c r="M386" s="252"/>
      <c r="N386" s="253"/>
      <c r="O386" s="253"/>
      <c r="P386" s="253"/>
      <c r="Q386" s="253"/>
      <c r="R386" s="253"/>
      <c r="S386" s="253"/>
      <c r="T386" s="25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5" t="s">
        <v>142</v>
      </c>
      <c r="AU386" s="255" t="s">
        <v>83</v>
      </c>
      <c r="AV386" s="14" t="s">
        <v>89</v>
      </c>
      <c r="AW386" s="14" t="s">
        <v>31</v>
      </c>
      <c r="AX386" s="14" t="s">
        <v>79</v>
      </c>
      <c r="AY386" s="255" t="s">
        <v>135</v>
      </c>
    </row>
    <row r="387" s="2" customFormat="1" ht="24.15" customHeight="1">
      <c r="A387" s="38"/>
      <c r="B387" s="39"/>
      <c r="C387" s="219" t="s">
        <v>516</v>
      </c>
      <c r="D387" s="219" t="s">
        <v>137</v>
      </c>
      <c r="E387" s="220" t="s">
        <v>517</v>
      </c>
      <c r="F387" s="221" t="s">
        <v>518</v>
      </c>
      <c r="G387" s="222" t="s">
        <v>147</v>
      </c>
      <c r="H387" s="223">
        <v>4.5</v>
      </c>
      <c r="I387" s="224"/>
      <c r="J387" s="225">
        <f>ROUND(I387*H387,2)</f>
        <v>0</v>
      </c>
      <c r="K387" s="226"/>
      <c r="L387" s="44"/>
      <c r="M387" s="227" t="s">
        <v>1</v>
      </c>
      <c r="N387" s="228" t="s">
        <v>40</v>
      </c>
      <c r="O387" s="91"/>
      <c r="P387" s="229">
        <f>O387*H387</f>
        <v>0</v>
      </c>
      <c r="Q387" s="229">
        <v>0.00017000000000000001</v>
      </c>
      <c r="R387" s="229">
        <f>Q387*H387</f>
        <v>0.00076500000000000005</v>
      </c>
      <c r="S387" s="229">
        <v>0</v>
      </c>
      <c r="T387" s="230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31" t="s">
        <v>220</v>
      </c>
      <c r="AT387" s="231" t="s">
        <v>137</v>
      </c>
      <c r="AU387" s="231" t="s">
        <v>83</v>
      </c>
      <c r="AY387" s="17" t="s">
        <v>135</v>
      </c>
      <c r="BE387" s="232">
        <f>IF(N387="základní",J387,0)</f>
        <v>0</v>
      </c>
      <c r="BF387" s="232">
        <f>IF(N387="snížená",J387,0)</f>
        <v>0</v>
      </c>
      <c r="BG387" s="232">
        <f>IF(N387="zákl. přenesená",J387,0)</f>
        <v>0</v>
      </c>
      <c r="BH387" s="232">
        <f>IF(N387="sníž. přenesená",J387,0)</f>
        <v>0</v>
      </c>
      <c r="BI387" s="232">
        <f>IF(N387="nulová",J387,0)</f>
        <v>0</v>
      </c>
      <c r="BJ387" s="17" t="s">
        <v>83</v>
      </c>
      <c r="BK387" s="232">
        <f>ROUND(I387*H387,2)</f>
        <v>0</v>
      </c>
      <c r="BL387" s="17" t="s">
        <v>220</v>
      </c>
      <c r="BM387" s="231" t="s">
        <v>519</v>
      </c>
    </row>
    <row r="388" s="13" customFormat="1">
      <c r="A388" s="13"/>
      <c r="B388" s="233"/>
      <c r="C388" s="234"/>
      <c r="D388" s="235" t="s">
        <v>142</v>
      </c>
      <c r="E388" s="236" t="s">
        <v>1</v>
      </c>
      <c r="F388" s="237" t="s">
        <v>507</v>
      </c>
      <c r="G388" s="234"/>
      <c r="H388" s="238">
        <v>4.5</v>
      </c>
      <c r="I388" s="239"/>
      <c r="J388" s="234"/>
      <c r="K388" s="234"/>
      <c r="L388" s="240"/>
      <c r="M388" s="241"/>
      <c r="N388" s="242"/>
      <c r="O388" s="242"/>
      <c r="P388" s="242"/>
      <c r="Q388" s="242"/>
      <c r="R388" s="242"/>
      <c r="S388" s="242"/>
      <c r="T388" s="24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4" t="s">
        <v>142</v>
      </c>
      <c r="AU388" s="244" t="s">
        <v>83</v>
      </c>
      <c r="AV388" s="13" t="s">
        <v>83</v>
      </c>
      <c r="AW388" s="13" t="s">
        <v>31</v>
      </c>
      <c r="AX388" s="13" t="s">
        <v>74</v>
      </c>
      <c r="AY388" s="244" t="s">
        <v>135</v>
      </c>
    </row>
    <row r="389" s="14" customFormat="1">
      <c r="A389" s="14"/>
      <c r="B389" s="245"/>
      <c r="C389" s="246"/>
      <c r="D389" s="235" t="s">
        <v>142</v>
      </c>
      <c r="E389" s="247" t="s">
        <v>1</v>
      </c>
      <c r="F389" s="248" t="s">
        <v>144</v>
      </c>
      <c r="G389" s="246"/>
      <c r="H389" s="249">
        <v>4.5</v>
      </c>
      <c r="I389" s="250"/>
      <c r="J389" s="246"/>
      <c r="K389" s="246"/>
      <c r="L389" s="251"/>
      <c r="M389" s="252"/>
      <c r="N389" s="253"/>
      <c r="O389" s="253"/>
      <c r="P389" s="253"/>
      <c r="Q389" s="253"/>
      <c r="R389" s="253"/>
      <c r="S389" s="253"/>
      <c r="T389" s="25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5" t="s">
        <v>142</v>
      </c>
      <c r="AU389" s="255" t="s">
        <v>83</v>
      </c>
      <c r="AV389" s="14" t="s">
        <v>89</v>
      </c>
      <c r="AW389" s="14" t="s">
        <v>31</v>
      </c>
      <c r="AX389" s="14" t="s">
        <v>79</v>
      </c>
      <c r="AY389" s="255" t="s">
        <v>135</v>
      </c>
    </row>
    <row r="390" s="2" customFormat="1" ht="24.15" customHeight="1">
      <c r="A390" s="38"/>
      <c r="B390" s="39"/>
      <c r="C390" s="219" t="s">
        <v>520</v>
      </c>
      <c r="D390" s="219" t="s">
        <v>137</v>
      </c>
      <c r="E390" s="220" t="s">
        <v>521</v>
      </c>
      <c r="F390" s="221" t="s">
        <v>522</v>
      </c>
      <c r="G390" s="222" t="s">
        <v>147</v>
      </c>
      <c r="H390" s="223">
        <v>4.5</v>
      </c>
      <c r="I390" s="224"/>
      <c r="J390" s="225">
        <f>ROUND(I390*H390,2)</f>
        <v>0</v>
      </c>
      <c r="K390" s="226"/>
      <c r="L390" s="44"/>
      <c r="M390" s="227" t="s">
        <v>1</v>
      </c>
      <c r="N390" s="228" t="s">
        <v>40</v>
      </c>
      <c r="O390" s="91"/>
      <c r="P390" s="229">
        <f>O390*H390</f>
        <v>0</v>
      </c>
      <c r="Q390" s="229">
        <v>0.00017000000000000001</v>
      </c>
      <c r="R390" s="229">
        <f>Q390*H390</f>
        <v>0.00076500000000000005</v>
      </c>
      <c r="S390" s="229">
        <v>0</v>
      </c>
      <c r="T390" s="230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31" t="s">
        <v>220</v>
      </c>
      <c r="AT390" s="231" t="s">
        <v>137</v>
      </c>
      <c r="AU390" s="231" t="s">
        <v>83</v>
      </c>
      <c r="AY390" s="17" t="s">
        <v>135</v>
      </c>
      <c r="BE390" s="232">
        <f>IF(N390="základní",J390,0)</f>
        <v>0</v>
      </c>
      <c r="BF390" s="232">
        <f>IF(N390="snížená",J390,0)</f>
        <v>0</v>
      </c>
      <c r="BG390" s="232">
        <f>IF(N390="zákl. přenesená",J390,0)</f>
        <v>0</v>
      </c>
      <c r="BH390" s="232">
        <f>IF(N390="sníž. přenesená",J390,0)</f>
        <v>0</v>
      </c>
      <c r="BI390" s="232">
        <f>IF(N390="nulová",J390,0)</f>
        <v>0</v>
      </c>
      <c r="BJ390" s="17" t="s">
        <v>83</v>
      </c>
      <c r="BK390" s="232">
        <f>ROUND(I390*H390,2)</f>
        <v>0</v>
      </c>
      <c r="BL390" s="17" t="s">
        <v>220</v>
      </c>
      <c r="BM390" s="231" t="s">
        <v>523</v>
      </c>
    </row>
    <row r="391" s="13" customFormat="1">
      <c r="A391" s="13"/>
      <c r="B391" s="233"/>
      <c r="C391" s="234"/>
      <c r="D391" s="235" t="s">
        <v>142</v>
      </c>
      <c r="E391" s="236" t="s">
        <v>1</v>
      </c>
      <c r="F391" s="237" t="s">
        <v>507</v>
      </c>
      <c r="G391" s="234"/>
      <c r="H391" s="238">
        <v>4.5</v>
      </c>
      <c r="I391" s="239"/>
      <c r="J391" s="234"/>
      <c r="K391" s="234"/>
      <c r="L391" s="240"/>
      <c r="M391" s="241"/>
      <c r="N391" s="242"/>
      <c r="O391" s="242"/>
      <c r="P391" s="242"/>
      <c r="Q391" s="242"/>
      <c r="R391" s="242"/>
      <c r="S391" s="242"/>
      <c r="T391" s="24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4" t="s">
        <v>142</v>
      </c>
      <c r="AU391" s="244" t="s">
        <v>83</v>
      </c>
      <c r="AV391" s="13" t="s">
        <v>83</v>
      </c>
      <c r="AW391" s="13" t="s">
        <v>31</v>
      </c>
      <c r="AX391" s="13" t="s">
        <v>74</v>
      </c>
      <c r="AY391" s="244" t="s">
        <v>135</v>
      </c>
    </row>
    <row r="392" s="14" customFormat="1">
      <c r="A392" s="14"/>
      <c r="B392" s="245"/>
      <c r="C392" s="246"/>
      <c r="D392" s="235" t="s">
        <v>142</v>
      </c>
      <c r="E392" s="247" t="s">
        <v>1</v>
      </c>
      <c r="F392" s="248" t="s">
        <v>144</v>
      </c>
      <c r="G392" s="246"/>
      <c r="H392" s="249">
        <v>4.5</v>
      </c>
      <c r="I392" s="250"/>
      <c r="J392" s="246"/>
      <c r="K392" s="246"/>
      <c r="L392" s="251"/>
      <c r="M392" s="252"/>
      <c r="N392" s="253"/>
      <c r="O392" s="253"/>
      <c r="P392" s="253"/>
      <c r="Q392" s="253"/>
      <c r="R392" s="253"/>
      <c r="S392" s="253"/>
      <c r="T392" s="25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5" t="s">
        <v>142</v>
      </c>
      <c r="AU392" s="255" t="s">
        <v>83</v>
      </c>
      <c r="AV392" s="14" t="s">
        <v>89</v>
      </c>
      <c r="AW392" s="14" t="s">
        <v>31</v>
      </c>
      <c r="AX392" s="14" t="s">
        <v>79</v>
      </c>
      <c r="AY392" s="255" t="s">
        <v>135</v>
      </c>
    </row>
    <row r="393" s="12" customFormat="1" ht="22.8" customHeight="1">
      <c r="A393" s="12"/>
      <c r="B393" s="203"/>
      <c r="C393" s="204"/>
      <c r="D393" s="205" t="s">
        <v>73</v>
      </c>
      <c r="E393" s="217" t="s">
        <v>524</v>
      </c>
      <c r="F393" s="217" t="s">
        <v>525</v>
      </c>
      <c r="G393" s="204"/>
      <c r="H393" s="204"/>
      <c r="I393" s="207"/>
      <c r="J393" s="218">
        <f>BK393</f>
        <v>0</v>
      </c>
      <c r="K393" s="204"/>
      <c r="L393" s="209"/>
      <c r="M393" s="210"/>
      <c r="N393" s="211"/>
      <c r="O393" s="211"/>
      <c r="P393" s="212">
        <f>SUM(P394:P421)</f>
        <v>0</v>
      </c>
      <c r="Q393" s="211"/>
      <c r="R393" s="212">
        <f>SUM(R394:R421)</f>
        <v>0.014745033600000001</v>
      </c>
      <c r="S393" s="211"/>
      <c r="T393" s="213">
        <f>SUM(T394:T421)</f>
        <v>0.0018809999999999996</v>
      </c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R393" s="214" t="s">
        <v>83</v>
      </c>
      <c r="AT393" s="215" t="s">
        <v>73</v>
      </c>
      <c r="AU393" s="215" t="s">
        <v>79</v>
      </c>
      <c r="AY393" s="214" t="s">
        <v>135</v>
      </c>
      <c r="BK393" s="216">
        <f>SUM(BK394:BK421)</f>
        <v>0</v>
      </c>
    </row>
    <row r="394" s="2" customFormat="1" ht="24.15" customHeight="1">
      <c r="A394" s="38"/>
      <c r="B394" s="39"/>
      <c r="C394" s="219" t="s">
        <v>526</v>
      </c>
      <c r="D394" s="219" t="s">
        <v>137</v>
      </c>
      <c r="E394" s="220" t="s">
        <v>527</v>
      </c>
      <c r="F394" s="221" t="s">
        <v>528</v>
      </c>
      <c r="G394" s="222" t="s">
        <v>147</v>
      </c>
      <c r="H394" s="223">
        <v>47.256</v>
      </c>
      <c r="I394" s="224"/>
      <c r="J394" s="225">
        <f>ROUND(I394*H394,2)</f>
        <v>0</v>
      </c>
      <c r="K394" s="226"/>
      <c r="L394" s="44"/>
      <c r="M394" s="227" t="s">
        <v>1</v>
      </c>
      <c r="N394" s="228" t="s">
        <v>40</v>
      </c>
      <c r="O394" s="91"/>
      <c r="P394" s="229">
        <f>O394*H394</f>
        <v>0</v>
      </c>
      <c r="Q394" s="229">
        <v>0</v>
      </c>
      <c r="R394" s="229">
        <f>Q394*H394</f>
        <v>0</v>
      </c>
      <c r="S394" s="229">
        <v>0</v>
      </c>
      <c r="T394" s="230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31" t="s">
        <v>220</v>
      </c>
      <c r="AT394" s="231" t="s">
        <v>137</v>
      </c>
      <c r="AU394" s="231" t="s">
        <v>83</v>
      </c>
      <c r="AY394" s="17" t="s">
        <v>135</v>
      </c>
      <c r="BE394" s="232">
        <f>IF(N394="základní",J394,0)</f>
        <v>0</v>
      </c>
      <c r="BF394" s="232">
        <f>IF(N394="snížená",J394,0)</f>
        <v>0</v>
      </c>
      <c r="BG394" s="232">
        <f>IF(N394="zákl. přenesená",J394,0)</f>
        <v>0</v>
      </c>
      <c r="BH394" s="232">
        <f>IF(N394="sníž. přenesená",J394,0)</f>
        <v>0</v>
      </c>
      <c r="BI394" s="232">
        <f>IF(N394="nulová",J394,0)</f>
        <v>0</v>
      </c>
      <c r="BJ394" s="17" t="s">
        <v>83</v>
      </c>
      <c r="BK394" s="232">
        <f>ROUND(I394*H394,2)</f>
        <v>0</v>
      </c>
      <c r="BL394" s="17" t="s">
        <v>220</v>
      </c>
      <c r="BM394" s="231" t="s">
        <v>529</v>
      </c>
    </row>
    <row r="395" s="13" customFormat="1">
      <c r="A395" s="13"/>
      <c r="B395" s="233"/>
      <c r="C395" s="234"/>
      <c r="D395" s="235" t="s">
        <v>142</v>
      </c>
      <c r="E395" s="236" t="s">
        <v>1</v>
      </c>
      <c r="F395" s="237" t="s">
        <v>530</v>
      </c>
      <c r="G395" s="234"/>
      <c r="H395" s="238">
        <v>26.399999999999999</v>
      </c>
      <c r="I395" s="239"/>
      <c r="J395" s="234"/>
      <c r="K395" s="234"/>
      <c r="L395" s="240"/>
      <c r="M395" s="241"/>
      <c r="N395" s="242"/>
      <c r="O395" s="242"/>
      <c r="P395" s="242"/>
      <c r="Q395" s="242"/>
      <c r="R395" s="242"/>
      <c r="S395" s="242"/>
      <c r="T395" s="24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4" t="s">
        <v>142</v>
      </c>
      <c r="AU395" s="244" t="s">
        <v>83</v>
      </c>
      <c r="AV395" s="13" t="s">
        <v>83</v>
      </c>
      <c r="AW395" s="13" t="s">
        <v>31</v>
      </c>
      <c r="AX395" s="13" t="s">
        <v>74</v>
      </c>
      <c r="AY395" s="244" t="s">
        <v>135</v>
      </c>
    </row>
    <row r="396" s="13" customFormat="1">
      <c r="A396" s="13"/>
      <c r="B396" s="233"/>
      <c r="C396" s="234"/>
      <c r="D396" s="235" t="s">
        <v>142</v>
      </c>
      <c r="E396" s="236" t="s">
        <v>1</v>
      </c>
      <c r="F396" s="237" t="s">
        <v>181</v>
      </c>
      <c r="G396" s="234"/>
      <c r="H396" s="238">
        <v>0.29999999999999999</v>
      </c>
      <c r="I396" s="239"/>
      <c r="J396" s="234"/>
      <c r="K396" s="234"/>
      <c r="L396" s="240"/>
      <c r="M396" s="241"/>
      <c r="N396" s="242"/>
      <c r="O396" s="242"/>
      <c r="P396" s="242"/>
      <c r="Q396" s="242"/>
      <c r="R396" s="242"/>
      <c r="S396" s="242"/>
      <c r="T396" s="24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4" t="s">
        <v>142</v>
      </c>
      <c r="AU396" s="244" t="s">
        <v>83</v>
      </c>
      <c r="AV396" s="13" t="s">
        <v>83</v>
      </c>
      <c r="AW396" s="13" t="s">
        <v>31</v>
      </c>
      <c r="AX396" s="13" t="s">
        <v>74</v>
      </c>
      <c r="AY396" s="244" t="s">
        <v>135</v>
      </c>
    </row>
    <row r="397" s="13" customFormat="1">
      <c r="A397" s="13"/>
      <c r="B397" s="233"/>
      <c r="C397" s="234"/>
      <c r="D397" s="235" t="s">
        <v>142</v>
      </c>
      <c r="E397" s="236" t="s">
        <v>1</v>
      </c>
      <c r="F397" s="237" t="s">
        <v>182</v>
      </c>
      <c r="G397" s="234"/>
      <c r="H397" s="238">
        <v>0.47999999999999998</v>
      </c>
      <c r="I397" s="239"/>
      <c r="J397" s="234"/>
      <c r="K397" s="234"/>
      <c r="L397" s="240"/>
      <c r="M397" s="241"/>
      <c r="N397" s="242"/>
      <c r="O397" s="242"/>
      <c r="P397" s="242"/>
      <c r="Q397" s="242"/>
      <c r="R397" s="242"/>
      <c r="S397" s="242"/>
      <c r="T397" s="24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4" t="s">
        <v>142</v>
      </c>
      <c r="AU397" s="244" t="s">
        <v>83</v>
      </c>
      <c r="AV397" s="13" t="s">
        <v>83</v>
      </c>
      <c r="AW397" s="13" t="s">
        <v>31</v>
      </c>
      <c r="AX397" s="13" t="s">
        <v>74</v>
      </c>
      <c r="AY397" s="244" t="s">
        <v>135</v>
      </c>
    </row>
    <row r="398" s="13" customFormat="1">
      <c r="A398" s="13"/>
      <c r="B398" s="233"/>
      <c r="C398" s="234"/>
      <c r="D398" s="235" t="s">
        <v>142</v>
      </c>
      <c r="E398" s="236" t="s">
        <v>1</v>
      </c>
      <c r="F398" s="237" t="s">
        <v>372</v>
      </c>
      <c r="G398" s="234"/>
      <c r="H398" s="238">
        <v>3.23</v>
      </c>
      <c r="I398" s="239"/>
      <c r="J398" s="234"/>
      <c r="K398" s="234"/>
      <c r="L398" s="240"/>
      <c r="M398" s="241"/>
      <c r="N398" s="242"/>
      <c r="O398" s="242"/>
      <c r="P398" s="242"/>
      <c r="Q398" s="242"/>
      <c r="R398" s="242"/>
      <c r="S398" s="242"/>
      <c r="T398" s="24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4" t="s">
        <v>142</v>
      </c>
      <c r="AU398" s="244" t="s">
        <v>83</v>
      </c>
      <c r="AV398" s="13" t="s">
        <v>83</v>
      </c>
      <c r="AW398" s="13" t="s">
        <v>31</v>
      </c>
      <c r="AX398" s="13" t="s">
        <v>74</v>
      </c>
      <c r="AY398" s="244" t="s">
        <v>135</v>
      </c>
    </row>
    <row r="399" s="13" customFormat="1">
      <c r="A399" s="13"/>
      <c r="B399" s="233"/>
      <c r="C399" s="234"/>
      <c r="D399" s="235" t="s">
        <v>142</v>
      </c>
      <c r="E399" s="236" t="s">
        <v>1</v>
      </c>
      <c r="F399" s="237" t="s">
        <v>373</v>
      </c>
      <c r="G399" s="234"/>
      <c r="H399" s="238">
        <v>2.0859999999999999</v>
      </c>
      <c r="I399" s="239"/>
      <c r="J399" s="234"/>
      <c r="K399" s="234"/>
      <c r="L399" s="240"/>
      <c r="M399" s="241"/>
      <c r="N399" s="242"/>
      <c r="O399" s="242"/>
      <c r="P399" s="242"/>
      <c r="Q399" s="242"/>
      <c r="R399" s="242"/>
      <c r="S399" s="242"/>
      <c r="T399" s="24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4" t="s">
        <v>142</v>
      </c>
      <c r="AU399" s="244" t="s">
        <v>83</v>
      </c>
      <c r="AV399" s="13" t="s">
        <v>83</v>
      </c>
      <c r="AW399" s="13" t="s">
        <v>31</v>
      </c>
      <c r="AX399" s="13" t="s">
        <v>74</v>
      </c>
      <c r="AY399" s="244" t="s">
        <v>135</v>
      </c>
    </row>
    <row r="400" s="13" customFormat="1">
      <c r="A400" s="13"/>
      <c r="B400" s="233"/>
      <c r="C400" s="234"/>
      <c r="D400" s="235" t="s">
        <v>142</v>
      </c>
      <c r="E400" s="236" t="s">
        <v>1</v>
      </c>
      <c r="F400" s="237" t="s">
        <v>379</v>
      </c>
      <c r="G400" s="234"/>
      <c r="H400" s="238">
        <v>3</v>
      </c>
      <c r="I400" s="239"/>
      <c r="J400" s="234"/>
      <c r="K400" s="234"/>
      <c r="L400" s="240"/>
      <c r="M400" s="241"/>
      <c r="N400" s="242"/>
      <c r="O400" s="242"/>
      <c r="P400" s="242"/>
      <c r="Q400" s="242"/>
      <c r="R400" s="242"/>
      <c r="S400" s="242"/>
      <c r="T400" s="24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4" t="s">
        <v>142</v>
      </c>
      <c r="AU400" s="244" t="s">
        <v>83</v>
      </c>
      <c r="AV400" s="13" t="s">
        <v>83</v>
      </c>
      <c r="AW400" s="13" t="s">
        <v>31</v>
      </c>
      <c r="AX400" s="13" t="s">
        <v>74</v>
      </c>
      <c r="AY400" s="244" t="s">
        <v>135</v>
      </c>
    </row>
    <row r="401" s="13" customFormat="1">
      <c r="A401" s="13"/>
      <c r="B401" s="233"/>
      <c r="C401" s="234"/>
      <c r="D401" s="235" t="s">
        <v>142</v>
      </c>
      <c r="E401" s="236" t="s">
        <v>1</v>
      </c>
      <c r="F401" s="237" t="s">
        <v>183</v>
      </c>
      <c r="G401" s="234"/>
      <c r="H401" s="238">
        <v>11.76</v>
      </c>
      <c r="I401" s="239"/>
      <c r="J401" s="234"/>
      <c r="K401" s="234"/>
      <c r="L401" s="240"/>
      <c r="M401" s="241"/>
      <c r="N401" s="242"/>
      <c r="O401" s="242"/>
      <c r="P401" s="242"/>
      <c r="Q401" s="242"/>
      <c r="R401" s="242"/>
      <c r="S401" s="242"/>
      <c r="T401" s="24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4" t="s">
        <v>142</v>
      </c>
      <c r="AU401" s="244" t="s">
        <v>83</v>
      </c>
      <c r="AV401" s="13" t="s">
        <v>83</v>
      </c>
      <c r="AW401" s="13" t="s">
        <v>31</v>
      </c>
      <c r="AX401" s="13" t="s">
        <v>74</v>
      </c>
      <c r="AY401" s="244" t="s">
        <v>135</v>
      </c>
    </row>
    <row r="402" s="14" customFormat="1">
      <c r="A402" s="14"/>
      <c r="B402" s="245"/>
      <c r="C402" s="246"/>
      <c r="D402" s="235" t="s">
        <v>142</v>
      </c>
      <c r="E402" s="247" t="s">
        <v>1</v>
      </c>
      <c r="F402" s="248" t="s">
        <v>144</v>
      </c>
      <c r="G402" s="246"/>
      <c r="H402" s="249">
        <v>47.256</v>
      </c>
      <c r="I402" s="250"/>
      <c r="J402" s="246"/>
      <c r="K402" s="246"/>
      <c r="L402" s="251"/>
      <c r="M402" s="252"/>
      <c r="N402" s="253"/>
      <c r="O402" s="253"/>
      <c r="P402" s="253"/>
      <c r="Q402" s="253"/>
      <c r="R402" s="253"/>
      <c r="S402" s="253"/>
      <c r="T402" s="25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5" t="s">
        <v>142</v>
      </c>
      <c r="AU402" s="255" t="s">
        <v>83</v>
      </c>
      <c r="AV402" s="14" t="s">
        <v>89</v>
      </c>
      <c r="AW402" s="14" t="s">
        <v>31</v>
      </c>
      <c r="AX402" s="14" t="s">
        <v>79</v>
      </c>
      <c r="AY402" s="255" t="s">
        <v>135</v>
      </c>
    </row>
    <row r="403" s="2" customFormat="1" ht="24.15" customHeight="1">
      <c r="A403" s="38"/>
      <c r="B403" s="39"/>
      <c r="C403" s="219" t="s">
        <v>531</v>
      </c>
      <c r="D403" s="219" t="s">
        <v>137</v>
      </c>
      <c r="E403" s="220" t="s">
        <v>532</v>
      </c>
      <c r="F403" s="221" t="s">
        <v>533</v>
      </c>
      <c r="G403" s="222" t="s">
        <v>147</v>
      </c>
      <c r="H403" s="223">
        <v>12.539999999999999</v>
      </c>
      <c r="I403" s="224"/>
      <c r="J403" s="225">
        <f>ROUND(I403*H403,2)</f>
        <v>0</v>
      </c>
      <c r="K403" s="226"/>
      <c r="L403" s="44"/>
      <c r="M403" s="227" t="s">
        <v>1</v>
      </c>
      <c r="N403" s="228" t="s">
        <v>40</v>
      </c>
      <c r="O403" s="91"/>
      <c r="P403" s="229">
        <f>O403*H403</f>
        <v>0</v>
      </c>
      <c r="Q403" s="229">
        <v>2.08E-06</v>
      </c>
      <c r="R403" s="229">
        <f>Q403*H403</f>
        <v>2.6083199999999998E-05</v>
      </c>
      <c r="S403" s="229">
        <v>0.00014999999999999999</v>
      </c>
      <c r="T403" s="230">
        <f>S403*H403</f>
        <v>0.0018809999999999996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31" t="s">
        <v>220</v>
      </c>
      <c r="AT403" s="231" t="s">
        <v>137</v>
      </c>
      <c r="AU403" s="231" t="s">
        <v>83</v>
      </c>
      <c r="AY403" s="17" t="s">
        <v>135</v>
      </c>
      <c r="BE403" s="232">
        <f>IF(N403="základní",J403,0)</f>
        <v>0</v>
      </c>
      <c r="BF403" s="232">
        <f>IF(N403="snížená",J403,0)</f>
        <v>0</v>
      </c>
      <c r="BG403" s="232">
        <f>IF(N403="zákl. přenesená",J403,0)</f>
        <v>0</v>
      </c>
      <c r="BH403" s="232">
        <f>IF(N403="sníž. přenesená",J403,0)</f>
        <v>0</v>
      </c>
      <c r="BI403" s="232">
        <f>IF(N403="nulová",J403,0)</f>
        <v>0</v>
      </c>
      <c r="BJ403" s="17" t="s">
        <v>83</v>
      </c>
      <c r="BK403" s="232">
        <f>ROUND(I403*H403,2)</f>
        <v>0</v>
      </c>
      <c r="BL403" s="17" t="s">
        <v>220</v>
      </c>
      <c r="BM403" s="231" t="s">
        <v>534</v>
      </c>
    </row>
    <row r="404" s="13" customFormat="1">
      <c r="A404" s="13"/>
      <c r="B404" s="233"/>
      <c r="C404" s="234"/>
      <c r="D404" s="235" t="s">
        <v>142</v>
      </c>
      <c r="E404" s="236" t="s">
        <v>1</v>
      </c>
      <c r="F404" s="237" t="s">
        <v>181</v>
      </c>
      <c r="G404" s="234"/>
      <c r="H404" s="238">
        <v>0.29999999999999999</v>
      </c>
      <c r="I404" s="239"/>
      <c r="J404" s="234"/>
      <c r="K404" s="234"/>
      <c r="L404" s="240"/>
      <c r="M404" s="241"/>
      <c r="N404" s="242"/>
      <c r="O404" s="242"/>
      <c r="P404" s="242"/>
      <c r="Q404" s="242"/>
      <c r="R404" s="242"/>
      <c r="S404" s="242"/>
      <c r="T404" s="24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4" t="s">
        <v>142</v>
      </c>
      <c r="AU404" s="244" t="s">
        <v>83</v>
      </c>
      <c r="AV404" s="13" t="s">
        <v>83</v>
      </c>
      <c r="AW404" s="13" t="s">
        <v>31</v>
      </c>
      <c r="AX404" s="13" t="s">
        <v>74</v>
      </c>
      <c r="AY404" s="244" t="s">
        <v>135</v>
      </c>
    </row>
    <row r="405" s="13" customFormat="1">
      <c r="A405" s="13"/>
      <c r="B405" s="233"/>
      <c r="C405" s="234"/>
      <c r="D405" s="235" t="s">
        <v>142</v>
      </c>
      <c r="E405" s="236" t="s">
        <v>1</v>
      </c>
      <c r="F405" s="237" t="s">
        <v>182</v>
      </c>
      <c r="G405" s="234"/>
      <c r="H405" s="238">
        <v>0.47999999999999998</v>
      </c>
      <c r="I405" s="239"/>
      <c r="J405" s="234"/>
      <c r="K405" s="234"/>
      <c r="L405" s="240"/>
      <c r="M405" s="241"/>
      <c r="N405" s="242"/>
      <c r="O405" s="242"/>
      <c r="P405" s="242"/>
      <c r="Q405" s="242"/>
      <c r="R405" s="242"/>
      <c r="S405" s="242"/>
      <c r="T405" s="24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4" t="s">
        <v>142</v>
      </c>
      <c r="AU405" s="244" t="s">
        <v>83</v>
      </c>
      <c r="AV405" s="13" t="s">
        <v>83</v>
      </c>
      <c r="AW405" s="13" t="s">
        <v>31</v>
      </c>
      <c r="AX405" s="13" t="s">
        <v>74</v>
      </c>
      <c r="AY405" s="244" t="s">
        <v>135</v>
      </c>
    </row>
    <row r="406" s="13" customFormat="1">
      <c r="A406" s="13"/>
      <c r="B406" s="233"/>
      <c r="C406" s="234"/>
      <c r="D406" s="235" t="s">
        <v>142</v>
      </c>
      <c r="E406" s="236" t="s">
        <v>1</v>
      </c>
      <c r="F406" s="237" t="s">
        <v>183</v>
      </c>
      <c r="G406" s="234"/>
      <c r="H406" s="238">
        <v>11.76</v>
      </c>
      <c r="I406" s="239"/>
      <c r="J406" s="234"/>
      <c r="K406" s="234"/>
      <c r="L406" s="240"/>
      <c r="M406" s="241"/>
      <c r="N406" s="242"/>
      <c r="O406" s="242"/>
      <c r="P406" s="242"/>
      <c r="Q406" s="242"/>
      <c r="R406" s="242"/>
      <c r="S406" s="242"/>
      <c r="T406" s="24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4" t="s">
        <v>142</v>
      </c>
      <c r="AU406" s="244" t="s">
        <v>83</v>
      </c>
      <c r="AV406" s="13" t="s">
        <v>83</v>
      </c>
      <c r="AW406" s="13" t="s">
        <v>31</v>
      </c>
      <c r="AX406" s="13" t="s">
        <v>74</v>
      </c>
      <c r="AY406" s="244" t="s">
        <v>135</v>
      </c>
    </row>
    <row r="407" s="14" customFormat="1">
      <c r="A407" s="14"/>
      <c r="B407" s="245"/>
      <c r="C407" s="246"/>
      <c r="D407" s="235" t="s">
        <v>142</v>
      </c>
      <c r="E407" s="247" t="s">
        <v>1</v>
      </c>
      <c r="F407" s="248" t="s">
        <v>144</v>
      </c>
      <c r="G407" s="246"/>
      <c r="H407" s="249">
        <v>12.539999999999999</v>
      </c>
      <c r="I407" s="250"/>
      <c r="J407" s="246"/>
      <c r="K407" s="246"/>
      <c r="L407" s="251"/>
      <c r="M407" s="252"/>
      <c r="N407" s="253"/>
      <c r="O407" s="253"/>
      <c r="P407" s="253"/>
      <c r="Q407" s="253"/>
      <c r="R407" s="253"/>
      <c r="S407" s="253"/>
      <c r="T407" s="25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5" t="s">
        <v>142</v>
      </c>
      <c r="AU407" s="255" t="s">
        <v>83</v>
      </c>
      <c r="AV407" s="14" t="s">
        <v>89</v>
      </c>
      <c r="AW407" s="14" t="s">
        <v>31</v>
      </c>
      <c r="AX407" s="14" t="s">
        <v>79</v>
      </c>
      <c r="AY407" s="255" t="s">
        <v>135</v>
      </c>
    </row>
    <row r="408" s="2" customFormat="1" ht="24.15" customHeight="1">
      <c r="A408" s="38"/>
      <c r="B408" s="39"/>
      <c r="C408" s="219" t="s">
        <v>535</v>
      </c>
      <c r="D408" s="219" t="s">
        <v>137</v>
      </c>
      <c r="E408" s="220" t="s">
        <v>536</v>
      </c>
      <c r="F408" s="221" t="s">
        <v>537</v>
      </c>
      <c r="G408" s="222" t="s">
        <v>147</v>
      </c>
      <c r="H408" s="223">
        <v>12.539999999999999</v>
      </c>
      <c r="I408" s="224"/>
      <c r="J408" s="225">
        <f>ROUND(I408*H408,2)</f>
        <v>0</v>
      </c>
      <c r="K408" s="226"/>
      <c r="L408" s="44"/>
      <c r="M408" s="227" t="s">
        <v>1</v>
      </c>
      <c r="N408" s="228" t="s">
        <v>40</v>
      </c>
      <c r="O408" s="91"/>
      <c r="P408" s="229">
        <f>O408*H408</f>
        <v>0</v>
      </c>
      <c r="Q408" s="229">
        <v>0.00020000000000000001</v>
      </c>
      <c r="R408" s="229">
        <f>Q408*H408</f>
        <v>0.0025079999999999998</v>
      </c>
      <c r="S408" s="229">
        <v>0</v>
      </c>
      <c r="T408" s="230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31" t="s">
        <v>220</v>
      </c>
      <c r="AT408" s="231" t="s">
        <v>137</v>
      </c>
      <c r="AU408" s="231" t="s">
        <v>83</v>
      </c>
      <c r="AY408" s="17" t="s">
        <v>135</v>
      </c>
      <c r="BE408" s="232">
        <f>IF(N408="základní",J408,0)</f>
        <v>0</v>
      </c>
      <c r="BF408" s="232">
        <f>IF(N408="snížená",J408,0)</f>
        <v>0</v>
      </c>
      <c r="BG408" s="232">
        <f>IF(N408="zákl. přenesená",J408,0)</f>
        <v>0</v>
      </c>
      <c r="BH408" s="232">
        <f>IF(N408="sníž. přenesená",J408,0)</f>
        <v>0</v>
      </c>
      <c r="BI408" s="232">
        <f>IF(N408="nulová",J408,0)</f>
        <v>0</v>
      </c>
      <c r="BJ408" s="17" t="s">
        <v>83</v>
      </c>
      <c r="BK408" s="232">
        <f>ROUND(I408*H408,2)</f>
        <v>0</v>
      </c>
      <c r="BL408" s="17" t="s">
        <v>220</v>
      </c>
      <c r="BM408" s="231" t="s">
        <v>538</v>
      </c>
    </row>
    <row r="409" s="13" customFormat="1">
      <c r="A409" s="13"/>
      <c r="B409" s="233"/>
      <c r="C409" s="234"/>
      <c r="D409" s="235" t="s">
        <v>142</v>
      </c>
      <c r="E409" s="236" t="s">
        <v>1</v>
      </c>
      <c r="F409" s="237" t="s">
        <v>181</v>
      </c>
      <c r="G409" s="234"/>
      <c r="H409" s="238">
        <v>0.29999999999999999</v>
      </c>
      <c r="I409" s="239"/>
      <c r="J409" s="234"/>
      <c r="K409" s="234"/>
      <c r="L409" s="240"/>
      <c r="M409" s="241"/>
      <c r="N409" s="242"/>
      <c r="O409" s="242"/>
      <c r="P409" s="242"/>
      <c r="Q409" s="242"/>
      <c r="R409" s="242"/>
      <c r="S409" s="242"/>
      <c r="T409" s="24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4" t="s">
        <v>142</v>
      </c>
      <c r="AU409" s="244" t="s">
        <v>83</v>
      </c>
      <c r="AV409" s="13" t="s">
        <v>83</v>
      </c>
      <c r="AW409" s="13" t="s">
        <v>31</v>
      </c>
      <c r="AX409" s="13" t="s">
        <v>74</v>
      </c>
      <c r="AY409" s="244" t="s">
        <v>135</v>
      </c>
    </row>
    <row r="410" s="13" customFormat="1">
      <c r="A410" s="13"/>
      <c r="B410" s="233"/>
      <c r="C410" s="234"/>
      <c r="D410" s="235" t="s">
        <v>142</v>
      </c>
      <c r="E410" s="236" t="s">
        <v>1</v>
      </c>
      <c r="F410" s="237" t="s">
        <v>182</v>
      </c>
      <c r="G410" s="234"/>
      <c r="H410" s="238">
        <v>0.47999999999999998</v>
      </c>
      <c r="I410" s="239"/>
      <c r="J410" s="234"/>
      <c r="K410" s="234"/>
      <c r="L410" s="240"/>
      <c r="M410" s="241"/>
      <c r="N410" s="242"/>
      <c r="O410" s="242"/>
      <c r="P410" s="242"/>
      <c r="Q410" s="242"/>
      <c r="R410" s="242"/>
      <c r="S410" s="242"/>
      <c r="T410" s="24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4" t="s">
        <v>142</v>
      </c>
      <c r="AU410" s="244" t="s">
        <v>83</v>
      </c>
      <c r="AV410" s="13" t="s">
        <v>83</v>
      </c>
      <c r="AW410" s="13" t="s">
        <v>31</v>
      </c>
      <c r="AX410" s="13" t="s">
        <v>74</v>
      </c>
      <c r="AY410" s="244" t="s">
        <v>135</v>
      </c>
    </row>
    <row r="411" s="13" customFormat="1">
      <c r="A411" s="13"/>
      <c r="B411" s="233"/>
      <c r="C411" s="234"/>
      <c r="D411" s="235" t="s">
        <v>142</v>
      </c>
      <c r="E411" s="236" t="s">
        <v>1</v>
      </c>
      <c r="F411" s="237" t="s">
        <v>183</v>
      </c>
      <c r="G411" s="234"/>
      <c r="H411" s="238">
        <v>11.76</v>
      </c>
      <c r="I411" s="239"/>
      <c r="J411" s="234"/>
      <c r="K411" s="234"/>
      <c r="L411" s="240"/>
      <c r="M411" s="241"/>
      <c r="N411" s="242"/>
      <c r="O411" s="242"/>
      <c r="P411" s="242"/>
      <c r="Q411" s="242"/>
      <c r="R411" s="242"/>
      <c r="S411" s="242"/>
      <c r="T411" s="24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4" t="s">
        <v>142</v>
      </c>
      <c r="AU411" s="244" t="s">
        <v>83</v>
      </c>
      <c r="AV411" s="13" t="s">
        <v>83</v>
      </c>
      <c r="AW411" s="13" t="s">
        <v>31</v>
      </c>
      <c r="AX411" s="13" t="s">
        <v>74</v>
      </c>
      <c r="AY411" s="244" t="s">
        <v>135</v>
      </c>
    </row>
    <row r="412" s="14" customFormat="1">
      <c r="A412" s="14"/>
      <c r="B412" s="245"/>
      <c r="C412" s="246"/>
      <c r="D412" s="235" t="s">
        <v>142</v>
      </c>
      <c r="E412" s="247" t="s">
        <v>1</v>
      </c>
      <c r="F412" s="248" t="s">
        <v>144</v>
      </c>
      <c r="G412" s="246"/>
      <c r="H412" s="249">
        <v>12.539999999999999</v>
      </c>
      <c r="I412" s="250"/>
      <c r="J412" s="246"/>
      <c r="K412" s="246"/>
      <c r="L412" s="251"/>
      <c r="M412" s="252"/>
      <c r="N412" s="253"/>
      <c r="O412" s="253"/>
      <c r="P412" s="253"/>
      <c r="Q412" s="253"/>
      <c r="R412" s="253"/>
      <c r="S412" s="253"/>
      <c r="T412" s="25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5" t="s">
        <v>142</v>
      </c>
      <c r="AU412" s="255" t="s">
        <v>83</v>
      </c>
      <c r="AV412" s="14" t="s">
        <v>89</v>
      </c>
      <c r="AW412" s="14" t="s">
        <v>31</v>
      </c>
      <c r="AX412" s="14" t="s">
        <v>79</v>
      </c>
      <c r="AY412" s="255" t="s">
        <v>135</v>
      </c>
    </row>
    <row r="413" s="2" customFormat="1" ht="33" customHeight="1">
      <c r="A413" s="38"/>
      <c r="B413" s="39"/>
      <c r="C413" s="219" t="s">
        <v>539</v>
      </c>
      <c r="D413" s="219" t="s">
        <v>137</v>
      </c>
      <c r="E413" s="220" t="s">
        <v>540</v>
      </c>
      <c r="F413" s="221" t="s">
        <v>541</v>
      </c>
      <c r="G413" s="222" t="s">
        <v>147</v>
      </c>
      <c r="H413" s="223">
        <v>47.256</v>
      </c>
      <c r="I413" s="224"/>
      <c r="J413" s="225">
        <f>ROUND(I413*H413,2)</f>
        <v>0</v>
      </c>
      <c r="K413" s="226"/>
      <c r="L413" s="44"/>
      <c r="M413" s="227" t="s">
        <v>1</v>
      </c>
      <c r="N413" s="228" t="s">
        <v>40</v>
      </c>
      <c r="O413" s="91"/>
      <c r="P413" s="229">
        <f>O413*H413</f>
        <v>0</v>
      </c>
      <c r="Q413" s="229">
        <v>0.00025839999999999999</v>
      </c>
      <c r="R413" s="229">
        <f>Q413*H413</f>
        <v>0.0122109504</v>
      </c>
      <c r="S413" s="229">
        <v>0</v>
      </c>
      <c r="T413" s="230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31" t="s">
        <v>220</v>
      </c>
      <c r="AT413" s="231" t="s">
        <v>137</v>
      </c>
      <c r="AU413" s="231" t="s">
        <v>83</v>
      </c>
      <c r="AY413" s="17" t="s">
        <v>135</v>
      </c>
      <c r="BE413" s="232">
        <f>IF(N413="základní",J413,0)</f>
        <v>0</v>
      </c>
      <c r="BF413" s="232">
        <f>IF(N413="snížená",J413,0)</f>
        <v>0</v>
      </c>
      <c r="BG413" s="232">
        <f>IF(N413="zákl. přenesená",J413,0)</f>
        <v>0</v>
      </c>
      <c r="BH413" s="232">
        <f>IF(N413="sníž. přenesená",J413,0)</f>
        <v>0</v>
      </c>
      <c r="BI413" s="232">
        <f>IF(N413="nulová",J413,0)</f>
        <v>0</v>
      </c>
      <c r="BJ413" s="17" t="s">
        <v>83</v>
      </c>
      <c r="BK413" s="232">
        <f>ROUND(I413*H413,2)</f>
        <v>0</v>
      </c>
      <c r="BL413" s="17" t="s">
        <v>220</v>
      </c>
      <c r="BM413" s="231" t="s">
        <v>542</v>
      </c>
    </row>
    <row r="414" s="13" customFormat="1">
      <c r="A414" s="13"/>
      <c r="B414" s="233"/>
      <c r="C414" s="234"/>
      <c r="D414" s="235" t="s">
        <v>142</v>
      </c>
      <c r="E414" s="236" t="s">
        <v>1</v>
      </c>
      <c r="F414" s="237" t="s">
        <v>530</v>
      </c>
      <c r="G414" s="234"/>
      <c r="H414" s="238">
        <v>26.399999999999999</v>
      </c>
      <c r="I414" s="239"/>
      <c r="J414" s="234"/>
      <c r="K414" s="234"/>
      <c r="L414" s="240"/>
      <c r="M414" s="241"/>
      <c r="N414" s="242"/>
      <c r="O414" s="242"/>
      <c r="P414" s="242"/>
      <c r="Q414" s="242"/>
      <c r="R414" s="242"/>
      <c r="S414" s="242"/>
      <c r="T414" s="24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4" t="s">
        <v>142</v>
      </c>
      <c r="AU414" s="244" t="s">
        <v>83</v>
      </c>
      <c r="AV414" s="13" t="s">
        <v>83</v>
      </c>
      <c r="AW414" s="13" t="s">
        <v>31</v>
      </c>
      <c r="AX414" s="13" t="s">
        <v>74</v>
      </c>
      <c r="AY414" s="244" t="s">
        <v>135</v>
      </c>
    </row>
    <row r="415" s="13" customFormat="1">
      <c r="A415" s="13"/>
      <c r="B415" s="233"/>
      <c r="C415" s="234"/>
      <c r="D415" s="235" t="s">
        <v>142</v>
      </c>
      <c r="E415" s="236" t="s">
        <v>1</v>
      </c>
      <c r="F415" s="237" t="s">
        <v>181</v>
      </c>
      <c r="G415" s="234"/>
      <c r="H415" s="238">
        <v>0.29999999999999999</v>
      </c>
      <c r="I415" s="239"/>
      <c r="J415" s="234"/>
      <c r="K415" s="234"/>
      <c r="L415" s="240"/>
      <c r="M415" s="241"/>
      <c r="N415" s="242"/>
      <c r="O415" s="242"/>
      <c r="P415" s="242"/>
      <c r="Q415" s="242"/>
      <c r="R415" s="242"/>
      <c r="S415" s="242"/>
      <c r="T415" s="24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4" t="s">
        <v>142</v>
      </c>
      <c r="AU415" s="244" t="s">
        <v>83</v>
      </c>
      <c r="AV415" s="13" t="s">
        <v>83</v>
      </c>
      <c r="AW415" s="13" t="s">
        <v>31</v>
      </c>
      <c r="AX415" s="13" t="s">
        <v>74</v>
      </c>
      <c r="AY415" s="244" t="s">
        <v>135</v>
      </c>
    </row>
    <row r="416" s="13" customFormat="1">
      <c r="A416" s="13"/>
      <c r="B416" s="233"/>
      <c r="C416" s="234"/>
      <c r="D416" s="235" t="s">
        <v>142</v>
      </c>
      <c r="E416" s="236" t="s">
        <v>1</v>
      </c>
      <c r="F416" s="237" t="s">
        <v>182</v>
      </c>
      <c r="G416" s="234"/>
      <c r="H416" s="238">
        <v>0.47999999999999998</v>
      </c>
      <c r="I416" s="239"/>
      <c r="J416" s="234"/>
      <c r="K416" s="234"/>
      <c r="L416" s="240"/>
      <c r="M416" s="241"/>
      <c r="N416" s="242"/>
      <c r="O416" s="242"/>
      <c r="P416" s="242"/>
      <c r="Q416" s="242"/>
      <c r="R416" s="242"/>
      <c r="S416" s="242"/>
      <c r="T416" s="24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4" t="s">
        <v>142</v>
      </c>
      <c r="AU416" s="244" t="s">
        <v>83</v>
      </c>
      <c r="AV416" s="13" t="s">
        <v>83</v>
      </c>
      <c r="AW416" s="13" t="s">
        <v>31</v>
      </c>
      <c r="AX416" s="13" t="s">
        <v>74</v>
      </c>
      <c r="AY416" s="244" t="s">
        <v>135</v>
      </c>
    </row>
    <row r="417" s="13" customFormat="1">
      <c r="A417" s="13"/>
      <c r="B417" s="233"/>
      <c r="C417" s="234"/>
      <c r="D417" s="235" t="s">
        <v>142</v>
      </c>
      <c r="E417" s="236" t="s">
        <v>1</v>
      </c>
      <c r="F417" s="237" t="s">
        <v>372</v>
      </c>
      <c r="G417" s="234"/>
      <c r="H417" s="238">
        <v>3.23</v>
      </c>
      <c r="I417" s="239"/>
      <c r="J417" s="234"/>
      <c r="K417" s="234"/>
      <c r="L417" s="240"/>
      <c r="M417" s="241"/>
      <c r="N417" s="242"/>
      <c r="O417" s="242"/>
      <c r="P417" s="242"/>
      <c r="Q417" s="242"/>
      <c r="R417" s="242"/>
      <c r="S417" s="242"/>
      <c r="T417" s="24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4" t="s">
        <v>142</v>
      </c>
      <c r="AU417" s="244" t="s">
        <v>83</v>
      </c>
      <c r="AV417" s="13" t="s">
        <v>83</v>
      </c>
      <c r="AW417" s="13" t="s">
        <v>31</v>
      </c>
      <c r="AX417" s="13" t="s">
        <v>74</v>
      </c>
      <c r="AY417" s="244" t="s">
        <v>135</v>
      </c>
    </row>
    <row r="418" s="13" customFormat="1">
      <c r="A418" s="13"/>
      <c r="B418" s="233"/>
      <c r="C418" s="234"/>
      <c r="D418" s="235" t="s">
        <v>142</v>
      </c>
      <c r="E418" s="236" t="s">
        <v>1</v>
      </c>
      <c r="F418" s="237" t="s">
        <v>373</v>
      </c>
      <c r="G418" s="234"/>
      <c r="H418" s="238">
        <v>2.0859999999999999</v>
      </c>
      <c r="I418" s="239"/>
      <c r="J418" s="234"/>
      <c r="K418" s="234"/>
      <c r="L418" s="240"/>
      <c r="M418" s="241"/>
      <c r="N418" s="242"/>
      <c r="O418" s="242"/>
      <c r="P418" s="242"/>
      <c r="Q418" s="242"/>
      <c r="R418" s="242"/>
      <c r="S418" s="242"/>
      <c r="T418" s="24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4" t="s">
        <v>142</v>
      </c>
      <c r="AU418" s="244" t="s">
        <v>83</v>
      </c>
      <c r="AV418" s="13" t="s">
        <v>83</v>
      </c>
      <c r="AW418" s="13" t="s">
        <v>31</v>
      </c>
      <c r="AX418" s="13" t="s">
        <v>74</v>
      </c>
      <c r="AY418" s="244" t="s">
        <v>135</v>
      </c>
    </row>
    <row r="419" s="13" customFormat="1">
      <c r="A419" s="13"/>
      <c r="B419" s="233"/>
      <c r="C419" s="234"/>
      <c r="D419" s="235" t="s">
        <v>142</v>
      </c>
      <c r="E419" s="236" t="s">
        <v>1</v>
      </c>
      <c r="F419" s="237" t="s">
        <v>379</v>
      </c>
      <c r="G419" s="234"/>
      <c r="H419" s="238">
        <v>3</v>
      </c>
      <c r="I419" s="239"/>
      <c r="J419" s="234"/>
      <c r="K419" s="234"/>
      <c r="L419" s="240"/>
      <c r="M419" s="241"/>
      <c r="N419" s="242"/>
      <c r="O419" s="242"/>
      <c r="P419" s="242"/>
      <c r="Q419" s="242"/>
      <c r="R419" s="242"/>
      <c r="S419" s="242"/>
      <c r="T419" s="24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4" t="s">
        <v>142</v>
      </c>
      <c r="AU419" s="244" t="s">
        <v>83</v>
      </c>
      <c r="AV419" s="13" t="s">
        <v>83</v>
      </c>
      <c r="AW419" s="13" t="s">
        <v>31</v>
      </c>
      <c r="AX419" s="13" t="s">
        <v>74</v>
      </c>
      <c r="AY419" s="244" t="s">
        <v>135</v>
      </c>
    </row>
    <row r="420" s="13" customFormat="1">
      <c r="A420" s="13"/>
      <c r="B420" s="233"/>
      <c r="C420" s="234"/>
      <c r="D420" s="235" t="s">
        <v>142</v>
      </c>
      <c r="E420" s="236" t="s">
        <v>1</v>
      </c>
      <c r="F420" s="237" t="s">
        <v>183</v>
      </c>
      <c r="G420" s="234"/>
      <c r="H420" s="238">
        <v>11.76</v>
      </c>
      <c r="I420" s="239"/>
      <c r="J420" s="234"/>
      <c r="K420" s="234"/>
      <c r="L420" s="240"/>
      <c r="M420" s="241"/>
      <c r="N420" s="242"/>
      <c r="O420" s="242"/>
      <c r="P420" s="242"/>
      <c r="Q420" s="242"/>
      <c r="R420" s="242"/>
      <c r="S420" s="242"/>
      <c r="T420" s="24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4" t="s">
        <v>142</v>
      </c>
      <c r="AU420" s="244" t="s">
        <v>83</v>
      </c>
      <c r="AV420" s="13" t="s">
        <v>83</v>
      </c>
      <c r="AW420" s="13" t="s">
        <v>31</v>
      </c>
      <c r="AX420" s="13" t="s">
        <v>74</v>
      </c>
      <c r="AY420" s="244" t="s">
        <v>135</v>
      </c>
    </row>
    <row r="421" s="14" customFormat="1">
      <c r="A421" s="14"/>
      <c r="B421" s="245"/>
      <c r="C421" s="246"/>
      <c r="D421" s="235" t="s">
        <v>142</v>
      </c>
      <c r="E421" s="247" t="s">
        <v>1</v>
      </c>
      <c r="F421" s="248" t="s">
        <v>144</v>
      </c>
      <c r="G421" s="246"/>
      <c r="H421" s="249">
        <v>47.256</v>
      </c>
      <c r="I421" s="250"/>
      <c r="J421" s="246"/>
      <c r="K421" s="246"/>
      <c r="L421" s="251"/>
      <c r="M421" s="252"/>
      <c r="N421" s="253"/>
      <c r="O421" s="253"/>
      <c r="P421" s="253"/>
      <c r="Q421" s="253"/>
      <c r="R421" s="253"/>
      <c r="S421" s="253"/>
      <c r="T421" s="25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5" t="s">
        <v>142</v>
      </c>
      <c r="AU421" s="255" t="s">
        <v>83</v>
      </c>
      <c r="AV421" s="14" t="s">
        <v>89</v>
      </c>
      <c r="AW421" s="14" t="s">
        <v>31</v>
      </c>
      <c r="AX421" s="14" t="s">
        <v>79</v>
      </c>
      <c r="AY421" s="255" t="s">
        <v>135</v>
      </c>
    </row>
    <row r="422" s="12" customFormat="1" ht="22.8" customHeight="1">
      <c r="A422" s="12"/>
      <c r="B422" s="203"/>
      <c r="C422" s="204"/>
      <c r="D422" s="205" t="s">
        <v>73</v>
      </c>
      <c r="E422" s="217" t="s">
        <v>543</v>
      </c>
      <c r="F422" s="217" t="s">
        <v>544</v>
      </c>
      <c r="G422" s="204"/>
      <c r="H422" s="204"/>
      <c r="I422" s="207"/>
      <c r="J422" s="218">
        <f>BK422</f>
        <v>0</v>
      </c>
      <c r="K422" s="204"/>
      <c r="L422" s="209"/>
      <c r="M422" s="210"/>
      <c r="N422" s="211"/>
      <c r="O422" s="211"/>
      <c r="P422" s="212">
        <f>SUM(P423:P438)</f>
        <v>0</v>
      </c>
      <c r="Q422" s="211"/>
      <c r="R422" s="212">
        <f>SUM(R423:R438)</f>
        <v>0.120444016</v>
      </c>
      <c r="S422" s="211"/>
      <c r="T422" s="213">
        <f>SUM(T423:T438)</f>
        <v>0</v>
      </c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R422" s="214" t="s">
        <v>83</v>
      </c>
      <c r="AT422" s="215" t="s">
        <v>73</v>
      </c>
      <c r="AU422" s="215" t="s">
        <v>79</v>
      </c>
      <c r="AY422" s="214" t="s">
        <v>135</v>
      </c>
      <c r="BK422" s="216">
        <f>SUM(BK423:BK438)</f>
        <v>0</v>
      </c>
    </row>
    <row r="423" s="2" customFormat="1" ht="16.5" customHeight="1">
      <c r="A423" s="38"/>
      <c r="B423" s="39"/>
      <c r="C423" s="219" t="s">
        <v>545</v>
      </c>
      <c r="D423" s="219" t="s">
        <v>137</v>
      </c>
      <c r="E423" s="220" t="s">
        <v>546</v>
      </c>
      <c r="F423" s="221" t="s">
        <v>547</v>
      </c>
      <c r="G423" s="222" t="s">
        <v>147</v>
      </c>
      <c r="H423" s="223">
        <v>36.344000000000001</v>
      </c>
      <c r="I423" s="224"/>
      <c r="J423" s="225">
        <f>ROUND(I423*H423,2)</f>
        <v>0</v>
      </c>
      <c r="K423" s="226"/>
      <c r="L423" s="44"/>
      <c r="M423" s="227" t="s">
        <v>1</v>
      </c>
      <c r="N423" s="228" t="s">
        <v>40</v>
      </c>
      <c r="O423" s="91"/>
      <c r="P423" s="229">
        <f>O423*H423</f>
        <v>0</v>
      </c>
      <c r="Q423" s="229">
        <v>0</v>
      </c>
      <c r="R423" s="229">
        <f>Q423*H423</f>
        <v>0</v>
      </c>
      <c r="S423" s="229">
        <v>0</v>
      </c>
      <c r="T423" s="230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31" t="s">
        <v>220</v>
      </c>
      <c r="AT423" s="231" t="s">
        <v>137</v>
      </c>
      <c r="AU423" s="231" t="s">
        <v>83</v>
      </c>
      <c r="AY423" s="17" t="s">
        <v>135</v>
      </c>
      <c r="BE423" s="232">
        <f>IF(N423="základní",J423,0)</f>
        <v>0</v>
      </c>
      <c r="BF423" s="232">
        <f>IF(N423="snížená",J423,0)</f>
        <v>0</v>
      </c>
      <c r="BG423" s="232">
        <f>IF(N423="zákl. přenesená",J423,0)</f>
        <v>0</v>
      </c>
      <c r="BH423" s="232">
        <f>IF(N423="sníž. přenesená",J423,0)</f>
        <v>0</v>
      </c>
      <c r="BI423" s="232">
        <f>IF(N423="nulová",J423,0)</f>
        <v>0</v>
      </c>
      <c r="BJ423" s="17" t="s">
        <v>83</v>
      </c>
      <c r="BK423" s="232">
        <f>ROUND(I423*H423,2)</f>
        <v>0</v>
      </c>
      <c r="BL423" s="17" t="s">
        <v>220</v>
      </c>
      <c r="BM423" s="231" t="s">
        <v>548</v>
      </c>
    </row>
    <row r="424" s="13" customFormat="1">
      <c r="A424" s="13"/>
      <c r="B424" s="233"/>
      <c r="C424" s="234"/>
      <c r="D424" s="235" t="s">
        <v>142</v>
      </c>
      <c r="E424" s="236" t="s">
        <v>1</v>
      </c>
      <c r="F424" s="237" t="s">
        <v>549</v>
      </c>
      <c r="G424" s="234"/>
      <c r="H424" s="238">
        <v>34.100000000000001</v>
      </c>
      <c r="I424" s="239"/>
      <c r="J424" s="234"/>
      <c r="K424" s="234"/>
      <c r="L424" s="240"/>
      <c r="M424" s="241"/>
      <c r="N424" s="242"/>
      <c r="O424" s="242"/>
      <c r="P424" s="242"/>
      <c r="Q424" s="242"/>
      <c r="R424" s="242"/>
      <c r="S424" s="242"/>
      <c r="T424" s="24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4" t="s">
        <v>142</v>
      </c>
      <c r="AU424" s="244" t="s">
        <v>83</v>
      </c>
      <c r="AV424" s="13" t="s">
        <v>83</v>
      </c>
      <c r="AW424" s="13" t="s">
        <v>31</v>
      </c>
      <c r="AX424" s="13" t="s">
        <v>74</v>
      </c>
      <c r="AY424" s="244" t="s">
        <v>135</v>
      </c>
    </row>
    <row r="425" s="13" customFormat="1">
      <c r="A425" s="13"/>
      <c r="B425" s="233"/>
      <c r="C425" s="234"/>
      <c r="D425" s="235" t="s">
        <v>142</v>
      </c>
      <c r="E425" s="236" t="s">
        <v>1</v>
      </c>
      <c r="F425" s="237" t="s">
        <v>550</v>
      </c>
      <c r="G425" s="234"/>
      <c r="H425" s="238">
        <v>2.2440000000000002</v>
      </c>
      <c r="I425" s="239"/>
      <c r="J425" s="234"/>
      <c r="K425" s="234"/>
      <c r="L425" s="240"/>
      <c r="M425" s="241"/>
      <c r="N425" s="242"/>
      <c r="O425" s="242"/>
      <c r="P425" s="242"/>
      <c r="Q425" s="242"/>
      <c r="R425" s="242"/>
      <c r="S425" s="242"/>
      <c r="T425" s="24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4" t="s">
        <v>142</v>
      </c>
      <c r="AU425" s="244" t="s">
        <v>83</v>
      </c>
      <c r="AV425" s="13" t="s">
        <v>83</v>
      </c>
      <c r="AW425" s="13" t="s">
        <v>31</v>
      </c>
      <c r="AX425" s="13" t="s">
        <v>74</v>
      </c>
      <c r="AY425" s="244" t="s">
        <v>135</v>
      </c>
    </row>
    <row r="426" s="14" customFormat="1">
      <c r="A426" s="14"/>
      <c r="B426" s="245"/>
      <c r="C426" s="246"/>
      <c r="D426" s="235" t="s">
        <v>142</v>
      </c>
      <c r="E426" s="247" t="s">
        <v>1</v>
      </c>
      <c r="F426" s="248" t="s">
        <v>144</v>
      </c>
      <c r="G426" s="246"/>
      <c r="H426" s="249">
        <v>36.344000000000001</v>
      </c>
      <c r="I426" s="250"/>
      <c r="J426" s="246"/>
      <c r="K426" s="246"/>
      <c r="L426" s="251"/>
      <c r="M426" s="252"/>
      <c r="N426" s="253"/>
      <c r="O426" s="253"/>
      <c r="P426" s="253"/>
      <c r="Q426" s="253"/>
      <c r="R426" s="253"/>
      <c r="S426" s="253"/>
      <c r="T426" s="25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5" t="s">
        <v>142</v>
      </c>
      <c r="AU426" s="255" t="s">
        <v>83</v>
      </c>
      <c r="AV426" s="14" t="s">
        <v>89</v>
      </c>
      <c r="AW426" s="14" t="s">
        <v>31</v>
      </c>
      <c r="AX426" s="14" t="s">
        <v>79</v>
      </c>
      <c r="AY426" s="255" t="s">
        <v>135</v>
      </c>
    </row>
    <row r="427" s="2" customFormat="1" ht="16.5" customHeight="1">
      <c r="A427" s="38"/>
      <c r="B427" s="39"/>
      <c r="C427" s="219" t="s">
        <v>551</v>
      </c>
      <c r="D427" s="219" t="s">
        <v>137</v>
      </c>
      <c r="E427" s="220" t="s">
        <v>552</v>
      </c>
      <c r="F427" s="221" t="s">
        <v>553</v>
      </c>
      <c r="G427" s="222" t="s">
        <v>147</v>
      </c>
      <c r="H427" s="223">
        <v>36.344000000000001</v>
      </c>
      <c r="I427" s="224"/>
      <c r="J427" s="225">
        <f>ROUND(I427*H427,2)</f>
        <v>0</v>
      </c>
      <c r="K427" s="226"/>
      <c r="L427" s="44"/>
      <c r="M427" s="227" t="s">
        <v>1</v>
      </c>
      <c r="N427" s="228" t="s">
        <v>40</v>
      </c>
      <c r="O427" s="91"/>
      <c r="P427" s="229">
        <f>O427*H427</f>
        <v>0</v>
      </c>
      <c r="Q427" s="229">
        <v>0.00015699999999999999</v>
      </c>
      <c r="R427" s="229">
        <f>Q427*H427</f>
        <v>0.0057060080000000003</v>
      </c>
      <c r="S427" s="229">
        <v>0</v>
      </c>
      <c r="T427" s="230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31" t="s">
        <v>220</v>
      </c>
      <c r="AT427" s="231" t="s">
        <v>137</v>
      </c>
      <c r="AU427" s="231" t="s">
        <v>83</v>
      </c>
      <c r="AY427" s="17" t="s">
        <v>135</v>
      </c>
      <c r="BE427" s="232">
        <f>IF(N427="základní",J427,0)</f>
        <v>0</v>
      </c>
      <c r="BF427" s="232">
        <f>IF(N427="snížená",J427,0)</f>
        <v>0</v>
      </c>
      <c r="BG427" s="232">
        <f>IF(N427="zákl. přenesená",J427,0)</f>
        <v>0</v>
      </c>
      <c r="BH427" s="232">
        <f>IF(N427="sníž. přenesená",J427,0)</f>
        <v>0</v>
      </c>
      <c r="BI427" s="232">
        <f>IF(N427="nulová",J427,0)</f>
        <v>0</v>
      </c>
      <c r="BJ427" s="17" t="s">
        <v>83</v>
      </c>
      <c r="BK427" s="232">
        <f>ROUND(I427*H427,2)</f>
        <v>0</v>
      </c>
      <c r="BL427" s="17" t="s">
        <v>220</v>
      </c>
      <c r="BM427" s="231" t="s">
        <v>554</v>
      </c>
    </row>
    <row r="428" s="13" customFormat="1">
      <c r="A428" s="13"/>
      <c r="B428" s="233"/>
      <c r="C428" s="234"/>
      <c r="D428" s="235" t="s">
        <v>142</v>
      </c>
      <c r="E428" s="236" t="s">
        <v>1</v>
      </c>
      <c r="F428" s="237" t="s">
        <v>549</v>
      </c>
      <c r="G428" s="234"/>
      <c r="H428" s="238">
        <v>34.100000000000001</v>
      </c>
      <c r="I428" s="239"/>
      <c r="J428" s="234"/>
      <c r="K428" s="234"/>
      <c r="L428" s="240"/>
      <c r="M428" s="241"/>
      <c r="N428" s="242"/>
      <c r="O428" s="242"/>
      <c r="P428" s="242"/>
      <c r="Q428" s="242"/>
      <c r="R428" s="242"/>
      <c r="S428" s="242"/>
      <c r="T428" s="24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4" t="s">
        <v>142</v>
      </c>
      <c r="AU428" s="244" t="s">
        <v>83</v>
      </c>
      <c r="AV428" s="13" t="s">
        <v>83</v>
      </c>
      <c r="AW428" s="13" t="s">
        <v>31</v>
      </c>
      <c r="AX428" s="13" t="s">
        <v>74</v>
      </c>
      <c r="AY428" s="244" t="s">
        <v>135</v>
      </c>
    </row>
    <row r="429" s="13" customFormat="1">
      <c r="A429" s="13"/>
      <c r="B429" s="233"/>
      <c r="C429" s="234"/>
      <c r="D429" s="235" t="s">
        <v>142</v>
      </c>
      <c r="E429" s="236" t="s">
        <v>1</v>
      </c>
      <c r="F429" s="237" t="s">
        <v>550</v>
      </c>
      <c r="G429" s="234"/>
      <c r="H429" s="238">
        <v>2.2440000000000002</v>
      </c>
      <c r="I429" s="239"/>
      <c r="J429" s="234"/>
      <c r="K429" s="234"/>
      <c r="L429" s="240"/>
      <c r="M429" s="241"/>
      <c r="N429" s="242"/>
      <c r="O429" s="242"/>
      <c r="P429" s="242"/>
      <c r="Q429" s="242"/>
      <c r="R429" s="242"/>
      <c r="S429" s="242"/>
      <c r="T429" s="24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4" t="s">
        <v>142</v>
      </c>
      <c r="AU429" s="244" t="s">
        <v>83</v>
      </c>
      <c r="AV429" s="13" t="s">
        <v>83</v>
      </c>
      <c r="AW429" s="13" t="s">
        <v>31</v>
      </c>
      <c r="AX429" s="13" t="s">
        <v>74</v>
      </c>
      <c r="AY429" s="244" t="s">
        <v>135</v>
      </c>
    </row>
    <row r="430" s="14" customFormat="1">
      <c r="A430" s="14"/>
      <c r="B430" s="245"/>
      <c r="C430" s="246"/>
      <c r="D430" s="235" t="s">
        <v>142</v>
      </c>
      <c r="E430" s="247" t="s">
        <v>1</v>
      </c>
      <c r="F430" s="248" t="s">
        <v>144</v>
      </c>
      <c r="G430" s="246"/>
      <c r="H430" s="249">
        <v>36.344000000000001</v>
      </c>
      <c r="I430" s="250"/>
      <c r="J430" s="246"/>
      <c r="K430" s="246"/>
      <c r="L430" s="251"/>
      <c r="M430" s="252"/>
      <c r="N430" s="253"/>
      <c r="O430" s="253"/>
      <c r="P430" s="253"/>
      <c r="Q430" s="253"/>
      <c r="R430" s="253"/>
      <c r="S430" s="253"/>
      <c r="T430" s="25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55" t="s">
        <v>142</v>
      </c>
      <c r="AU430" s="255" t="s">
        <v>83</v>
      </c>
      <c r="AV430" s="14" t="s">
        <v>89</v>
      </c>
      <c r="AW430" s="14" t="s">
        <v>31</v>
      </c>
      <c r="AX430" s="14" t="s">
        <v>79</v>
      </c>
      <c r="AY430" s="255" t="s">
        <v>135</v>
      </c>
    </row>
    <row r="431" s="2" customFormat="1" ht="21.75" customHeight="1">
      <c r="A431" s="38"/>
      <c r="B431" s="39"/>
      <c r="C431" s="219" t="s">
        <v>555</v>
      </c>
      <c r="D431" s="219" t="s">
        <v>137</v>
      </c>
      <c r="E431" s="220" t="s">
        <v>556</v>
      </c>
      <c r="F431" s="221" t="s">
        <v>557</v>
      </c>
      <c r="G431" s="222" t="s">
        <v>147</v>
      </c>
      <c r="H431" s="223">
        <v>36.344000000000001</v>
      </c>
      <c r="I431" s="224"/>
      <c r="J431" s="225">
        <f>ROUND(I431*H431,2)</f>
        <v>0</v>
      </c>
      <c r="K431" s="226"/>
      <c r="L431" s="44"/>
      <c r="M431" s="227" t="s">
        <v>1</v>
      </c>
      <c r="N431" s="228" t="s">
        <v>40</v>
      </c>
      <c r="O431" s="91"/>
      <c r="P431" s="229">
        <f>O431*H431</f>
        <v>0</v>
      </c>
      <c r="Q431" s="229">
        <v>0.00015699999999999999</v>
      </c>
      <c r="R431" s="229">
        <f>Q431*H431</f>
        <v>0.0057060080000000003</v>
      </c>
      <c r="S431" s="229">
        <v>0</v>
      </c>
      <c r="T431" s="230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31" t="s">
        <v>220</v>
      </c>
      <c r="AT431" s="231" t="s">
        <v>137</v>
      </c>
      <c r="AU431" s="231" t="s">
        <v>83</v>
      </c>
      <c r="AY431" s="17" t="s">
        <v>135</v>
      </c>
      <c r="BE431" s="232">
        <f>IF(N431="základní",J431,0)</f>
        <v>0</v>
      </c>
      <c r="BF431" s="232">
        <f>IF(N431="snížená",J431,0)</f>
        <v>0</v>
      </c>
      <c r="BG431" s="232">
        <f>IF(N431="zákl. přenesená",J431,0)</f>
        <v>0</v>
      </c>
      <c r="BH431" s="232">
        <f>IF(N431="sníž. přenesená",J431,0)</f>
        <v>0</v>
      </c>
      <c r="BI431" s="232">
        <f>IF(N431="nulová",J431,0)</f>
        <v>0</v>
      </c>
      <c r="BJ431" s="17" t="s">
        <v>83</v>
      </c>
      <c r="BK431" s="232">
        <f>ROUND(I431*H431,2)</f>
        <v>0</v>
      </c>
      <c r="BL431" s="17" t="s">
        <v>220</v>
      </c>
      <c r="BM431" s="231" t="s">
        <v>558</v>
      </c>
    </row>
    <row r="432" s="13" customFormat="1">
      <c r="A432" s="13"/>
      <c r="B432" s="233"/>
      <c r="C432" s="234"/>
      <c r="D432" s="235" t="s">
        <v>142</v>
      </c>
      <c r="E432" s="236" t="s">
        <v>1</v>
      </c>
      <c r="F432" s="237" t="s">
        <v>549</v>
      </c>
      <c r="G432" s="234"/>
      <c r="H432" s="238">
        <v>34.100000000000001</v>
      </c>
      <c r="I432" s="239"/>
      <c r="J432" s="234"/>
      <c r="K432" s="234"/>
      <c r="L432" s="240"/>
      <c r="M432" s="241"/>
      <c r="N432" s="242"/>
      <c r="O432" s="242"/>
      <c r="P432" s="242"/>
      <c r="Q432" s="242"/>
      <c r="R432" s="242"/>
      <c r="S432" s="242"/>
      <c r="T432" s="24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4" t="s">
        <v>142</v>
      </c>
      <c r="AU432" s="244" t="s">
        <v>83</v>
      </c>
      <c r="AV432" s="13" t="s">
        <v>83</v>
      </c>
      <c r="AW432" s="13" t="s">
        <v>31</v>
      </c>
      <c r="AX432" s="13" t="s">
        <v>74</v>
      </c>
      <c r="AY432" s="244" t="s">
        <v>135</v>
      </c>
    </row>
    <row r="433" s="13" customFormat="1">
      <c r="A433" s="13"/>
      <c r="B433" s="233"/>
      <c r="C433" s="234"/>
      <c r="D433" s="235" t="s">
        <v>142</v>
      </c>
      <c r="E433" s="236" t="s">
        <v>1</v>
      </c>
      <c r="F433" s="237" t="s">
        <v>550</v>
      </c>
      <c r="G433" s="234"/>
      <c r="H433" s="238">
        <v>2.2440000000000002</v>
      </c>
      <c r="I433" s="239"/>
      <c r="J433" s="234"/>
      <c r="K433" s="234"/>
      <c r="L433" s="240"/>
      <c r="M433" s="241"/>
      <c r="N433" s="242"/>
      <c r="O433" s="242"/>
      <c r="P433" s="242"/>
      <c r="Q433" s="242"/>
      <c r="R433" s="242"/>
      <c r="S433" s="242"/>
      <c r="T433" s="24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4" t="s">
        <v>142</v>
      </c>
      <c r="AU433" s="244" t="s">
        <v>83</v>
      </c>
      <c r="AV433" s="13" t="s">
        <v>83</v>
      </c>
      <c r="AW433" s="13" t="s">
        <v>31</v>
      </c>
      <c r="AX433" s="13" t="s">
        <v>74</v>
      </c>
      <c r="AY433" s="244" t="s">
        <v>135</v>
      </c>
    </row>
    <row r="434" s="14" customFormat="1">
      <c r="A434" s="14"/>
      <c r="B434" s="245"/>
      <c r="C434" s="246"/>
      <c r="D434" s="235" t="s">
        <v>142</v>
      </c>
      <c r="E434" s="247" t="s">
        <v>1</v>
      </c>
      <c r="F434" s="248" t="s">
        <v>144</v>
      </c>
      <c r="G434" s="246"/>
      <c r="H434" s="249">
        <v>36.344000000000001</v>
      </c>
      <c r="I434" s="250"/>
      <c r="J434" s="246"/>
      <c r="K434" s="246"/>
      <c r="L434" s="251"/>
      <c r="M434" s="252"/>
      <c r="N434" s="253"/>
      <c r="O434" s="253"/>
      <c r="P434" s="253"/>
      <c r="Q434" s="253"/>
      <c r="R434" s="253"/>
      <c r="S434" s="253"/>
      <c r="T434" s="25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5" t="s">
        <v>142</v>
      </c>
      <c r="AU434" s="255" t="s">
        <v>83</v>
      </c>
      <c r="AV434" s="14" t="s">
        <v>89</v>
      </c>
      <c r="AW434" s="14" t="s">
        <v>31</v>
      </c>
      <c r="AX434" s="14" t="s">
        <v>79</v>
      </c>
      <c r="AY434" s="255" t="s">
        <v>135</v>
      </c>
    </row>
    <row r="435" s="2" customFormat="1" ht="33" customHeight="1">
      <c r="A435" s="38"/>
      <c r="B435" s="39"/>
      <c r="C435" s="219" t="s">
        <v>559</v>
      </c>
      <c r="D435" s="219" t="s">
        <v>137</v>
      </c>
      <c r="E435" s="220" t="s">
        <v>560</v>
      </c>
      <c r="F435" s="221" t="s">
        <v>561</v>
      </c>
      <c r="G435" s="222" t="s">
        <v>147</v>
      </c>
      <c r="H435" s="223">
        <v>36.344000000000001</v>
      </c>
      <c r="I435" s="224"/>
      <c r="J435" s="225">
        <f>ROUND(I435*H435,2)</f>
        <v>0</v>
      </c>
      <c r="K435" s="226"/>
      <c r="L435" s="44"/>
      <c r="M435" s="227" t="s">
        <v>1</v>
      </c>
      <c r="N435" s="228" t="s">
        <v>40</v>
      </c>
      <c r="O435" s="91"/>
      <c r="P435" s="229">
        <f>O435*H435</f>
        <v>0</v>
      </c>
      <c r="Q435" s="229">
        <v>0.0030000000000000001</v>
      </c>
      <c r="R435" s="229">
        <f>Q435*H435</f>
        <v>0.109032</v>
      </c>
      <c r="S435" s="229">
        <v>0</v>
      </c>
      <c r="T435" s="230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31" t="s">
        <v>220</v>
      </c>
      <c r="AT435" s="231" t="s">
        <v>137</v>
      </c>
      <c r="AU435" s="231" t="s">
        <v>83</v>
      </c>
      <c r="AY435" s="17" t="s">
        <v>135</v>
      </c>
      <c r="BE435" s="232">
        <f>IF(N435="základní",J435,0)</f>
        <v>0</v>
      </c>
      <c r="BF435" s="232">
        <f>IF(N435="snížená",J435,0)</f>
        <v>0</v>
      </c>
      <c r="BG435" s="232">
        <f>IF(N435="zákl. přenesená",J435,0)</f>
        <v>0</v>
      </c>
      <c r="BH435" s="232">
        <f>IF(N435="sníž. přenesená",J435,0)</f>
        <v>0</v>
      </c>
      <c r="BI435" s="232">
        <f>IF(N435="nulová",J435,0)</f>
        <v>0</v>
      </c>
      <c r="BJ435" s="17" t="s">
        <v>83</v>
      </c>
      <c r="BK435" s="232">
        <f>ROUND(I435*H435,2)</f>
        <v>0</v>
      </c>
      <c r="BL435" s="17" t="s">
        <v>220</v>
      </c>
      <c r="BM435" s="231" t="s">
        <v>562</v>
      </c>
    </row>
    <row r="436" s="13" customFormat="1">
      <c r="A436" s="13"/>
      <c r="B436" s="233"/>
      <c r="C436" s="234"/>
      <c r="D436" s="235" t="s">
        <v>142</v>
      </c>
      <c r="E436" s="236" t="s">
        <v>1</v>
      </c>
      <c r="F436" s="237" t="s">
        <v>549</v>
      </c>
      <c r="G436" s="234"/>
      <c r="H436" s="238">
        <v>34.100000000000001</v>
      </c>
      <c r="I436" s="239"/>
      <c r="J436" s="234"/>
      <c r="K436" s="234"/>
      <c r="L436" s="240"/>
      <c r="M436" s="241"/>
      <c r="N436" s="242"/>
      <c r="O436" s="242"/>
      <c r="P436" s="242"/>
      <c r="Q436" s="242"/>
      <c r="R436" s="242"/>
      <c r="S436" s="242"/>
      <c r="T436" s="24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4" t="s">
        <v>142</v>
      </c>
      <c r="AU436" s="244" t="s">
        <v>83</v>
      </c>
      <c r="AV436" s="13" t="s">
        <v>83</v>
      </c>
      <c r="AW436" s="13" t="s">
        <v>31</v>
      </c>
      <c r="AX436" s="13" t="s">
        <v>74</v>
      </c>
      <c r="AY436" s="244" t="s">
        <v>135</v>
      </c>
    </row>
    <row r="437" s="13" customFormat="1">
      <c r="A437" s="13"/>
      <c r="B437" s="233"/>
      <c r="C437" s="234"/>
      <c r="D437" s="235" t="s">
        <v>142</v>
      </c>
      <c r="E437" s="236" t="s">
        <v>1</v>
      </c>
      <c r="F437" s="237" t="s">
        <v>550</v>
      </c>
      <c r="G437" s="234"/>
      <c r="H437" s="238">
        <v>2.2440000000000002</v>
      </c>
      <c r="I437" s="239"/>
      <c r="J437" s="234"/>
      <c r="K437" s="234"/>
      <c r="L437" s="240"/>
      <c r="M437" s="241"/>
      <c r="N437" s="242"/>
      <c r="O437" s="242"/>
      <c r="P437" s="242"/>
      <c r="Q437" s="242"/>
      <c r="R437" s="242"/>
      <c r="S437" s="242"/>
      <c r="T437" s="24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4" t="s">
        <v>142</v>
      </c>
      <c r="AU437" s="244" t="s">
        <v>83</v>
      </c>
      <c r="AV437" s="13" t="s">
        <v>83</v>
      </c>
      <c r="AW437" s="13" t="s">
        <v>31</v>
      </c>
      <c r="AX437" s="13" t="s">
        <v>74</v>
      </c>
      <c r="AY437" s="244" t="s">
        <v>135</v>
      </c>
    </row>
    <row r="438" s="14" customFormat="1">
      <c r="A438" s="14"/>
      <c r="B438" s="245"/>
      <c r="C438" s="246"/>
      <c r="D438" s="235" t="s">
        <v>142</v>
      </c>
      <c r="E438" s="247" t="s">
        <v>1</v>
      </c>
      <c r="F438" s="248" t="s">
        <v>144</v>
      </c>
      <c r="G438" s="246"/>
      <c r="H438" s="249">
        <v>36.344000000000001</v>
      </c>
      <c r="I438" s="250"/>
      <c r="J438" s="246"/>
      <c r="K438" s="246"/>
      <c r="L438" s="251"/>
      <c r="M438" s="267"/>
      <c r="N438" s="268"/>
      <c r="O438" s="268"/>
      <c r="P438" s="268"/>
      <c r="Q438" s="268"/>
      <c r="R438" s="268"/>
      <c r="S438" s="268"/>
      <c r="T438" s="269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5" t="s">
        <v>142</v>
      </c>
      <c r="AU438" s="255" t="s">
        <v>83</v>
      </c>
      <c r="AV438" s="14" t="s">
        <v>89</v>
      </c>
      <c r="AW438" s="14" t="s">
        <v>31</v>
      </c>
      <c r="AX438" s="14" t="s">
        <v>79</v>
      </c>
      <c r="AY438" s="255" t="s">
        <v>135</v>
      </c>
    </row>
    <row r="439" s="2" customFormat="1" ht="6.96" customHeight="1">
      <c r="A439" s="38"/>
      <c r="B439" s="66"/>
      <c r="C439" s="67"/>
      <c r="D439" s="67"/>
      <c r="E439" s="67"/>
      <c r="F439" s="67"/>
      <c r="G439" s="67"/>
      <c r="H439" s="67"/>
      <c r="I439" s="67"/>
      <c r="J439" s="67"/>
      <c r="K439" s="67"/>
      <c r="L439" s="44"/>
      <c r="M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</row>
  </sheetData>
  <sheetProtection sheet="1" autoFilter="0" formatColumns="0" formatRows="0" objects="1" scenarios="1" spinCount="100000" saltValue="KOZLmDibnSdGtWN+/9A9F7sxhl21Zbiq/CtwWJKyYFpd+k4mnOghgJidEzMcS+ayiW7aT7Cq6P2esB3/3m1G0w==" hashValue="5J26u1joibGRFxTkpYrudJajsS9CJFk7x4YPi6wCHOBxm1SiM2EVCjEJ9EUddbccbmHpKH3MFijrP0B9rYBlUg==" algorithmName="SHA-512" password="CC35"/>
  <autoFilter ref="C129:K438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79</v>
      </c>
    </row>
    <row r="4" s="1" customFormat="1" ht="24.96" customHeight="1">
      <c r="B4" s="20"/>
      <c r="D4" s="138" t="s">
        <v>98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16.5" customHeight="1">
      <c r="B7" s="20"/>
      <c r="E7" s="141" t="str">
        <f>'Rekapitulace stavby'!K6</f>
        <v>Evakuační výtah v domově pro seniory - Písečná 5062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99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563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14. 12. 2022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33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34</v>
      </c>
      <c r="E30" s="38"/>
      <c r="F30" s="38"/>
      <c r="G30" s="38"/>
      <c r="H30" s="38"/>
      <c r="I30" s="38"/>
      <c r="J30" s="151">
        <f>ROUND(J118,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36</v>
      </c>
      <c r="G32" s="38"/>
      <c r="H32" s="38"/>
      <c r="I32" s="152" t="s">
        <v>35</v>
      </c>
      <c r="J32" s="152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38</v>
      </c>
      <c r="E33" s="140" t="s">
        <v>39</v>
      </c>
      <c r="F33" s="154">
        <f>ROUND((SUM(BE118:BE123)),  2)</f>
        <v>0</v>
      </c>
      <c r="G33" s="38"/>
      <c r="H33" s="38"/>
      <c r="I33" s="155">
        <v>0.20999999999999999</v>
      </c>
      <c r="J33" s="154">
        <f>ROUND(((SUM(BE118:BE123))*I33),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40</v>
      </c>
      <c r="F34" s="154">
        <f>ROUND((SUM(BF118:BF123)),  2)</f>
        <v>0</v>
      </c>
      <c r="G34" s="38"/>
      <c r="H34" s="38"/>
      <c r="I34" s="155">
        <v>0.14999999999999999</v>
      </c>
      <c r="J34" s="154">
        <f>ROUND(((SUM(BF118:BF123))*I34),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41</v>
      </c>
      <c r="F35" s="154">
        <f>ROUND((SUM(BG118:BG123)),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42</v>
      </c>
      <c r="F36" s="154">
        <f>ROUND((SUM(BH118:BH123)),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43</v>
      </c>
      <c r="F37" s="154">
        <f>ROUND((SUM(BI118:BI123)),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47</v>
      </c>
      <c r="E50" s="164"/>
      <c r="F50" s="164"/>
      <c r="G50" s="163" t="s">
        <v>48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49</v>
      </c>
      <c r="E61" s="166"/>
      <c r="F61" s="167" t="s">
        <v>50</v>
      </c>
      <c r="G61" s="165" t="s">
        <v>49</v>
      </c>
      <c r="H61" s="166"/>
      <c r="I61" s="166"/>
      <c r="J61" s="168" t="s">
        <v>50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51</v>
      </c>
      <c r="E65" s="169"/>
      <c r="F65" s="169"/>
      <c r="G65" s="163" t="s">
        <v>52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49</v>
      </c>
      <c r="E76" s="166"/>
      <c r="F76" s="167" t="s">
        <v>50</v>
      </c>
      <c r="G76" s="165" t="s">
        <v>49</v>
      </c>
      <c r="H76" s="166"/>
      <c r="I76" s="166"/>
      <c r="J76" s="168" t="s">
        <v>50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4" t="str">
        <f>E7</f>
        <v>Evakuační výtah v domově pro seniory - Písečná 5062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99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2 - Přezbrojení výtahů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Chomutov</v>
      </c>
      <c r="G89" s="40"/>
      <c r="H89" s="40"/>
      <c r="I89" s="32" t="s">
        <v>22</v>
      </c>
      <c r="J89" s="79" t="str">
        <f>IF(J12="","",J12)</f>
        <v>14. 12. 2022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102</v>
      </c>
      <c r="D94" s="176"/>
      <c r="E94" s="176"/>
      <c r="F94" s="176"/>
      <c r="G94" s="176"/>
      <c r="H94" s="176"/>
      <c r="I94" s="176"/>
      <c r="J94" s="177" t="s">
        <v>103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104</v>
      </c>
      <c r="D96" s="40"/>
      <c r="E96" s="40"/>
      <c r="F96" s="40"/>
      <c r="G96" s="40"/>
      <c r="H96" s="40"/>
      <c r="I96" s="40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105</v>
      </c>
    </row>
    <row r="97" s="9" customFormat="1" ht="24.96" customHeight="1">
      <c r="A97" s="9"/>
      <c r="B97" s="179"/>
      <c r="C97" s="180"/>
      <c r="D97" s="181" t="s">
        <v>564</v>
      </c>
      <c r="E97" s="182"/>
      <c r="F97" s="182"/>
      <c r="G97" s="182"/>
      <c r="H97" s="182"/>
      <c r="I97" s="182"/>
      <c r="J97" s="183">
        <f>J119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565</v>
      </c>
      <c r="E98" s="188"/>
      <c r="F98" s="188"/>
      <c r="G98" s="188"/>
      <c r="H98" s="188"/>
      <c r="I98" s="188"/>
      <c r="J98" s="189">
        <f>J120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2" customFormat="1" ht="21.84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="2" customFormat="1" ht="6.96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="2" customFormat="1" ht="6.96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="2" customFormat="1" ht="24.96" customHeight="1">
      <c r="A105" s="38"/>
      <c r="B105" s="39"/>
      <c r="C105" s="23" t="s">
        <v>120</v>
      </c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6.96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16.5" customHeight="1">
      <c r="A108" s="38"/>
      <c r="B108" s="39"/>
      <c r="C108" s="40"/>
      <c r="D108" s="40"/>
      <c r="E108" s="174" t="str">
        <f>E7</f>
        <v>Evakuační výtah v domově pro seniory - Písečná 5062</v>
      </c>
      <c r="F108" s="32"/>
      <c r="G108" s="32"/>
      <c r="H108" s="32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12" customHeight="1">
      <c r="A109" s="38"/>
      <c r="B109" s="39"/>
      <c r="C109" s="32" t="s">
        <v>99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6.5" customHeight="1">
      <c r="A110" s="38"/>
      <c r="B110" s="39"/>
      <c r="C110" s="40"/>
      <c r="D110" s="40"/>
      <c r="E110" s="76" t="str">
        <f>E9</f>
        <v>2 - Přezbrojení výtahů</v>
      </c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6.96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>Chomutov</v>
      </c>
      <c r="G112" s="40"/>
      <c r="H112" s="40"/>
      <c r="I112" s="32" t="s">
        <v>22</v>
      </c>
      <c r="J112" s="79" t="str">
        <f>IF(J12="","",J12)</f>
        <v>14. 12. 2022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5.15" customHeight="1">
      <c r="A114" s="38"/>
      <c r="B114" s="39"/>
      <c r="C114" s="32" t="s">
        <v>24</v>
      </c>
      <c r="D114" s="40"/>
      <c r="E114" s="40"/>
      <c r="F114" s="27" t="str">
        <f>E15</f>
        <v xml:space="preserve"> </v>
      </c>
      <c r="G114" s="40"/>
      <c r="H114" s="40"/>
      <c r="I114" s="32" t="s">
        <v>30</v>
      </c>
      <c r="J114" s="36" t="str">
        <f>E21</f>
        <v xml:space="preserve"> 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5.15" customHeight="1">
      <c r="A115" s="38"/>
      <c r="B115" s="39"/>
      <c r="C115" s="32" t="s">
        <v>28</v>
      </c>
      <c r="D115" s="40"/>
      <c r="E115" s="40"/>
      <c r="F115" s="27" t="str">
        <f>IF(E18="","",E18)</f>
        <v>Vyplň údaj</v>
      </c>
      <c r="G115" s="40"/>
      <c r="H115" s="40"/>
      <c r="I115" s="32" t="s">
        <v>32</v>
      </c>
      <c r="J115" s="36" t="str">
        <f>E24</f>
        <v xml:space="preserve"> 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0.32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11" customFormat="1" ht="29.28" customHeight="1">
      <c r="A117" s="191"/>
      <c r="B117" s="192"/>
      <c r="C117" s="193" t="s">
        <v>121</v>
      </c>
      <c r="D117" s="194" t="s">
        <v>59</v>
      </c>
      <c r="E117" s="194" t="s">
        <v>55</v>
      </c>
      <c r="F117" s="194" t="s">
        <v>56</v>
      </c>
      <c r="G117" s="194" t="s">
        <v>122</v>
      </c>
      <c r="H117" s="194" t="s">
        <v>123</v>
      </c>
      <c r="I117" s="194" t="s">
        <v>124</v>
      </c>
      <c r="J117" s="195" t="s">
        <v>103</v>
      </c>
      <c r="K117" s="196" t="s">
        <v>125</v>
      </c>
      <c r="L117" s="197"/>
      <c r="M117" s="100" t="s">
        <v>1</v>
      </c>
      <c r="N117" s="101" t="s">
        <v>38</v>
      </c>
      <c r="O117" s="101" t="s">
        <v>126</v>
      </c>
      <c r="P117" s="101" t="s">
        <v>127</v>
      </c>
      <c r="Q117" s="101" t="s">
        <v>128</v>
      </c>
      <c r="R117" s="101" t="s">
        <v>129</v>
      </c>
      <c r="S117" s="101" t="s">
        <v>130</v>
      </c>
      <c r="T117" s="102" t="s">
        <v>131</v>
      </c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</row>
    <row r="118" s="2" customFormat="1" ht="22.8" customHeight="1">
      <c r="A118" s="38"/>
      <c r="B118" s="39"/>
      <c r="C118" s="107" t="s">
        <v>132</v>
      </c>
      <c r="D118" s="40"/>
      <c r="E118" s="40"/>
      <c r="F118" s="40"/>
      <c r="G118" s="40"/>
      <c r="H118" s="40"/>
      <c r="I118" s="40"/>
      <c r="J118" s="198">
        <f>BK118</f>
        <v>0</v>
      </c>
      <c r="K118" s="40"/>
      <c r="L118" s="44"/>
      <c r="M118" s="103"/>
      <c r="N118" s="199"/>
      <c r="O118" s="104"/>
      <c r="P118" s="200">
        <f>P119</f>
        <v>0</v>
      </c>
      <c r="Q118" s="104"/>
      <c r="R118" s="200">
        <f>R119</f>
        <v>0</v>
      </c>
      <c r="S118" s="104"/>
      <c r="T118" s="201">
        <f>T119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73</v>
      </c>
      <c r="AU118" s="17" t="s">
        <v>105</v>
      </c>
      <c r="BK118" s="202">
        <f>BK119</f>
        <v>0</v>
      </c>
    </row>
    <row r="119" s="12" customFormat="1" ht="25.92" customHeight="1">
      <c r="A119" s="12"/>
      <c r="B119" s="203"/>
      <c r="C119" s="204"/>
      <c r="D119" s="205" t="s">
        <v>73</v>
      </c>
      <c r="E119" s="206" t="s">
        <v>166</v>
      </c>
      <c r="F119" s="206" t="s">
        <v>566</v>
      </c>
      <c r="G119" s="204"/>
      <c r="H119" s="204"/>
      <c r="I119" s="207"/>
      <c r="J119" s="208">
        <f>BK119</f>
        <v>0</v>
      </c>
      <c r="K119" s="204"/>
      <c r="L119" s="209"/>
      <c r="M119" s="210"/>
      <c r="N119" s="211"/>
      <c r="O119" s="211"/>
      <c r="P119" s="212">
        <f>P120</f>
        <v>0</v>
      </c>
      <c r="Q119" s="211"/>
      <c r="R119" s="212">
        <f>R120</f>
        <v>0</v>
      </c>
      <c r="S119" s="211"/>
      <c r="T119" s="213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4" t="s">
        <v>86</v>
      </c>
      <c r="AT119" s="215" t="s">
        <v>73</v>
      </c>
      <c r="AU119" s="215" t="s">
        <v>74</v>
      </c>
      <c r="AY119" s="214" t="s">
        <v>135</v>
      </c>
      <c r="BK119" s="216">
        <f>BK120</f>
        <v>0</v>
      </c>
    </row>
    <row r="120" s="12" customFormat="1" ht="22.8" customHeight="1">
      <c r="A120" s="12"/>
      <c r="B120" s="203"/>
      <c r="C120" s="204"/>
      <c r="D120" s="205" t="s">
        <v>73</v>
      </c>
      <c r="E120" s="217" t="s">
        <v>567</v>
      </c>
      <c r="F120" s="217" t="s">
        <v>568</v>
      </c>
      <c r="G120" s="204"/>
      <c r="H120" s="204"/>
      <c r="I120" s="207"/>
      <c r="J120" s="218">
        <f>BK120</f>
        <v>0</v>
      </c>
      <c r="K120" s="204"/>
      <c r="L120" s="209"/>
      <c r="M120" s="210"/>
      <c r="N120" s="211"/>
      <c r="O120" s="211"/>
      <c r="P120" s="212">
        <f>SUM(P121:P123)</f>
        <v>0</v>
      </c>
      <c r="Q120" s="211"/>
      <c r="R120" s="212">
        <f>SUM(R121:R123)</f>
        <v>0</v>
      </c>
      <c r="S120" s="211"/>
      <c r="T120" s="213">
        <f>SUM(T121:T123)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86</v>
      </c>
      <c r="AT120" s="215" t="s">
        <v>73</v>
      </c>
      <c r="AU120" s="215" t="s">
        <v>79</v>
      </c>
      <c r="AY120" s="214" t="s">
        <v>135</v>
      </c>
      <c r="BK120" s="216">
        <f>SUM(BK121:BK123)</f>
        <v>0</v>
      </c>
    </row>
    <row r="121" s="2" customFormat="1" ht="24.15" customHeight="1">
      <c r="A121" s="38"/>
      <c r="B121" s="39"/>
      <c r="C121" s="219" t="s">
        <v>79</v>
      </c>
      <c r="D121" s="219" t="s">
        <v>137</v>
      </c>
      <c r="E121" s="220" t="s">
        <v>569</v>
      </c>
      <c r="F121" s="221" t="s">
        <v>570</v>
      </c>
      <c r="G121" s="222" t="s">
        <v>201</v>
      </c>
      <c r="H121" s="223">
        <v>2</v>
      </c>
      <c r="I121" s="224"/>
      <c r="J121" s="225">
        <f>ROUND(I121*H121,2)</f>
        <v>0</v>
      </c>
      <c r="K121" s="226"/>
      <c r="L121" s="44"/>
      <c r="M121" s="227" t="s">
        <v>1</v>
      </c>
      <c r="N121" s="228" t="s">
        <v>40</v>
      </c>
      <c r="O121" s="91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31" t="s">
        <v>442</v>
      </c>
      <c r="AT121" s="231" t="s">
        <v>137</v>
      </c>
      <c r="AU121" s="231" t="s">
        <v>83</v>
      </c>
      <c r="AY121" s="17" t="s">
        <v>135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7" t="s">
        <v>83</v>
      </c>
      <c r="BK121" s="232">
        <f>ROUND(I121*H121,2)</f>
        <v>0</v>
      </c>
      <c r="BL121" s="17" t="s">
        <v>442</v>
      </c>
      <c r="BM121" s="231" t="s">
        <v>571</v>
      </c>
    </row>
    <row r="122" s="13" customFormat="1">
      <c r="A122" s="13"/>
      <c r="B122" s="233"/>
      <c r="C122" s="234"/>
      <c r="D122" s="235" t="s">
        <v>142</v>
      </c>
      <c r="E122" s="236" t="s">
        <v>1</v>
      </c>
      <c r="F122" s="237" t="s">
        <v>83</v>
      </c>
      <c r="G122" s="234"/>
      <c r="H122" s="238">
        <v>2</v>
      </c>
      <c r="I122" s="239"/>
      <c r="J122" s="234"/>
      <c r="K122" s="234"/>
      <c r="L122" s="240"/>
      <c r="M122" s="241"/>
      <c r="N122" s="242"/>
      <c r="O122" s="242"/>
      <c r="P122" s="242"/>
      <c r="Q122" s="242"/>
      <c r="R122" s="242"/>
      <c r="S122" s="242"/>
      <c r="T122" s="24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4" t="s">
        <v>142</v>
      </c>
      <c r="AU122" s="244" t="s">
        <v>83</v>
      </c>
      <c r="AV122" s="13" t="s">
        <v>83</v>
      </c>
      <c r="AW122" s="13" t="s">
        <v>31</v>
      </c>
      <c r="AX122" s="13" t="s">
        <v>74</v>
      </c>
      <c r="AY122" s="244" t="s">
        <v>135</v>
      </c>
    </row>
    <row r="123" s="14" customFormat="1">
      <c r="A123" s="14"/>
      <c r="B123" s="245"/>
      <c r="C123" s="246"/>
      <c r="D123" s="235" t="s">
        <v>142</v>
      </c>
      <c r="E123" s="247" t="s">
        <v>1</v>
      </c>
      <c r="F123" s="248" t="s">
        <v>144</v>
      </c>
      <c r="G123" s="246"/>
      <c r="H123" s="249">
        <v>2</v>
      </c>
      <c r="I123" s="250"/>
      <c r="J123" s="246"/>
      <c r="K123" s="246"/>
      <c r="L123" s="251"/>
      <c r="M123" s="267"/>
      <c r="N123" s="268"/>
      <c r="O123" s="268"/>
      <c r="P123" s="268"/>
      <c r="Q123" s="268"/>
      <c r="R123" s="268"/>
      <c r="S123" s="268"/>
      <c r="T123" s="269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5" t="s">
        <v>142</v>
      </c>
      <c r="AU123" s="255" t="s">
        <v>83</v>
      </c>
      <c r="AV123" s="14" t="s">
        <v>89</v>
      </c>
      <c r="AW123" s="14" t="s">
        <v>31</v>
      </c>
      <c r="AX123" s="14" t="s">
        <v>79</v>
      </c>
      <c r="AY123" s="255" t="s">
        <v>135</v>
      </c>
    </row>
    <row r="124" s="2" customFormat="1" ht="6.96" customHeight="1">
      <c r="A124" s="38"/>
      <c r="B124" s="66"/>
      <c r="C124" s="67"/>
      <c r="D124" s="67"/>
      <c r="E124" s="67"/>
      <c r="F124" s="67"/>
      <c r="G124" s="67"/>
      <c r="H124" s="67"/>
      <c r="I124" s="67"/>
      <c r="J124" s="67"/>
      <c r="K124" s="67"/>
      <c r="L124" s="44"/>
      <c r="M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</sheetData>
  <sheetProtection sheet="1" autoFilter="0" formatColumns="0" formatRows="0" objects="1" scenarios="1" spinCount="100000" saltValue="FWn7MqLf86akNX4R4eHCh5BSVX4nJ3oWjCkN0erbYbyg6dpZh76YXoBocTRs+KTVv5TtyYZBQO5Xzkj41QmEVg==" hashValue="ujcWJGjuvv5waWyznaa8RstDpvg7Jq1rBOsT07idosttE7LR3tOsE8hkp+sBvf/z3e1gvxe2CJPGv9rjGfOpdw==" algorithmName="SHA-512" password="CC35"/>
  <autoFilter ref="C117:K123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79</v>
      </c>
    </row>
    <row r="4" s="1" customFormat="1" ht="24.96" customHeight="1">
      <c r="B4" s="20"/>
      <c r="D4" s="138" t="s">
        <v>98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16.5" customHeight="1">
      <c r="B7" s="20"/>
      <c r="E7" s="141" t="str">
        <f>'Rekapitulace stavby'!K6</f>
        <v>Evakuační výtah v domově pro seniory - Písečná 5062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99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572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14. 12. 2022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33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34</v>
      </c>
      <c r="E30" s="38"/>
      <c r="F30" s="38"/>
      <c r="G30" s="38"/>
      <c r="H30" s="38"/>
      <c r="I30" s="38"/>
      <c r="J30" s="151">
        <f>ROUND(J119,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36</v>
      </c>
      <c r="G32" s="38"/>
      <c r="H32" s="38"/>
      <c r="I32" s="152" t="s">
        <v>35</v>
      </c>
      <c r="J32" s="152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38</v>
      </c>
      <c r="E33" s="140" t="s">
        <v>39</v>
      </c>
      <c r="F33" s="154">
        <f>ROUND((SUM(BE119:BE371)),  2)</f>
        <v>0</v>
      </c>
      <c r="G33" s="38"/>
      <c r="H33" s="38"/>
      <c r="I33" s="155">
        <v>0.20999999999999999</v>
      </c>
      <c r="J33" s="154">
        <f>ROUND(((SUM(BE119:BE371))*I33),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40</v>
      </c>
      <c r="F34" s="154">
        <f>ROUND((SUM(BF119:BF371)),  2)</f>
        <v>0</v>
      </c>
      <c r="G34" s="38"/>
      <c r="H34" s="38"/>
      <c r="I34" s="155">
        <v>0.14999999999999999</v>
      </c>
      <c r="J34" s="154">
        <f>ROUND(((SUM(BF119:BF371))*I34),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41</v>
      </c>
      <c r="F35" s="154">
        <f>ROUND((SUM(BG119:BG371)),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42</v>
      </c>
      <c r="F36" s="154">
        <f>ROUND((SUM(BH119:BH371)),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43</v>
      </c>
      <c r="F37" s="154">
        <f>ROUND((SUM(BI119:BI371)),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47</v>
      </c>
      <c r="E50" s="164"/>
      <c r="F50" s="164"/>
      <c r="G50" s="163" t="s">
        <v>48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49</v>
      </c>
      <c r="E61" s="166"/>
      <c r="F61" s="167" t="s">
        <v>50</v>
      </c>
      <c r="G61" s="165" t="s">
        <v>49</v>
      </c>
      <c r="H61" s="166"/>
      <c r="I61" s="166"/>
      <c r="J61" s="168" t="s">
        <v>50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51</v>
      </c>
      <c r="E65" s="169"/>
      <c r="F65" s="169"/>
      <c r="G65" s="163" t="s">
        <v>52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49</v>
      </c>
      <c r="E76" s="166"/>
      <c r="F76" s="167" t="s">
        <v>50</v>
      </c>
      <c r="G76" s="165" t="s">
        <v>49</v>
      </c>
      <c r="H76" s="166"/>
      <c r="I76" s="166"/>
      <c r="J76" s="168" t="s">
        <v>50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4" t="str">
        <f>E7</f>
        <v>Evakuační výtah v domově pro seniory - Písečná 5062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99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3 - Elektroinstalace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Chomutov</v>
      </c>
      <c r="G89" s="40"/>
      <c r="H89" s="40"/>
      <c r="I89" s="32" t="s">
        <v>22</v>
      </c>
      <c r="J89" s="79" t="str">
        <f>IF(J12="","",J12)</f>
        <v>14. 12. 2022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102</v>
      </c>
      <c r="D94" s="176"/>
      <c r="E94" s="176"/>
      <c r="F94" s="176"/>
      <c r="G94" s="176"/>
      <c r="H94" s="176"/>
      <c r="I94" s="176"/>
      <c r="J94" s="177" t="s">
        <v>103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104</v>
      </c>
      <c r="D96" s="40"/>
      <c r="E96" s="40"/>
      <c r="F96" s="40"/>
      <c r="G96" s="40"/>
      <c r="H96" s="40"/>
      <c r="I96" s="40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105</v>
      </c>
    </row>
    <row r="97" s="9" customFormat="1" ht="24.96" customHeight="1">
      <c r="A97" s="9"/>
      <c r="B97" s="179"/>
      <c r="C97" s="180"/>
      <c r="D97" s="181" t="s">
        <v>113</v>
      </c>
      <c r="E97" s="182"/>
      <c r="F97" s="182"/>
      <c r="G97" s="182"/>
      <c r="H97" s="182"/>
      <c r="I97" s="182"/>
      <c r="J97" s="183">
        <f>J120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573</v>
      </c>
      <c r="E98" s="188"/>
      <c r="F98" s="188"/>
      <c r="G98" s="188"/>
      <c r="H98" s="188"/>
      <c r="I98" s="188"/>
      <c r="J98" s="189">
        <f>J121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79"/>
      <c r="C99" s="180"/>
      <c r="D99" s="181" t="s">
        <v>574</v>
      </c>
      <c r="E99" s="182"/>
      <c r="F99" s="182"/>
      <c r="G99" s="182"/>
      <c r="H99" s="182"/>
      <c r="I99" s="182"/>
      <c r="J99" s="183">
        <f>J367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2" customFormat="1" ht="21.84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="2" customFormat="1" ht="6.96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="2" customFormat="1" ht="6.96" customHeight="1">
      <c r="A105" s="38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24.96" customHeight="1">
      <c r="A106" s="38"/>
      <c r="B106" s="39"/>
      <c r="C106" s="23" t="s">
        <v>120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6.96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16.5" customHeight="1">
      <c r="A109" s="38"/>
      <c r="B109" s="39"/>
      <c r="C109" s="40"/>
      <c r="D109" s="40"/>
      <c r="E109" s="174" t="str">
        <f>E7</f>
        <v>Evakuační výtah v domově pro seniory - Písečná 5062</v>
      </c>
      <c r="F109" s="32"/>
      <c r="G109" s="32"/>
      <c r="H109" s="32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2" customHeight="1">
      <c r="A110" s="38"/>
      <c r="B110" s="39"/>
      <c r="C110" s="32" t="s">
        <v>99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6.5" customHeight="1">
      <c r="A111" s="38"/>
      <c r="B111" s="39"/>
      <c r="C111" s="40"/>
      <c r="D111" s="40"/>
      <c r="E111" s="76" t="str">
        <f>E9</f>
        <v>3 - Elektroinstalace</v>
      </c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20</v>
      </c>
      <c r="D113" s="40"/>
      <c r="E113" s="40"/>
      <c r="F113" s="27" t="str">
        <f>F12</f>
        <v>Chomutov</v>
      </c>
      <c r="G113" s="40"/>
      <c r="H113" s="40"/>
      <c r="I113" s="32" t="s">
        <v>22</v>
      </c>
      <c r="J113" s="79" t="str">
        <f>IF(J12="","",J12)</f>
        <v>14. 12. 2022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5.15" customHeight="1">
      <c r="A115" s="38"/>
      <c r="B115" s="39"/>
      <c r="C115" s="32" t="s">
        <v>24</v>
      </c>
      <c r="D115" s="40"/>
      <c r="E115" s="40"/>
      <c r="F115" s="27" t="str">
        <f>E15</f>
        <v xml:space="preserve"> </v>
      </c>
      <c r="G115" s="40"/>
      <c r="H115" s="40"/>
      <c r="I115" s="32" t="s">
        <v>30</v>
      </c>
      <c r="J115" s="36" t="str">
        <f>E21</f>
        <v xml:space="preserve"> 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5.15" customHeight="1">
      <c r="A116" s="38"/>
      <c r="B116" s="39"/>
      <c r="C116" s="32" t="s">
        <v>28</v>
      </c>
      <c r="D116" s="40"/>
      <c r="E116" s="40"/>
      <c r="F116" s="27" t="str">
        <f>IF(E18="","",E18)</f>
        <v>Vyplň údaj</v>
      </c>
      <c r="G116" s="40"/>
      <c r="H116" s="40"/>
      <c r="I116" s="32" t="s">
        <v>32</v>
      </c>
      <c r="J116" s="36" t="str">
        <f>E24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0.32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11" customFormat="1" ht="29.28" customHeight="1">
      <c r="A118" s="191"/>
      <c r="B118" s="192"/>
      <c r="C118" s="193" t="s">
        <v>121</v>
      </c>
      <c r="D118" s="194" t="s">
        <v>59</v>
      </c>
      <c r="E118" s="194" t="s">
        <v>55</v>
      </c>
      <c r="F118" s="194" t="s">
        <v>56</v>
      </c>
      <c r="G118" s="194" t="s">
        <v>122</v>
      </c>
      <c r="H118" s="194" t="s">
        <v>123</v>
      </c>
      <c r="I118" s="194" t="s">
        <v>124</v>
      </c>
      <c r="J118" s="195" t="s">
        <v>103</v>
      </c>
      <c r="K118" s="196" t="s">
        <v>125</v>
      </c>
      <c r="L118" s="197"/>
      <c r="M118" s="100" t="s">
        <v>1</v>
      </c>
      <c r="N118" s="101" t="s">
        <v>38</v>
      </c>
      <c r="O118" s="101" t="s">
        <v>126</v>
      </c>
      <c r="P118" s="101" t="s">
        <v>127</v>
      </c>
      <c r="Q118" s="101" t="s">
        <v>128</v>
      </c>
      <c r="R118" s="101" t="s">
        <v>129</v>
      </c>
      <c r="S118" s="101" t="s">
        <v>130</v>
      </c>
      <c r="T118" s="102" t="s">
        <v>131</v>
      </c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</row>
    <row r="119" s="2" customFormat="1" ht="22.8" customHeight="1">
      <c r="A119" s="38"/>
      <c r="B119" s="39"/>
      <c r="C119" s="107" t="s">
        <v>132</v>
      </c>
      <c r="D119" s="40"/>
      <c r="E119" s="40"/>
      <c r="F119" s="40"/>
      <c r="G119" s="40"/>
      <c r="H119" s="40"/>
      <c r="I119" s="40"/>
      <c r="J119" s="198">
        <f>BK119</f>
        <v>0</v>
      </c>
      <c r="K119" s="40"/>
      <c r="L119" s="44"/>
      <c r="M119" s="103"/>
      <c r="N119" s="199"/>
      <c r="O119" s="104"/>
      <c r="P119" s="200">
        <f>P120+P367</f>
        <v>0</v>
      </c>
      <c r="Q119" s="104"/>
      <c r="R119" s="200">
        <f>R120+R367</f>
        <v>1.9882959999999996</v>
      </c>
      <c r="S119" s="104"/>
      <c r="T119" s="201">
        <f>T120+T367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73</v>
      </c>
      <c r="AU119" s="17" t="s">
        <v>105</v>
      </c>
      <c r="BK119" s="202">
        <f>BK120+BK367</f>
        <v>0</v>
      </c>
    </row>
    <row r="120" s="12" customFormat="1" ht="25.92" customHeight="1">
      <c r="A120" s="12"/>
      <c r="B120" s="203"/>
      <c r="C120" s="204"/>
      <c r="D120" s="205" t="s">
        <v>73</v>
      </c>
      <c r="E120" s="206" t="s">
        <v>340</v>
      </c>
      <c r="F120" s="206" t="s">
        <v>341</v>
      </c>
      <c r="G120" s="204"/>
      <c r="H120" s="204"/>
      <c r="I120" s="207"/>
      <c r="J120" s="208">
        <f>BK120</f>
        <v>0</v>
      </c>
      <c r="K120" s="204"/>
      <c r="L120" s="209"/>
      <c r="M120" s="210"/>
      <c r="N120" s="211"/>
      <c r="O120" s="211"/>
      <c r="P120" s="212">
        <f>P121</f>
        <v>0</v>
      </c>
      <c r="Q120" s="211"/>
      <c r="R120" s="212">
        <f>R121</f>
        <v>1.9882959999999996</v>
      </c>
      <c r="S120" s="211"/>
      <c r="T120" s="213">
        <f>T121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83</v>
      </c>
      <c r="AT120" s="215" t="s">
        <v>73</v>
      </c>
      <c r="AU120" s="215" t="s">
        <v>74</v>
      </c>
      <c r="AY120" s="214" t="s">
        <v>135</v>
      </c>
      <c r="BK120" s="216">
        <f>BK121</f>
        <v>0</v>
      </c>
    </row>
    <row r="121" s="12" customFormat="1" ht="22.8" customHeight="1">
      <c r="A121" s="12"/>
      <c r="B121" s="203"/>
      <c r="C121" s="204"/>
      <c r="D121" s="205" t="s">
        <v>73</v>
      </c>
      <c r="E121" s="217" t="s">
        <v>575</v>
      </c>
      <c r="F121" s="217" t="s">
        <v>576</v>
      </c>
      <c r="G121" s="204"/>
      <c r="H121" s="204"/>
      <c r="I121" s="207"/>
      <c r="J121" s="218">
        <f>BK121</f>
        <v>0</v>
      </c>
      <c r="K121" s="204"/>
      <c r="L121" s="209"/>
      <c r="M121" s="210"/>
      <c r="N121" s="211"/>
      <c r="O121" s="211"/>
      <c r="P121" s="212">
        <f>SUM(P122:P366)</f>
        <v>0</v>
      </c>
      <c r="Q121" s="211"/>
      <c r="R121" s="212">
        <f>SUM(R122:R366)</f>
        <v>1.9882959999999996</v>
      </c>
      <c r="S121" s="211"/>
      <c r="T121" s="213">
        <f>SUM(T122:T366)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83</v>
      </c>
      <c r="AT121" s="215" t="s">
        <v>73</v>
      </c>
      <c r="AU121" s="215" t="s">
        <v>79</v>
      </c>
      <c r="AY121" s="214" t="s">
        <v>135</v>
      </c>
      <c r="BK121" s="216">
        <f>SUM(BK122:BK366)</f>
        <v>0</v>
      </c>
    </row>
    <row r="122" s="2" customFormat="1" ht="33" customHeight="1">
      <c r="A122" s="38"/>
      <c r="B122" s="39"/>
      <c r="C122" s="219" t="s">
        <v>79</v>
      </c>
      <c r="D122" s="219" t="s">
        <v>137</v>
      </c>
      <c r="E122" s="220" t="s">
        <v>577</v>
      </c>
      <c r="F122" s="221" t="s">
        <v>578</v>
      </c>
      <c r="G122" s="222" t="s">
        <v>153</v>
      </c>
      <c r="H122" s="223">
        <v>245</v>
      </c>
      <c r="I122" s="224"/>
      <c r="J122" s="225">
        <f>ROUND(I122*H122,2)</f>
        <v>0</v>
      </c>
      <c r="K122" s="226"/>
      <c r="L122" s="44"/>
      <c r="M122" s="227" t="s">
        <v>1</v>
      </c>
      <c r="N122" s="228" t="s">
        <v>40</v>
      </c>
      <c r="O122" s="91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31" t="s">
        <v>220</v>
      </c>
      <c r="AT122" s="231" t="s">
        <v>137</v>
      </c>
      <c r="AU122" s="231" t="s">
        <v>83</v>
      </c>
      <c r="AY122" s="17" t="s">
        <v>135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7" t="s">
        <v>83</v>
      </c>
      <c r="BK122" s="232">
        <f>ROUND(I122*H122,2)</f>
        <v>0</v>
      </c>
      <c r="BL122" s="17" t="s">
        <v>220</v>
      </c>
      <c r="BM122" s="231" t="s">
        <v>579</v>
      </c>
    </row>
    <row r="123" s="15" customFormat="1">
      <c r="A123" s="15"/>
      <c r="B123" s="270"/>
      <c r="C123" s="271"/>
      <c r="D123" s="235" t="s">
        <v>142</v>
      </c>
      <c r="E123" s="272" t="s">
        <v>1</v>
      </c>
      <c r="F123" s="273" t="s">
        <v>580</v>
      </c>
      <c r="G123" s="271"/>
      <c r="H123" s="272" t="s">
        <v>1</v>
      </c>
      <c r="I123" s="274"/>
      <c r="J123" s="271"/>
      <c r="K123" s="271"/>
      <c r="L123" s="275"/>
      <c r="M123" s="276"/>
      <c r="N123" s="277"/>
      <c r="O123" s="277"/>
      <c r="P123" s="277"/>
      <c r="Q123" s="277"/>
      <c r="R123" s="277"/>
      <c r="S123" s="277"/>
      <c r="T123" s="278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79" t="s">
        <v>142</v>
      </c>
      <c r="AU123" s="279" t="s">
        <v>83</v>
      </c>
      <c r="AV123" s="15" t="s">
        <v>79</v>
      </c>
      <c r="AW123" s="15" t="s">
        <v>31</v>
      </c>
      <c r="AX123" s="15" t="s">
        <v>74</v>
      </c>
      <c r="AY123" s="279" t="s">
        <v>135</v>
      </c>
    </row>
    <row r="124" s="13" customFormat="1">
      <c r="A124" s="13"/>
      <c r="B124" s="233"/>
      <c r="C124" s="234"/>
      <c r="D124" s="235" t="s">
        <v>142</v>
      </c>
      <c r="E124" s="236" t="s">
        <v>1</v>
      </c>
      <c r="F124" s="237" t="s">
        <v>581</v>
      </c>
      <c r="G124" s="234"/>
      <c r="H124" s="238">
        <v>245</v>
      </c>
      <c r="I124" s="239"/>
      <c r="J124" s="234"/>
      <c r="K124" s="234"/>
      <c r="L124" s="240"/>
      <c r="M124" s="241"/>
      <c r="N124" s="242"/>
      <c r="O124" s="242"/>
      <c r="P124" s="242"/>
      <c r="Q124" s="242"/>
      <c r="R124" s="242"/>
      <c r="S124" s="242"/>
      <c r="T124" s="24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4" t="s">
        <v>142</v>
      </c>
      <c r="AU124" s="244" t="s">
        <v>83</v>
      </c>
      <c r="AV124" s="13" t="s">
        <v>83</v>
      </c>
      <c r="AW124" s="13" t="s">
        <v>31</v>
      </c>
      <c r="AX124" s="13" t="s">
        <v>74</v>
      </c>
      <c r="AY124" s="244" t="s">
        <v>135</v>
      </c>
    </row>
    <row r="125" s="14" customFormat="1">
      <c r="A125" s="14"/>
      <c r="B125" s="245"/>
      <c r="C125" s="246"/>
      <c r="D125" s="235" t="s">
        <v>142</v>
      </c>
      <c r="E125" s="247" t="s">
        <v>1</v>
      </c>
      <c r="F125" s="248" t="s">
        <v>144</v>
      </c>
      <c r="G125" s="246"/>
      <c r="H125" s="249">
        <v>245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5" t="s">
        <v>142</v>
      </c>
      <c r="AU125" s="255" t="s">
        <v>83</v>
      </c>
      <c r="AV125" s="14" t="s">
        <v>89</v>
      </c>
      <c r="AW125" s="14" t="s">
        <v>31</v>
      </c>
      <c r="AX125" s="14" t="s">
        <v>79</v>
      </c>
      <c r="AY125" s="255" t="s">
        <v>135</v>
      </c>
    </row>
    <row r="126" s="2" customFormat="1" ht="16.5" customHeight="1">
      <c r="A126" s="38"/>
      <c r="B126" s="39"/>
      <c r="C126" s="256" t="s">
        <v>83</v>
      </c>
      <c r="D126" s="256" t="s">
        <v>166</v>
      </c>
      <c r="E126" s="257" t="s">
        <v>582</v>
      </c>
      <c r="F126" s="258" t="s">
        <v>583</v>
      </c>
      <c r="G126" s="259" t="s">
        <v>153</v>
      </c>
      <c r="H126" s="260">
        <v>33</v>
      </c>
      <c r="I126" s="261"/>
      <c r="J126" s="262">
        <f>ROUND(I126*H126,2)</f>
        <v>0</v>
      </c>
      <c r="K126" s="263"/>
      <c r="L126" s="264"/>
      <c r="M126" s="265" t="s">
        <v>1</v>
      </c>
      <c r="N126" s="266" t="s">
        <v>40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292</v>
      </c>
      <c r="AT126" s="231" t="s">
        <v>166</v>
      </c>
      <c r="AU126" s="231" t="s">
        <v>83</v>
      </c>
      <c r="AY126" s="17" t="s">
        <v>135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83</v>
      </c>
      <c r="BK126" s="232">
        <f>ROUND(I126*H126,2)</f>
        <v>0</v>
      </c>
      <c r="BL126" s="17" t="s">
        <v>220</v>
      </c>
      <c r="BM126" s="231" t="s">
        <v>584</v>
      </c>
    </row>
    <row r="127" s="15" customFormat="1">
      <c r="A127" s="15"/>
      <c r="B127" s="270"/>
      <c r="C127" s="271"/>
      <c r="D127" s="235" t="s">
        <v>142</v>
      </c>
      <c r="E127" s="272" t="s">
        <v>1</v>
      </c>
      <c r="F127" s="273" t="s">
        <v>580</v>
      </c>
      <c r="G127" s="271"/>
      <c r="H127" s="272" t="s">
        <v>1</v>
      </c>
      <c r="I127" s="274"/>
      <c r="J127" s="271"/>
      <c r="K127" s="271"/>
      <c r="L127" s="275"/>
      <c r="M127" s="276"/>
      <c r="N127" s="277"/>
      <c r="O127" s="277"/>
      <c r="P127" s="277"/>
      <c r="Q127" s="277"/>
      <c r="R127" s="277"/>
      <c r="S127" s="277"/>
      <c r="T127" s="278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79" t="s">
        <v>142</v>
      </c>
      <c r="AU127" s="279" t="s">
        <v>83</v>
      </c>
      <c r="AV127" s="15" t="s">
        <v>79</v>
      </c>
      <c r="AW127" s="15" t="s">
        <v>31</v>
      </c>
      <c r="AX127" s="15" t="s">
        <v>74</v>
      </c>
      <c r="AY127" s="279" t="s">
        <v>135</v>
      </c>
    </row>
    <row r="128" s="13" customFormat="1">
      <c r="A128" s="13"/>
      <c r="B128" s="233"/>
      <c r="C128" s="234"/>
      <c r="D128" s="235" t="s">
        <v>142</v>
      </c>
      <c r="E128" s="236" t="s">
        <v>1</v>
      </c>
      <c r="F128" s="237" t="s">
        <v>246</v>
      </c>
      <c r="G128" s="234"/>
      <c r="H128" s="238">
        <v>30</v>
      </c>
      <c r="I128" s="239"/>
      <c r="J128" s="234"/>
      <c r="K128" s="234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142</v>
      </c>
      <c r="AU128" s="244" t="s">
        <v>83</v>
      </c>
      <c r="AV128" s="13" t="s">
        <v>83</v>
      </c>
      <c r="AW128" s="13" t="s">
        <v>31</v>
      </c>
      <c r="AX128" s="13" t="s">
        <v>74</v>
      </c>
      <c r="AY128" s="244" t="s">
        <v>135</v>
      </c>
    </row>
    <row r="129" s="14" customFormat="1">
      <c r="A129" s="14"/>
      <c r="B129" s="245"/>
      <c r="C129" s="246"/>
      <c r="D129" s="235" t="s">
        <v>142</v>
      </c>
      <c r="E129" s="247" t="s">
        <v>1</v>
      </c>
      <c r="F129" s="248" t="s">
        <v>144</v>
      </c>
      <c r="G129" s="246"/>
      <c r="H129" s="249">
        <v>30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5" t="s">
        <v>142</v>
      </c>
      <c r="AU129" s="255" t="s">
        <v>83</v>
      </c>
      <c r="AV129" s="14" t="s">
        <v>89</v>
      </c>
      <c r="AW129" s="14" t="s">
        <v>31</v>
      </c>
      <c r="AX129" s="14" t="s">
        <v>79</v>
      </c>
      <c r="AY129" s="255" t="s">
        <v>135</v>
      </c>
    </row>
    <row r="130" s="13" customFormat="1">
      <c r="A130" s="13"/>
      <c r="B130" s="233"/>
      <c r="C130" s="234"/>
      <c r="D130" s="235" t="s">
        <v>142</v>
      </c>
      <c r="E130" s="234"/>
      <c r="F130" s="237" t="s">
        <v>585</v>
      </c>
      <c r="G130" s="234"/>
      <c r="H130" s="238">
        <v>33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142</v>
      </c>
      <c r="AU130" s="244" t="s">
        <v>83</v>
      </c>
      <c r="AV130" s="13" t="s">
        <v>83</v>
      </c>
      <c r="AW130" s="13" t="s">
        <v>4</v>
      </c>
      <c r="AX130" s="13" t="s">
        <v>79</v>
      </c>
      <c r="AY130" s="244" t="s">
        <v>135</v>
      </c>
    </row>
    <row r="131" s="2" customFormat="1" ht="16.5" customHeight="1">
      <c r="A131" s="38"/>
      <c r="B131" s="39"/>
      <c r="C131" s="256" t="s">
        <v>86</v>
      </c>
      <c r="D131" s="256" t="s">
        <v>166</v>
      </c>
      <c r="E131" s="257" t="s">
        <v>586</v>
      </c>
      <c r="F131" s="258" t="s">
        <v>587</v>
      </c>
      <c r="G131" s="259" t="s">
        <v>153</v>
      </c>
      <c r="H131" s="260">
        <v>33</v>
      </c>
      <c r="I131" s="261"/>
      <c r="J131" s="262">
        <f>ROUND(I131*H131,2)</f>
        <v>0</v>
      </c>
      <c r="K131" s="263"/>
      <c r="L131" s="264"/>
      <c r="M131" s="265" t="s">
        <v>1</v>
      </c>
      <c r="N131" s="266" t="s">
        <v>40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292</v>
      </c>
      <c r="AT131" s="231" t="s">
        <v>166</v>
      </c>
      <c r="AU131" s="231" t="s">
        <v>83</v>
      </c>
      <c r="AY131" s="17" t="s">
        <v>135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83</v>
      </c>
      <c r="BK131" s="232">
        <f>ROUND(I131*H131,2)</f>
        <v>0</v>
      </c>
      <c r="BL131" s="17" t="s">
        <v>220</v>
      </c>
      <c r="BM131" s="231" t="s">
        <v>588</v>
      </c>
    </row>
    <row r="132" s="15" customFormat="1">
      <c r="A132" s="15"/>
      <c r="B132" s="270"/>
      <c r="C132" s="271"/>
      <c r="D132" s="235" t="s">
        <v>142</v>
      </c>
      <c r="E132" s="272" t="s">
        <v>1</v>
      </c>
      <c r="F132" s="273" t="s">
        <v>580</v>
      </c>
      <c r="G132" s="271"/>
      <c r="H132" s="272" t="s">
        <v>1</v>
      </c>
      <c r="I132" s="274"/>
      <c r="J132" s="271"/>
      <c r="K132" s="271"/>
      <c r="L132" s="275"/>
      <c r="M132" s="276"/>
      <c r="N132" s="277"/>
      <c r="O132" s="277"/>
      <c r="P132" s="277"/>
      <c r="Q132" s="277"/>
      <c r="R132" s="277"/>
      <c r="S132" s="277"/>
      <c r="T132" s="278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79" t="s">
        <v>142</v>
      </c>
      <c r="AU132" s="279" t="s">
        <v>83</v>
      </c>
      <c r="AV132" s="15" t="s">
        <v>79</v>
      </c>
      <c r="AW132" s="15" t="s">
        <v>31</v>
      </c>
      <c r="AX132" s="15" t="s">
        <v>74</v>
      </c>
      <c r="AY132" s="279" t="s">
        <v>135</v>
      </c>
    </row>
    <row r="133" s="13" customFormat="1">
      <c r="A133" s="13"/>
      <c r="B133" s="233"/>
      <c r="C133" s="234"/>
      <c r="D133" s="235" t="s">
        <v>142</v>
      </c>
      <c r="E133" s="236" t="s">
        <v>1</v>
      </c>
      <c r="F133" s="237" t="s">
        <v>246</v>
      </c>
      <c r="G133" s="234"/>
      <c r="H133" s="238">
        <v>30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142</v>
      </c>
      <c r="AU133" s="244" t="s">
        <v>83</v>
      </c>
      <c r="AV133" s="13" t="s">
        <v>83</v>
      </c>
      <c r="AW133" s="13" t="s">
        <v>31</v>
      </c>
      <c r="AX133" s="13" t="s">
        <v>74</v>
      </c>
      <c r="AY133" s="244" t="s">
        <v>135</v>
      </c>
    </row>
    <row r="134" s="14" customFormat="1">
      <c r="A134" s="14"/>
      <c r="B134" s="245"/>
      <c r="C134" s="246"/>
      <c r="D134" s="235" t="s">
        <v>142</v>
      </c>
      <c r="E134" s="247" t="s">
        <v>1</v>
      </c>
      <c r="F134" s="248" t="s">
        <v>144</v>
      </c>
      <c r="G134" s="246"/>
      <c r="H134" s="249">
        <v>30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142</v>
      </c>
      <c r="AU134" s="255" t="s">
        <v>83</v>
      </c>
      <c r="AV134" s="14" t="s">
        <v>89</v>
      </c>
      <c r="AW134" s="14" t="s">
        <v>31</v>
      </c>
      <c r="AX134" s="14" t="s">
        <v>79</v>
      </c>
      <c r="AY134" s="255" t="s">
        <v>135</v>
      </c>
    </row>
    <row r="135" s="13" customFormat="1">
      <c r="A135" s="13"/>
      <c r="B135" s="233"/>
      <c r="C135" s="234"/>
      <c r="D135" s="235" t="s">
        <v>142</v>
      </c>
      <c r="E135" s="234"/>
      <c r="F135" s="237" t="s">
        <v>585</v>
      </c>
      <c r="G135" s="234"/>
      <c r="H135" s="238">
        <v>33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142</v>
      </c>
      <c r="AU135" s="244" t="s">
        <v>83</v>
      </c>
      <c r="AV135" s="13" t="s">
        <v>83</v>
      </c>
      <c r="AW135" s="13" t="s">
        <v>4</v>
      </c>
      <c r="AX135" s="13" t="s">
        <v>79</v>
      </c>
      <c r="AY135" s="244" t="s">
        <v>135</v>
      </c>
    </row>
    <row r="136" s="2" customFormat="1" ht="16.5" customHeight="1">
      <c r="A136" s="38"/>
      <c r="B136" s="39"/>
      <c r="C136" s="256" t="s">
        <v>89</v>
      </c>
      <c r="D136" s="256" t="s">
        <v>166</v>
      </c>
      <c r="E136" s="257" t="s">
        <v>589</v>
      </c>
      <c r="F136" s="258" t="s">
        <v>590</v>
      </c>
      <c r="G136" s="259" t="s">
        <v>153</v>
      </c>
      <c r="H136" s="260">
        <v>71.5</v>
      </c>
      <c r="I136" s="261"/>
      <c r="J136" s="262">
        <f>ROUND(I136*H136,2)</f>
        <v>0</v>
      </c>
      <c r="K136" s="263"/>
      <c r="L136" s="264"/>
      <c r="M136" s="265" t="s">
        <v>1</v>
      </c>
      <c r="N136" s="266" t="s">
        <v>40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292</v>
      </c>
      <c r="AT136" s="231" t="s">
        <v>166</v>
      </c>
      <c r="AU136" s="231" t="s">
        <v>83</v>
      </c>
      <c r="AY136" s="17" t="s">
        <v>135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83</v>
      </c>
      <c r="BK136" s="232">
        <f>ROUND(I136*H136,2)</f>
        <v>0</v>
      </c>
      <c r="BL136" s="17" t="s">
        <v>220</v>
      </c>
      <c r="BM136" s="231" t="s">
        <v>591</v>
      </c>
    </row>
    <row r="137" s="15" customFormat="1">
      <c r="A137" s="15"/>
      <c r="B137" s="270"/>
      <c r="C137" s="271"/>
      <c r="D137" s="235" t="s">
        <v>142</v>
      </c>
      <c r="E137" s="272" t="s">
        <v>1</v>
      </c>
      <c r="F137" s="273" t="s">
        <v>580</v>
      </c>
      <c r="G137" s="271"/>
      <c r="H137" s="272" t="s">
        <v>1</v>
      </c>
      <c r="I137" s="274"/>
      <c r="J137" s="271"/>
      <c r="K137" s="271"/>
      <c r="L137" s="275"/>
      <c r="M137" s="276"/>
      <c r="N137" s="277"/>
      <c r="O137" s="277"/>
      <c r="P137" s="277"/>
      <c r="Q137" s="277"/>
      <c r="R137" s="277"/>
      <c r="S137" s="277"/>
      <c r="T137" s="278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79" t="s">
        <v>142</v>
      </c>
      <c r="AU137" s="279" t="s">
        <v>83</v>
      </c>
      <c r="AV137" s="15" t="s">
        <v>79</v>
      </c>
      <c r="AW137" s="15" t="s">
        <v>31</v>
      </c>
      <c r="AX137" s="15" t="s">
        <v>74</v>
      </c>
      <c r="AY137" s="279" t="s">
        <v>135</v>
      </c>
    </row>
    <row r="138" s="13" customFormat="1">
      <c r="A138" s="13"/>
      <c r="B138" s="233"/>
      <c r="C138" s="234"/>
      <c r="D138" s="235" t="s">
        <v>142</v>
      </c>
      <c r="E138" s="236" t="s">
        <v>1</v>
      </c>
      <c r="F138" s="237" t="s">
        <v>446</v>
      </c>
      <c r="G138" s="234"/>
      <c r="H138" s="238">
        <v>65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142</v>
      </c>
      <c r="AU138" s="244" t="s">
        <v>83</v>
      </c>
      <c r="AV138" s="13" t="s">
        <v>83</v>
      </c>
      <c r="AW138" s="13" t="s">
        <v>31</v>
      </c>
      <c r="AX138" s="13" t="s">
        <v>74</v>
      </c>
      <c r="AY138" s="244" t="s">
        <v>135</v>
      </c>
    </row>
    <row r="139" s="14" customFormat="1">
      <c r="A139" s="14"/>
      <c r="B139" s="245"/>
      <c r="C139" s="246"/>
      <c r="D139" s="235" t="s">
        <v>142</v>
      </c>
      <c r="E139" s="247" t="s">
        <v>1</v>
      </c>
      <c r="F139" s="248" t="s">
        <v>144</v>
      </c>
      <c r="G139" s="246"/>
      <c r="H139" s="249">
        <v>65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142</v>
      </c>
      <c r="AU139" s="255" t="s">
        <v>83</v>
      </c>
      <c r="AV139" s="14" t="s">
        <v>89</v>
      </c>
      <c r="AW139" s="14" t="s">
        <v>31</v>
      </c>
      <c r="AX139" s="14" t="s">
        <v>79</v>
      </c>
      <c r="AY139" s="255" t="s">
        <v>135</v>
      </c>
    </row>
    <row r="140" s="13" customFormat="1">
      <c r="A140" s="13"/>
      <c r="B140" s="233"/>
      <c r="C140" s="234"/>
      <c r="D140" s="235" t="s">
        <v>142</v>
      </c>
      <c r="E140" s="234"/>
      <c r="F140" s="237" t="s">
        <v>592</v>
      </c>
      <c r="G140" s="234"/>
      <c r="H140" s="238">
        <v>71.5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142</v>
      </c>
      <c r="AU140" s="244" t="s">
        <v>83</v>
      </c>
      <c r="AV140" s="13" t="s">
        <v>83</v>
      </c>
      <c r="AW140" s="13" t="s">
        <v>4</v>
      </c>
      <c r="AX140" s="13" t="s">
        <v>79</v>
      </c>
      <c r="AY140" s="244" t="s">
        <v>135</v>
      </c>
    </row>
    <row r="141" s="2" customFormat="1" ht="16.5" customHeight="1">
      <c r="A141" s="38"/>
      <c r="B141" s="39"/>
      <c r="C141" s="256" t="s">
        <v>92</v>
      </c>
      <c r="D141" s="256" t="s">
        <v>166</v>
      </c>
      <c r="E141" s="257" t="s">
        <v>593</v>
      </c>
      <c r="F141" s="258" t="s">
        <v>594</v>
      </c>
      <c r="G141" s="259" t="s">
        <v>153</v>
      </c>
      <c r="H141" s="260">
        <v>132</v>
      </c>
      <c r="I141" s="261"/>
      <c r="J141" s="262">
        <f>ROUND(I141*H141,2)</f>
        <v>0</v>
      </c>
      <c r="K141" s="263"/>
      <c r="L141" s="264"/>
      <c r="M141" s="265" t="s">
        <v>1</v>
      </c>
      <c r="N141" s="266" t="s">
        <v>40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292</v>
      </c>
      <c r="AT141" s="231" t="s">
        <v>166</v>
      </c>
      <c r="AU141" s="231" t="s">
        <v>83</v>
      </c>
      <c r="AY141" s="17" t="s">
        <v>135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83</v>
      </c>
      <c r="BK141" s="232">
        <f>ROUND(I141*H141,2)</f>
        <v>0</v>
      </c>
      <c r="BL141" s="17" t="s">
        <v>220</v>
      </c>
      <c r="BM141" s="231" t="s">
        <v>595</v>
      </c>
    </row>
    <row r="142" s="15" customFormat="1">
      <c r="A142" s="15"/>
      <c r="B142" s="270"/>
      <c r="C142" s="271"/>
      <c r="D142" s="235" t="s">
        <v>142</v>
      </c>
      <c r="E142" s="272" t="s">
        <v>1</v>
      </c>
      <c r="F142" s="273" t="s">
        <v>580</v>
      </c>
      <c r="G142" s="271"/>
      <c r="H142" s="272" t="s">
        <v>1</v>
      </c>
      <c r="I142" s="274"/>
      <c r="J142" s="271"/>
      <c r="K142" s="271"/>
      <c r="L142" s="275"/>
      <c r="M142" s="276"/>
      <c r="N142" s="277"/>
      <c r="O142" s="277"/>
      <c r="P142" s="277"/>
      <c r="Q142" s="277"/>
      <c r="R142" s="277"/>
      <c r="S142" s="277"/>
      <c r="T142" s="278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79" t="s">
        <v>142</v>
      </c>
      <c r="AU142" s="279" t="s">
        <v>83</v>
      </c>
      <c r="AV142" s="15" t="s">
        <v>79</v>
      </c>
      <c r="AW142" s="15" t="s">
        <v>31</v>
      </c>
      <c r="AX142" s="15" t="s">
        <v>74</v>
      </c>
      <c r="AY142" s="279" t="s">
        <v>135</v>
      </c>
    </row>
    <row r="143" s="13" customFormat="1">
      <c r="A143" s="13"/>
      <c r="B143" s="233"/>
      <c r="C143" s="234"/>
      <c r="D143" s="235" t="s">
        <v>142</v>
      </c>
      <c r="E143" s="236" t="s">
        <v>1</v>
      </c>
      <c r="F143" s="237" t="s">
        <v>596</v>
      </c>
      <c r="G143" s="234"/>
      <c r="H143" s="238">
        <v>120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142</v>
      </c>
      <c r="AU143" s="244" t="s">
        <v>83</v>
      </c>
      <c r="AV143" s="13" t="s">
        <v>83</v>
      </c>
      <c r="AW143" s="13" t="s">
        <v>31</v>
      </c>
      <c r="AX143" s="13" t="s">
        <v>74</v>
      </c>
      <c r="AY143" s="244" t="s">
        <v>135</v>
      </c>
    </row>
    <row r="144" s="14" customFormat="1">
      <c r="A144" s="14"/>
      <c r="B144" s="245"/>
      <c r="C144" s="246"/>
      <c r="D144" s="235" t="s">
        <v>142</v>
      </c>
      <c r="E144" s="247" t="s">
        <v>1</v>
      </c>
      <c r="F144" s="248" t="s">
        <v>144</v>
      </c>
      <c r="G144" s="246"/>
      <c r="H144" s="249">
        <v>120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5" t="s">
        <v>142</v>
      </c>
      <c r="AU144" s="255" t="s">
        <v>83</v>
      </c>
      <c r="AV144" s="14" t="s">
        <v>89</v>
      </c>
      <c r="AW144" s="14" t="s">
        <v>31</v>
      </c>
      <c r="AX144" s="14" t="s">
        <v>79</v>
      </c>
      <c r="AY144" s="255" t="s">
        <v>135</v>
      </c>
    </row>
    <row r="145" s="13" customFormat="1">
      <c r="A145" s="13"/>
      <c r="B145" s="233"/>
      <c r="C145" s="234"/>
      <c r="D145" s="235" t="s">
        <v>142</v>
      </c>
      <c r="E145" s="234"/>
      <c r="F145" s="237" t="s">
        <v>597</v>
      </c>
      <c r="G145" s="234"/>
      <c r="H145" s="238">
        <v>132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142</v>
      </c>
      <c r="AU145" s="244" t="s">
        <v>83</v>
      </c>
      <c r="AV145" s="13" t="s">
        <v>83</v>
      </c>
      <c r="AW145" s="13" t="s">
        <v>4</v>
      </c>
      <c r="AX145" s="13" t="s">
        <v>79</v>
      </c>
      <c r="AY145" s="244" t="s">
        <v>135</v>
      </c>
    </row>
    <row r="146" s="2" customFormat="1" ht="24.15" customHeight="1">
      <c r="A146" s="38"/>
      <c r="B146" s="39"/>
      <c r="C146" s="219" t="s">
        <v>95</v>
      </c>
      <c r="D146" s="219" t="s">
        <v>137</v>
      </c>
      <c r="E146" s="220" t="s">
        <v>598</v>
      </c>
      <c r="F146" s="221" t="s">
        <v>599</v>
      </c>
      <c r="G146" s="222" t="s">
        <v>153</v>
      </c>
      <c r="H146" s="223">
        <v>1</v>
      </c>
      <c r="I146" s="224"/>
      <c r="J146" s="225">
        <f>ROUND(I146*H146,2)</f>
        <v>0</v>
      </c>
      <c r="K146" s="226"/>
      <c r="L146" s="44"/>
      <c r="M146" s="227" t="s">
        <v>1</v>
      </c>
      <c r="N146" s="228" t="s">
        <v>40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220</v>
      </c>
      <c r="AT146" s="231" t="s">
        <v>137</v>
      </c>
      <c r="AU146" s="231" t="s">
        <v>83</v>
      </c>
      <c r="AY146" s="17" t="s">
        <v>135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83</v>
      </c>
      <c r="BK146" s="232">
        <f>ROUND(I146*H146,2)</f>
        <v>0</v>
      </c>
      <c r="BL146" s="17" t="s">
        <v>220</v>
      </c>
      <c r="BM146" s="231" t="s">
        <v>600</v>
      </c>
    </row>
    <row r="147" s="15" customFormat="1">
      <c r="A147" s="15"/>
      <c r="B147" s="270"/>
      <c r="C147" s="271"/>
      <c r="D147" s="235" t="s">
        <v>142</v>
      </c>
      <c r="E147" s="272" t="s">
        <v>1</v>
      </c>
      <c r="F147" s="273" t="s">
        <v>580</v>
      </c>
      <c r="G147" s="271"/>
      <c r="H147" s="272" t="s">
        <v>1</v>
      </c>
      <c r="I147" s="274"/>
      <c r="J147" s="271"/>
      <c r="K147" s="271"/>
      <c r="L147" s="275"/>
      <c r="M147" s="276"/>
      <c r="N147" s="277"/>
      <c r="O147" s="277"/>
      <c r="P147" s="277"/>
      <c r="Q147" s="277"/>
      <c r="R147" s="277"/>
      <c r="S147" s="277"/>
      <c r="T147" s="278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79" t="s">
        <v>142</v>
      </c>
      <c r="AU147" s="279" t="s">
        <v>83</v>
      </c>
      <c r="AV147" s="15" t="s">
        <v>79</v>
      </c>
      <c r="AW147" s="15" t="s">
        <v>31</v>
      </c>
      <c r="AX147" s="15" t="s">
        <v>74</v>
      </c>
      <c r="AY147" s="279" t="s">
        <v>135</v>
      </c>
    </row>
    <row r="148" s="13" customFormat="1">
      <c r="A148" s="13"/>
      <c r="B148" s="233"/>
      <c r="C148" s="234"/>
      <c r="D148" s="235" t="s">
        <v>142</v>
      </c>
      <c r="E148" s="236" t="s">
        <v>1</v>
      </c>
      <c r="F148" s="237" t="s">
        <v>79</v>
      </c>
      <c r="G148" s="234"/>
      <c r="H148" s="238">
        <v>1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142</v>
      </c>
      <c r="AU148" s="244" t="s">
        <v>83</v>
      </c>
      <c r="AV148" s="13" t="s">
        <v>83</v>
      </c>
      <c r="AW148" s="13" t="s">
        <v>31</v>
      </c>
      <c r="AX148" s="13" t="s">
        <v>74</v>
      </c>
      <c r="AY148" s="244" t="s">
        <v>135</v>
      </c>
    </row>
    <row r="149" s="14" customFormat="1">
      <c r="A149" s="14"/>
      <c r="B149" s="245"/>
      <c r="C149" s="246"/>
      <c r="D149" s="235" t="s">
        <v>142</v>
      </c>
      <c r="E149" s="247" t="s">
        <v>1</v>
      </c>
      <c r="F149" s="248" t="s">
        <v>144</v>
      </c>
      <c r="G149" s="246"/>
      <c r="H149" s="249">
        <v>1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5" t="s">
        <v>142</v>
      </c>
      <c r="AU149" s="255" t="s">
        <v>83</v>
      </c>
      <c r="AV149" s="14" t="s">
        <v>89</v>
      </c>
      <c r="AW149" s="14" t="s">
        <v>31</v>
      </c>
      <c r="AX149" s="14" t="s">
        <v>79</v>
      </c>
      <c r="AY149" s="255" t="s">
        <v>135</v>
      </c>
    </row>
    <row r="150" s="2" customFormat="1" ht="16.5" customHeight="1">
      <c r="A150" s="38"/>
      <c r="B150" s="39"/>
      <c r="C150" s="256" t="s">
        <v>172</v>
      </c>
      <c r="D150" s="256" t="s">
        <v>166</v>
      </c>
      <c r="E150" s="257" t="s">
        <v>601</v>
      </c>
      <c r="F150" s="258" t="s">
        <v>602</v>
      </c>
      <c r="G150" s="259" t="s">
        <v>153</v>
      </c>
      <c r="H150" s="260">
        <v>1.1499999999999999</v>
      </c>
      <c r="I150" s="261"/>
      <c r="J150" s="262">
        <f>ROUND(I150*H150,2)</f>
        <v>0</v>
      </c>
      <c r="K150" s="263"/>
      <c r="L150" s="264"/>
      <c r="M150" s="265" t="s">
        <v>1</v>
      </c>
      <c r="N150" s="266" t="s">
        <v>40</v>
      </c>
      <c r="O150" s="91"/>
      <c r="P150" s="229">
        <f>O150*H150</f>
        <v>0</v>
      </c>
      <c r="Q150" s="229">
        <v>0.00012</v>
      </c>
      <c r="R150" s="229">
        <f>Q150*H150</f>
        <v>0.00013799999999999999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292</v>
      </c>
      <c r="AT150" s="231" t="s">
        <v>166</v>
      </c>
      <c r="AU150" s="231" t="s">
        <v>83</v>
      </c>
      <c r="AY150" s="17" t="s">
        <v>135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83</v>
      </c>
      <c r="BK150" s="232">
        <f>ROUND(I150*H150,2)</f>
        <v>0</v>
      </c>
      <c r="BL150" s="17" t="s">
        <v>220</v>
      </c>
      <c r="BM150" s="231" t="s">
        <v>603</v>
      </c>
    </row>
    <row r="151" s="15" customFormat="1">
      <c r="A151" s="15"/>
      <c r="B151" s="270"/>
      <c r="C151" s="271"/>
      <c r="D151" s="235" t="s">
        <v>142</v>
      </c>
      <c r="E151" s="272" t="s">
        <v>1</v>
      </c>
      <c r="F151" s="273" t="s">
        <v>580</v>
      </c>
      <c r="G151" s="271"/>
      <c r="H151" s="272" t="s">
        <v>1</v>
      </c>
      <c r="I151" s="274"/>
      <c r="J151" s="271"/>
      <c r="K151" s="271"/>
      <c r="L151" s="275"/>
      <c r="M151" s="276"/>
      <c r="N151" s="277"/>
      <c r="O151" s="277"/>
      <c r="P151" s="277"/>
      <c r="Q151" s="277"/>
      <c r="R151" s="277"/>
      <c r="S151" s="277"/>
      <c r="T151" s="278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79" t="s">
        <v>142</v>
      </c>
      <c r="AU151" s="279" t="s">
        <v>83</v>
      </c>
      <c r="AV151" s="15" t="s">
        <v>79</v>
      </c>
      <c r="AW151" s="15" t="s">
        <v>31</v>
      </c>
      <c r="AX151" s="15" t="s">
        <v>74</v>
      </c>
      <c r="AY151" s="279" t="s">
        <v>135</v>
      </c>
    </row>
    <row r="152" s="13" customFormat="1">
      <c r="A152" s="13"/>
      <c r="B152" s="233"/>
      <c r="C152" s="234"/>
      <c r="D152" s="235" t="s">
        <v>142</v>
      </c>
      <c r="E152" s="236" t="s">
        <v>1</v>
      </c>
      <c r="F152" s="237" t="s">
        <v>79</v>
      </c>
      <c r="G152" s="234"/>
      <c r="H152" s="238">
        <v>1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142</v>
      </c>
      <c r="AU152" s="244" t="s">
        <v>83</v>
      </c>
      <c r="AV152" s="13" t="s">
        <v>83</v>
      </c>
      <c r="AW152" s="13" t="s">
        <v>31</v>
      </c>
      <c r="AX152" s="13" t="s">
        <v>74</v>
      </c>
      <c r="AY152" s="244" t="s">
        <v>135</v>
      </c>
    </row>
    <row r="153" s="14" customFormat="1">
      <c r="A153" s="14"/>
      <c r="B153" s="245"/>
      <c r="C153" s="246"/>
      <c r="D153" s="235" t="s">
        <v>142</v>
      </c>
      <c r="E153" s="247" t="s">
        <v>1</v>
      </c>
      <c r="F153" s="248" t="s">
        <v>144</v>
      </c>
      <c r="G153" s="246"/>
      <c r="H153" s="249">
        <v>1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5" t="s">
        <v>142</v>
      </c>
      <c r="AU153" s="255" t="s">
        <v>83</v>
      </c>
      <c r="AV153" s="14" t="s">
        <v>89</v>
      </c>
      <c r="AW153" s="14" t="s">
        <v>31</v>
      </c>
      <c r="AX153" s="14" t="s">
        <v>79</v>
      </c>
      <c r="AY153" s="255" t="s">
        <v>135</v>
      </c>
    </row>
    <row r="154" s="13" customFormat="1">
      <c r="A154" s="13"/>
      <c r="B154" s="233"/>
      <c r="C154" s="234"/>
      <c r="D154" s="235" t="s">
        <v>142</v>
      </c>
      <c r="E154" s="234"/>
      <c r="F154" s="237" t="s">
        <v>604</v>
      </c>
      <c r="G154" s="234"/>
      <c r="H154" s="238">
        <v>1.1499999999999999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142</v>
      </c>
      <c r="AU154" s="244" t="s">
        <v>83</v>
      </c>
      <c r="AV154" s="13" t="s">
        <v>83</v>
      </c>
      <c r="AW154" s="13" t="s">
        <v>4</v>
      </c>
      <c r="AX154" s="13" t="s">
        <v>79</v>
      </c>
      <c r="AY154" s="244" t="s">
        <v>135</v>
      </c>
    </row>
    <row r="155" s="2" customFormat="1" ht="24.15" customHeight="1">
      <c r="A155" s="38"/>
      <c r="B155" s="39"/>
      <c r="C155" s="219" t="s">
        <v>169</v>
      </c>
      <c r="D155" s="219" t="s">
        <v>137</v>
      </c>
      <c r="E155" s="220" t="s">
        <v>605</v>
      </c>
      <c r="F155" s="221" t="s">
        <v>606</v>
      </c>
      <c r="G155" s="222" t="s">
        <v>153</v>
      </c>
      <c r="H155" s="223">
        <v>60</v>
      </c>
      <c r="I155" s="224"/>
      <c r="J155" s="225">
        <f>ROUND(I155*H155,2)</f>
        <v>0</v>
      </c>
      <c r="K155" s="226"/>
      <c r="L155" s="44"/>
      <c r="M155" s="227" t="s">
        <v>1</v>
      </c>
      <c r="N155" s="228" t="s">
        <v>40</v>
      </c>
      <c r="O155" s="91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220</v>
      </c>
      <c r="AT155" s="231" t="s">
        <v>137</v>
      </c>
      <c r="AU155" s="231" t="s">
        <v>83</v>
      </c>
      <c r="AY155" s="17" t="s">
        <v>135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83</v>
      </c>
      <c r="BK155" s="232">
        <f>ROUND(I155*H155,2)</f>
        <v>0</v>
      </c>
      <c r="BL155" s="17" t="s">
        <v>220</v>
      </c>
      <c r="BM155" s="231" t="s">
        <v>607</v>
      </c>
    </row>
    <row r="156" s="15" customFormat="1">
      <c r="A156" s="15"/>
      <c r="B156" s="270"/>
      <c r="C156" s="271"/>
      <c r="D156" s="235" t="s">
        <v>142</v>
      </c>
      <c r="E156" s="272" t="s">
        <v>1</v>
      </c>
      <c r="F156" s="273" t="s">
        <v>580</v>
      </c>
      <c r="G156" s="271"/>
      <c r="H156" s="272" t="s">
        <v>1</v>
      </c>
      <c r="I156" s="274"/>
      <c r="J156" s="271"/>
      <c r="K156" s="271"/>
      <c r="L156" s="275"/>
      <c r="M156" s="276"/>
      <c r="N156" s="277"/>
      <c r="O156" s="277"/>
      <c r="P156" s="277"/>
      <c r="Q156" s="277"/>
      <c r="R156" s="277"/>
      <c r="S156" s="277"/>
      <c r="T156" s="278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9" t="s">
        <v>142</v>
      </c>
      <c r="AU156" s="279" t="s">
        <v>83</v>
      </c>
      <c r="AV156" s="15" t="s">
        <v>79</v>
      </c>
      <c r="AW156" s="15" t="s">
        <v>31</v>
      </c>
      <c r="AX156" s="15" t="s">
        <v>74</v>
      </c>
      <c r="AY156" s="279" t="s">
        <v>135</v>
      </c>
    </row>
    <row r="157" s="13" customFormat="1">
      <c r="A157" s="13"/>
      <c r="B157" s="233"/>
      <c r="C157" s="234"/>
      <c r="D157" s="235" t="s">
        <v>142</v>
      </c>
      <c r="E157" s="236" t="s">
        <v>1</v>
      </c>
      <c r="F157" s="237" t="s">
        <v>426</v>
      </c>
      <c r="G157" s="234"/>
      <c r="H157" s="238">
        <v>60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142</v>
      </c>
      <c r="AU157" s="244" t="s">
        <v>83</v>
      </c>
      <c r="AV157" s="13" t="s">
        <v>83</v>
      </c>
      <c r="AW157" s="13" t="s">
        <v>31</v>
      </c>
      <c r="AX157" s="13" t="s">
        <v>74</v>
      </c>
      <c r="AY157" s="244" t="s">
        <v>135</v>
      </c>
    </row>
    <row r="158" s="14" customFormat="1">
      <c r="A158" s="14"/>
      <c r="B158" s="245"/>
      <c r="C158" s="246"/>
      <c r="D158" s="235" t="s">
        <v>142</v>
      </c>
      <c r="E158" s="247" t="s">
        <v>1</v>
      </c>
      <c r="F158" s="248" t="s">
        <v>144</v>
      </c>
      <c r="G158" s="246"/>
      <c r="H158" s="249">
        <v>60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142</v>
      </c>
      <c r="AU158" s="255" t="s">
        <v>83</v>
      </c>
      <c r="AV158" s="14" t="s">
        <v>89</v>
      </c>
      <c r="AW158" s="14" t="s">
        <v>31</v>
      </c>
      <c r="AX158" s="14" t="s">
        <v>79</v>
      </c>
      <c r="AY158" s="255" t="s">
        <v>135</v>
      </c>
    </row>
    <row r="159" s="2" customFormat="1" ht="16.5" customHeight="1">
      <c r="A159" s="38"/>
      <c r="B159" s="39"/>
      <c r="C159" s="256" t="s">
        <v>184</v>
      </c>
      <c r="D159" s="256" t="s">
        <v>166</v>
      </c>
      <c r="E159" s="257" t="s">
        <v>608</v>
      </c>
      <c r="F159" s="258" t="s">
        <v>609</v>
      </c>
      <c r="G159" s="259" t="s">
        <v>153</v>
      </c>
      <c r="H159" s="260">
        <v>69</v>
      </c>
      <c r="I159" s="261"/>
      <c r="J159" s="262">
        <f>ROUND(I159*H159,2)</f>
        <v>0</v>
      </c>
      <c r="K159" s="263"/>
      <c r="L159" s="264"/>
      <c r="M159" s="265" t="s">
        <v>1</v>
      </c>
      <c r="N159" s="266" t="s">
        <v>40</v>
      </c>
      <c r="O159" s="91"/>
      <c r="P159" s="229">
        <f>O159*H159</f>
        <v>0</v>
      </c>
      <c r="Q159" s="229">
        <v>0.00012</v>
      </c>
      <c r="R159" s="229">
        <f>Q159*H159</f>
        <v>0.0082800000000000009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292</v>
      </c>
      <c r="AT159" s="231" t="s">
        <v>166</v>
      </c>
      <c r="AU159" s="231" t="s">
        <v>83</v>
      </c>
      <c r="AY159" s="17" t="s">
        <v>135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83</v>
      </c>
      <c r="BK159" s="232">
        <f>ROUND(I159*H159,2)</f>
        <v>0</v>
      </c>
      <c r="BL159" s="17" t="s">
        <v>220</v>
      </c>
      <c r="BM159" s="231" t="s">
        <v>610</v>
      </c>
    </row>
    <row r="160" s="15" customFormat="1">
      <c r="A160" s="15"/>
      <c r="B160" s="270"/>
      <c r="C160" s="271"/>
      <c r="D160" s="235" t="s">
        <v>142</v>
      </c>
      <c r="E160" s="272" t="s">
        <v>1</v>
      </c>
      <c r="F160" s="273" t="s">
        <v>580</v>
      </c>
      <c r="G160" s="271"/>
      <c r="H160" s="272" t="s">
        <v>1</v>
      </c>
      <c r="I160" s="274"/>
      <c r="J160" s="271"/>
      <c r="K160" s="271"/>
      <c r="L160" s="275"/>
      <c r="M160" s="276"/>
      <c r="N160" s="277"/>
      <c r="O160" s="277"/>
      <c r="P160" s="277"/>
      <c r="Q160" s="277"/>
      <c r="R160" s="277"/>
      <c r="S160" s="277"/>
      <c r="T160" s="278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79" t="s">
        <v>142</v>
      </c>
      <c r="AU160" s="279" t="s">
        <v>83</v>
      </c>
      <c r="AV160" s="15" t="s">
        <v>79</v>
      </c>
      <c r="AW160" s="15" t="s">
        <v>31</v>
      </c>
      <c r="AX160" s="15" t="s">
        <v>74</v>
      </c>
      <c r="AY160" s="279" t="s">
        <v>135</v>
      </c>
    </row>
    <row r="161" s="13" customFormat="1">
      <c r="A161" s="13"/>
      <c r="B161" s="233"/>
      <c r="C161" s="234"/>
      <c r="D161" s="235" t="s">
        <v>142</v>
      </c>
      <c r="E161" s="236" t="s">
        <v>1</v>
      </c>
      <c r="F161" s="237" t="s">
        <v>426</v>
      </c>
      <c r="G161" s="234"/>
      <c r="H161" s="238">
        <v>60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142</v>
      </c>
      <c r="AU161" s="244" t="s">
        <v>83</v>
      </c>
      <c r="AV161" s="13" t="s">
        <v>83</v>
      </c>
      <c r="AW161" s="13" t="s">
        <v>31</v>
      </c>
      <c r="AX161" s="13" t="s">
        <v>74</v>
      </c>
      <c r="AY161" s="244" t="s">
        <v>135</v>
      </c>
    </row>
    <row r="162" s="14" customFormat="1">
      <c r="A162" s="14"/>
      <c r="B162" s="245"/>
      <c r="C162" s="246"/>
      <c r="D162" s="235" t="s">
        <v>142</v>
      </c>
      <c r="E162" s="247" t="s">
        <v>1</v>
      </c>
      <c r="F162" s="248" t="s">
        <v>144</v>
      </c>
      <c r="G162" s="246"/>
      <c r="H162" s="249">
        <v>60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5" t="s">
        <v>142</v>
      </c>
      <c r="AU162" s="255" t="s">
        <v>83</v>
      </c>
      <c r="AV162" s="14" t="s">
        <v>89</v>
      </c>
      <c r="AW162" s="14" t="s">
        <v>31</v>
      </c>
      <c r="AX162" s="14" t="s">
        <v>79</v>
      </c>
      <c r="AY162" s="255" t="s">
        <v>135</v>
      </c>
    </row>
    <row r="163" s="13" customFormat="1">
      <c r="A163" s="13"/>
      <c r="B163" s="233"/>
      <c r="C163" s="234"/>
      <c r="D163" s="235" t="s">
        <v>142</v>
      </c>
      <c r="E163" s="234"/>
      <c r="F163" s="237" t="s">
        <v>611</v>
      </c>
      <c r="G163" s="234"/>
      <c r="H163" s="238">
        <v>69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142</v>
      </c>
      <c r="AU163" s="244" t="s">
        <v>83</v>
      </c>
      <c r="AV163" s="13" t="s">
        <v>83</v>
      </c>
      <c r="AW163" s="13" t="s">
        <v>4</v>
      </c>
      <c r="AX163" s="13" t="s">
        <v>79</v>
      </c>
      <c r="AY163" s="244" t="s">
        <v>135</v>
      </c>
    </row>
    <row r="164" s="2" customFormat="1" ht="24.15" customHeight="1">
      <c r="A164" s="38"/>
      <c r="B164" s="39"/>
      <c r="C164" s="219" t="s">
        <v>188</v>
      </c>
      <c r="D164" s="219" t="s">
        <v>137</v>
      </c>
      <c r="E164" s="220" t="s">
        <v>612</v>
      </c>
      <c r="F164" s="221" t="s">
        <v>613</v>
      </c>
      <c r="G164" s="222" t="s">
        <v>201</v>
      </c>
      <c r="H164" s="223">
        <v>2</v>
      </c>
      <c r="I164" s="224"/>
      <c r="J164" s="225">
        <f>ROUND(I164*H164,2)</f>
        <v>0</v>
      </c>
      <c r="K164" s="226"/>
      <c r="L164" s="44"/>
      <c r="M164" s="227" t="s">
        <v>1</v>
      </c>
      <c r="N164" s="228" t="s">
        <v>40</v>
      </c>
      <c r="O164" s="91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220</v>
      </c>
      <c r="AT164" s="231" t="s">
        <v>137</v>
      </c>
      <c r="AU164" s="231" t="s">
        <v>83</v>
      </c>
      <c r="AY164" s="17" t="s">
        <v>135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83</v>
      </c>
      <c r="BK164" s="232">
        <f>ROUND(I164*H164,2)</f>
        <v>0</v>
      </c>
      <c r="BL164" s="17" t="s">
        <v>220</v>
      </c>
      <c r="BM164" s="231" t="s">
        <v>614</v>
      </c>
    </row>
    <row r="165" s="15" customFormat="1">
      <c r="A165" s="15"/>
      <c r="B165" s="270"/>
      <c r="C165" s="271"/>
      <c r="D165" s="235" t="s">
        <v>142</v>
      </c>
      <c r="E165" s="272" t="s">
        <v>1</v>
      </c>
      <c r="F165" s="273" t="s">
        <v>615</v>
      </c>
      <c r="G165" s="271"/>
      <c r="H165" s="272" t="s">
        <v>1</v>
      </c>
      <c r="I165" s="274"/>
      <c r="J165" s="271"/>
      <c r="K165" s="271"/>
      <c r="L165" s="275"/>
      <c r="M165" s="276"/>
      <c r="N165" s="277"/>
      <c r="O165" s="277"/>
      <c r="P165" s="277"/>
      <c r="Q165" s="277"/>
      <c r="R165" s="277"/>
      <c r="S165" s="277"/>
      <c r="T165" s="278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79" t="s">
        <v>142</v>
      </c>
      <c r="AU165" s="279" t="s">
        <v>83</v>
      </c>
      <c r="AV165" s="15" t="s">
        <v>79</v>
      </c>
      <c r="AW165" s="15" t="s">
        <v>31</v>
      </c>
      <c r="AX165" s="15" t="s">
        <v>74</v>
      </c>
      <c r="AY165" s="279" t="s">
        <v>135</v>
      </c>
    </row>
    <row r="166" s="13" customFormat="1">
      <c r="A166" s="13"/>
      <c r="B166" s="233"/>
      <c r="C166" s="234"/>
      <c r="D166" s="235" t="s">
        <v>142</v>
      </c>
      <c r="E166" s="236" t="s">
        <v>1</v>
      </c>
      <c r="F166" s="237" t="s">
        <v>83</v>
      </c>
      <c r="G166" s="234"/>
      <c r="H166" s="238">
        <v>2</v>
      </c>
      <c r="I166" s="239"/>
      <c r="J166" s="234"/>
      <c r="K166" s="234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142</v>
      </c>
      <c r="AU166" s="244" t="s">
        <v>83</v>
      </c>
      <c r="AV166" s="13" t="s">
        <v>83</v>
      </c>
      <c r="AW166" s="13" t="s">
        <v>31</v>
      </c>
      <c r="AX166" s="13" t="s">
        <v>74</v>
      </c>
      <c r="AY166" s="244" t="s">
        <v>135</v>
      </c>
    </row>
    <row r="167" s="14" customFormat="1">
      <c r="A167" s="14"/>
      <c r="B167" s="245"/>
      <c r="C167" s="246"/>
      <c r="D167" s="235" t="s">
        <v>142</v>
      </c>
      <c r="E167" s="247" t="s">
        <v>1</v>
      </c>
      <c r="F167" s="248" t="s">
        <v>144</v>
      </c>
      <c r="G167" s="246"/>
      <c r="H167" s="249">
        <v>2</v>
      </c>
      <c r="I167" s="250"/>
      <c r="J167" s="246"/>
      <c r="K167" s="246"/>
      <c r="L167" s="251"/>
      <c r="M167" s="252"/>
      <c r="N167" s="253"/>
      <c r="O167" s="253"/>
      <c r="P167" s="253"/>
      <c r="Q167" s="253"/>
      <c r="R167" s="253"/>
      <c r="S167" s="253"/>
      <c r="T167" s="25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5" t="s">
        <v>142</v>
      </c>
      <c r="AU167" s="255" t="s">
        <v>83</v>
      </c>
      <c r="AV167" s="14" t="s">
        <v>89</v>
      </c>
      <c r="AW167" s="14" t="s">
        <v>31</v>
      </c>
      <c r="AX167" s="14" t="s">
        <v>79</v>
      </c>
      <c r="AY167" s="255" t="s">
        <v>135</v>
      </c>
    </row>
    <row r="168" s="2" customFormat="1" ht="24.15" customHeight="1">
      <c r="A168" s="38"/>
      <c r="B168" s="39"/>
      <c r="C168" s="256" t="s">
        <v>198</v>
      </c>
      <c r="D168" s="256" t="s">
        <v>166</v>
      </c>
      <c r="E168" s="257" t="s">
        <v>616</v>
      </c>
      <c r="F168" s="258" t="s">
        <v>617</v>
      </c>
      <c r="G168" s="259" t="s">
        <v>201</v>
      </c>
      <c r="H168" s="260">
        <v>2</v>
      </c>
      <c r="I168" s="261"/>
      <c r="J168" s="262">
        <f>ROUND(I168*H168,2)</f>
        <v>0</v>
      </c>
      <c r="K168" s="263"/>
      <c r="L168" s="264"/>
      <c r="M168" s="265" t="s">
        <v>1</v>
      </c>
      <c r="N168" s="266" t="s">
        <v>40</v>
      </c>
      <c r="O168" s="91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292</v>
      </c>
      <c r="AT168" s="231" t="s">
        <v>166</v>
      </c>
      <c r="AU168" s="231" t="s">
        <v>83</v>
      </c>
      <c r="AY168" s="17" t="s">
        <v>135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83</v>
      </c>
      <c r="BK168" s="232">
        <f>ROUND(I168*H168,2)</f>
        <v>0</v>
      </c>
      <c r="BL168" s="17" t="s">
        <v>220</v>
      </c>
      <c r="BM168" s="231" t="s">
        <v>618</v>
      </c>
    </row>
    <row r="169" s="15" customFormat="1">
      <c r="A169" s="15"/>
      <c r="B169" s="270"/>
      <c r="C169" s="271"/>
      <c r="D169" s="235" t="s">
        <v>142</v>
      </c>
      <c r="E169" s="272" t="s">
        <v>1</v>
      </c>
      <c r="F169" s="273" t="s">
        <v>615</v>
      </c>
      <c r="G169" s="271"/>
      <c r="H169" s="272" t="s">
        <v>1</v>
      </c>
      <c r="I169" s="274"/>
      <c r="J169" s="271"/>
      <c r="K169" s="271"/>
      <c r="L169" s="275"/>
      <c r="M169" s="276"/>
      <c r="N169" s="277"/>
      <c r="O169" s="277"/>
      <c r="P169" s="277"/>
      <c r="Q169" s="277"/>
      <c r="R169" s="277"/>
      <c r="S169" s="277"/>
      <c r="T169" s="278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79" t="s">
        <v>142</v>
      </c>
      <c r="AU169" s="279" t="s">
        <v>83</v>
      </c>
      <c r="AV169" s="15" t="s">
        <v>79</v>
      </c>
      <c r="AW169" s="15" t="s">
        <v>31</v>
      </c>
      <c r="AX169" s="15" t="s">
        <v>74</v>
      </c>
      <c r="AY169" s="279" t="s">
        <v>135</v>
      </c>
    </row>
    <row r="170" s="13" customFormat="1">
      <c r="A170" s="13"/>
      <c r="B170" s="233"/>
      <c r="C170" s="234"/>
      <c r="D170" s="235" t="s">
        <v>142</v>
      </c>
      <c r="E170" s="236" t="s">
        <v>1</v>
      </c>
      <c r="F170" s="237" t="s">
        <v>83</v>
      </c>
      <c r="G170" s="234"/>
      <c r="H170" s="238">
        <v>2</v>
      </c>
      <c r="I170" s="239"/>
      <c r="J170" s="234"/>
      <c r="K170" s="234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142</v>
      </c>
      <c r="AU170" s="244" t="s">
        <v>83</v>
      </c>
      <c r="AV170" s="13" t="s">
        <v>83</v>
      </c>
      <c r="AW170" s="13" t="s">
        <v>31</v>
      </c>
      <c r="AX170" s="13" t="s">
        <v>74</v>
      </c>
      <c r="AY170" s="244" t="s">
        <v>135</v>
      </c>
    </row>
    <row r="171" s="14" customFormat="1">
      <c r="A171" s="14"/>
      <c r="B171" s="245"/>
      <c r="C171" s="246"/>
      <c r="D171" s="235" t="s">
        <v>142</v>
      </c>
      <c r="E171" s="247" t="s">
        <v>1</v>
      </c>
      <c r="F171" s="248" t="s">
        <v>144</v>
      </c>
      <c r="G171" s="246"/>
      <c r="H171" s="249">
        <v>2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5" t="s">
        <v>142</v>
      </c>
      <c r="AU171" s="255" t="s">
        <v>83</v>
      </c>
      <c r="AV171" s="14" t="s">
        <v>89</v>
      </c>
      <c r="AW171" s="14" t="s">
        <v>31</v>
      </c>
      <c r="AX171" s="14" t="s">
        <v>79</v>
      </c>
      <c r="AY171" s="255" t="s">
        <v>135</v>
      </c>
    </row>
    <row r="172" s="2" customFormat="1" ht="24.15" customHeight="1">
      <c r="A172" s="38"/>
      <c r="B172" s="39"/>
      <c r="C172" s="256" t="s">
        <v>203</v>
      </c>
      <c r="D172" s="256" t="s">
        <v>166</v>
      </c>
      <c r="E172" s="257" t="s">
        <v>619</v>
      </c>
      <c r="F172" s="258" t="s">
        <v>620</v>
      </c>
      <c r="G172" s="259" t="s">
        <v>201</v>
      </c>
      <c r="H172" s="260">
        <v>2</v>
      </c>
      <c r="I172" s="261"/>
      <c r="J172" s="262">
        <f>ROUND(I172*H172,2)</f>
        <v>0</v>
      </c>
      <c r="K172" s="263"/>
      <c r="L172" s="264"/>
      <c r="M172" s="265" t="s">
        <v>1</v>
      </c>
      <c r="N172" s="266" t="s">
        <v>40</v>
      </c>
      <c r="O172" s="91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1" t="s">
        <v>292</v>
      </c>
      <c r="AT172" s="231" t="s">
        <v>166</v>
      </c>
      <c r="AU172" s="231" t="s">
        <v>83</v>
      </c>
      <c r="AY172" s="17" t="s">
        <v>135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7" t="s">
        <v>83</v>
      </c>
      <c r="BK172" s="232">
        <f>ROUND(I172*H172,2)</f>
        <v>0</v>
      </c>
      <c r="BL172" s="17" t="s">
        <v>220</v>
      </c>
      <c r="BM172" s="231" t="s">
        <v>621</v>
      </c>
    </row>
    <row r="173" s="15" customFormat="1">
      <c r="A173" s="15"/>
      <c r="B173" s="270"/>
      <c r="C173" s="271"/>
      <c r="D173" s="235" t="s">
        <v>142</v>
      </c>
      <c r="E173" s="272" t="s">
        <v>1</v>
      </c>
      <c r="F173" s="273" t="s">
        <v>615</v>
      </c>
      <c r="G173" s="271"/>
      <c r="H173" s="272" t="s">
        <v>1</v>
      </c>
      <c r="I173" s="274"/>
      <c r="J173" s="271"/>
      <c r="K173" s="271"/>
      <c r="L173" s="275"/>
      <c r="M173" s="276"/>
      <c r="N173" s="277"/>
      <c r="O173" s="277"/>
      <c r="P173" s="277"/>
      <c r="Q173" s="277"/>
      <c r="R173" s="277"/>
      <c r="S173" s="277"/>
      <c r="T173" s="278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79" t="s">
        <v>142</v>
      </c>
      <c r="AU173" s="279" t="s">
        <v>83</v>
      </c>
      <c r="AV173" s="15" t="s">
        <v>79</v>
      </c>
      <c r="AW173" s="15" t="s">
        <v>31</v>
      </c>
      <c r="AX173" s="15" t="s">
        <v>74</v>
      </c>
      <c r="AY173" s="279" t="s">
        <v>135</v>
      </c>
    </row>
    <row r="174" s="13" customFormat="1">
      <c r="A174" s="13"/>
      <c r="B174" s="233"/>
      <c r="C174" s="234"/>
      <c r="D174" s="235" t="s">
        <v>142</v>
      </c>
      <c r="E174" s="236" t="s">
        <v>1</v>
      </c>
      <c r="F174" s="237" t="s">
        <v>83</v>
      </c>
      <c r="G174" s="234"/>
      <c r="H174" s="238">
        <v>2</v>
      </c>
      <c r="I174" s="239"/>
      <c r="J174" s="234"/>
      <c r="K174" s="234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142</v>
      </c>
      <c r="AU174" s="244" t="s">
        <v>83</v>
      </c>
      <c r="AV174" s="13" t="s">
        <v>83</v>
      </c>
      <c r="AW174" s="13" t="s">
        <v>31</v>
      </c>
      <c r="AX174" s="13" t="s">
        <v>74</v>
      </c>
      <c r="AY174" s="244" t="s">
        <v>135</v>
      </c>
    </row>
    <row r="175" s="14" customFormat="1">
      <c r="A175" s="14"/>
      <c r="B175" s="245"/>
      <c r="C175" s="246"/>
      <c r="D175" s="235" t="s">
        <v>142</v>
      </c>
      <c r="E175" s="247" t="s">
        <v>1</v>
      </c>
      <c r="F175" s="248" t="s">
        <v>144</v>
      </c>
      <c r="G175" s="246"/>
      <c r="H175" s="249">
        <v>2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5" t="s">
        <v>142</v>
      </c>
      <c r="AU175" s="255" t="s">
        <v>83</v>
      </c>
      <c r="AV175" s="14" t="s">
        <v>89</v>
      </c>
      <c r="AW175" s="14" t="s">
        <v>31</v>
      </c>
      <c r="AX175" s="14" t="s">
        <v>79</v>
      </c>
      <c r="AY175" s="255" t="s">
        <v>135</v>
      </c>
    </row>
    <row r="176" s="2" customFormat="1" ht="16.5" customHeight="1">
      <c r="A176" s="38"/>
      <c r="B176" s="39"/>
      <c r="C176" s="256" t="s">
        <v>207</v>
      </c>
      <c r="D176" s="256" t="s">
        <v>166</v>
      </c>
      <c r="E176" s="257" t="s">
        <v>622</v>
      </c>
      <c r="F176" s="258" t="s">
        <v>623</v>
      </c>
      <c r="G176" s="259" t="s">
        <v>201</v>
      </c>
      <c r="H176" s="260">
        <v>2</v>
      </c>
      <c r="I176" s="261"/>
      <c r="J176" s="262">
        <f>ROUND(I176*H176,2)</f>
        <v>0</v>
      </c>
      <c r="K176" s="263"/>
      <c r="L176" s="264"/>
      <c r="M176" s="265" t="s">
        <v>1</v>
      </c>
      <c r="N176" s="266" t="s">
        <v>40</v>
      </c>
      <c r="O176" s="91"/>
      <c r="P176" s="229">
        <f>O176*H176</f>
        <v>0</v>
      </c>
      <c r="Q176" s="229">
        <v>0.00085999999999999998</v>
      </c>
      <c r="R176" s="229">
        <f>Q176*H176</f>
        <v>0.00172</v>
      </c>
      <c r="S176" s="229">
        <v>0</v>
      </c>
      <c r="T176" s="23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292</v>
      </c>
      <c r="AT176" s="231" t="s">
        <v>166</v>
      </c>
      <c r="AU176" s="231" t="s">
        <v>83</v>
      </c>
      <c r="AY176" s="17" t="s">
        <v>135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83</v>
      </c>
      <c r="BK176" s="232">
        <f>ROUND(I176*H176,2)</f>
        <v>0</v>
      </c>
      <c r="BL176" s="17" t="s">
        <v>220</v>
      </c>
      <c r="BM176" s="231" t="s">
        <v>624</v>
      </c>
    </row>
    <row r="177" s="15" customFormat="1">
      <c r="A177" s="15"/>
      <c r="B177" s="270"/>
      <c r="C177" s="271"/>
      <c r="D177" s="235" t="s">
        <v>142</v>
      </c>
      <c r="E177" s="272" t="s">
        <v>1</v>
      </c>
      <c r="F177" s="273" t="s">
        <v>615</v>
      </c>
      <c r="G177" s="271"/>
      <c r="H177" s="272" t="s">
        <v>1</v>
      </c>
      <c r="I177" s="274"/>
      <c r="J177" s="271"/>
      <c r="K177" s="271"/>
      <c r="L177" s="275"/>
      <c r="M177" s="276"/>
      <c r="N177" s="277"/>
      <c r="O177" s="277"/>
      <c r="P177" s="277"/>
      <c r="Q177" s="277"/>
      <c r="R177" s="277"/>
      <c r="S177" s="277"/>
      <c r="T177" s="278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79" t="s">
        <v>142</v>
      </c>
      <c r="AU177" s="279" t="s">
        <v>83</v>
      </c>
      <c r="AV177" s="15" t="s">
        <v>79</v>
      </c>
      <c r="AW177" s="15" t="s">
        <v>31</v>
      </c>
      <c r="AX177" s="15" t="s">
        <v>74</v>
      </c>
      <c r="AY177" s="279" t="s">
        <v>135</v>
      </c>
    </row>
    <row r="178" s="13" customFormat="1">
      <c r="A178" s="13"/>
      <c r="B178" s="233"/>
      <c r="C178" s="234"/>
      <c r="D178" s="235" t="s">
        <v>142</v>
      </c>
      <c r="E178" s="236" t="s">
        <v>1</v>
      </c>
      <c r="F178" s="237" t="s">
        <v>83</v>
      </c>
      <c r="G178" s="234"/>
      <c r="H178" s="238">
        <v>2</v>
      </c>
      <c r="I178" s="239"/>
      <c r="J178" s="234"/>
      <c r="K178" s="234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142</v>
      </c>
      <c r="AU178" s="244" t="s">
        <v>83</v>
      </c>
      <c r="AV178" s="13" t="s">
        <v>83</v>
      </c>
      <c r="AW178" s="13" t="s">
        <v>31</v>
      </c>
      <c r="AX178" s="13" t="s">
        <v>74</v>
      </c>
      <c r="AY178" s="244" t="s">
        <v>135</v>
      </c>
    </row>
    <row r="179" s="14" customFormat="1">
      <c r="A179" s="14"/>
      <c r="B179" s="245"/>
      <c r="C179" s="246"/>
      <c r="D179" s="235" t="s">
        <v>142</v>
      </c>
      <c r="E179" s="247" t="s">
        <v>1</v>
      </c>
      <c r="F179" s="248" t="s">
        <v>144</v>
      </c>
      <c r="G179" s="246"/>
      <c r="H179" s="249">
        <v>2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5" t="s">
        <v>142</v>
      </c>
      <c r="AU179" s="255" t="s">
        <v>83</v>
      </c>
      <c r="AV179" s="14" t="s">
        <v>89</v>
      </c>
      <c r="AW179" s="14" t="s">
        <v>31</v>
      </c>
      <c r="AX179" s="14" t="s">
        <v>79</v>
      </c>
      <c r="AY179" s="255" t="s">
        <v>135</v>
      </c>
    </row>
    <row r="180" s="2" customFormat="1" ht="16.5" customHeight="1">
      <c r="A180" s="38"/>
      <c r="B180" s="39"/>
      <c r="C180" s="256" t="s">
        <v>212</v>
      </c>
      <c r="D180" s="256" t="s">
        <v>166</v>
      </c>
      <c r="E180" s="257" t="s">
        <v>625</v>
      </c>
      <c r="F180" s="258" t="s">
        <v>626</v>
      </c>
      <c r="G180" s="259" t="s">
        <v>201</v>
      </c>
      <c r="H180" s="260">
        <v>2</v>
      </c>
      <c r="I180" s="261"/>
      <c r="J180" s="262">
        <f>ROUND(I180*H180,2)</f>
        <v>0</v>
      </c>
      <c r="K180" s="263"/>
      <c r="L180" s="264"/>
      <c r="M180" s="265" t="s">
        <v>1</v>
      </c>
      <c r="N180" s="266" t="s">
        <v>40</v>
      </c>
      <c r="O180" s="91"/>
      <c r="P180" s="229">
        <f>O180*H180</f>
        <v>0</v>
      </c>
      <c r="Q180" s="229">
        <v>0.00095</v>
      </c>
      <c r="R180" s="229">
        <f>Q180*H180</f>
        <v>0.0019</v>
      </c>
      <c r="S180" s="229">
        <v>0</v>
      </c>
      <c r="T180" s="23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1" t="s">
        <v>292</v>
      </c>
      <c r="AT180" s="231" t="s">
        <v>166</v>
      </c>
      <c r="AU180" s="231" t="s">
        <v>83</v>
      </c>
      <c r="AY180" s="17" t="s">
        <v>135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7" t="s">
        <v>83</v>
      </c>
      <c r="BK180" s="232">
        <f>ROUND(I180*H180,2)</f>
        <v>0</v>
      </c>
      <c r="BL180" s="17" t="s">
        <v>220</v>
      </c>
      <c r="BM180" s="231" t="s">
        <v>627</v>
      </c>
    </row>
    <row r="181" s="15" customFormat="1">
      <c r="A181" s="15"/>
      <c r="B181" s="270"/>
      <c r="C181" s="271"/>
      <c r="D181" s="235" t="s">
        <v>142</v>
      </c>
      <c r="E181" s="272" t="s">
        <v>1</v>
      </c>
      <c r="F181" s="273" t="s">
        <v>615</v>
      </c>
      <c r="G181" s="271"/>
      <c r="H181" s="272" t="s">
        <v>1</v>
      </c>
      <c r="I181" s="274"/>
      <c r="J181" s="271"/>
      <c r="K181" s="271"/>
      <c r="L181" s="275"/>
      <c r="M181" s="276"/>
      <c r="N181" s="277"/>
      <c r="O181" s="277"/>
      <c r="P181" s="277"/>
      <c r="Q181" s="277"/>
      <c r="R181" s="277"/>
      <c r="S181" s="277"/>
      <c r="T181" s="278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79" t="s">
        <v>142</v>
      </c>
      <c r="AU181" s="279" t="s">
        <v>83</v>
      </c>
      <c r="AV181" s="15" t="s">
        <v>79</v>
      </c>
      <c r="AW181" s="15" t="s">
        <v>31</v>
      </c>
      <c r="AX181" s="15" t="s">
        <v>74</v>
      </c>
      <c r="AY181" s="279" t="s">
        <v>135</v>
      </c>
    </row>
    <row r="182" s="13" customFormat="1">
      <c r="A182" s="13"/>
      <c r="B182" s="233"/>
      <c r="C182" s="234"/>
      <c r="D182" s="235" t="s">
        <v>142</v>
      </c>
      <c r="E182" s="236" t="s">
        <v>1</v>
      </c>
      <c r="F182" s="237" t="s">
        <v>83</v>
      </c>
      <c r="G182" s="234"/>
      <c r="H182" s="238">
        <v>2</v>
      </c>
      <c r="I182" s="239"/>
      <c r="J182" s="234"/>
      <c r="K182" s="234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142</v>
      </c>
      <c r="AU182" s="244" t="s">
        <v>83</v>
      </c>
      <c r="AV182" s="13" t="s">
        <v>83</v>
      </c>
      <c r="AW182" s="13" t="s">
        <v>31</v>
      </c>
      <c r="AX182" s="13" t="s">
        <v>74</v>
      </c>
      <c r="AY182" s="244" t="s">
        <v>135</v>
      </c>
    </row>
    <row r="183" s="14" customFormat="1">
      <c r="A183" s="14"/>
      <c r="B183" s="245"/>
      <c r="C183" s="246"/>
      <c r="D183" s="235" t="s">
        <v>142</v>
      </c>
      <c r="E183" s="247" t="s">
        <v>1</v>
      </c>
      <c r="F183" s="248" t="s">
        <v>144</v>
      </c>
      <c r="G183" s="246"/>
      <c r="H183" s="249">
        <v>2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5" t="s">
        <v>142</v>
      </c>
      <c r="AU183" s="255" t="s">
        <v>83</v>
      </c>
      <c r="AV183" s="14" t="s">
        <v>89</v>
      </c>
      <c r="AW183" s="14" t="s">
        <v>31</v>
      </c>
      <c r="AX183" s="14" t="s">
        <v>79</v>
      </c>
      <c r="AY183" s="255" t="s">
        <v>135</v>
      </c>
    </row>
    <row r="184" s="2" customFormat="1" ht="16.5" customHeight="1">
      <c r="A184" s="38"/>
      <c r="B184" s="39"/>
      <c r="C184" s="256" t="s">
        <v>8</v>
      </c>
      <c r="D184" s="256" t="s">
        <v>166</v>
      </c>
      <c r="E184" s="257" t="s">
        <v>628</v>
      </c>
      <c r="F184" s="258" t="s">
        <v>629</v>
      </c>
      <c r="G184" s="259" t="s">
        <v>630</v>
      </c>
      <c r="H184" s="260">
        <v>2</v>
      </c>
      <c r="I184" s="261"/>
      <c r="J184" s="262">
        <f>ROUND(I184*H184,2)</f>
        <v>0</v>
      </c>
      <c r="K184" s="263"/>
      <c r="L184" s="264"/>
      <c r="M184" s="265" t="s">
        <v>1</v>
      </c>
      <c r="N184" s="266" t="s">
        <v>40</v>
      </c>
      <c r="O184" s="91"/>
      <c r="P184" s="229">
        <f>O184*H184</f>
        <v>0</v>
      </c>
      <c r="Q184" s="229">
        <v>0.0040000000000000001</v>
      </c>
      <c r="R184" s="229">
        <f>Q184*H184</f>
        <v>0.0080000000000000002</v>
      </c>
      <c r="S184" s="229">
        <v>0</v>
      </c>
      <c r="T184" s="23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1" t="s">
        <v>292</v>
      </c>
      <c r="AT184" s="231" t="s">
        <v>166</v>
      </c>
      <c r="AU184" s="231" t="s">
        <v>83</v>
      </c>
      <c r="AY184" s="17" t="s">
        <v>135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7" t="s">
        <v>83</v>
      </c>
      <c r="BK184" s="232">
        <f>ROUND(I184*H184,2)</f>
        <v>0</v>
      </c>
      <c r="BL184" s="17" t="s">
        <v>220</v>
      </c>
      <c r="BM184" s="231" t="s">
        <v>631</v>
      </c>
    </row>
    <row r="185" s="15" customFormat="1">
      <c r="A185" s="15"/>
      <c r="B185" s="270"/>
      <c r="C185" s="271"/>
      <c r="D185" s="235" t="s">
        <v>142</v>
      </c>
      <c r="E185" s="272" t="s">
        <v>1</v>
      </c>
      <c r="F185" s="273" t="s">
        <v>615</v>
      </c>
      <c r="G185" s="271"/>
      <c r="H185" s="272" t="s">
        <v>1</v>
      </c>
      <c r="I185" s="274"/>
      <c r="J185" s="271"/>
      <c r="K185" s="271"/>
      <c r="L185" s="275"/>
      <c r="M185" s="276"/>
      <c r="N185" s="277"/>
      <c r="O185" s="277"/>
      <c r="P185" s="277"/>
      <c r="Q185" s="277"/>
      <c r="R185" s="277"/>
      <c r="S185" s="277"/>
      <c r="T185" s="278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79" t="s">
        <v>142</v>
      </c>
      <c r="AU185" s="279" t="s">
        <v>83</v>
      </c>
      <c r="AV185" s="15" t="s">
        <v>79</v>
      </c>
      <c r="AW185" s="15" t="s">
        <v>31</v>
      </c>
      <c r="AX185" s="15" t="s">
        <v>74</v>
      </c>
      <c r="AY185" s="279" t="s">
        <v>135</v>
      </c>
    </row>
    <row r="186" s="13" customFormat="1">
      <c r="A186" s="13"/>
      <c r="B186" s="233"/>
      <c r="C186" s="234"/>
      <c r="D186" s="235" t="s">
        <v>142</v>
      </c>
      <c r="E186" s="236" t="s">
        <v>1</v>
      </c>
      <c r="F186" s="237" t="s">
        <v>83</v>
      </c>
      <c r="G186" s="234"/>
      <c r="H186" s="238">
        <v>2</v>
      </c>
      <c r="I186" s="239"/>
      <c r="J186" s="234"/>
      <c r="K186" s="234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142</v>
      </c>
      <c r="AU186" s="244" t="s">
        <v>83</v>
      </c>
      <c r="AV186" s="13" t="s">
        <v>83</v>
      </c>
      <c r="AW186" s="13" t="s">
        <v>31</v>
      </c>
      <c r="AX186" s="13" t="s">
        <v>74</v>
      </c>
      <c r="AY186" s="244" t="s">
        <v>135</v>
      </c>
    </row>
    <row r="187" s="14" customFormat="1">
      <c r="A187" s="14"/>
      <c r="B187" s="245"/>
      <c r="C187" s="246"/>
      <c r="D187" s="235" t="s">
        <v>142</v>
      </c>
      <c r="E187" s="247" t="s">
        <v>1</v>
      </c>
      <c r="F187" s="248" t="s">
        <v>144</v>
      </c>
      <c r="G187" s="246"/>
      <c r="H187" s="249">
        <v>2</v>
      </c>
      <c r="I187" s="250"/>
      <c r="J187" s="246"/>
      <c r="K187" s="246"/>
      <c r="L187" s="251"/>
      <c r="M187" s="252"/>
      <c r="N187" s="253"/>
      <c r="O187" s="253"/>
      <c r="P187" s="253"/>
      <c r="Q187" s="253"/>
      <c r="R187" s="253"/>
      <c r="S187" s="253"/>
      <c r="T187" s="25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5" t="s">
        <v>142</v>
      </c>
      <c r="AU187" s="255" t="s">
        <v>83</v>
      </c>
      <c r="AV187" s="14" t="s">
        <v>89</v>
      </c>
      <c r="AW187" s="14" t="s">
        <v>31</v>
      </c>
      <c r="AX187" s="14" t="s">
        <v>79</v>
      </c>
      <c r="AY187" s="255" t="s">
        <v>135</v>
      </c>
    </row>
    <row r="188" s="2" customFormat="1" ht="16.5" customHeight="1">
      <c r="A188" s="38"/>
      <c r="B188" s="39"/>
      <c r="C188" s="256" t="s">
        <v>220</v>
      </c>
      <c r="D188" s="256" t="s">
        <v>166</v>
      </c>
      <c r="E188" s="257" t="s">
        <v>632</v>
      </c>
      <c r="F188" s="258" t="s">
        <v>633</v>
      </c>
      <c r="G188" s="259" t="s">
        <v>630</v>
      </c>
      <c r="H188" s="260">
        <v>2</v>
      </c>
      <c r="I188" s="261"/>
      <c r="J188" s="262">
        <f>ROUND(I188*H188,2)</f>
        <v>0</v>
      </c>
      <c r="K188" s="263"/>
      <c r="L188" s="264"/>
      <c r="M188" s="265" t="s">
        <v>1</v>
      </c>
      <c r="N188" s="266" t="s">
        <v>40</v>
      </c>
      <c r="O188" s="91"/>
      <c r="P188" s="229">
        <f>O188*H188</f>
        <v>0</v>
      </c>
      <c r="Q188" s="229">
        <v>0.0013699999999999999</v>
      </c>
      <c r="R188" s="229">
        <f>Q188*H188</f>
        <v>0.0027399999999999998</v>
      </c>
      <c r="S188" s="229">
        <v>0</v>
      </c>
      <c r="T188" s="23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1" t="s">
        <v>292</v>
      </c>
      <c r="AT188" s="231" t="s">
        <v>166</v>
      </c>
      <c r="AU188" s="231" t="s">
        <v>83</v>
      </c>
      <c r="AY188" s="17" t="s">
        <v>135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7" t="s">
        <v>83</v>
      </c>
      <c r="BK188" s="232">
        <f>ROUND(I188*H188,2)</f>
        <v>0</v>
      </c>
      <c r="BL188" s="17" t="s">
        <v>220</v>
      </c>
      <c r="BM188" s="231" t="s">
        <v>634</v>
      </c>
    </row>
    <row r="189" s="15" customFormat="1">
      <c r="A189" s="15"/>
      <c r="B189" s="270"/>
      <c r="C189" s="271"/>
      <c r="D189" s="235" t="s">
        <v>142</v>
      </c>
      <c r="E189" s="272" t="s">
        <v>1</v>
      </c>
      <c r="F189" s="273" t="s">
        <v>615</v>
      </c>
      <c r="G189" s="271"/>
      <c r="H189" s="272" t="s">
        <v>1</v>
      </c>
      <c r="I189" s="274"/>
      <c r="J189" s="271"/>
      <c r="K189" s="271"/>
      <c r="L189" s="275"/>
      <c r="M189" s="276"/>
      <c r="N189" s="277"/>
      <c r="O189" s="277"/>
      <c r="P189" s="277"/>
      <c r="Q189" s="277"/>
      <c r="R189" s="277"/>
      <c r="S189" s="277"/>
      <c r="T189" s="278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79" t="s">
        <v>142</v>
      </c>
      <c r="AU189" s="279" t="s">
        <v>83</v>
      </c>
      <c r="AV189" s="15" t="s">
        <v>79</v>
      </c>
      <c r="AW189" s="15" t="s">
        <v>31</v>
      </c>
      <c r="AX189" s="15" t="s">
        <v>74</v>
      </c>
      <c r="AY189" s="279" t="s">
        <v>135</v>
      </c>
    </row>
    <row r="190" s="13" customFormat="1">
      <c r="A190" s="13"/>
      <c r="B190" s="233"/>
      <c r="C190" s="234"/>
      <c r="D190" s="235" t="s">
        <v>142</v>
      </c>
      <c r="E190" s="236" t="s">
        <v>1</v>
      </c>
      <c r="F190" s="237" t="s">
        <v>83</v>
      </c>
      <c r="G190" s="234"/>
      <c r="H190" s="238">
        <v>2</v>
      </c>
      <c r="I190" s="239"/>
      <c r="J190" s="234"/>
      <c r="K190" s="234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142</v>
      </c>
      <c r="AU190" s="244" t="s">
        <v>83</v>
      </c>
      <c r="AV190" s="13" t="s">
        <v>83</v>
      </c>
      <c r="AW190" s="13" t="s">
        <v>31</v>
      </c>
      <c r="AX190" s="13" t="s">
        <v>74</v>
      </c>
      <c r="AY190" s="244" t="s">
        <v>135</v>
      </c>
    </row>
    <row r="191" s="14" customFormat="1">
      <c r="A191" s="14"/>
      <c r="B191" s="245"/>
      <c r="C191" s="246"/>
      <c r="D191" s="235" t="s">
        <v>142</v>
      </c>
      <c r="E191" s="247" t="s">
        <v>1</v>
      </c>
      <c r="F191" s="248" t="s">
        <v>144</v>
      </c>
      <c r="G191" s="246"/>
      <c r="H191" s="249">
        <v>2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5" t="s">
        <v>142</v>
      </c>
      <c r="AU191" s="255" t="s">
        <v>83</v>
      </c>
      <c r="AV191" s="14" t="s">
        <v>89</v>
      </c>
      <c r="AW191" s="14" t="s">
        <v>31</v>
      </c>
      <c r="AX191" s="14" t="s">
        <v>79</v>
      </c>
      <c r="AY191" s="255" t="s">
        <v>135</v>
      </c>
    </row>
    <row r="192" s="2" customFormat="1" ht="33" customHeight="1">
      <c r="A192" s="38"/>
      <c r="B192" s="39"/>
      <c r="C192" s="256" t="s">
        <v>225</v>
      </c>
      <c r="D192" s="256" t="s">
        <v>166</v>
      </c>
      <c r="E192" s="257" t="s">
        <v>635</v>
      </c>
      <c r="F192" s="258" t="s">
        <v>636</v>
      </c>
      <c r="G192" s="259" t="s">
        <v>201</v>
      </c>
      <c r="H192" s="260">
        <v>2</v>
      </c>
      <c r="I192" s="261"/>
      <c r="J192" s="262">
        <f>ROUND(I192*H192,2)</f>
        <v>0</v>
      </c>
      <c r="K192" s="263"/>
      <c r="L192" s="264"/>
      <c r="M192" s="265" t="s">
        <v>1</v>
      </c>
      <c r="N192" s="266" t="s">
        <v>40</v>
      </c>
      <c r="O192" s="91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1" t="s">
        <v>292</v>
      </c>
      <c r="AT192" s="231" t="s">
        <v>166</v>
      </c>
      <c r="AU192" s="231" t="s">
        <v>83</v>
      </c>
      <c r="AY192" s="17" t="s">
        <v>135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7" t="s">
        <v>83</v>
      </c>
      <c r="BK192" s="232">
        <f>ROUND(I192*H192,2)</f>
        <v>0</v>
      </c>
      <c r="BL192" s="17" t="s">
        <v>220</v>
      </c>
      <c r="BM192" s="231" t="s">
        <v>637</v>
      </c>
    </row>
    <row r="193" s="15" customFormat="1">
      <c r="A193" s="15"/>
      <c r="B193" s="270"/>
      <c r="C193" s="271"/>
      <c r="D193" s="235" t="s">
        <v>142</v>
      </c>
      <c r="E193" s="272" t="s">
        <v>1</v>
      </c>
      <c r="F193" s="273" t="s">
        <v>615</v>
      </c>
      <c r="G193" s="271"/>
      <c r="H193" s="272" t="s">
        <v>1</v>
      </c>
      <c r="I193" s="274"/>
      <c r="J193" s="271"/>
      <c r="K193" s="271"/>
      <c r="L193" s="275"/>
      <c r="M193" s="276"/>
      <c r="N193" s="277"/>
      <c r="O193" s="277"/>
      <c r="P193" s="277"/>
      <c r="Q193" s="277"/>
      <c r="R193" s="277"/>
      <c r="S193" s="277"/>
      <c r="T193" s="278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79" t="s">
        <v>142</v>
      </c>
      <c r="AU193" s="279" t="s">
        <v>83</v>
      </c>
      <c r="AV193" s="15" t="s">
        <v>79</v>
      </c>
      <c r="AW193" s="15" t="s">
        <v>31</v>
      </c>
      <c r="AX193" s="15" t="s">
        <v>74</v>
      </c>
      <c r="AY193" s="279" t="s">
        <v>135</v>
      </c>
    </row>
    <row r="194" s="13" customFormat="1">
      <c r="A194" s="13"/>
      <c r="B194" s="233"/>
      <c r="C194" s="234"/>
      <c r="D194" s="235" t="s">
        <v>142</v>
      </c>
      <c r="E194" s="236" t="s">
        <v>1</v>
      </c>
      <c r="F194" s="237" t="s">
        <v>83</v>
      </c>
      <c r="G194" s="234"/>
      <c r="H194" s="238">
        <v>2</v>
      </c>
      <c r="I194" s="239"/>
      <c r="J194" s="234"/>
      <c r="K194" s="234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142</v>
      </c>
      <c r="AU194" s="244" t="s">
        <v>83</v>
      </c>
      <c r="AV194" s="13" t="s">
        <v>83</v>
      </c>
      <c r="AW194" s="13" t="s">
        <v>31</v>
      </c>
      <c r="AX194" s="13" t="s">
        <v>74</v>
      </c>
      <c r="AY194" s="244" t="s">
        <v>135</v>
      </c>
    </row>
    <row r="195" s="14" customFormat="1">
      <c r="A195" s="14"/>
      <c r="B195" s="245"/>
      <c r="C195" s="246"/>
      <c r="D195" s="235" t="s">
        <v>142</v>
      </c>
      <c r="E195" s="247" t="s">
        <v>1</v>
      </c>
      <c r="F195" s="248" t="s">
        <v>144</v>
      </c>
      <c r="G195" s="246"/>
      <c r="H195" s="249">
        <v>2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5" t="s">
        <v>142</v>
      </c>
      <c r="AU195" s="255" t="s">
        <v>83</v>
      </c>
      <c r="AV195" s="14" t="s">
        <v>89</v>
      </c>
      <c r="AW195" s="14" t="s">
        <v>31</v>
      </c>
      <c r="AX195" s="14" t="s">
        <v>79</v>
      </c>
      <c r="AY195" s="255" t="s">
        <v>135</v>
      </c>
    </row>
    <row r="196" s="2" customFormat="1" ht="16.5" customHeight="1">
      <c r="A196" s="38"/>
      <c r="B196" s="39"/>
      <c r="C196" s="256" t="s">
        <v>229</v>
      </c>
      <c r="D196" s="256" t="s">
        <v>166</v>
      </c>
      <c r="E196" s="257" t="s">
        <v>638</v>
      </c>
      <c r="F196" s="258" t="s">
        <v>639</v>
      </c>
      <c r="G196" s="259" t="s">
        <v>201</v>
      </c>
      <c r="H196" s="260">
        <v>2</v>
      </c>
      <c r="I196" s="261"/>
      <c r="J196" s="262">
        <f>ROUND(I196*H196,2)</f>
        <v>0</v>
      </c>
      <c r="K196" s="263"/>
      <c r="L196" s="264"/>
      <c r="M196" s="265" t="s">
        <v>1</v>
      </c>
      <c r="N196" s="266" t="s">
        <v>40</v>
      </c>
      <c r="O196" s="91"/>
      <c r="P196" s="229">
        <f>O196*H196</f>
        <v>0</v>
      </c>
      <c r="Q196" s="229">
        <v>0.00010000000000000001</v>
      </c>
      <c r="R196" s="229">
        <f>Q196*H196</f>
        <v>0.00020000000000000001</v>
      </c>
      <c r="S196" s="229">
        <v>0</v>
      </c>
      <c r="T196" s="23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1" t="s">
        <v>292</v>
      </c>
      <c r="AT196" s="231" t="s">
        <v>166</v>
      </c>
      <c r="AU196" s="231" t="s">
        <v>83</v>
      </c>
      <c r="AY196" s="17" t="s">
        <v>135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7" t="s">
        <v>83</v>
      </c>
      <c r="BK196" s="232">
        <f>ROUND(I196*H196,2)</f>
        <v>0</v>
      </c>
      <c r="BL196" s="17" t="s">
        <v>220</v>
      </c>
      <c r="BM196" s="231" t="s">
        <v>640</v>
      </c>
    </row>
    <row r="197" s="15" customFormat="1">
      <c r="A197" s="15"/>
      <c r="B197" s="270"/>
      <c r="C197" s="271"/>
      <c r="D197" s="235" t="s">
        <v>142</v>
      </c>
      <c r="E197" s="272" t="s">
        <v>1</v>
      </c>
      <c r="F197" s="273" t="s">
        <v>615</v>
      </c>
      <c r="G197" s="271"/>
      <c r="H197" s="272" t="s">
        <v>1</v>
      </c>
      <c r="I197" s="274"/>
      <c r="J197" s="271"/>
      <c r="K197" s="271"/>
      <c r="L197" s="275"/>
      <c r="M197" s="276"/>
      <c r="N197" s="277"/>
      <c r="O197" s="277"/>
      <c r="P197" s="277"/>
      <c r="Q197" s="277"/>
      <c r="R197" s="277"/>
      <c r="S197" s="277"/>
      <c r="T197" s="278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79" t="s">
        <v>142</v>
      </c>
      <c r="AU197" s="279" t="s">
        <v>83</v>
      </c>
      <c r="AV197" s="15" t="s">
        <v>79</v>
      </c>
      <c r="AW197" s="15" t="s">
        <v>31</v>
      </c>
      <c r="AX197" s="15" t="s">
        <v>74</v>
      </c>
      <c r="AY197" s="279" t="s">
        <v>135</v>
      </c>
    </row>
    <row r="198" s="13" customFormat="1">
      <c r="A198" s="13"/>
      <c r="B198" s="233"/>
      <c r="C198" s="234"/>
      <c r="D198" s="235" t="s">
        <v>142</v>
      </c>
      <c r="E198" s="236" t="s">
        <v>1</v>
      </c>
      <c r="F198" s="237" t="s">
        <v>83</v>
      </c>
      <c r="G198" s="234"/>
      <c r="H198" s="238">
        <v>2</v>
      </c>
      <c r="I198" s="239"/>
      <c r="J198" s="234"/>
      <c r="K198" s="234"/>
      <c r="L198" s="240"/>
      <c r="M198" s="241"/>
      <c r="N198" s="242"/>
      <c r="O198" s="242"/>
      <c r="P198" s="242"/>
      <c r="Q198" s="242"/>
      <c r="R198" s="242"/>
      <c r="S198" s="242"/>
      <c r="T198" s="24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4" t="s">
        <v>142</v>
      </c>
      <c r="AU198" s="244" t="s">
        <v>83</v>
      </c>
      <c r="AV198" s="13" t="s">
        <v>83</v>
      </c>
      <c r="AW198" s="13" t="s">
        <v>31</v>
      </c>
      <c r="AX198" s="13" t="s">
        <v>74</v>
      </c>
      <c r="AY198" s="244" t="s">
        <v>135</v>
      </c>
    </row>
    <row r="199" s="14" customFormat="1">
      <c r="A199" s="14"/>
      <c r="B199" s="245"/>
      <c r="C199" s="246"/>
      <c r="D199" s="235" t="s">
        <v>142</v>
      </c>
      <c r="E199" s="247" t="s">
        <v>1</v>
      </c>
      <c r="F199" s="248" t="s">
        <v>144</v>
      </c>
      <c r="G199" s="246"/>
      <c r="H199" s="249">
        <v>2</v>
      </c>
      <c r="I199" s="250"/>
      <c r="J199" s="246"/>
      <c r="K199" s="246"/>
      <c r="L199" s="251"/>
      <c r="M199" s="252"/>
      <c r="N199" s="253"/>
      <c r="O199" s="253"/>
      <c r="P199" s="253"/>
      <c r="Q199" s="253"/>
      <c r="R199" s="253"/>
      <c r="S199" s="253"/>
      <c r="T199" s="25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5" t="s">
        <v>142</v>
      </c>
      <c r="AU199" s="255" t="s">
        <v>83</v>
      </c>
      <c r="AV199" s="14" t="s">
        <v>89</v>
      </c>
      <c r="AW199" s="14" t="s">
        <v>31</v>
      </c>
      <c r="AX199" s="14" t="s">
        <v>79</v>
      </c>
      <c r="AY199" s="255" t="s">
        <v>135</v>
      </c>
    </row>
    <row r="200" s="2" customFormat="1" ht="16.5" customHeight="1">
      <c r="A200" s="38"/>
      <c r="B200" s="39"/>
      <c r="C200" s="256" t="s">
        <v>234</v>
      </c>
      <c r="D200" s="256" t="s">
        <v>166</v>
      </c>
      <c r="E200" s="257" t="s">
        <v>641</v>
      </c>
      <c r="F200" s="258" t="s">
        <v>642</v>
      </c>
      <c r="G200" s="259" t="s">
        <v>201</v>
      </c>
      <c r="H200" s="260">
        <v>2</v>
      </c>
      <c r="I200" s="261"/>
      <c r="J200" s="262">
        <f>ROUND(I200*H200,2)</f>
        <v>0</v>
      </c>
      <c r="K200" s="263"/>
      <c r="L200" s="264"/>
      <c r="M200" s="265" t="s">
        <v>1</v>
      </c>
      <c r="N200" s="266" t="s">
        <v>40</v>
      </c>
      <c r="O200" s="91"/>
      <c r="P200" s="229">
        <f>O200*H200</f>
        <v>0</v>
      </c>
      <c r="Q200" s="229">
        <v>0.00048000000000000001</v>
      </c>
      <c r="R200" s="229">
        <f>Q200*H200</f>
        <v>0.00096000000000000002</v>
      </c>
      <c r="S200" s="229">
        <v>0</v>
      </c>
      <c r="T200" s="23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1" t="s">
        <v>292</v>
      </c>
      <c r="AT200" s="231" t="s">
        <v>166</v>
      </c>
      <c r="AU200" s="231" t="s">
        <v>83</v>
      </c>
      <c r="AY200" s="17" t="s">
        <v>135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7" t="s">
        <v>83</v>
      </c>
      <c r="BK200" s="232">
        <f>ROUND(I200*H200,2)</f>
        <v>0</v>
      </c>
      <c r="BL200" s="17" t="s">
        <v>220</v>
      </c>
      <c r="BM200" s="231" t="s">
        <v>643</v>
      </c>
    </row>
    <row r="201" s="15" customFormat="1">
      <c r="A201" s="15"/>
      <c r="B201" s="270"/>
      <c r="C201" s="271"/>
      <c r="D201" s="235" t="s">
        <v>142</v>
      </c>
      <c r="E201" s="272" t="s">
        <v>1</v>
      </c>
      <c r="F201" s="273" t="s">
        <v>615</v>
      </c>
      <c r="G201" s="271"/>
      <c r="H201" s="272" t="s">
        <v>1</v>
      </c>
      <c r="I201" s="274"/>
      <c r="J201" s="271"/>
      <c r="K201" s="271"/>
      <c r="L201" s="275"/>
      <c r="M201" s="276"/>
      <c r="N201" s="277"/>
      <c r="O201" s="277"/>
      <c r="P201" s="277"/>
      <c r="Q201" s="277"/>
      <c r="R201" s="277"/>
      <c r="S201" s="277"/>
      <c r="T201" s="278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79" t="s">
        <v>142</v>
      </c>
      <c r="AU201" s="279" t="s">
        <v>83</v>
      </c>
      <c r="AV201" s="15" t="s">
        <v>79</v>
      </c>
      <c r="AW201" s="15" t="s">
        <v>31</v>
      </c>
      <c r="AX201" s="15" t="s">
        <v>74</v>
      </c>
      <c r="AY201" s="279" t="s">
        <v>135</v>
      </c>
    </row>
    <row r="202" s="13" customFormat="1">
      <c r="A202" s="13"/>
      <c r="B202" s="233"/>
      <c r="C202" s="234"/>
      <c r="D202" s="235" t="s">
        <v>142</v>
      </c>
      <c r="E202" s="236" t="s">
        <v>1</v>
      </c>
      <c r="F202" s="237" t="s">
        <v>83</v>
      </c>
      <c r="G202" s="234"/>
      <c r="H202" s="238">
        <v>2</v>
      </c>
      <c r="I202" s="239"/>
      <c r="J202" s="234"/>
      <c r="K202" s="234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142</v>
      </c>
      <c r="AU202" s="244" t="s">
        <v>83</v>
      </c>
      <c r="AV202" s="13" t="s">
        <v>83</v>
      </c>
      <c r="AW202" s="13" t="s">
        <v>31</v>
      </c>
      <c r="AX202" s="13" t="s">
        <v>74</v>
      </c>
      <c r="AY202" s="244" t="s">
        <v>135</v>
      </c>
    </row>
    <row r="203" s="14" customFormat="1">
      <c r="A203" s="14"/>
      <c r="B203" s="245"/>
      <c r="C203" s="246"/>
      <c r="D203" s="235" t="s">
        <v>142</v>
      </c>
      <c r="E203" s="247" t="s">
        <v>1</v>
      </c>
      <c r="F203" s="248" t="s">
        <v>144</v>
      </c>
      <c r="G203" s="246"/>
      <c r="H203" s="249">
        <v>2</v>
      </c>
      <c r="I203" s="250"/>
      <c r="J203" s="246"/>
      <c r="K203" s="246"/>
      <c r="L203" s="251"/>
      <c r="M203" s="252"/>
      <c r="N203" s="253"/>
      <c r="O203" s="253"/>
      <c r="P203" s="253"/>
      <c r="Q203" s="253"/>
      <c r="R203" s="253"/>
      <c r="S203" s="253"/>
      <c r="T203" s="25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5" t="s">
        <v>142</v>
      </c>
      <c r="AU203" s="255" t="s">
        <v>83</v>
      </c>
      <c r="AV203" s="14" t="s">
        <v>89</v>
      </c>
      <c r="AW203" s="14" t="s">
        <v>31</v>
      </c>
      <c r="AX203" s="14" t="s">
        <v>79</v>
      </c>
      <c r="AY203" s="255" t="s">
        <v>135</v>
      </c>
    </row>
    <row r="204" s="2" customFormat="1" ht="16.5" customHeight="1">
      <c r="A204" s="38"/>
      <c r="B204" s="39"/>
      <c r="C204" s="256" t="s">
        <v>239</v>
      </c>
      <c r="D204" s="256" t="s">
        <v>166</v>
      </c>
      <c r="E204" s="257" t="s">
        <v>644</v>
      </c>
      <c r="F204" s="258" t="s">
        <v>645</v>
      </c>
      <c r="G204" s="259" t="s">
        <v>201</v>
      </c>
      <c r="H204" s="260">
        <v>6</v>
      </c>
      <c r="I204" s="261"/>
      <c r="J204" s="262">
        <f>ROUND(I204*H204,2)</f>
        <v>0</v>
      </c>
      <c r="K204" s="263"/>
      <c r="L204" s="264"/>
      <c r="M204" s="265" t="s">
        <v>1</v>
      </c>
      <c r="N204" s="266" t="s">
        <v>40</v>
      </c>
      <c r="O204" s="91"/>
      <c r="P204" s="229">
        <f>O204*H204</f>
        <v>0</v>
      </c>
      <c r="Q204" s="229">
        <v>0.00019000000000000001</v>
      </c>
      <c r="R204" s="229">
        <f>Q204*H204</f>
        <v>0.00114</v>
      </c>
      <c r="S204" s="229">
        <v>0</v>
      </c>
      <c r="T204" s="230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1" t="s">
        <v>292</v>
      </c>
      <c r="AT204" s="231" t="s">
        <v>166</v>
      </c>
      <c r="AU204" s="231" t="s">
        <v>83</v>
      </c>
      <c r="AY204" s="17" t="s">
        <v>135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7" t="s">
        <v>83</v>
      </c>
      <c r="BK204" s="232">
        <f>ROUND(I204*H204,2)</f>
        <v>0</v>
      </c>
      <c r="BL204" s="17" t="s">
        <v>220</v>
      </c>
      <c r="BM204" s="231" t="s">
        <v>646</v>
      </c>
    </row>
    <row r="205" s="15" customFormat="1">
      <c r="A205" s="15"/>
      <c r="B205" s="270"/>
      <c r="C205" s="271"/>
      <c r="D205" s="235" t="s">
        <v>142</v>
      </c>
      <c r="E205" s="272" t="s">
        <v>1</v>
      </c>
      <c r="F205" s="273" t="s">
        <v>615</v>
      </c>
      <c r="G205" s="271"/>
      <c r="H205" s="272" t="s">
        <v>1</v>
      </c>
      <c r="I205" s="274"/>
      <c r="J205" s="271"/>
      <c r="K205" s="271"/>
      <c r="L205" s="275"/>
      <c r="M205" s="276"/>
      <c r="N205" s="277"/>
      <c r="O205" s="277"/>
      <c r="P205" s="277"/>
      <c r="Q205" s="277"/>
      <c r="R205" s="277"/>
      <c r="S205" s="277"/>
      <c r="T205" s="278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79" t="s">
        <v>142</v>
      </c>
      <c r="AU205" s="279" t="s">
        <v>83</v>
      </c>
      <c r="AV205" s="15" t="s">
        <v>79</v>
      </c>
      <c r="AW205" s="15" t="s">
        <v>31</v>
      </c>
      <c r="AX205" s="15" t="s">
        <v>74</v>
      </c>
      <c r="AY205" s="279" t="s">
        <v>135</v>
      </c>
    </row>
    <row r="206" s="13" customFormat="1">
      <c r="A206" s="13"/>
      <c r="B206" s="233"/>
      <c r="C206" s="234"/>
      <c r="D206" s="235" t="s">
        <v>142</v>
      </c>
      <c r="E206" s="236" t="s">
        <v>1</v>
      </c>
      <c r="F206" s="237" t="s">
        <v>95</v>
      </c>
      <c r="G206" s="234"/>
      <c r="H206" s="238">
        <v>6</v>
      </c>
      <c r="I206" s="239"/>
      <c r="J206" s="234"/>
      <c r="K206" s="234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142</v>
      </c>
      <c r="AU206" s="244" t="s">
        <v>83</v>
      </c>
      <c r="AV206" s="13" t="s">
        <v>83</v>
      </c>
      <c r="AW206" s="13" t="s">
        <v>31</v>
      </c>
      <c r="AX206" s="13" t="s">
        <v>74</v>
      </c>
      <c r="AY206" s="244" t="s">
        <v>135</v>
      </c>
    </row>
    <row r="207" s="14" customFormat="1">
      <c r="A207" s="14"/>
      <c r="B207" s="245"/>
      <c r="C207" s="246"/>
      <c r="D207" s="235" t="s">
        <v>142</v>
      </c>
      <c r="E207" s="247" t="s">
        <v>1</v>
      </c>
      <c r="F207" s="248" t="s">
        <v>144</v>
      </c>
      <c r="G207" s="246"/>
      <c r="H207" s="249">
        <v>6</v>
      </c>
      <c r="I207" s="250"/>
      <c r="J207" s="246"/>
      <c r="K207" s="246"/>
      <c r="L207" s="251"/>
      <c r="M207" s="252"/>
      <c r="N207" s="253"/>
      <c r="O207" s="253"/>
      <c r="P207" s="253"/>
      <c r="Q207" s="253"/>
      <c r="R207" s="253"/>
      <c r="S207" s="253"/>
      <c r="T207" s="25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5" t="s">
        <v>142</v>
      </c>
      <c r="AU207" s="255" t="s">
        <v>83</v>
      </c>
      <c r="AV207" s="14" t="s">
        <v>89</v>
      </c>
      <c r="AW207" s="14" t="s">
        <v>31</v>
      </c>
      <c r="AX207" s="14" t="s">
        <v>79</v>
      </c>
      <c r="AY207" s="255" t="s">
        <v>135</v>
      </c>
    </row>
    <row r="208" s="2" customFormat="1" ht="24.15" customHeight="1">
      <c r="A208" s="38"/>
      <c r="B208" s="39"/>
      <c r="C208" s="256" t="s">
        <v>7</v>
      </c>
      <c r="D208" s="256" t="s">
        <v>166</v>
      </c>
      <c r="E208" s="257" t="s">
        <v>647</v>
      </c>
      <c r="F208" s="258" t="s">
        <v>648</v>
      </c>
      <c r="G208" s="259" t="s">
        <v>201</v>
      </c>
      <c r="H208" s="260">
        <v>2</v>
      </c>
      <c r="I208" s="261"/>
      <c r="J208" s="262">
        <f>ROUND(I208*H208,2)</f>
        <v>0</v>
      </c>
      <c r="K208" s="263"/>
      <c r="L208" s="264"/>
      <c r="M208" s="265" t="s">
        <v>1</v>
      </c>
      <c r="N208" s="266" t="s">
        <v>40</v>
      </c>
      <c r="O208" s="91"/>
      <c r="P208" s="229">
        <f>O208*H208</f>
        <v>0</v>
      </c>
      <c r="Q208" s="229">
        <v>0</v>
      </c>
      <c r="R208" s="229">
        <f>Q208*H208</f>
        <v>0</v>
      </c>
      <c r="S208" s="229">
        <v>0</v>
      </c>
      <c r="T208" s="23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1" t="s">
        <v>292</v>
      </c>
      <c r="AT208" s="231" t="s">
        <v>166</v>
      </c>
      <c r="AU208" s="231" t="s">
        <v>83</v>
      </c>
      <c r="AY208" s="17" t="s">
        <v>135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7" t="s">
        <v>83</v>
      </c>
      <c r="BK208" s="232">
        <f>ROUND(I208*H208,2)</f>
        <v>0</v>
      </c>
      <c r="BL208" s="17" t="s">
        <v>220</v>
      </c>
      <c r="BM208" s="231" t="s">
        <v>649</v>
      </c>
    </row>
    <row r="209" s="15" customFormat="1">
      <c r="A209" s="15"/>
      <c r="B209" s="270"/>
      <c r="C209" s="271"/>
      <c r="D209" s="235" t="s">
        <v>142</v>
      </c>
      <c r="E209" s="272" t="s">
        <v>1</v>
      </c>
      <c r="F209" s="273" t="s">
        <v>615</v>
      </c>
      <c r="G209" s="271"/>
      <c r="H209" s="272" t="s">
        <v>1</v>
      </c>
      <c r="I209" s="274"/>
      <c r="J209" s="271"/>
      <c r="K209" s="271"/>
      <c r="L209" s="275"/>
      <c r="M209" s="276"/>
      <c r="N209" s="277"/>
      <c r="O209" s="277"/>
      <c r="P209" s="277"/>
      <c r="Q209" s="277"/>
      <c r="R209" s="277"/>
      <c r="S209" s="277"/>
      <c r="T209" s="278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79" t="s">
        <v>142</v>
      </c>
      <c r="AU209" s="279" t="s">
        <v>83</v>
      </c>
      <c r="AV209" s="15" t="s">
        <v>79</v>
      </c>
      <c r="AW209" s="15" t="s">
        <v>31</v>
      </c>
      <c r="AX209" s="15" t="s">
        <v>74</v>
      </c>
      <c r="AY209" s="279" t="s">
        <v>135</v>
      </c>
    </row>
    <row r="210" s="13" customFormat="1">
      <c r="A210" s="13"/>
      <c r="B210" s="233"/>
      <c r="C210" s="234"/>
      <c r="D210" s="235" t="s">
        <v>142</v>
      </c>
      <c r="E210" s="236" t="s">
        <v>1</v>
      </c>
      <c r="F210" s="237" t="s">
        <v>83</v>
      </c>
      <c r="G210" s="234"/>
      <c r="H210" s="238">
        <v>2</v>
      </c>
      <c r="I210" s="239"/>
      <c r="J210" s="234"/>
      <c r="K210" s="234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142</v>
      </c>
      <c r="AU210" s="244" t="s">
        <v>83</v>
      </c>
      <c r="AV210" s="13" t="s">
        <v>83</v>
      </c>
      <c r="AW210" s="13" t="s">
        <v>31</v>
      </c>
      <c r="AX210" s="13" t="s">
        <v>74</v>
      </c>
      <c r="AY210" s="244" t="s">
        <v>135</v>
      </c>
    </row>
    <row r="211" s="14" customFormat="1">
      <c r="A211" s="14"/>
      <c r="B211" s="245"/>
      <c r="C211" s="246"/>
      <c r="D211" s="235" t="s">
        <v>142</v>
      </c>
      <c r="E211" s="247" t="s">
        <v>1</v>
      </c>
      <c r="F211" s="248" t="s">
        <v>144</v>
      </c>
      <c r="G211" s="246"/>
      <c r="H211" s="249">
        <v>2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5" t="s">
        <v>142</v>
      </c>
      <c r="AU211" s="255" t="s">
        <v>83</v>
      </c>
      <c r="AV211" s="14" t="s">
        <v>89</v>
      </c>
      <c r="AW211" s="14" t="s">
        <v>31</v>
      </c>
      <c r="AX211" s="14" t="s">
        <v>79</v>
      </c>
      <c r="AY211" s="255" t="s">
        <v>135</v>
      </c>
    </row>
    <row r="212" s="2" customFormat="1" ht="16.5" customHeight="1">
      <c r="A212" s="38"/>
      <c r="B212" s="39"/>
      <c r="C212" s="256" t="s">
        <v>247</v>
      </c>
      <c r="D212" s="256" t="s">
        <v>166</v>
      </c>
      <c r="E212" s="257" t="s">
        <v>650</v>
      </c>
      <c r="F212" s="258" t="s">
        <v>651</v>
      </c>
      <c r="G212" s="259" t="s">
        <v>630</v>
      </c>
      <c r="H212" s="260">
        <v>1</v>
      </c>
      <c r="I212" s="261"/>
      <c r="J212" s="262">
        <f>ROUND(I212*H212,2)</f>
        <v>0</v>
      </c>
      <c r="K212" s="263"/>
      <c r="L212" s="264"/>
      <c r="M212" s="265" t="s">
        <v>1</v>
      </c>
      <c r="N212" s="266" t="s">
        <v>40</v>
      </c>
      <c r="O212" s="91"/>
      <c r="P212" s="229">
        <f>O212*H212</f>
        <v>0</v>
      </c>
      <c r="Q212" s="229">
        <v>9.0000000000000006E-05</v>
      </c>
      <c r="R212" s="229">
        <f>Q212*H212</f>
        <v>9.0000000000000006E-05</v>
      </c>
      <c r="S212" s="229">
        <v>0</v>
      </c>
      <c r="T212" s="23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1" t="s">
        <v>292</v>
      </c>
      <c r="AT212" s="231" t="s">
        <v>166</v>
      </c>
      <c r="AU212" s="231" t="s">
        <v>83</v>
      </c>
      <c r="AY212" s="17" t="s">
        <v>135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7" t="s">
        <v>83</v>
      </c>
      <c r="BK212" s="232">
        <f>ROUND(I212*H212,2)</f>
        <v>0</v>
      </c>
      <c r="BL212" s="17" t="s">
        <v>220</v>
      </c>
      <c r="BM212" s="231" t="s">
        <v>652</v>
      </c>
    </row>
    <row r="213" s="15" customFormat="1">
      <c r="A213" s="15"/>
      <c r="B213" s="270"/>
      <c r="C213" s="271"/>
      <c r="D213" s="235" t="s">
        <v>142</v>
      </c>
      <c r="E213" s="272" t="s">
        <v>1</v>
      </c>
      <c r="F213" s="273" t="s">
        <v>615</v>
      </c>
      <c r="G213" s="271"/>
      <c r="H213" s="272" t="s">
        <v>1</v>
      </c>
      <c r="I213" s="274"/>
      <c r="J213" s="271"/>
      <c r="K213" s="271"/>
      <c r="L213" s="275"/>
      <c r="M213" s="276"/>
      <c r="N213" s="277"/>
      <c r="O213" s="277"/>
      <c r="P213" s="277"/>
      <c r="Q213" s="277"/>
      <c r="R213" s="277"/>
      <c r="S213" s="277"/>
      <c r="T213" s="278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79" t="s">
        <v>142</v>
      </c>
      <c r="AU213" s="279" t="s">
        <v>83</v>
      </c>
      <c r="AV213" s="15" t="s">
        <v>79</v>
      </c>
      <c r="AW213" s="15" t="s">
        <v>31</v>
      </c>
      <c r="AX213" s="15" t="s">
        <v>74</v>
      </c>
      <c r="AY213" s="279" t="s">
        <v>135</v>
      </c>
    </row>
    <row r="214" s="13" customFormat="1">
      <c r="A214" s="13"/>
      <c r="B214" s="233"/>
      <c r="C214" s="234"/>
      <c r="D214" s="235" t="s">
        <v>142</v>
      </c>
      <c r="E214" s="236" t="s">
        <v>1</v>
      </c>
      <c r="F214" s="237" t="s">
        <v>79</v>
      </c>
      <c r="G214" s="234"/>
      <c r="H214" s="238">
        <v>1</v>
      </c>
      <c r="I214" s="239"/>
      <c r="J214" s="234"/>
      <c r="K214" s="234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142</v>
      </c>
      <c r="AU214" s="244" t="s">
        <v>83</v>
      </c>
      <c r="AV214" s="13" t="s">
        <v>83</v>
      </c>
      <c r="AW214" s="13" t="s">
        <v>31</v>
      </c>
      <c r="AX214" s="13" t="s">
        <v>74</v>
      </c>
      <c r="AY214" s="244" t="s">
        <v>135</v>
      </c>
    </row>
    <row r="215" s="14" customFormat="1">
      <c r="A215" s="14"/>
      <c r="B215" s="245"/>
      <c r="C215" s="246"/>
      <c r="D215" s="235" t="s">
        <v>142</v>
      </c>
      <c r="E215" s="247" t="s">
        <v>1</v>
      </c>
      <c r="F215" s="248" t="s">
        <v>144</v>
      </c>
      <c r="G215" s="246"/>
      <c r="H215" s="249">
        <v>1</v>
      </c>
      <c r="I215" s="250"/>
      <c r="J215" s="246"/>
      <c r="K215" s="246"/>
      <c r="L215" s="251"/>
      <c r="M215" s="252"/>
      <c r="N215" s="253"/>
      <c r="O215" s="253"/>
      <c r="P215" s="253"/>
      <c r="Q215" s="253"/>
      <c r="R215" s="253"/>
      <c r="S215" s="253"/>
      <c r="T215" s="25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5" t="s">
        <v>142</v>
      </c>
      <c r="AU215" s="255" t="s">
        <v>83</v>
      </c>
      <c r="AV215" s="14" t="s">
        <v>89</v>
      </c>
      <c r="AW215" s="14" t="s">
        <v>31</v>
      </c>
      <c r="AX215" s="14" t="s">
        <v>79</v>
      </c>
      <c r="AY215" s="255" t="s">
        <v>135</v>
      </c>
    </row>
    <row r="216" s="2" customFormat="1" ht="16.5" customHeight="1">
      <c r="A216" s="38"/>
      <c r="B216" s="39"/>
      <c r="C216" s="256" t="s">
        <v>251</v>
      </c>
      <c r="D216" s="256" t="s">
        <v>166</v>
      </c>
      <c r="E216" s="257" t="s">
        <v>653</v>
      </c>
      <c r="F216" s="258" t="s">
        <v>654</v>
      </c>
      <c r="G216" s="259" t="s">
        <v>630</v>
      </c>
      <c r="H216" s="260">
        <v>1</v>
      </c>
      <c r="I216" s="261"/>
      <c r="J216" s="262">
        <f>ROUND(I216*H216,2)</f>
        <v>0</v>
      </c>
      <c r="K216" s="263"/>
      <c r="L216" s="264"/>
      <c r="M216" s="265" t="s">
        <v>1</v>
      </c>
      <c r="N216" s="266" t="s">
        <v>40</v>
      </c>
      <c r="O216" s="91"/>
      <c r="P216" s="229">
        <f>O216*H216</f>
        <v>0</v>
      </c>
      <c r="Q216" s="229">
        <v>4.0000000000000003E-05</v>
      </c>
      <c r="R216" s="229">
        <f>Q216*H216</f>
        <v>4.0000000000000003E-05</v>
      </c>
      <c r="S216" s="229">
        <v>0</v>
      </c>
      <c r="T216" s="230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1" t="s">
        <v>292</v>
      </c>
      <c r="AT216" s="231" t="s">
        <v>166</v>
      </c>
      <c r="AU216" s="231" t="s">
        <v>83</v>
      </c>
      <c r="AY216" s="17" t="s">
        <v>135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7" t="s">
        <v>83</v>
      </c>
      <c r="BK216" s="232">
        <f>ROUND(I216*H216,2)</f>
        <v>0</v>
      </c>
      <c r="BL216" s="17" t="s">
        <v>220</v>
      </c>
      <c r="BM216" s="231" t="s">
        <v>655</v>
      </c>
    </row>
    <row r="217" s="15" customFormat="1">
      <c r="A217" s="15"/>
      <c r="B217" s="270"/>
      <c r="C217" s="271"/>
      <c r="D217" s="235" t="s">
        <v>142</v>
      </c>
      <c r="E217" s="272" t="s">
        <v>1</v>
      </c>
      <c r="F217" s="273" t="s">
        <v>615</v>
      </c>
      <c r="G217" s="271"/>
      <c r="H217" s="272" t="s">
        <v>1</v>
      </c>
      <c r="I217" s="274"/>
      <c r="J217" s="271"/>
      <c r="K217" s="271"/>
      <c r="L217" s="275"/>
      <c r="M217" s="276"/>
      <c r="N217" s="277"/>
      <c r="O217" s="277"/>
      <c r="P217" s="277"/>
      <c r="Q217" s="277"/>
      <c r="R217" s="277"/>
      <c r="S217" s="277"/>
      <c r="T217" s="278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79" t="s">
        <v>142</v>
      </c>
      <c r="AU217" s="279" t="s">
        <v>83</v>
      </c>
      <c r="AV217" s="15" t="s">
        <v>79</v>
      </c>
      <c r="AW217" s="15" t="s">
        <v>31</v>
      </c>
      <c r="AX217" s="15" t="s">
        <v>74</v>
      </c>
      <c r="AY217" s="279" t="s">
        <v>135</v>
      </c>
    </row>
    <row r="218" s="13" customFormat="1">
      <c r="A218" s="13"/>
      <c r="B218" s="233"/>
      <c r="C218" s="234"/>
      <c r="D218" s="235" t="s">
        <v>142</v>
      </c>
      <c r="E218" s="236" t="s">
        <v>1</v>
      </c>
      <c r="F218" s="237" t="s">
        <v>79</v>
      </c>
      <c r="G218" s="234"/>
      <c r="H218" s="238">
        <v>1</v>
      </c>
      <c r="I218" s="239"/>
      <c r="J218" s="234"/>
      <c r="K218" s="234"/>
      <c r="L218" s="240"/>
      <c r="M218" s="241"/>
      <c r="N218" s="242"/>
      <c r="O218" s="242"/>
      <c r="P218" s="242"/>
      <c r="Q218" s="242"/>
      <c r="R218" s="242"/>
      <c r="S218" s="242"/>
      <c r="T218" s="24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4" t="s">
        <v>142</v>
      </c>
      <c r="AU218" s="244" t="s">
        <v>83</v>
      </c>
      <c r="AV218" s="13" t="s">
        <v>83</v>
      </c>
      <c r="AW218" s="13" t="s">
        <v>31</v>
      </c>
      <c r="AX218" s="13" t="s">
        <v>74</v>
      </c>
      <c r="AY218" s="244" t="s">
        <v>135</v>
      </c>
    </row>
    <row r="219" s="14" customFormat="1">
      <c r="A219" s="14"/>
      <c r="B219" s="245"/>
      <c r="C219" s="246"/>
      <c r="D219" s="235" t="s">
        <v>142</v>
      </c>
      <c r="E219" s="247" t="s">
        <v>1</v>
      </c>
      <c r="F219" s="248" t="s">
        <v>144</v>
      </c>
      <c r="G219" s="246"/>
      <c r="H219" s="249">
        <v>1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5" t="s">
        <v>142</v>
      </c>
      <c r="AU219" s="255" t="s">
        <v>83</v>
      </c>
      <c r="AV219" s="14" t="s">
        <v>89</v>
      </c>
      <c r="AW219" s="14" t="s">
        <v>31</v>
      </c>
      <c r="AX219" s="14" t="s">
        <v>79</v>
      </c>
      <c r="AY219" s="255" t="s">
        <v>135</v>
      </c>
    </row>
    <row r="220" s="2" customFormat="1" ht="24.15" customHeight="1">
      <c r="A220" s="38"/>
      <c r="B220" s="39"/>
      <c r="C220" s="256" t="s">
        <v>255</v>
      </c>
      <c r="D220" s="256" t="s">
        <v>166</v>
      </c>
      <c r="E220" s="257" t="s">
        <v>656</v>
      </c>
      <c r="F220" s="258" t="s">
        <v>657</v>
      </c>
      <c r="G220" s="259" t="s">
        <v>201</v>
      </c>
      <c r="H220" s="260">
        <v>4</v>
      </c>
      <c r="I220" s="261"/>
      <c r="J220" s="262">
        <f>ROUND(I220*H220,2)</f>
        <v>0</v>
      </c>
      <c r="K220" s="263"/>
      <c r="L220" s="264"/>
      <c r="M220" s="265" t="s">
        <v>1</v>
      </c>
      <c r="N220" s="266" t="s">
        <v>40</v>
      </c>
      <c r="O220" s="91"/>
      <c r="P220" s="229">
        <f>O220*H220</f>
        <v>0</v>
      </c>
      <c r="Q220" s="229">
        <v>0</v>
      </c>
      <c r="R220" s="229">
        <f>Q220*H220</f>
        <v>0</v>
      </c>
      <c r="S220" s="229">
        <v>0</v>
      </c>
      <c r="T220" s="230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1" t="s">
        <v>292</v>
      </c>
      <c r="AT220" s="231" t="s">
        <v>166</v>
      </c>
      <c r="AU220" s="231" t="s">
        <v>83</v>
      </c>
      <c r="AY220" s="17" t="s">
        <v>135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7" t="s">
        <v>83</v>
      </c>
      <c r="BK220" s="232">
        <f>ROUND(I220*H220,2)</f>
        <v>0</v>
      </c>
      <c r="BL220" s="17" t="s">
        <v>220</v>
      </c>
      <c r="BM220" s="231" t="s">
        <v>658</v>
      </c>
    </row>
    <row r="221" s="15" customFormat="1">
      <c r="A221" s="15"/>
      <c r="B221" s="270"/>
      <c r="C221" s="271"/>
      <c r="D221" s="235" t="s">
        <v>142</v>
      </c>
      <c r="E221" s="272" t="s">
        <v>1</v>
      </c>
      <c r="F221" s="273" t="s">
        <v>615</v>
      </c>
      <c r="G221" s="271"/>
      <c r="H221" s="272" t="s">
        <v>1</v>
      </c>
      <c r="I221" s="274"/>
      <c r="J221" s="271"/>
      <c r="K221" s="271"/>
      <c r="L221" s="275"/>
      <c r="M221" s="276"/>
      <c r="N221" s="277"/>
      <c r="O221" s="277"/>
      <c r="P221" s="277"/>
      <c r="Q221" s="277"/>
      <c r="R221" s="277"/>
      <c r="S221" s="277"/>
      <c r="T221" s="278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79" t="s">
        <v>142</v>
      </c>
      <c r="AU221" s="279" t="s">
        <v>83</v>
      </c>
      <c r="AV221" s="15" t="s">
        <v>79</v>
      </c>
      <c r="AW221" s="15" t="s">
        <v>31</v>
      </c>
      <c r="AX221" s="15" t="s">
        <v>74</v>
      </c>
      <c r="AY221" s="279" t="s">
        <v>135</v>
      </c>
    </row>
    <row r="222" s="13" customFormat="1">
      <c r="A222" s="13"/>
      <c r="B222" s="233"/>
      <c r="C222" s="234"/>
      <c r="D222" s="235" t="s">
        <v>142</v>
      </c>
      <c r="E222" s="236" t="s">
        <v>1</v>
      </c>
      <c r="F222" s="237" t="s">
        <v>89</v>
      </c>
      <c r="G222" s="234"/>
      <c r="H222" s="238">
        <v>4</v>
      </c>
      <c r="I222" s="239"/>
      <c r="J222" s="234"/>
      <c r="K222" s="234"/>
      <c r="L222" s="240"/>
      <c r="M222" s="241"/>
      <c r="N222" s="242"/>
      <c r="O222" s="242"/>
      <c r="P222" s="242"/>
      <c r="Q222" s="242"/>
      <c r="R222" s="242"/>
      <c r="S222" s="242"/>
      <c r="T222" s="24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4" t="s">
        <v>142</v>
      </c>
      <c r="AU222" s="244" t="s">
        <v>83</v>
      </c>
      <c r="AV222" s="13" t="s">
        <v>83</v>
      </c>
      <c r="AW222" s="13" t="s">
        <v>31</v>
      </c>
      <c r="AX222" s="13" t="s">
        <v>74</v>
      </c>
      <c r="AY222" s="244" t="s">
        <v>135</v>
      </c>
    </row>
    <row r="223" s="14" customFormat="1">
      <c r="A223" s="14"/>
      <c r="B223" s="245"/>
      <c r="C223" s="246"/>
      <c r="D223" s="235" t="s">
        <v>142</v>
      </c>
      <c r="E223" s="247" t="s">
        <v>1</v>
      </c>
      <c r="F223" s="248" t="s">
        <v>144</v>
      </c>
      <c r="G223" s="246"/>
      <c r="H223" s="249">
        <v>4</v>
      </c>
      <c r="I223" s="250"/>
      <c r="J223" s="246"/>
      <c r="K223" s="246"/>
      <c r="L223" s="251"/>
      <c r="M223" s="252"/>
      <c r="N223" s="253"/>
      <c r="O223" s="253"/>
      <c r="P223" s="253"/>
      <c r="Q223" s="253"/>
      <c r="R223" s="253"/>
      <c r="S223" s="253"/>
      <c r="T223" s="25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5" t="s">
        <v>142</v>
      </c>
      <c r="AU223" s="255" t="s">
        <v>83</v>
      </c>
      <c r="AV223" s="14" t="s">
        <v>89</v>
      </c>
      <c r="AW223" s="14" t="s">
        <v>31</v>
      </c>
      <c r="AX223" s="14" t="s">
        <v>79</v>
      </c>
      <c r="AY223" s="255" t="s">
        <v>135</v>
      </c>
    </row>
    <row r="224" s="2" customFormat="1" ht="16.5" customHeight="1">
      <c r="A224" s="38"/>
      <c r="B224" s="39"/>
      <c r="C224" s="256" t="s">
        <v>260</v>
      </c>
      <c r="D224" s="256" t="s">
        <v>166</v>
      </c>
      <c r="E224" s="257" t="s">
        <v>659</v>
      </c>
      <c r="F224" s="258" t="s">
        <v>660</v>
      </c>
      <c r="G224" s="259" t="s">
        <v>201</v>
      </c>
      <c r="H224" s="260">
        <v>4</v>
      </c>
      <c r="I224" s="261"/>
      <c r="J224" s="262">
        <f>ROUND(I224*H224,2)</f>
        <v>0</v>
      </c>
      <c r="K224" s="263"/>
      <c r="L224" s="264"/>
      <c r="M224" s="265" t="s">
        <v>1</v>
      </c>
      <c r="N224" s="266" t="s">
        <v>40</v>
      </c>
      <c r="O224" s="91"/>
      <c r="P224" s="229">
        <f>O224*H224</f>
        <v>0</v>
      </c>
      <c r="Q224" s="229">
        <v>0.00059999999999999995</v>
      </c>
      <c r="R224" s="229">
        <f>Q224*H224</f>
        <v>0.0023999999999999998</v>
      </c>
      <c r="S224" s="229">
        <v>0</v>
      </c>
      <c r="T224" s="230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1" t="s">
        <v>292</v>
      </c>
      <c r="AT224" s="231" t="s">
        <v>166</v>
      </c>
      <c r="AU224" s="231" t="s">
        <v>83</v>
      </c>
      <c r="AY224" s="17" t="s">
        <v>135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7" t="s">
        <v>83</v>
      </c>
      <c r="BK224" s="232">
        <f>ROUND(I224*H224,2)</f>
        <v>0</v>
      </c>
      <c r="BL224" s="17" t="s">
        <v>220</v>
      </c>
      <c r="BM224" s="231" t="s">
        <v>661</v>
      </c>
    </row>
    <row r="225" s="15" customFormat="1">
      <c r="A225" s="15"/>
      <c r="B225" s="270"/>
      <c r="C225" s="271"/>
      <c r="D225" s="235" t="s">
        <v>142</v>
      </c>
      <c r="E225" s="272" t="s">
        <v>1</v>
      </c>
      <c r="F225" s="273" t="s">
        <v>615</v>
      </c>
      <c r="G225" s="271"/>
      <c r="H225" s="272" t="s">
        <v>1</v>
      </c>
      <c r="I225" s="274"/>
      <c r="J225" s="271"/>
      <c r="K225" s="271"/>
      <c r="L225" s="275"/>
      <c r="M225" s="276"/>
      <c r="N225" s="277"/>
      <c r="O225" s="277"/>
      <c r="P225" s="277"/>
      <c r="Q225" s="277"/>
      <c r="R225" s="277"/>
      <c r="S225" s="277"/>
      <c r="T225" s="278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79" t="s">
        <v>142</v>
      </c>
      <c r="AU225" s="279" t="s">
        <v>83</v>
      </c>
      <c r="AV225" s="15" t="s">
        <v>79</v>
      </c>
      <c r="AW225" s="15" t="s">
        <v>31</v>
      </c>
      <c r="AX225" s="15" t="s">
        <v>74</v>
      </c>
      <c r="AY225" s="279" t="s">
        <v>135</v>
      </c>
    </row>
    <row r="226" s="13" customFormat="1">
      <c r="A226" s="13"/>
      <c r="B226" s="233"/>
      <c r="C226" s="234"/>
      <c r="D226" s="235" t="s">
        <v>142</v>
      </c>
      <c r="E226" s="236" t="s">
        <v>1</v>
      </c>
      <c r="F226" s="237" t="s">
        <v>89</v>
      </c>
      <c r="G226" s="234"/>
      <c r="H226" s="238">
        <v>4</v>
      </c>
      <c r="I226" s="239"/>
      <c r="J226" s="234"/>
      <c r="K226" s="234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142</v>
      </c>
      <c r="AU226" s="244" t="s">
        <v>83</v>
      </c>
      <c r="AV226" s="13" t="s">
        <v>83</v>
      </c>
      <c r="AW226" s="13" t="s">
        <v>31</v>
      </c>
      <c r="AX226" s="13" t="s">
        <v>74</v>
      </c>
      <c r="AY226" s="244" t="s">
        <v>135</v>
      </c>
    </row>
    <row r="227" s="14" customFormat="1">
      <c r="A227" s="14"/>
      <c r="B227" s="245"/>
      <c r="C227" s="246"/>
      <c r="D227" s="235" t="s">
        <v>142</v>
      </c>
      <c r="E227" s="247" t="s">
        <v>1</v>
      </c>
      <c r="F227" s="248" t="s">
        <v>144</v>
      </c>
      <c r="G227" s="246"/>
      <c r="H227" s="249">
        <v>4</v>
      </c>
      <c r="I227" s="250"/>
      <c r="J227" s="246"/>
      <c r="K227" s="246"/>
      <c r="L227" s="251"/>
      <c r="M227" s="252"/>
      <c r="N227" s="253"/>
      <c r="O227" s="253"/>
      <c r="P227" s="253"/>
      <c r="Q227" s="253"/>
      <c r="R227" s="253"/>
      <c r="S227" s="253"/>
      <c r="T227" s="25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5" t="s">
        <v>142</v>
      </c>
      <c r="AU227" s="255" t="s">
        <v>83</v>
      </c>
      <c r="AV227" s="14" t="s">
        <v>89</v>
      </c>
      <c r="AW227" s="14" t="s">
        <v>31</v>
      </c>
      <c r="AX227" s="14" t="s">
        <v>79</v>
      </c>
      <c r="AY227" s="255" t="s">
        <v>135</v>
      </c>
    </row>
    <row r="228" s="2" customFormat="1" ht="16.5" customHeight="1">
      <c r="A228" s="38"/>
      <c r="B228" s="39"/>
      <c r="C228" s="219" t="s">
        <v>265</v>
      </c>
      <c r="D228" s="219" t="s">
        <v>137</v>
      </c>
      <c r="E228" s="220" t="s">
        <v>662</v>
      </c>
      <c r="F228" s="221" t="s">
        <v>663</v>
      </c>
      <c r="G228" s="222" t="s">
        <v>201</v>
      </c>
      <c r="H228" s="223">
        <v>6</v>
      </c>
      <c r="I228" s="224"/>
      <c r="J228" s="225">
        <f>ROUND(I228*H228,2)</f>
        <v>0</v>
      </c>
      <c r="K228" s="226"/>
      <c r="L228" s="44"/>
      <c r="M228" s="227" t="s">
        <v>1</v>
      </c>
      <c r="N228" s="228" t="s">
        <v>40</v>
      </c>
      <c r="O228" s="91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1" t="s">
        <v>220</v>
      </c>
      <c r="AT228" s="231" t="s">
        <v>137</v>
      </c>
      <c r="AU228" s="231" t="s">
        <v>83</v>
      </c>
      <c r="AY228" s="17" t="s">
        <v>135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7" t="s">
        <v>83</v>
      </c>
      <c r="BK228" s="232">
        <f>ROUND(I228*H228,2)</f>
        <v>0</v>
      </c>
      <c r="BL228" s="17" t="s">
        <v>220</v>
      </c>
      <c r="BM228" s="231" t="s">
        <v>664</v>
      </c>
    </row>
    <row r="229" s="15" customFormat="1">
      <c r="A229" s="15"/>
      <c r="B229" s="270"/>
      <c r="C229" s="271"/>
      <c r="D229" s="235" t="s">
        <v>142</v>
      </c>
      <c r="E229" s="272" t="s">
        <v>1</v>
      </c>
      <c r="F229" s="273" t="s">
        <v>615</v>
      </c>
      <c r="G229" s="271"/>
      <c r="H229" s="272" t="s">
        <v>1</v>
      </c>
      <c r="I229" s="274"/>
      <c r="J229" s="271"/>
      <c r="K229" s="271"/>
      <c r="L229" s="275"/>
      <c r="M229" s="276"/>
      <c r="N229" s="277"/>
      <c r="O229" s="277"/>
      <c r="P229" s="277"/>
      <c r="Q229" s="277"/>
      <c r="R229" s="277"/>
      <c r="S229" s="277"/>
      <c r="T229" s="278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79" t="s">
        <v>142</v>
      </c>
      <c r="AU229" s="279" t="s">
        <v>83</v>
      </c>
      <c r="AV229" s="15" t="s">
        <v>79</v>
      </c>
      <c r="AW229" s="15" t="s">
        <v>31</v>
      </c>
      <c r="AX229" s="15" t="s">
        <v>74</v>
      </c>
      <c r="AY229" s="279" t="s">
        <v>135</v>
      </c>
    </row>
    <row r="230" s="13" customFormat="1">
      <c r="A230" s="13"/>
      <c r="B230" s="233"/>
      <c r="C230" s="234"/>
      <c r="D230" s="235" t="s">
        <v>142</v>
      </c>
      <c r="E230" s="236" t="s">
        <v>1</v>
      </c>
      <c r="F230" s="237" t="s">
        <v>95</v>
      </c>
      <c r="G230" s="234"/>
      <c r="H230" s="238">
        <v>6</v>
      </c>
      <c r="I230" s="239"/>
      <c r="J230" s="234"/>
      <c r="K230" s="234"/>
      <c r="L230" s="240"/>
      <c r="M230" s="241"/>
      <c r="N230" s="242"/>
      <c r="O230" s="242"/>
      <c r="P230" s="242"/>
      <c r="Q230" s="242"/>
      <c r="R230" s="242"/>
      <c r="S230" s="242"/>
      <c r="T230" s="24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4" t="s">
        <v>142</v>
      </c>
      <c r="AU230" s="244" t="s">
        <v>83</v>
      </c>
      <c r="AV230" s="13" t="s">
        <v>83</v>
      </c>
      <c r="AW230" s="13" t="s">
        <v>31</v>
      </c>
      <c r="AX230" s="13" t="s">
        <v>74</v>
      </c>
      <c r="AY230" s="244" t="s">
        <v>135</v>
      </c>
    </row>
    <row r="231" s="14" customFormat="1">
      <c r="A231" s="14"/>
      <c r="B231" s="245"/>
      <c r="C231" s="246"/>
      <c r="D231" s="235" t="s">
        <v>142</v>
      </c>
      <c r="E231" s="247" t="s">
        <v>1</v>
      </c>
      <c r="F231" s="248" t="s">
        <v>144</v>
      </c>
      <c r="G231" s="246"/>
      <c r="H231" s="249">
        <v>6</v>
      </c>
      <c r="I231" s="250"/>
      <c r="J231" s="246"/>
      <c r="K231" s="246"/>
      <c r="L231" s="251"/>
      <c r="M231" s="252"/>
      <c r="N231" s="253"/>
      <c r="O231" s="253"/>
      <c r="P231" s="253"/>
      <c r="Q231" s="253"/>
      <c r="R231" s="253"/>
      <c r="S231" s="253"/>
      <c r="T231" s="25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5" t="s">
        <v>142</v>
      </c>
      <c r="AU231" s="255" t="s">
        <v>83</v>
      </c>
      <c r="AV231" s="14" t="s">
        <v>89</v>
      </c>
      <c r="AW231" s="14" t="s">
        <v>31</v>
      </c>
      <c r="AX231" s="14" t="s">
        <v>79</v>
      </c>
      <c r="AY231" s="255" t="s">
        <v>135</v>
      </c>
    </row>
    <row r="232" s="2" customFormat="1" ht="16.5" customHeight="1">
      <c r="A232" s="38"/>
      <c r="B232" s="39"/>
      <c r="C232" s="256" t="s">
        <v>233</v>
      </c>
      <c r="D232" s="256" t="s">
        <v>166</v>
      </c>
      <c r="E232" s="257" t="s">
        <v>665</v>
      </c>
      <c r="F232" s="258" t="s">
        <v>666</v>
      </c>
      <c r="G232" s="259" t="s">
        <v>201</v>
      </c>
      <c r="H232" s="260">
        <v>6</v>
      </c>
      <c r="I232" s="261"/>
      <c r="J232" s="262">
        <f>ROUND(I232*H232,2)</f>
        <v>0</v>
      </c>
      <c r="K232" s="263"/>
      <c r="L232" s="264"/>
      <c r="M232" s="265" t="s">
        <v>1</v>
      </c>
      <c r="N232" s="266" t="s">
        <v>40</v>
      </c>
      <c r="O232" s="91"/>
      <c r="P232" s="229">
        <f>O232*H232</f>
        <v>0</v>
      </c>
      <c r="Q232" s="229">
        <v>0.00012999999999999999</v>
      </c>
      <c r="R232" s="229">
        <f>Q232*H232</f>
        <v>0.00077999999999999988</v>
      </c>
      <c r="S232" s="229">
        <v>0</v>
      </c>
      <c r="T232" s="230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1" t="s">
        <v>292</v>
      </c>
      <c r="AT232" s="231" t="s">
        <v>166</v>
      </c>
      <c r="AU232" s="231" t="s">
        <v>83</v>
      </c>
      <c r="AY232" s="17" t="s">
        <v>135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7" t="s">
        <v>83</v>
      </c>
      <c r="BK232" s="232">
        <f>ROUND(I232*H232,2)</f>
        <v>0</v>
      </c>
      <c r="BL232" s="17" t="s">
        <v>220</v>
      </c>
      <c r="BM232" s="231" t="s">
        <v>667</v>
      </c>
    </row>
    <row r="233" s="15" customFormat="1">
      <c r="A233" s="15"/>
      <c r="B233" s="270"/>
      <c r="C233" s="271"/>
      <c r="D233" s="235" t="s">
        <v>142</v>
      </c>
      <c r="E233" s="272" t="s">
        <v>1</v>
      </c>
      <c r="F233" s="273" t="s">
        <v>615</v>
      </c>
      <c r="G233" s="271"/>
      <c r="H233" s="272" t="s">
        <v>1</v>
      </c>
      <c r="I233" s="274"/>
      <c r="J233" s="271"/>
      <c r="K233" s="271"/>
      <c r="L233" s="275"/>
      <c r="M233" s="276"/>
      <c r="N233" s="277"/>
      <c r="O233" s="277"/>
      <c r="P233" s="277"/>
      <c r="Q233" s="277"/>
      <c r="R233" s="277"/>
      <c r="S233" s="277"/>
      <c r="T233" s="278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79" t="s">
        <v>142</v>
      </c>
      <c r="AU233" s="279" t="s">
        <v>83</v>
      </c>
      <c r="AV233" s="15" t="s">
        <v>79</v>
      </c>
      <c r="AW233" s="15" t="s">
        <v>31</v>
      </c>
      <c r="AX233" s="15" t="s">
        <v>74</v>
      </c>
      <c r="AY233" s="279" t="s">
        <v>135</v>
      </c>
    </row>
    <row r="234" s="13" customFormat="1">
      <c r="A234" s="13"/>
      <c r="B234" s="233"/>
      <c r="C234" s="234"/>
      <c r="D234" s="235" t="s">
        <v>142</v>
      </c>
      <c r="E234" s="236" t="s">
        <v>1</v>
      </c>
      <c r="F234" s="237" t="s">
        <v>95</v>
      </c>
      <c r="G234" s="234"/>
      <c r="H234" s="238">
        <v>6</v>
      </c>
      <c r="I234" s="239"/>
      <c r="J234" s="234"/>
      <c r="K234" s="234"/>
      <c r="L234" s="240"/>
      <c r="M234" s="241"/>
      <c r="N234" s="242"/>
      <c r="O234" s="242"/>
      <c r="P234" s="242"/>
      <c r="Q234" s="242"/>
      <c r="R234" s="242"/>
      <c r="S234" s="242"/>
      <c r="T234" s="24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4" t="s">
        <v>142</v>
      </c>
      <c r="AU234" s="244" t="s">
        <v>83</v>
      </c>
      <c r="AV234" s="13" t="s">
        <v>83</v>
      </c>
      <c r="AW234" s="13" t="s">
        <v>31</v>
      </c>
      <c r="AX234" s="13" t="s">
        <v>74</v>
      </c>
      <c r="AY234" s="244" t="s">
        <v>135</v>
      </c>
    </row>
    <row r="235" s="14" customFormat="1">
      <c r="A235" s="14"/>
      <c r="B235" s="245"/>
      <c r="C235" s="246"/>
      <c r="D235" s="235" t="s">
        <v>142</v>
      </c>
      <c r="E235" s="247" t="s">
        <v>1</v>
      </c>
      <c r="F235" s="248" t="s">
        <v>144</v>
      </c>
      <c r="G235" s="246"/>
      <c r="H235" s="249">
        <v>6</v>
      </c>
      <c r="I235" s="250"/>
      <c r="J235" s="246"/>
      <c r="K235" s="246"/>
      <c r="L235" s="251"/>
      <c r="M235" s="252"/>
      <c r="N235" s="253"/>
      <c r="O235" s="253"/>
      <c r="P235" s="253"/>
      <c r="Q235" s="253"/>
      <c r="R235" s="253"/>
      <c r="S235" s="253"/>
      <c r="T235" s="25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5" t="s">
        <v>142</v>
      </c>
      <c r="AU235" s="255" t="s">
        <v>83</v>
      </c>
      <c r="AV235" s="14" t="s">
        <v>89</v>
      </c>
      <c r="AW235" s="14" t="s">
        <v>31</v>
      </c>
      <c r="AX235" s="14" t="s">
        <v>79</v>
      </c>
      <c r="AY235" s="255" t="s">
        <v>135</v>
      </c>
    </row>
    <row r="236" s="2" customFormat="1" ht="16.5" customHeight="1">
      <c r="A236" s="38"/>
      <c r="B236" s="39"/>
      <c r="C236" s="256" t="s">
        <v>272</v>
      </c>
      <c r="D236" s="256" t="s">
        <v>166</v>
      </c>
      <c r="E236" s="257" t="s">
        <v>668</v>
      </c>
      <c r="F236" s="258" t="s">
        <v>669</v>
      </c>
      <c r="G236" s="259" t="s">
        <v>201</v>
      </c>
      <c r="H236" s="260">
        <v>4</v>
      </c>
      <c r="I236" s="261"/>
      <c r="J236" s="262">
        <f>ROUND(I236*H236,2)</f>
        <v>0</v>
      </c>
      <c r="K236" s="263"/>
      <c r="L236" s="264"/>
      <c r="M236" s="265" t="s">
        <v>1</v>
      </c>
      <c r="N236" s="266" t="s">
        <v>40</v>
      </c>
      <c r="O236" s="91"/>
      <c r="P236" s="229">
        <f>O236*H236</f>
        <v>0</v>
      </c>
      <c r="Q236" s="229">
        <v>1.0000000000000001E-05</v>
      </c>
      <c r="R236" s="229">
        <f>Q236*H236</f>
        <v>4.0000000000000003E-05</v>
      </c>
      <c r="S236" s="229">
        <v>0</v>
      </c>
      <c r="T236" s="230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1" t="s">
        <v>292</v>
      </c>
      <c r="AT236" s="231" t="s">
        <v>166</v>
      </c>
      <c r="AU236" s="231" t="s">
        <v>83</v>
      </c>
      <c r="AY236" s="17" t="s">
        <v>135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7" t="s">
        <v>83</v>
      </c>
      <c r="BK236" s="232">
        <f>ROUND(I236*H236,2)</f>
        <v>0</v>
      </c>
      <c r="BL236" s="17" t="s">
        <v>220</v>
      </c>
      <c r="BM236" s="231" t="s">
        <v>670</v>
      </c>
    </row>
    <row r="237" s="15" customFormat="1">
      <c r="A237" s="15"/>
      <c r="B237" s="270"/>
      <c r="C237" s="271"/>
      <c r="D237" s="235" t="s">
        <v>142</v>
      </c>
      <c r="E237" s="272" t="s">
        <v>1</v>
      </c>
      <c r="F237" s="273" t="s">
        <v>615</v>
      </c>
      <c r="G237" s="271"/>
      <c r="H237" s="272" t="s">
        <v>1</v>
      </c>
      <c r="I237" s="274"/>
      <c r="J237" s="271"/>
      <c r="K237" s="271"/>
      <c r="L237" s="275"/>
      <c r="M237" s="276"/>
      <c r="N237" s="277"/>
      <c r="O237" s="277"/>
      <c r="P237" s="277"/>
      <c r="Q237" s="277"/>
      <c r="R237" s="277"/>
      <c r="S237" s="277"/>
      <c r="T237" s="278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79" t="s">
        <v>142</v>
      </c>
      <c r="AU237" s="279" t="s">
        <v>83</v>
      </c>
      <c r="AV237" s="15" t="s">
        <v>79</v>
      </c>
      <c r="AW237" s="15" t="s">
        <v>31</v>
      </c>
      <c r="AX237" s="15" t="s">
        <v>74</v>
      </c>
      <c r="AY237" s="279" t="s">
        <v>135</v>
      </c>
    </row>
    <row r="238" s="13" customFormat="1">
      <c r="A238" s="13"/>
      <c r="B238" s="233"/>
      <c r="C238" s="234"/>
      <c r="D238" s="235" t="s">
        <v>142</v>
      </c>
      <c r="E238" s="236" t="s">
        <v>1</v>
      </c>
      <c r="F238" s="237" t="s">
        <v>89</v>
      </c>
      <c r="G238" s="234"/>
      <c r="H238" s="238">
        <v>4</v>
      </c>
      <c r="I238" s="239"/>
      <c r="J238" s="234"/>
      <c r="K238" s="234"/>
      <c r="L238" s="240"/>
      <c r="M238" s="241"/>
      <c r="N238" s="242"/>
      <c r="O238" s="242"/>
      <c r="P238" s="242"/>
      <c r="Q238" s="242"/>
      <c r="R238" s="242"/>
      <c r="S238" s="242"/>
      <c r="T238" s="24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4" t="s">
        <v>142</v>
      </c>
      <c r="AU238" s="244" t="s">
        <v>83</v>
      </c>
      <c r="AV238" s="13" t="s">
        <v>83</v>
      </c>
      <c r="AW238" s="13" t="s">
        <v>31</v>
      </c>
      <c r="AX238" s="13" t="s">
        <v>74</v>
      </c>
      <c r="AY238" s="244" t="s">
        <v>135</v>
      </c>
    </row>
    <row r="239" s="14" customFormat="1">
      <c r="A239" s="14"/>
      <c r="B239" s="245"/>
      <c r="C239" s="246"/>
      <c r="D239" s="235" t="s">
        <v>142</v>
      </c>
      <c r="E239" s="247" t="s">
        <v>1</v>
      </c>
      <c r="F239" s="248" t="s">
        <v>144</v>
      </c>
      <c r="G239" s="246"/>
      <c r="H239" s="249">
        <v>4</v>
      </c>
      <c r="I239" s="250"/>
      <c r="J239" s="246"/>
      <c r="K239" s="246"/>
      <c r="L239" s="251"/>
      <c r="M239" s="252"/>
      <c r="N239" s="253"/>
      <c r="O239" s="253"/>
      <c r="P239" s="253"/>
      <c r="Q239" s="253"/>
      <c r="R239" s="253"/>
      <c r="S239" s="253"/>
      <c r="T239" s="25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5" t="s">
        <v>142</v>
      </c>
      <c r="AU239" s="255" t="s">
        <v>83</v>
      </c>
      <c r="AV239" s="14" t="s">
        <v>89</v>
      </c>
      <c r="AW239" s="14" t="s">
        <v>31</v>
      </c>
      <c r="AX239" s="14" t="s">
        <v>79</v>
      </c>
      <c r="AY239" s="255" t="s">
        <v>135</v>
      </c>
    </row>
    <row r="240" s="2" customFormat="1" ht="24.15" customHeight="1">
      <c r="A240" s="38"/>
      <c r="B240" s="39"/>
      <c r="C240" s="219" t="s">
        <v>277</v>
      </c>
      <c r="D240" s="219" t="s">
        <v>137</v>
      </c>
      <c r="E240" s="220" t="s">
        <v>671</v>
      </c>
      <c r="F240" s="221" t="s">
        <v>672</v>
      </c>
      <c r="G240" s="222" t="s">
        <v>201</v>
      </c>
      <c r="H240" s="223">
        <v>2</v>
      </c>
      <c r="I240" s="224"/>
      <c r="J240" s="225">
        <f>ROUND(I240*H240,2)</f>
        <v>0</v>
      </c>
      <c r="K240" s="226"/>
      <c r="L240" s="44"/>
      <c r="M240" s="227" t="s">
        <v>1</v>
      </c>
      <c r="N240" s="228" t="s">
        <v>40</v>
      </c>
      <c r="O240" s="91"/>
      <c r="P240" s="229">
        <f>O240*H240</f>
        <v>0</v>
      </c>
      <c r="Q240" s="229">
        <v>0</v>
      </c>
      <c r="R240" s="229">
        <f>Q240*H240</f>
        <v>0</v>
      </c>
      <c r="S240" s="229">
        <v>0</v>
      </c>
      <c r="T240" s="230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1" t="s">
        <v>220</v>
      </c>
      <c r="AT240" s="231" t="s">
        <v>137</v>
      </c>
      <c r="AU240" s="231" t="s">
        <v>83</v>
      </c>
      <c r="AY240" s="17" t="s">
        <v>135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7" t="s">
        <v>83</v>
      </c>
      <c r="BK240" s="232">
        <f>ROUND(I240*H240,2)</f>
        <v>0</v>
      </c>
      <c r="BL240" s="17" t="s">
        <v>220</v>
      </c>
      <c r="BM240" s="231" t="s">
        <v>673</v>
      </c>
    </row>
    <row r="241" s="15" customFormat="1">
      <c r="A241" s="15"/>
      <c r="B241" s="270"/>
      <c r="C241" s="271"/>
      <c r="D241" s="235" t="s">
        <v>142</v>
      </c>
      <c r="E241" s="272" t="s">
        <v>1</v>
      </c>
      <c r="F241" s="273" t="s">
        <v>615</v>
      </c>
      <c r="G241" s="271"/>
      <c r="H241" s="272" t="s">
        <v>1</v>
      </c>
      <c r="I241" s="274"/>
      <c r="J241" s="271"/>
      <c r="K241" s="271"/>
      <c r="L241" s="275"/>
      <c r="M241" s="276"/>
      <c r="N241" s="277"/>
      <c r="O241" s="277"/>
      <c r="P241" s="277"/>
      <c r="Q241" s="277"/>
      <c r="R241" s="277"/>
      <c r="S241" s="277"/>
      <c r="T241" s="278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79" t="s">
        <v>142</v>
      </c>
      <c r="AU241" s="279" t="s">
        <v>83</v>
      </c>
      <c r="AV241" s="15" t="s">
        <v>79</v>
      </c>
      <c r="AW241" s="15" t="s">
        <v>31</v>
      </c>
      <c r="AX241" s="15" t="s">
        <v>74</v>
      </c>
      <c r="AY241" s="279" t="s">
        <v>135</v>
      </c>
    </row>
    <row r="242" s="13" customFormat="1">
      <c r="A242" s="13"/>
      <c r="B242" s="233"/>
      <c r="C242" s="234"/>
      <c r="D242" s="235" t="s">
        <v>142</v>
      </c>
      <c r="E242" s="236" t="s">
        <v>1</v>
      </c>
      <c r="F242" s="237" t="s">
        <v>83</v>
      </c>
      <c r="G242" s="234"/>
      <c r="H242" s="238">
        <v>2</v>
      </c>
      <c r="I242" s="239"/>
      <c r="J242" s="234"/>
      <c r="K242" s="234"/>
      <c r="L242" s="240"/>
      <c r="M242" s="241"/>
      <c r="N242" s="242"/>
      <c r="O242" s="242"/>
      <c r="P242" s="242"/>
      <c r="Q242" s="242"/>
      <c r="R242" s="242"/>
      <c r="S242" s="242"/>
      <c r="T242" s="24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4" t="s">
        <v>142</v>
      </c>
      <c r="AU242" s="244" t="s">
        <v>83</v>
      </c>
      <c r="AV242" s="13" t="s">
        <v>83</v>
      </c>
      <c r="AW242" s="13" t="s">
        <v>31</v>
      </c>
      <c r="AX242" s="13" t="s">
        <v>74</v>
      </c>
      <c r="AY242" s="244" t="s">
        <v>135</v>
      </c>
    </row>
    <row r="243" s="14" customFormat="1">
      <c r="A243" s="14"/>
      <c r="B243" s="245"/>
      <c r="C243" s="246"/>
      <c r="D243" s="235" t="s">
        <v>142</v>
      </c>
      <c r="E243" s="247" t="s">
        <v>1</v>
      </c>
      <c r="F243" s="248" t="s">
        <v>144</v>
      </c>
      <c r="G243" s="246"/>
      <c r="H243" s="249">
        <v>2</v>
      </c>
      <c r="I243" s="250"/>
      <c r="J243" s="246"/>
      <c r="K243" s="246"/>
      <c r="L243" s="251"/>
      <c r="M243" s="252"/>
      <c r="N243" s="253"/>
      <c r="O243" s="253"/>
      <c r="P243" s="253"/>
      <c r="Q243" s="253"/>
      <c r="R243" s="253"/>
      <c r="S243" s="253"/>
      <c r="T243" s="25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5" t="s">
        <v>142</v>
      </c>
      <c r="AU243" s="255" t="s">
        <v>83</v>
      </c>
      <c r="AV243" s="14" t="s">
        <v>89</v>
      </c>
      <c r="AW243" s="14" t="s">
        <v>31</v>
      </c>
      <c r="AX243" s="14" t="s">
        <v>79</v>
      </c>
      <c r="AY243" s="255" t="s">
        <v>135</v>
      </c>
    </row>
    <row r="244" s="2" customFormat="1" ht="24.15" customHeight="1">
      <c r="A244" s="38"/>
      <c r="B244" s="39"/>
      <c r="C244" s="256" t="s">
        <v>246</v>
      </c>
      <c r="D244" s="256" t="s">
        <v>166</v>
      </c>
      <c r="E244" s="257" t="s">
        <v>674</v>
      </c>
      <c r="F244" s="258" t="s">
        <v>675</v>
      </c>
      <c r="G244" s="259" t="s">
        <v>201</v>
      </c>
      <c r="H244" s="260">
        <v>1</v>
      </c>
      <c r="I244" s="261"/>
      <c r="J244" s="262">
        <f>ROUND(I244*H244,2)</f>
        <v>0</v>
      </c>
      <c r="K244" s="263"/>
      <c r="L244" s="264"/>
      <c r="M244" s="265" t="s">
        <v>1</v>
      </c>
      <c r="N244" s="266" t="s">
        <v>40</v>
      </c>
      <c r="O244" s="91"/>
      <c r="P244" s="229">
        <f>O244*H244</f>
        <v>0</v>
      </c>
      <c r="Q244" s="229">
        <v>0</v>
      </c>
      <c r="R244" s="229">
        <f>Q244*H244</f>
        <v>0</v>
      </c>
      <c r="S244" s="229">
        <v>0</v>
      </c>
      <c r="T244" s="230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1" t="s">
        <v>292</v>
      </c>
      <c r="AT244" s="231" t="s">
        <v>166</v>
      </c>
      <c r="AU244" s="231" t="s">
        <v>83</v>
      </c>
      <c r="AY244" s="17" t="s">
        <v>135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7" t="s">
        <v>83</v>
      </c>
      <c r="BK244" s="232">
        <f>ROUND(I244*H244,2)</f>
        <v>0</v>
      </c>
      <c r="BL244" s="17" t="s">
        <v>220</v>
      </c>
      <c r="BM244" s="231" t="s">
        <v>676</v>
      </c>
    </row>
    <row r="245" s="15" customFormat="1">
      <c r="A245" s="15"/>
      <c r="B245" s="270"/>
      <c r="C245" s="271"/>
      <c r="D245" s="235" t="s">
        <v>142</v>
      </c>
      <c r="E245" s="272" t="s">
        <v>1</v>
      </c>
      <c r="F245" s="273" t="s">
        <v>615</v>
      </c>
      <c r="G245" s="271"/>
      <c r="H245" s="272" t="s">
        <v>1</v>
      </c>
      <c r="I245" s="274"/>
      <c r="J245" s="271"/>
      <c r="K245" s="271"/>
      <c r="L245" s="275"/>
      <c r="M245" s="276"/>
      <c r="N245" s="277"/>
      <c r="O245" s="277"/>
      <c r="P245" s="277"/>
      <c r="Q245" s="277"/>
      <c r="R245" s="277"/>
      <c r="S245" s="277"/>
      <c r="T245" s="278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79" t="s">
        <v>142</v>
      </c>
      <c r="AU245" s="279" t="s">
        <v>83</v>
      </c>
      <c r="AV245" s="15" t="s">
        <v>79</v>
      </c>
      <c r="AW245" s="15" t="s">
        <v>31</v>
      </c>
      <c r="AX245" s="15" t="s">
        <v>74</v>
      </c>
      <c r="AY245" s="279" t="s">
        <v>135</v>
      </c>
    </row>
    <row r="246" s="13" customFormat="1">
      <c r="A246" s="13"/>
      <c r="B246" s="233"/>
      <c r="C246" s="234"/>
      <c r="D246" s="235" t="s">
        <v>142</v>
      </c>
      <c r="E246" s="236" t="s">
        <v>1</v>
      </c>
      <c r="F246" s="237" t="s">
        <v>79</v>
      </c>
      <c r="G246" s="234"/>
      <c r="H246" s="238">
        <v>1</v>
      </c>
      <c r="I246" s="239"/>
      <c r="J246" s="234"/>
      <c r="K246" s="234"/>
      <c r="L246" s="240"/>
      <c r="M246" s="241"/>
      <c r="N246" s="242"/>
      <c r="O246" s="242"/>
      <c r="P246" s="242"/>
      <c r="Q246" s="242"/>
      <c r="R246" s="242"/>
      <c r="S246" s="242"/>
      <c r="T246" s="24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4" t="s">
        <v>142</v>
      </c>
      <c r="AU246" s="244" t="s">
        <v>83</v>
      </c>
      <c r="AV246" s="13" t="s">
        <v>83</v>
      </c>
      <c r="AW246" s="13" t="s">
        <v>31</v>
      </c>
      <c r="AX246" s="13" t="s">
        <v>74</v>
      </c>
      <c r="AY246" s="244" t="s">
        <v>135</v>
      </c>
    </row>
    <row r="247" s="14" customFormat="1">
      <c r="A247" s="14"/>
      <c r="B247" s="245"/>
      <c r="C247" s="246"/>
      <c r="D247" s="235" t="s">
        <v>142</v>
      </c>
      <c r="E247" s="247" t="s">
        <v>1</v>
      </c>
      <c r="F247" s="248" t="s">
        <v>144</v>
      </c>
      <c r="G247" s="246"/>
      <c r="H247" s="249">
        <v>1</v>
      </c>
      <c r="I247" s="250"/>
      <c r="J247" s="246"/>
      <c r="K247" s="246"/>
      <c r="L247" s="251"/>
      <c r="M247" s="252"/>
      <c r="N247" s="253"/>
      <c r="O247" s="253"/>
      <c r="P247" s="253"/>
      <c r="Q247" s="253"/>
      <c r="R247" s="253"/>
      <c r="S247" s="253"/>
      <c r="T247" s="25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5" t="s">
        <v>142</v>
      </c>
      <c r="AU247" s="255" t="s">
        <v>83</v>
      </c>
      <c r="AV247" s="14" t="s">
        <v>89</v>
      </c>
      <c r="AW247" s="14" t="s">
        <v>31</v>
      </c>
      <c r="AX247" s="14" t="s">
        <v>79</v>
      </c>
      <c r="AY247" s="255" t="s">
        <v>135</v>
      </c>
    </row>
    <row r="248" s="2" customFormat="1" ht="16.5" customHeight="1">
      <c r="A248" s="38"/>
      <c r="B248" s="39"/>
      <c r="C248" s="256" t="s">
        <v>287</v>
      </c>
      <c r="D248" s="256" t="s">
        <v>166</v>
      </c>
      <c r="E248" s="257" t="s">
        <v>677</v>
      </c>
      <c r="F248" s="258" t="s">
        <v>678</v>
      </c>
      <c r="G248" s="259" t="s">
        <v>201</v>
      </c>
      <c r="H248" s="260">
        <v>1</v>
      </c>
      <c r="I248" s="261"/>
      <c r="J248" s="262">
        <f>ROUND(I248*H248,2)</f>
        <v>0</v>
      </c>
      <c r="K248" s="263"/>
      <c r="L248" s="264"/>
      <c r="M248" s="265" t="s">
        <v>1</v>
      </c>
      <c r="N248" s="266" t="s">
        <v>40</v>
      </c>
      <c r="O248" s="91"/>
      <c r="P248" s="229">
        <f>O248*H248</f>
        <v>0</v>
      </c>
      <c r="Q248" s="229">
        <v>0.00012</v>
      </c>
      <c r="R248" s="229">
        <f>Q248*H248</f>
        <v>0.00012</v>
      </c>
      <c r="S248" s="229">
        <v>0</v>
      </c>
      <c r="T248" s="230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1" t="s">
        <v>292</v>
      </c>
      <c r="AT248" s="231" t="s">
        <v>166</v>
      </c>
      <c r="AU248" s="231" t="s">
        <v>83</v>
      </c>
      <c r="AY248" s="17" t="s">
        <v>135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7" t="s">
        <v>83</v>
      </c>
      <c r="BK248" s="232">
        <f>ROUND(I248*H248,2)</f>
        <v>0</v>
      </c>
      <c r="BL248" s="17" t="s">
        <v>220</v>
      </c>
      <c r="BM248" s="231" t="s">
        <v>679</v>
      </c>
    </row>
    <row r="249" s="15" customFormat="1">
      <c r="A249" s="15"/>
      <c r="B249" s="270"/>
      <c r="C249" s="271"/>
      <c r="D249" s="235" t="s">
        <v>142</v>
      </c>
      <c r="E249" s="272" t="s">
        <v>1</v>
      </c>
      <c r="F249" s="273" t="s">
        <v>615</v>
      </c>
      <c r="G249" s="271"/>
      <c r="H249" s="272" t="s">
        <v>1</v>
      </c>
      <c r="I249" s="274"/>
      <c r="J249" s="271"/>
      <c r="K249" s="271"/>
      <c r="L249" s="275"/>
      <c r="M249" s="276"/>
      <c r="N249" s="277"/>
      <c r="O249" s="277"/>
      <c r="P249" s="277"/>
      <c r="Q249" s="277"/>
      <c r="R249" s="277"/>
      <c r="S249" s="277"/>
      <c r="T249" s="278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79" t="s">
        <v>142</v>
      </c>
      <c r="AU249" s="279" t="s">
        <v>83</v>
      </c>
      <c r="AV249" s="15" t="s">
        <v>79</v>
      </c>
      <c r="AW249" s="15" t="s">
        <v>31</v>
      </c>
      <c r="AX249" s="15" t="s">
        <v>74</v>
      </c>
      <c r="AY249" s="279" t="s">
        <v>135</v>
      </c>
    </row>
    <row r="250" s="13" customFormat="1">
      <c r="A250" s="13"/>
      <c r="B250" s="233"/>
      <c r="C250" s="234"/>
      <c r="D250" s="235" t="s">
        <v>142</v>
      </c>
      <c r="E250" s="236" t="s">
        <v>1</v>
      </c>
      <c r="F250" s="237" t="s">
        <v>79</v>
      </c>
      <c r="G250" s="234"/>
      <c r="H250" s="238">
        <v>1</v>
      </c>
      <c r="I250" s="239"/>
      <c r="J250" s="234"/>
      <c r="K250" s="234"/>
      <c r="L250" s="240"/>
      <c r="M250" s="241"/>
      <c r="N250" s="242"/>
      <c r="O250" s="242"/>
      <c r="P250" s="242"/>
      <c r="Q250" s="242"/>
      <c r="R250" s="242"/>
      <c r="S250" s="242"/>
      <c r="T250" s="24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4" t="s">
        <v>142</v>
      </c>
      <c r="AU250" s="244" t="s">
        <v>83</v>
      </c>
      <c r="AV250" s="13" t="s">
        <v>83</v>
      </c>
      <c r="AW250" s="13" t="s">
        <v>31</v>
      </c>
      <c r="AX250" s="13" t="s">
        <v>74</v>
      </c>
      <c r="AY250" s="244" t="s">
        <v>135</v>
      </c>
    </row>
    <row r="251" s="14" customFormat="1">
      <c r="A251" s="14"/>
      <c r="B251" s="245"/>
      <c r="C251" s="246"/>
      <c r="D251" s="235" t="s">
        <v>142</v>
      </c>
      <c r="E251" s="247" t="s">
        <v>1</v>
      </c>
      <c r="F251" s="248" t="s">
        <v>144</v>
      </c>
      <c r="G251" s="246"/>
      <c r="H251" s="249">
        <v>1</v>
      </c>
      <c r="I251" s="250"/>
      <c r="J251" s="246"/>
      <c r="K251" s="246"/>
      <c r="L251" s="251"/>
      <c r="M251" s="252"/>
      <c r="N251" s="253"/>
      <c r="O251" s="253"/>
      <c r="P251" s="253"/>
      <c r="Q251" s="253"/>
      <c r="R251" s="253"/>
      <c r="S251" s="253"/>
      <c r="T251" s="25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5" t="s">
        <v>142</v>
      </c>
      <c r="AU251" s="255" t="s">
        <v>83</v>
      </c>
      <c r="AV251" s="14" t="s">
        <v>89</v>
      </c>
      <c r="AW251" s="14" t="s">
        <v>31</v>
      </c>
      <c r="AX251" s="14" t="s">
        <v>79</v>
      </c>
      <c r="AY251" s="255" t="s">
        <v>135</v>
      </c>
    </row>
    <row r="252" s="2" customFormat="1" ht="24.15" customHeight="1">
      <c r="A252" s="38"/>
      <c r="B252" s="39"/>
      <c r="C252" s="219" t="s">
        <v>292</v>
      </c>
      <c r="D252" s="219" t="s">
        <v>137</v>
      </c>
      <c r="E252" s="220" t="s">
        <v>680</v>
      </c>
      <c r="F252" s="221" t="s">
        <v>681</v>
      </c>
      <c r="G252" s="222" t="s">
        <v>201</v>
      </c>
      <c r="H252" s="223">
        <v>3</v>
      </c>
      <c r="I252" s="224"/>
      <c r="J252" s="225">
        <f>ROUND(I252*H252,2)</f>
        <v>0</v>
      </c>
      <c r="K252" s="226"/>
      <c r="L252" s="44"/>
      <c r="M252" s="227" t="s">
        <v>1</v>
      </c>
      <c r="N252" s="228" t="s">
        <v>40</v>
      </c>
      <c r="O252" s="91"/>
      <c r="P252" s="229">
        <f>O252*H252</f>
        <v>0</v>
      </c>
      <c r="Q252" s="229">
        <v>0</v>
      </c>
      <c r="R252" s="229">
        <f>Q252*H252</f>
        <v>0</v>
      </c>
      <c r="S252" s="229">
        <v>0</v>
      </c>
      <c r="T252" s="230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1" t="s">
        <v>220</v>
      </c>
      <c r="AT252" s="231" t="s">
        <v>137</v>
      </c>
      <c r="AU252" s="231" t="s">
        <v>83</v>
      </c>
      <c r="AY252" s="17" t="s">
        <v>135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7" t="s">
        <v>83</v>
      </c>
      <c r="BK252" s="232">
        <f>ROUND(I252*H252,2)</f>
        <v>0</v>
      </c>
      <c r="BL252" s="17" t="s">
        <v>220</v>
      </c>
      <c r="BM252" s="231" t="s">
        <v>682</v>
      </c>
    </row>
    <row r="253" s="15" customFormat="1">
      <c r="A253" s="15"/>
      <c r="B253" s="270"/>
      <c r="C253" s="271"/>
      <c r="D253" s="235" t="s">
        <v>142</v>
      </c>
      <c r="E253" s="272" t="s">
        <v>1</v>
      </c>
      <c r="F253" s="273" t="s">
        <v>615</v>
      </c>
      <c r="G253" s="271"/>
      <c r="H253" s="272" t="s">
        <v>1</v>
      </c>
      <c r="I253" s="274"/>
      <c r="J253" s="271"/>
      <c r="K253" s="271"/>
      <c r="L253" s="275"/>
      <c r="M253" s="276"/>
      <c r="N253" s="277"/>
      <c r="O253" s="277"/>
      <c r="P253" s="277"/>
      <c r="Q253" s="277"/>
      <c r="R253" s="277"/>
      <c r="S253" s="277"/>
      <c r="T253" s="278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79" t="s">
        <v>142</v>
      </c>
      <c r="AU253" s="279" t="s">
        <v>83</v>
      </c>
      <c r="AV253" s="15" t="s">
        <v>79</v>
      </c>
      <c r="AW253" s="15" t="s">
        <v>31</v>
      </c>
      <c r="AX253" s="15" t="s">
        <v>74</v>
      </c>
      <c r="AY253" s="279" t="s">
        <v>135</v>
      </c>
    </row>
    <row r="254" s="13" customFormat="1">
      <c r="A254" s="13"/>
      <c r="B254" s="233"/>
      <c r="C254" s="234"/>
      <c r="D254" s="235" t="s">
        <v>142</v>
      </c>
      <c r="E254" s="236" t="s">
        <v>1</v>
      </c>
      <c r="F254" s="237" t="s">
        <v>86</v>
      </c>
      <c r="G254" s="234"/>
      <c r="H254" s="238">
        <v>3</v>
      </c>
      <c r="I254" s="239"/>
      <c r="J254" s="234"/>
      <c r="K254" s="234"/>
      <c r="L254" s="240"/>
      <c r="M254" s="241"/>
      <c r="N254" s="242"/>
      <c r="O254" s="242"/>
      <c r="P254" s="242"/>
      <c r="Q254" s="242"/>
      <c r="R254" s="242"/>
      <c r="S254" s="242"/>
      <c r="T254" s="24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4" t="s">
        <v>142</v>
      </c>
      <c r="AU254" s="244" t="s">
        <v>83</v>
      </c>
      <c r="AV254" s="13" t="s">
        <v>83</v>
      </c>
      <c r="AW254" s="13" t="s">
        <v>31</v>
      </c>
      <c r="AX254" s="13" t="s">
        <v>74</v>
      </c>
      <c r="AY254" s="244" t="s">
        <v>135</v>
      </c>
    </row>
    <row r="255" s="14" customFormat="1">
      <c r="A255" s="14"/>
      <c r="B255" s="245"/>
      <c r="C255" s="246"/>
      <c r="D255" s="235" t="s">
        <v>142</v>
      </c>
      <c r="E255" s="247" t="s">
        <v>1</v>
      </c>
      <c r="F255" s="248" t="s">
        <v>144</v>
      </c>
      <c r="G255" s="246"/>
      <c r="H255" s="249">
        <v>3</v>
      </c>
      <c r="I255" s="250"/>
      <c r="J255" s="246"/>
      <c r="K255" s="246"/>
      <c r="L255" s="251"/>
      <c r="M255" s="252"/>
      <c r="N255" s="253"/>
      <c r="O255" s="253"/>
      <c r="P255" s="253"/>
      <c r="Q255" s="253"/>
      <c r="R255" s="253"/>
      <c r="S255" s="253"/>
      <c r="T255" s="25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5" t="s">
        <v>142</v>
      </c>
      <c r="AU255" s="255" t="s">
        <v>83</v>
      </c>
      <c r="AV255" s="14" t="s">
        <v>89</v>
      </c>
      <c r="AW255" s="14" t="s">
        <v>31</v>
      </c>
      <c r="AX255" s="14" t="s">
        <v>79</v>
      </c>
      <c r="AY255" s="255" t="s">
        <v>135</v>
      </c>
    </row>
    <row r="256" s="2" customFormat="1" ht="16.5" customHeight="1">
      <c r="A256" s="38"/>
      <c r="B256" s="39"/>
      <c r="C256" s="256" t="s">
        <v>296</v>
      </c>
      <c r="D256" s="256" t="s">
        <v>166</v>
      </c>
      <c r="E256" s="257" t="s">
        <v>683</v>
      </c>
      <c r="F256" s="258" t="s">
        <v>684</v>
      </c>
      <c r="G256" s="259" t="s">
        <v>201</v>
      </c>
      <c r="H256" s="260">
        <v>1</v>
      </c>
      <c r="I256" s="261"/>
      <c r="J256" s="262">
        <f>ROUND(I256*H256,2)</f>
        <v>0</v>
      </c>
      <c r="K256" s="263"/>
      <c r="L256" s="264"/>
      <c r="M256" s="265" t="s">
        <v>1</v>
      </c>
      <c r="N256" s="266" t="s">
        <v>40</v>
      </c>
      <c r="O256" s="91"/>
      <c r="P256" s="229">
        <f>O256*H256</f>
        <v>0</v>
      </c>
      <c r="Q256" s="229">
        <v>0.00036000000000000002</v>
      </c>
      <c r="R256" s="229">
        <f>Q256*H256</f>
        <v>0.00036000000000000002</v>
      </c>
      <c r="S256" s="229">
        <v>0</v>
      </c>
      <c r="T256" s="230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1" t="s">
        <v>292</v>
      </c>
      <c r="AT256" s="231" t="s">
        <v>166</v>
      </c>
      <c r="AU256" s="231" t="s">
        <v>83</v>
      </c>
      <c r="AY256" s="17" t="s">
        <v>135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17" t="s">
        <v>83</v>
      </c>
      <c r="BK256" s="232">
        <f>ROUND(I256*H256,2)</f>
        <v>0</v>
      </c>
      <c r="BL256" s="17" t="s">
        <v>220</v>
      </c>
      <c r="BM256" s="231" t="s">
        <v>685</v>
      </c>
    </row>
    <row r="257" s="15" customFormat="1">
      <c r="A257" s="15"/>
      <c r="B257" s="270"/>
      <c r="C257" s="271"/>
      <c r="D257" s="235" t="s">
        <v>142</v>
      </c>
      <c r="E257" s="272" t="s">
        <v>1</v>
      </c>
      <c r="F257" s="273" t="s">
        <v>615</v>
      </c>
      <c r="G257" s="271"/>
      <c r="H257" s="272" t="s">
        <v>1</v>
      </c>
      <c r="I257" s="274"/>
      <c r="J257" s="271"/>
      <c r="K257" s="271"/>
      <c r="L257" s="275"/>
      <c r="M257" s="276"/>
      <c r="N257" s="277"/>
      <c r="O257" s="277"/>
      <c r="P257" s="277"/>
      <c r="Q257" s="277"/>
      <c r="R257" s="277"/>
      <c r="S257" s="277"/>
      <c r="T257" s="278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79" t="s">
        <v>142</v>
      </c>
      <c r="AU257" s="279" t="s">
        <v>83</v>
      </c>
      <c r="AV257" s="15" t="s">
        <v>79</v>
      </c>
      <c r="AW257" s="15" t="s">
        <v>31</v>
      </c>
      <c r="AX257" s="15" t="s">
        <v>74</v>
      </c>
      <c r="AY257" s="279" t="s">
        <v>135</v>
      </c>
    </row>
    <row r="258" s="13" customFormat="1">
      <c r="A258" s="13"/>
      <c r="B258" s="233"/>
      <c r="C258" s="234"/>
      <c r="D258" s="235" t="s">
        <v>142</v>
      </c>
      <c r="E258" s="236" t="s">
        <v>1</v>
      </c>
      <c r="F258" s="237" t="s">
        <v>79</v>
      </c>
      <c r="G258" s="234"/>
      <c r="H258" s="238">
        <v>1</v>
      </c>
      <c r="I258" s="239"/>
      <c r="J258" s="234"/>
      <c r="K258" s="234"/>
      <c r="L258" s="240"/>
      <c r="M258" s="241"/>
      <c r="N258" s="242"/>
      <c r="O258" s="242"/>
      <c r="P258" s="242"/>
      <c r="Q258" s="242"/>
      <c r="R258" s="242"/>
      <c r="S258" s="242"/>
      <c r="T258" s="24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4" t="s">
        <v>142</v>
      </c>
      <c r="AU258" s="244" t="s">
        <v>83</v>
      </c>
      <c r="AV258" s="13" t="s">
        <v>83</v>
      </c>
      <c r="AW258" s="13" t="s">
        <v>31</v>
      </c>
      <c r="AX258" s="13" t="s">
        <v>74</v>
      </c>
      <c r="AY258" s="244" t="s">
        <v>135</v>
      </c>
    </row>
    <row r="259" s="14" customFormat="1">
      <c r="A259" s="14"/>
      <c r="B259" s="245"/>
      <c r="C259" s="246"/>
      <c r="D259" s="235" t="s">
        <v>142</v>
      </c>
      <c r="E259" s="247" t="s">
        <v>1</v>
      </c>
      <c r="F259" s="248" t="s">
        <v>144</v>
      </c>
      <c r="G259" s="246"/>
      <c r="H259" s="249">
        <v>1</v>
      </c>
      <c r="I259" s="250"/>
      <c r="J259" s="246"/>
      <c r="K259" s="246"/>
      <c r="L259" s="251"/>
      <c r="M259" s="252"/>
      <c r="N259" s="253"/>
      <c r="O259" s="253"/>
      <c r="P259" s="253"/>
      <c r="Q259" s="253"/>
      <c r="R259" s="253"/>
      <c r="S259" s="253"/>
      <c r="T259" s="25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5" t="s">
        <v>142</v>
      </c>
      <c r="AU259" s="255" t="s">
        <v>83</v>
      </c>
      <c r="AV259" s="14" t="s">
        <v>89</v>
      </c>
      <c r="AW259" s="14" t="s">
        <v>31</v>
      </c>
      <c r="AX259" s="14" t="s">
        <v>79</v>
      </c>
      <c r="AY259" s="255" t="s">
        <v>135</v>
      </c>
    </row>
    <row r="260" s="2" customFormat="1" ht="16.5" customHeight="1">
      <c r="A260" s="38"/>
      <c r="B260" s="39"/>
      <c r="C260" s="256" t="s">
        <v>302</v>
      </c>
      <c r="D260" s="256" t="s">
        <v>166</v>
      </c>
      <c r="E260" s="257" t="s">
        <v>686</v>
      </c>
      <c r="F260" s="258" t="s">
        <v>687</v>
      </c>
      <c r="G260" s="259" t="s">
        <v>201</v>
      </c>
      <c r="H260" s="260">
        <v>2</v>
      </c>
      <c r="I260" s="261"/>
      <c r="J260" s="262">
        <f>ROUND(I260*H260,2)</f>
        <v>0</v>
      </c>
      <c r="K260" s="263"/>
      <c r="L260" s="264"/>
      <c r="M260" s="265" t="s">
        <v>1</v>
      </c>
      <c r="N260" s="266" t="s">
        <v>40</v>
      </c>
      <c r="O260" s="91"/>
      <c r="P260" s="229">
        <f>O260*H260</f>
        <v>0</v>
      </c>
      <c r="Q260" s="229">
        <v>0.00036000000000000002</v>
      </c>
      <c r="R260" s="229">
        <f>Q260*H260</f>
        <v>0.00072000000000000005</v>
      </c>
      <c r="S260" s="229">
        <v>0</v>
      </c>
      <c r="T260" s="230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1" t="s">
        <v>292</v>
      </c>
      <c r="AT260" s="231" t="s">
        <v>166</v>
      </c>
      <c r="AU260" s="231" t="s">
        <v>83</v>
      </c>
      <c r="AY260" s="17" t="s">
        <v>135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7" t="s">
        <v>83</v>
      </c>
      <c r="BK260" s="232">
        <f>ROUND(I260*H260,2)</f>
        <v>0</v>
      </c>
      <c r="BL260" s="17" t="s">
        <v>220</v>
      </c>
      <c r="BM260" s="231" t="s">
        <v>688</v>
      </c>
    </row>
    <row r="261" s="15" customFormat="1">
      <c r="A261" s="15"/>
      <c r="B261" s="270"/>
      <c r="C261" s="271"/>
      <c r="D261" s="235" t="s">
        <v>142</v>
      </c>
      <c r="E261" s="272" t="s">
        <v>1</v>
      </c>
      <c r="F261" s="273" t="s">
        <v>615</v>
      </c>
      <c r="G261" s="271"/>
      <c r="H261" s="272" t="s">
        <v>1</v>
      </c>
      <c r="I261" s="274"/>
      <c r="J261" s="271"/>
      <c r="K261" s="271"/>
      <c r="L261" s="275"/>
      <c r="M261" s="276"/>
      <c r="N261" s="277"/>
      <c r="O261" s="277"/>
      <c r="P261" s="277"/>
      <c r="Q261" s="277"/>
      <c r="R261" s="277"/>
      <c r="S261" s="277"/>
      <c r="T261" s="278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79" t="s">
        <v>142</v>
      </c>
      <c r="AU261" s="279" t="s">
        <v>83</v>
      </c>
      <c r="AV261" s="15" t="s">
        <v>79</v>
      </c>
      <c r="AW261" s="15" t="s">
        <v>31</v>
      </c>
      <c r="AX261" s="15" t="s">
        <v>74</v>
      </c>
      <c r="AY261" s="279" t="s">
        <v>135</v>
      </c>
    </row>
    <row r="262" s="13" customFormat="1">
      <c r="A262" s="13"/>
      <c r="B262" s="233"/>
      <c r="C262" s="234"/>
      <c r="D262" s="235" t="s">
        <v>142</v>
      </c>
      <c r="E262" s="236" t="s">
        <v>1</v>
      </c>
      <c r="F262" s="237" t="s">
        <v>83</v>
      </c>
      <c r="G262" s="234"/>
      <c r="H262" s="238">
        <v>2</v>
      </c>
      <c r="I262" s="239"/>
      <c r="J262" s="234"/>
      <c r="K262" s="234"/>
      <c r="L262" s="240"/>
      <c r="M262" s="241"/>
      <c r="N262" s="242"/>
      <c r="O262" s="242"/>
      <c r="P262" s="242"/>
      <c r="Q262" s="242"/>
      <c r="R262" s="242"/>
      <c r="S262" s="242"/>
      <c r="T262" s="24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4" t="s">
        <v>142</v>
      </c>
      <c r="AU262" s="244" t="s">
        <v>83</v>
      </c>
      <c r="AV262" s="13" t="s">
        <v>83</v>
      </c>
      <c r="AW262" s="13" t="s">
        <v>31</v>
      </c>
      <c r="AX262" s="13" t="s">
        <v>74</v>
      </c>
      <c r="AY262" s="244" t="s">
        <v>135</v>
      </c>
    </row>
    <row r="263" s="14" customFormat="1">
      <c r="A263" s="14"/>
      <c r="B263" s="245"/>
      <c r="C263" s="246"/>
      <c r="D263" s="235" t="s">
        <v>142</v>
      </c>
      <c r="E263" s="247" t="s">
        <v>1</v>
      </c>
      <c r="F263" s="248" t="s">
        <v>144</v>
      </c>
      <c r="G263" s="246"/>
      <c r="H263" s="249">
        <v>2</v>
      </c>
      <c r="I263" s="250"/>
      <c r="J263" s="246"/>
      <c r="K263" s="246"/>
      <c r="L263" s="251"/>
      <c r="M263" s="252"/>
      <c r="N263" s="253"/>
      <c r="O263" s="253"/>
      <c r="P263" s="253"/>
      <c r="Q263" s="253"/>
      <c r="R263" s="253"/>
      <c r="S263" s="253"/>
      <c r="T263" s="25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5" t="s">
        <v>142</v>
      </c>
      <c r="AU263" s="255" t="s">
        <v>83</v>
      </c>
      <c r="AV263" s="14" t="s">
        <v>89</v>
      </c>
      <c r="AW263" s="14" t="s">
        <v>31</v>
      </c>
      <c r="AX263" s="14" t="s">
        <v>79</v>
      </c>
      <c r="AY263" s="255" t="s">
        <v>135</v>
      </c>
    </row>
    <row r="264" s="2" customFormat="1" ht="24.15" customHeight="1">
      <c r="A264" s="38"/>
      <c r="B264" s="39"/>
      <c r="C264" s="219" t="s">
        <v>309</v>
      </c>
      <c r="D264" s="219" t="s">
        <v>137</v>
      </c>
      <c r="E264" s="220" t="s">
        <v>689</v>
      </c>
      <c r="F264" s="221" t="s">
        <v>690</v>
      </c>
      <c r="G264" s="222" t="s">
        <v>201</v>
      </c>
      <c r="H264" s="223">
        <v>4</v>
      </c>
      <c r="I264" s="224"/>
      <c r="J264" s="225">
        <f>ROUND(I264*H264,2)</f>
        <v>0</v>
      </c>
      <c r="K264" s="226"/>
      <c r="L264" s="44"/>
      <c r="M264" s="227" t="s">
        <v>1</v>
      </c>
      <c r="N264" s="228" t="s">
        <v>40</v>
      </c>
      <c r="O264" s="91"/>
      <c r="P264" s="229">
        <f>O264*H264</f>
        <v>0</v>
      </c>
      <c r="Q264" s="229">
        <v>0</v>
      </c>
      <c r="R264" s="229">
        <f>Q264*H264</f>
        <v>0</v>
      </c>
      <c r="S264" s="229">
        <v>0</v>
      </c>
      <c r="T264" s="230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1" t="s">
        <v>220</v>
      </c>
      <c r="AT264" s="231" t="s">
        <v>137</v>
      </c>
      <c r="AU264" s="231" t="s">
        <v>83</v>
      </c>
      <c r="AY264" s="17" t="s">
        <v>135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17" t="s">
        <v>83</v>
      </c>
      <c r="BK264" s="232">
        <f>ROUND(I264*H264,2)</f>
        <v>0</v>
      </c>
      <c r="BL264" s="17" t="s">
        <v>220</v>
      </c>
      <c r="BM264" s="231" t="s">
        <v>691</v>
      </c>
    </row>
    <row r="265" s="15" customFormat="1">
      <c r="A265" s="15"/>
      <c r="B265" s="270"/>
      <c r="C265" s="271"/>
      <c r="D265" s="235" t="s">
        <v>142</v>
      </c>
      <c r="E265" s="272" t="s">
        <v>1</v>
      </c>
      <c r="F265" s="273" t="s">
        <v>692</v>
      </c>
      <c r="G265" s="271"/>
      <c r="H265" s="272" t="s">
        <v>1</v>
      </c>
      <c r="I265" s="274"/>
      <c r="J265" s="271"/>
      <c r="K265" s="271"/>
      <c r="L265" s="275"/>
      <c r="M265" s="276"/>
      <c r="N265" s="277"/>
      <c r="O265" s="277"/>
      <c r="P265" s="277"/>
      <c r="Q265" s="277"/>
      <c r="R265" s="277"/>
      <c r="S265" s="277"/>
      <c r="T265" s="278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79" t="s">
        <v>142</v>
      </c>
      <c r="AU265" s="279" t="s">
        <v>83</v>
      </c>
      <c r="AV265" s="15" t="s">
        <v>79</v>
      </c>
      <c r="AW265" s="15" t="s">
        <v>31</v>
      </c>
      <c r="AX265" s="15" t="s">
        <v>74</v>
      </c>
      <c r="AY265" s="279" t="s">
        <v>135</v>
      </c>
    </row>
    <row r="266" s="13" customFormat="1">
      <c r="A266" s="13"/>
      <c r="B266" s="233"/>
      <c r="C266" s="234"/>
      <c r="D266" s="235" t="s">
        <v>142</v>
      </c>
      <c r="E266" s="236" t="s">
        <v>1</v>
      </c>
      <c r="F266" s="237" t="s">
        <v>89</v>
      </c>
      <c r="G266" s="234"/>
      <c r="H266" s="238">
        <v>4</v>
      </c>
      <c r="I266" s="239"/>
      <c r="J266" s="234"/>
      <c r="K266" s="234"/>
      <c r="L266" s="240"/>
      <c r="M266" s="241"/>
      <c r="N266" s="242"/>
      <c r="O266" s="242"/>
      <c r="P266" s="242"/>
      <c r="Q266" s="242"/>
      <c r="R266" s="242"/>
      <c r="S266" s="242"/>
      <c r="T266" s="24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4" t="s">
        <v>142</v>
      </c>
      <c r="AU266" s="244" t="s">
        <v>83</v>
      </c>
      <c r="AV266" s="13" t="s">
        <v>83</v>
      </c>
      <c r="AW266" s="13" t="s">
        <v>31</v>
      </c>
      <c r="AX266" s="13" t="s">
        <v>74</v>
      </c>
      <c r="AY266" s="244" t="s">
        <v>135</v>
      </c>
    </row>
    <row r="267" s="14" customFormat="1">
      <c r="A267" s="14"/>
      <c r="B267" s="245"/>
      <c r="C267" s="246"/>
      <c r="D267" s="235" t="s">
        <v>142</v>
      </c>
      <c r="E267" s="247" t="s">
        <v>1</v>
      </c>
      <c r="F267" s="248" t="s">
        <v>144</v>
      </c>
      <c r="G267" s="246"/>
      <c r="H267" s="249">
        <v>4</v>
      </c>
      <c r="I267" s="250"/>
      <c r="J267" s="246"/>
      <c r="K267" s="246"/>
      <c r="L267" s="251"/>
      <c r="M267" s="252"/>
      <c r="N267" s="253"/>
      <c r="O267" s="253"/>
      <c r="P267" s="253"/>
      <c r="Q267" s="253"/>
      <c r="R267" s="253"/>
      <c r="S267" s="253"/>
      <c r="T267" s="25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5" t="s">
        <v>142</v>
      </c>
      <c r="AU267" s="255" t="s">
        <v>83</v>
      </c>
      <c r="AV267" s="14" t="s">
        <v>89</v>
      </c>
      <c r="AW267" s="14" t="s">
        <v>31</v>
      </c>
      <c r="AX267" s="14" t="s">
        <v>79</v>
      </c>
      <c r="AY267" s="255" t="s">
        <v>135</v>
      </c>
    </row>
    <row r="268" s="2" customFormat="1" ht="24.15" customHeight="1">
      <c r="A268" s="38"/>
      <c r="B268" s="39"/>
      <c r="C268" s="256" t="s">
        <v>313</v>
      </c>
      <c r="D268" s="256" t="s">
        <v>166</v>
      </c>
      <c r="E268" s="257" t="s">
        <v>693</v>
      </c>
      <c r="F268" s="258" t="s">
        <v>694</v>
      </c>
      <c r="G268" s="259" t="s">
        <v>201</v>
      </c>
      <c r="H268" s="260">
        <v>4</v>
      </c>
      <c r="I268" s="261"/>
      <c r="J268" s="262">
        <f>ROUND(I268*H268,2)</f>
        <v>0</v>
      </c>
      <c r="K268" s="263"/>
      <c r="L268" s="264"/>
      <c r="M268" s="265" t="s">
        <v>1</v>
      </c>
      <c r="N268" s="266" t="s">
        <v>40</v>
      </c>
      <c r="O268" s="91"/>
      <c r="P268" s="229">
        <f>O268*H268</f>
        <v>0</v>
      </c>
      <c r="Q268" s="229">
        <v>0</v>
      </c>
      <c r="R268" s="229">
        <f>Q268*H268</f>
        <v>0</v>
      </c>
      <c r="S268" s="229">
        <v>0</v>
      </c>
      <c r="T268" s="230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1" t="s">
        <v>292</v>
      </c>
      <c r="AT268" s="231" t="s">
        <v>166</v>
      </c>
      <c r="AU268" s="231" t="s">
        <v>83</v>
      </c>
      <c r="AY268" s="17" t="s">
        <v>135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7" t="s">
        <v>83</v>
      </c>
      <c r="BK268" s="232">
        <f>ROUND(I268*H268,2)</f>
        <v>0</v>
      </c>
      <c r="BL268" s="17" t="s">
        <v>220</v>
      </c>
      <c r="BM268" s="231" t="s">
        <v>695</v>
      </c>
    </row>
    <row r="269" s="15" customFormat="1">
      <c r="A269" s="15"/>
      <c r="B269" s="270"/>
      <c r="C269" s="271"/>
      <c r="D269" s="235" t="s">
        <v>142</v>
      </c>
      <c r="E269" s="272" t="s">
        <v>1</v>
      </c>
      <c r="F269" s="273" t="s">
        <v>692</v>
      </c>
      <c r="G269" s="271"/>
      <c r="H269" s="272" t="s">
        <v>1</v>
      </c>
      <c r="I269" s="274"/>
      <c r="J269" s="271"/>
      <c r="K269" s="271"/>
      <c r="L269" s="275"/>
      <c r="M269" s="276"/>
      <c r="N269" s="277"/>
      <c r="O269" s="277"/>
      <c r="P269" s="277"/>
      <c r="Q269" s="277"/>
      <c r="R269" s="277"/>
      <c r="S269" s="277"/>
      <c r="T269" s="278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79" t="s">
        <v>142</v>
      </c>
      <c r="AU269" s="279" t="s">
        <v>83</v>
      </c>
      <c r="AV269" s="15" t="s">
        <v>79</v>
      </c>
      <c r="AW269" s="15" t="s">
        <v>31</v>
      </c>
      <c r="AX269" s="15" t="s">
        <v>74</v>
      </c>
      <c r="AY269" s="279" t="s">
        <v>135</v>
      </c>
    </row>
    <row r="270" s="13" customFormat="1">
      <c r="A270" s="13"/>
      <c r="B270" s="233"/>
      <c r="C270" s="234"/>
      <c r="D270" s="235" t="s">
        <v>142</v>
      </c>
      <c r="E270" s="236" t="s">
        <v>1</v>
      </c>
      <c r="F270" s="237" t="s">
        <v>89</v>
      </c>
      <c r="G270" s="234"/>
      <c r="H270" s="238">
        <v>4</v>
      </c>
      <c r="I270" s="239"/>
      <c r="J270" s="234"/>
      <c r="K270" s="234"/>
      <c r="L270" s="240"/>
      <c r="M270" s="241"/>
      <c r="N270" s="242"/>
      <c r="O270" s="242"/>
      <c r="P270" s="242"/>
      <c r="Q270" s="242"/>
      <c r="R270" s="242"/>
      <c r="S270" s="242"/>
      <c r="T270" s="24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4" t="s">
        <v>142</v>
      </c>
      <c r="AU270" s="244" t="s">
        <v>83</v>
      </c>
      <c r="AV270" s="13" t="s">
        <v>83</v>
      </c>
      <c r="AW270" s="13" t="s">
        <v>31</v>
      </c>
      <c r="AX270" s="13" t="s">
        <v>74</v>
      </c>
      <c r="AY270" s="244" t="s">
        <v>135</v>
      </c>
    </row>
    <row r="271" s="14" customFormat="1">
      <c r="A271" s="14"/>
      <c r="B271" s="245"/>
      <c r="C271" s="246"/>
      <c r="D271" s="235" t="s">
        <v>142</v>
      </c>
      <c r="E271" s="247" t="s">
        <v>1</v>
      </c>
      <c r="F271" s="248" t="s">
        <v>144</v>
      </c>
      <c r="G271" s="246"/>
      <c r="H271" s="249">
        <v>4</v>
      </c>
      <c r="I271" s="250"/>
      <c r="J271" s="246"/>
      <c r="K271" s="246"/>
      <c r="L271" s="251"/>
      <c r="M271" s="252"/>
      <c r="N271" s="253"/>
      <c r="O271" s="253"/>
      <c r="P271" s="253"/>
      <c r="Q271" s="253"/>
      <c r="R271" s="253"/>
      <c r="S271" s="253"/>
      <c r="T271" s="25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5" t="s">
        <v>142</v>
      </c>
      <c r="AU271" s="255" t="s">
        <v>83</v>
      </c>
      <c r="AV271" s="14" t="s">
        <v>89</v>
      </c>
      <c r="AW271" s="14" t="s">
        <v>31</v>
      </c>
      <c r="AX271" s="14" t="s">
        <v>79</v>
      </c>
      <c r="AY271" s="255" t="s">
        <v>135</v>
      </c>
    </row>
    <row r="272" s="2" customFormat="1" ht="24.15" customHeight="1">
      <c r="A272" s="38"/>
      <c r="B272" s="39"/>
      <c r="C272" s="219" t="s">
        <v>317</v>
      </c>
      <c r="D272" s="219" t="s">
        <v>137</v>
      </c>
      <c r="E272" s="220" t="s">
        <v>696</v>
      </c>
      <c r="F272" s="221" t="s">
        <v>697</v>
      </c>
      <c r="G272" s="222" t="s">
        <v>201</v>
      </c>
      <c r="H272" s="223">
        <v>1</v>
      </c>
      <c r="I272" s="224"/>
      <c r="J272" s="225">
        <f>ROUND(I272*H272,2)</f>
        <v>0</v>
      </c>
      <c r="K272" s="226"/>
      <c r="L272" s="44"/>
      <c r="M272" s="227" t="s">
        <v>1</v>
      </c>
      <c r="N272" s="228" t="s">
        <v>40</v>
      </c>
      <c r="O272" s="91"/>
      <c r="P272" s="229">
        <f>O272*H272</f>
        <v>0</v>
      </c>
      <c r="Q272" s="229">
        <v>0</v>
      </c>
      <c r="R272" s="229">
        <f>Q272*H272</f>
        <v>0</v>
      </c>
      <c r="S272" s="229">
        <v>0</v>
      </c>
      <c r="T272" s="230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31" t="s">
        <v>220</v>
      </c>
      <c r="AT272" s="231" t="s">
        <v>137</v>
      </c>
      <c r="AU272" s="231" t="s">
        <v>83</v>
      </c>
      <c r="AY272" s="17" t="s">
        <v>135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17" t="s">
        <v>83</v>
      </c>
      <c r="BK272" s="232">
        <f>ROUND(I272*H272,2)</f>
        <v>0</v>
      </c>
      <c r="BL272" s="17" t="s">
        <v>220</v>
      </c>
      <c r="BM272" s="231" t="s">
        <v>698</v>
      </c>
    </row>
    <row r="273" s="15" customFormat="1">
      <c r="A273" s="15"/>
      <c r="B273" s="270"/>
      <c r="C273" s="271"/>
      <c r="D273" s="235" t="s">
        <v>142</v>
      </c>
      <c r="E273" s="272" t="s">
        <v>1</v>
      </c>
      <c r="F273" s="273" t="s">
        <v>615</v>
      </c>
      <c r="G273" s="271"/>
      <c r="H273" s="272" t="s">
        <v>1</v>
      </c>
      <c r="I273" s="274"/>
      <c r="J273" s="271"/>
      <c r="K273" s="271"/>
      <c r="L273" s="275"/>
      <c r="M273" s="276"/>
      <c r="N273" s="277"/>
      <c r="O273" s="277"/>
      <c r="P273" s="277"/>
      <c r="Q273" s="277"/>
      <c r="R273" s="277"/>
      <c r="S273" s="277"/>
      <c r="T273" s="278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79" t="s">
        <v>142</v>
      </c>
      <c r="AU273" s="279" t="s">
        <v>83</v>
      </c>
      <c r="AV273" s="15" t="s">
        <v>79</v>
      </c>
      <c r="AW273" s="15" t="s">
        <v>31</v>
      </c>
      <c r="AX273" s="15" t="s">
        <v>74</v>
      </c>
      <c r="AY273" s="279" t="s">
        <v>135</v>
      </c>
    </row>
    <row r="274" s="13" customFormat="1">
      <c r="A274" s="13"/>
      <c r="B274" s="233"/>
      <c r="C274" s="234"/>
      <c r="D274" s="235" t="s">
        <v>142</v>
      </c>
      <c r="E274" s="236" t="s">
        <v>1</v>
      </c>
      <c r="F274" s="237" t="s">
        <v>79</v>
      </c>
      <c r="G274" s="234"/>
      <c r="H274" s="238">
        <v>1</v>
      </c>
      <c r="I274" s="239"/>
      <c r="J274" s="234"/>
      <c r="K274" s="234"/>
      <c r="L274" s="240"/>
      <c r="M274" s="241"/>
      <c r="N274" s="242"/>
      <c r="O274" s="242"/>
      <c r="P274" s="242"/>
      <c r="Q274" s="242"/>
      <c r="R274" s="242"/>
      <c r="S274" s="242"/>
      <c r="T274" s="24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4" t="s">
        <v>142</v>
      </c>
      <c r="AU274" s="244" t="s">
        <v>83</v>
      </c>
      <c r="AV274" s="13" t="s">
        <v>83</v>
      </c>
      <c r="AW274" s="13" t="s">
        <v>31</v>
      </c>
      <c r="AX274" s="13" t="s">
        <v>74</v>
      </c>
      <c r="AY274" s="244" t="s">
        <v>135</v>
      </c>
    </row>
    <row r="275" s="14" customFormat="1">
      <c r="A275" s="14"/>
      <c r="B275" s="245"/>
      <c r="C275" s="246"/>
      <c r="D275" s="235" t="s">
        <v>142</v>
      </c>
      <c r="E275" s="247" t="s">
        <v>1</v>
      </c>
      <c r="F275" s="248" t="s">
        <v>144</v>
      </c>
      <c r="G275" s="246"/>
      <c r="H275" s="249">
        <v>1</v>
      </c>
      <c r="I275" s="250"/>
      <c r="J275" s="246"/>
      <c r="K275" s="246"/>
      <c r="L275" s="251"/>
      <c r="M275" s="252"/>
      <c r="N275" s="253"/>
      <c r="O275" s="253"/>
      <c r="P275" s="253"/>
      <c r="Q275" s="253"/>
      <c r="R275" s="253"/>
      <c r="S275" s="253"/>
      <c r="T275" s="25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5" t="s">
        <v>142</v>
      </c>
      <c r="AU275" s="255" t="s">
        <v>83</v>
      </c>
      <c r="AV275" s="14" t="s">
        <v>89</v>
      </c>
      <c r="AW275" s="14" t="s">
        <v>31</v>
      </c>
      <c r="AX275" s="14" t="s">
        <v>79</v>
      </c>
      <c r="AY275" s="255" t="s">
        <v>135</v>
      </c>
    </row>
    <row r="276" s="2" customFormat="1" ht="16.5" customHeight="1">
      <c r="A276" s="38"/>
      <c r="B276" s="39"/>
      <c r="C276" s="256" t="s">
        <v>322</v>
      </c>
      <c r="D276" s="256" t="s">
        <v>166</v>
      </c>
      <c r="E276" s="257" t="s">
        <v>699</v>
      </c>
      <c r="F276" s="258" t="s">
        <v>700</v>
      </c>
      <c r="G276" s="259" t="s">
        <v>201</v>
      </c>
      <c r="H276" s="260">
        <v>1</v>
      </c>
      <c r="I276" s="261"/>
      <c r="J276" s="262">
        <f>ROUND(I276*H276,2)</f>
        <v>0</v>
      </c>
      <c r="K276" s="263"/>
      <c r="L276" s="264"/>
      <c r="M276" s="265" t="s">
        <v>1</v>
      </c>
      <c r="N276" s="266" t="s">
        <v>40</v>
      </c>
      <c r="O276" s="91"/>
      <c r="P276" s="229">
        <f>O276*H276</f>
        <v>0</v>
      </c>
      <c r="Q276" s="229">
        <v>0.00013999999999999999</v>
      </c>
      <c r="R276" s="229">
        <f>Q276*H276</f>
        <v>0.00013999999999999999</v>
      </c>
      <c r="S276" s="229">
        <v>0</v>
      </c>
      <c r="T276" s="230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31" t="s">
        <v>292</v>
      </c>
      <c r="AT276" s="231" t="s">
        <v>166</v>
      </c>
      <c r="AU276" s="231" t="s">
        <v>83</v>
      </c>
      <c r="AY276" s="17" t="s">
        <v>135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17" t="s">
        <v>83</v>
      </c>
      <c r="BK276" s="232">
        <f>ROUND(I276*H276,2)</f>
        <v>0</v>
      </c>
      <c r="BL276" s="17" t="s">
        <v>220</v>
      </c>
      <c r="BM276" s="231" t="s">
        <v>701</v>
      </c>
    </row>
    <row r="277" s="15" customFormat="1">
      <c r="A277" s="15"/>
      <c r="B277" s="270"/>
      <c r="C277" s="271"/>
      <c r="D277" s="235" t="s">
        <v>142</v>
      </c>
      <c r="E277" s="272" t="s">
        <v>1</v>
      </c>
      <c r="F277" s="273" t="s">
        <v>615</v>
      </c>
      <c r="G277" s="271"/>
      <c r="H277" s="272" t="s">
        <v>1</v>
      </c>
      <c r="I277" s="274"/>
      <c r="J277" s="271"/>
      <c r="K277" s="271"/>
      <c r="L277" s="275"/>
      <c r="M277" s="276"/>
      <c r="N277" s="277"/>
      <c r="O277" s="277"/>
      <c r="P277" s="277"/>
      <c r="Q277" s="277"/>
      <c r="R277" s="277"/>
      <c r="S277" s="277"/>
      <c r="T277" s="278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79" t="s">
        <v>142</v>
      </c>
      <c r="AU277" s="279" t="s">
        <v>83</v>
      </c>
      <c r="AV277" s="15" t="s">
        <v>79</v>
      </c>
      <c r="AW277" s="15" t="s">
        <v>31</v>
      </c>
      <c r="AX277" s="15" t="s">
        <v>74</v>
      </c>
      <c r="AY277" s="279" t="s">
        <v>135</v>
      </c>
    </row>
    <row r="278" s="13" customFormat="1">
      <c r="A278" s="13"/>
      <c r="B278" s="233"/>
      <c r="C278" s="234"/>
      <c r="D278" s="235" t="s">
        <v>142</v>
      </c>
      <c r="E278" s="236" t="s">
        <v>1</v>
      </c>
      <c r="F278" s="237" t="s">
        <v>79</v>
      </c>
      <c r="G278" s="234"/>
      <c r="H278" s="238">
        <v>1</v>
      </c>
      <c r="I278" s="239"/>
      <c r="J278" s="234"/>
      <c r="K278" s="234"/>
      <c r="L278" s="240"/>
      <c r="M278" s="241"/>
      <c r="N278" s="242"/>
      <c r="O278" s="242"/>
      <c r="P278" s="242"/>
      <c r="Q278" s="242"/>
      <c r="R278" s="242"/>
      <c r="S278" s="242"/>
      <c r="T278" s="24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4" t="s">
        <v>142</v>
      </c>
      <c r="AU278" s="244" t="s">
        <v>83</v>
      </c>
      <c r="AV278" s="13" t="s">
        <v>83</v>
      </c>
      <c r="AW278" s="13" t="s">
        <v>31</v>
      </c>
      <c r="AX278" s="13" t="s">
        <v>74</v>
      </c>
      <c r="AY278" s="244" t="s">
        <v>135</v>
      </c>
    </row>
    <row r="279" s="14" customFormat="1">
      <c r="A279" s="14"/>
      <c r="B279" s="245"/>
      <c r="C279" s="246"/>
      <c r="D279" s="235" t="s">
        <v>142</v>
      </c>
      <c r="E279" s="247" t="s">
        <v>1</v>
      </c>
      <c r="F279" s="248" t="s">
        <v>144</v>
      </c>
      <c r="G279" s="246"/>
      <c r="H279" s="249">
        <v>1</v>
      </c>
      <c r="I279" s="250"/>
      <c r="J279" s="246"/>
      <c r="K279" s="246"/>
      <c r="L279" s="251"/>
      <c r="M279" s="252"/>
      <c r="N279" s="253"/>
      <c r="O279" s="253"/>
      <c r="P279" s="253"/>
      <c r="Q279" s="253"/>
      <c r="R279" s="253"/>
      <c r="S279" s="253"/>
      <c r="T279" s="25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5" t="s">
        <v>142</v>
      </c>
      <c r="AU279" s="255" t="s">
        <v>83</v>
      </c>
      <c r="AV279" s="14" t="s">
        <v>89</v>
      </c>
      <c r="AW279" s="14" t="s">
        <v>31</v>
      </c>
      <c r="AX279" s="14" t="s">
        <v>79</v>
      </c>
      <c r="AY279" s="255" t="s">
        <v>135</v>
      </c>
    </row>
    <row r="280" s="2" customFormat="1" ht="24.15" customHeight="1">
      <c r="A280" s="38"/>
      <c r="B280" s="39"/>
      <c r="C280" s="219" t="s">
        <v>326</v>
      </c>
      <c r="D280" s="219" t="s">
        <v>137</v>
      </c>
      <c r="E280" s="220" t="s">
        <v>702</v>
      </c>
      <c r="F280" s="221" t="s">
        <v>703</v>
      </c>
      <c r="G280" s="222" t="s">
        <v>201</v>
      </c>
      <c r="H280" s="223">
        <v>1</v>
      </c>
      <c r="I280" s="224"/>
      <c r="J280" s="225">
        <f>ROUND(I280*H280,2)</f>
        <v>0</v>
      </c>
      <c r="K280" s="226"/>
      <c r="L280" s="44"/>
      <c r="M280" s="227" t="s">
        <v>1</v>
      </c>
      <c r="N280" s="228" t="s">
        <v>40</v>
      </c>
      <c r="O280" s="91"/>
      <c r="P280" s="229">
        <f>O280*H280</f>
        <v>0</v>
      </c>
      <c r="Q280" s="229">
        <v>0</v>
      </c>
      <c r="R280" s="229">
        <f>Q280*H280</f>
        <v>0</v>
      </c>
      <c r="S280" s="229">
        <v>0</v>
      </c>
      <c r="T280" s="230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31" t="s">
        <v>220</v>
      </c>
      <c r="AT280" s="231" t="s">
        <v>137</v>
      </c>
      <c r="AU280" s="231" t="s">
        <v>83</v>
      </c>
      <c r="AY280" s="17" t="s">
        <v>135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7" t="s">
        <v>83</v>
      </c>
      <c r="BK280" s="232">
        <f>ROUND(I280*H280,2)</f>
        <v>0</v>
      </c>
      <c r="BL280" s="17" t="s">
        <v>220</v>
      </c>
      <c r="BM280" s="231" t="s">
        <v>704</v>
      </c>
    </row>
    <row r="281" s="15" customFormat="1">
      <c r="A281" s="15"/>
      <c r="B281" s="270"/>
      <c r="C281" s="271"/>
      <c r="D281" s="235" t="s">
        <v>142</v>
      </c>
      <c r="E281" s="272" t="s">
        <v>1</v>
      </c>
      <c r="F281" s="273" t="s">
        <v>615</v>
      </c>
      <c r="G281" s="271"/>
      <c r="H281" s="272" t="s">
        <v>1</v>
      </c>
      <c r="I281" s="274"/>
      <c r="J281" s="271"/>
      <c r="K281" s="271"/>
      <c r="L281" s="275"/>
      <c r="M281" s="276"/>
      <c r="N281" s="277"/>
      <c r="O281" s="277"/>
      <c r="P281" s="277"/>
      <c r="Q281" s="277"/>
      <c r="R281" s="277"/>
      <c r="S281" s="277"/>
      <c r="T281" s="278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79" t="s">
        <v>142</v>
      </c>
      <c r="AU281" s="279" t="s">
        <v>83</v>
      </c>
      <c r="AV281" s="15" t="s">
        <v>79</v>
      </c>
      <c r="AW281" s="15" t="s">
        <v>31</v>
      </c>
      <c r="AX281" s="15" t="s">
        <v>74</v>
      </c>
      <c r="AY281" s="279" t="s">
        <v>135</v>
      </c>
    </row>
    <row r="282" s="13" customFormat="1">
      <c r="A282" s="13"/>
      <c r="B282" s="233"/>
      <c r="C282" s="234"/>
      <c r="D282" s="235" t="s">
        <v>142</v>
      </c>
      <c r="E282" s="236" t="s">
        <v>1</v>
      </c>
      <c r="F282" s="237" t="s">
        <v>79</v>
      </c>
      <c r="G282" s="234"/>
      <c r="H282" s="238">
        <v>1</v>
      </c>
      <c r="I282" s="239"/>
      <c r="J282" s="234"/>
      <c r="K282" s="234"/>
      <c r="L282" s="240"/>
      <c r="M282" s="241"/>
      <c r="N282" s="242"/>
      <c r="O282" s="242"/>
      <c r="P282" s="242"/>
      <c r="Q282" s="242"/>
      <c r="R282" s="242"/>
      <c r="S282" s="242"/>
      <c r="T282" s="24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4" t="s">
        <v>142</v>
      </c>
      <c r="AU282" s="244" t="s">
        <v>83</v>
      </c>
      <c r="AV282" s="13" t="s">
        <v>83</v>
      </c>
      <c r="AW282" s="13" t="s">
        <v>31</v>
      </c>
      <c r="AX282" s="13" t="s">
        <v>74</v>
      </c>
      <c r="AY282" s="244" t="s">
        <v>135</v>
      </c>
    </row>
    <row r="283" s="14" customFormat="1">
      <c r="A283" s="14"/>
      <c r="B283" s="245"/>
      <c r="C283" s="246"/>
      <c r="D283" s="235" t="s">
        <v>142</v>
      </c>
      <c r="E283" s="247" t="s">
        <v>1</v>
      </c>
      <c r="F283" s="248" t="s">
        <v>144</v>
      </c>
      <c r="G283" s="246"/>
      <c r="H283" s="249">
        <v>1</v>
      </c>
      <c r="I283" s="250"/>
      <c r="J283" s="246"/>
      <c r="K283" s="246"/>
      <c r="L283" s="251"/>
      <c r="M283" s="252"/>
      <c r="N283" s="253"/>
      <c r="O283" s="253"/>
      <c r="P283" s="253"/>
      <c r="Q283" s="253"/>
      <c r="R283" s="253"/>
      <c r="S283" s="253"/>
      <c r="T283" s="25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5" t="s">
        <v>142</v>
      </c>
      <c r="AU283" s="255" t="s">
        <v>83</v>
      </c>
      <c r="AV283" s="14" t="s">
        <v>89</v>
      </c>
      <c r="AW283" s="14" t="s">
        <v>31</v>
      </c>
      <c r="AX283" s="14" t="s">
        <v>79</v>
      </c>
      <c r="AY283" s="255" t="s">
        <v>135</v>
      </c>
    </row>
    <row r="284" s="2" customFormat="1" ht="16.5" customHeight="1">
      <c r="A284" s="38"/>
      <c r="B284" s="39"/>
      <c r="C284" s="256" t="s">
        <v>330</v>
      </c>
      <c r="D284" s="256" t="s">
        <v>166</v>
      </c>
      <c r="E284" s="257" t="s">
        <v>705</v>
      </c>
      <c r="F284" s="258" t="s">
        <v>706</v>
      </c>
      <c r="G284" s="259" t="s">
        <v>201</v>
      </c>
      <c r="H284" s="260">
        <v>1</v>
      </c>
      <c r="I284" s="261"/>
      <c r="J284" s="262">
        <f>ROUND(I284*H284,2)</f>
        <v>0</v>
      </c>
      <c r="K284" s="263"/>
      <c r="L284" s="264"/>
      <c r="M284" s="265" t="s">
        <v>1</v>
      </c>
      <c r="N284" s="266" t="s">
        <v>40</v>
      </c>
      <c r="O284" s="91"/>
      <c r="P284" s="229">
        <f>O284*H284</f>
        <v>0</v>
      </c>
      <c r="Q284" s="229">
        <v>0.00036000000000000002</v>
      </c>
      <c r="R284" s="229">
        <f>Q284*H284</f>
        <v>0.00036000000000000002</v>
      </c>
      <c r="S284" s="229">
        <v>0</v>
      </c>
      <c r="T284" s="230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31" t="s">
        <v>292</v>
      </c>
      <c r="AT284" s="231" t="s">
        <v>166</v>
      </c>
      <c r="AU284" s="231" t="s">
        <v>83</v>
      </c>
      <c r="AY284" s="17" t="s">
        <v>135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7" t="s">
        <v>83</v>
      </c>
      <c r="BK284" s="232">
        <f>ROUND(I284*H284,2)</f>
        <v>0</v>
      </c>
      <c r="BL284" s="17" t="s">
        <v>220</v>
      </c>
      <c r="BM284" s="231" t="s">
        <v>707</v>
      </c>
    </row>
    <row r="285" s="15" customFormat="1">
      <c r="A285" s="15"/>
      <c r="B285" s="270"/>
      <c r="C285" s="271"/>
      <c r="D285" s="235" t="s">
        <v>142</v>
      </c>
      <c r="E285" s="272" t="s">
        <v>1</v>
      </c>
      <c r="F285" s="273" t="s">
        <v>615</v>
      </c>
      <c r="G285" s="271"/>
      <c r="H285" s="272" t="s">
        <v>1</v>
      </c>
      <c r="I285" s="274"/>
      <c r="J285" s="271"/>
      <c r="K285" s="271"/>
      <c r="L285" s="275"/>
      <c r="M285" s="276"/>
      <c r="N285" s="277"/>
      <c r="O285" s="277"/>
      <c r="P285" s="277"/>
      <c r="Q285" s="277"/>
      <c r="R285" s="277"/>
      <c r="S285" s="277"/>
      <c r="T285" s="278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79" t="s">
        <v>142</v>
      </c>
      <c r="AU285" s="279" t="s">
        <v>83</v>
      </c>
      <c r="AV285" s="15" t="s">
        <v>79</v>
      </c>
      <c r="AW285" s="15" t="s">
        <v>31</v>
      </c>
      <c r="AX285" s="15" t="s">
        <v>74</v>
      </c>
      <c r="AY285" s="279" t="s">
        <v>135</v>
      </c>
    </row>
    <row r="286" s="13" customFormat="1">
      <c r="A286" s="13"/>
      <c r="B286" s="233"/>
      <c r="C286" s="234"/>
      <c r="D286" s="235" t="s">
        <v>142</v>
      </c>
      <c r="E286" s="236" t="s">
        <v>1</v>
      </c>
      <c r="F286" s="237" t="s">
        <v>79</v>
      </c>
      <c r="G286" s="234"/>
      <c r="H286" s="238">
        <v>1</v>
      </c>
      <c r="I286" s="239"/>
      <c r="J286" s="234"/>
      <c r="K286" s="234"/>
      <c r="L286" s="240"/>
      <c r="M286" s="241"/>
      <c r="N286" s="242"/>
      <c r="O286" s="242"/>
      <c r="P286" s="242"/>
      <c r="Q286" s="242"/>
      <c r="R286" s="242"/>
      <c r="S286" s="242"/>
      <c r="T286" s="24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4" t="s">
        <v>142</v>
      </c>
      <c r="AU286" s="244" t="s">
        <v>83</v>
      </c>
      <c r="AV286" s="13" t="s">
        <v>83</v>
      </c>
      <c r="AW286" s="13" t="s">
        <v>31</v>
      </c>
      <c r="AX286" s="13" t="s">
        <v>74</v>
      </c>
      <c r="AY286" s="244" t="s">
        <v>135</v>
      </c>
    </row>
    <row r="287" s="14" customFormat="1">
      <c r="A287" s="14"/>
      <c r="B287" s="245"/>
      <c r="C287" s="246"/>
      <c r="D287" s="235" t="s">
        <v>142</v>
      </c>
      <c r="E287" s="247" t="s">
        <v>1</v>
      </c>
      <c r="F287" s="248" t="s">
        <v>144</v>
      </c>
      <c r="G287" s="246"/>
      <c r="H287" s="249">
        <v>1</v>
      </c>
      <c r="I287" s="250"/>
      <c r="J287" s="246"/>
      <c r="K287" s="246"/>
      <c r="L287" s="251"/>
      <c r="M287" s="252"/>
      <c r="N287" s="253"/>
      <c r="O287" s="253"/>
      <c r="P287" s="253"/>
      <c r="Q287" s="253"/>
      <c r="R287" s="253"/>
      <c r="S287" s="253"/>
      <c r="T287" s="25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5" t="s">
        <v>142</v>
      </c>
      <c r="AU287" s="255" t="s">
        <v>83</v>
      </c>
      <c r="AV287" s="14" t="s">
        <v>89</v>
      </c>
      <c r="AW287" s="14" t="s">
        <v>31</v>
      </c>
      <c r="AX287" s="14" t="s">
        <v>79</v>
      </c>
      <c r="AY287" s="255" t="s">
        <v>135</v>
      </c>
    </row>
    <row r="288" s="2" customFormat="1" ht="16.5" customHeight="1">
      <c r="A288" s="38"/>
      <c r="B288" s="39"/>
      <c r="C288" s="219" t="s">
        <v>336</v>
      </c>
      <c r="D288" s="219" t="s">
        <v>137</v>
      </c>
      <c r="E288" s="220" t="s">
        <v>708</v>
      </c>
      <c r="F288" s="221" t="s">
        <v>709</v>
      </c>
      <c r="G288" s="222" t="s">
        <v>201</v>
      </c>
      <c r="H288" s="223">
        <v>2</v>
      </c>
      <c r="I288" s="224"/>
      <c r="J288" s="225">
        <f>ROUND(I288*H288,2)</f>
        <v>0</v>
      </c>
      <c r="K288" s="226"/>
      <c r="L288" s="44"/>
      <c r="M288" s="227" t="s">
        <v>1</v>
      </c>
      <c r="N288" s="228" t="s">
        <v>40</v>
      </c>
      <c r="O288" s="91"/>
      <c r="P288" s="229">
        <f>O288*H288</f>
        <v>0</v>
      </c>
      <c r="Q288" s="229">
        <v>0</v>
      </c>
      <c r="R288" s="229">
        <f>Q288*H288</f>
        <v>0</v>
      </c>
      <c r="S288" s="229">
        <v>0</v>
      </c>
      <c r="T288" s="230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31" t="s">
        <v>220</v>
      </c>
      <c r="AT288" s="231" t="s">
        <v>137</v>
      </c>
      <c r="AU288" s="231" t="s">
        <v>83</v>
      </c>
      <c r="AY288" s="17" t="s">
        <v>135</v>
      </c>
      <c r="BE288" s="232">
        <f>IF(N288="základní",J288,0)</f>
        <v>0</v>
      </c>
      <c r="BF288" s="232">
        <f>IF(N288="snížená",J288,0)</f>
        <v>0</v>
      </c>
      <c r="BG288" s="232">
        <f>IF(N288="zákl. přenesená",J288,0)</f>
        <v>0</v>
      </c>
      <c r="BH288" s="232">
        <f>IF(N288="sníž. přenesená",J288,0)</f>
        <v>0</v>
      </c>
      <c r="BI288" s="232">
        <f>IF(N288="nulová",J288,0)</f>
        <v>0</v>
      </c>
      <c r="BJ288" s="17" t="s">
        <v>83</v>
      </c>
      <c r="BK288" s="232">
        <f>ROUND(I288*H288,2)</f>
        <v>0</v>
      </c>
      <c r="BL288" s="17" t="s">
        <v>220</v>
      </c>
      <c r="BM288" s="231" t="s">
        <v>710</v>
      </c>
    </row>
    <row r="289" s="15" customFormat="1">
      <c r="A289" s="15"/>
      <c r="B289" s="270"/>
      <c r="C289" s="271"/>
      <c r="D289" s="235" t="s">
        <v>142</v>
      </c>
      <c r="E289" s="272" t="s">
        <v>1</v>
      </c>
      <c r="F289" s="273" t="s">
        <v>711</v>
      </c>
      <c r="G289" s="271"/>
      <c r="H289" s="272" t="s">
        <v>1</v>
      </c>
      <c r="I289" s="274"/>
      <c r="J289" s="271"/>
      <c r="K289" s="271"/>
      <c r="L289" s="275"/>
      <c r="M289" s="276"/>
      <c r="N289" s="277"/>
      <c r="O289" s="277"/>
      <c r="P289" s="277"/>
      <c r="Q289" s="277"/>
      <c r="R289" s="277"/>
      <c r="S289" s="277"/>
      <c r="T289" s="278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79" t="s">
        <v>142</v>
      </c>
      <c r="AU289" s="279" t="s">
        <v>83</v>
      </c>
      <c r="AV289" s="15" t="s">
        <v>79</v>
      </c>
      <c r="AW289" s="15" t="s">
        <v>31</v>
      </c>
      <c r="AX289" s="15" t="s">
        <v>74</v>
      </c>
      <c r="AY289" s="279" t="s">
        <v>135</v>
      </c>
    </row>
    <row r="290" s="13" customFormat="1">
      <c r="A290" s="13"/>
      <c r="B290" s="233"/>
      <c r="C290" s="234"/>
      <c r="D290" s="235" t="s">
        <v>142</v>
      </c>
      <c r="E290" s="236" t="s">
        <v>1</v>
      </c>
      <c r="F290" s="237" t="s">
        <v>83</v>
      </c>
      <c r="G290" s="234"/>
      <c r="H290" s="238">
        <v>2</v>
      </c>
      <c r="I290" s="239"/>
      <c r="J290" s="234"/>
      <c r="K290" s="234"/>
      <c r="L290" s="240"/>
      <c r="M290" s="241"/>
      <c r="N290" s="242"/>
      <c r="O290" s="242"/>
      <c r="P290" s="242"/>
      <c r="Q290" s="242"/>
      <c r="R290" s="242"/>
      <c r="S290" s="242"/>
      <c r="T290" s="24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4" t="s">
        <v>142</v>
      </c>
      <c r="AU290" s="244" t="s">
        <v>83</v>
      </c>
      <c r="AV290" s="13" t="s">
        <v>83</v>
      </c>
      <c r="AW290" s="13" t="s">
        <v>31</v>
      </c>
      <c r="AX290" s="13" t="s">
        <v>74</v>
      </c>
      <c r="AY290" s="244" t="s">
        <v>135</v>
      </c>
    </row>
    <row r="291" s="14" customFormat="1">
      <c r="A291" s="14"/>
      <c r="B291" s="245"/>
      <c r="C291" s="246"/>
      <c r="D291" s="235" t="s">
        <v>142</v>
      </c>
      <c r="E291" s="247" t="s">
        <v>1</v>
      </c>
      <c r="F291" s="248" t="s">
        <v>144</v>
      </c>
      <c r="G291" s="246"/>
      <c r="H291" s="249">
        <v>2</v>
      </c>
      <c r="I291" s="250"/>
      <c r="J291" s="246"/>
      <c r="K291" s="246"/>
      <c r="L291" s="251"/>
      <c r="M291" s="252"/>
      <c r="N291" s="253"/>
      <c r="O291" s="253"/>
      <c r="P291" s="253"/>
      <c r="Q291" s="253"/>
      <c r="R291" s="253"/>
      <c r="S291" s="253"/>
      <c r="T291" s="25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5" t="s">
        <v>142</v>
      </c>
      <c r="AU291" s="255" t="s">
        <v>83</v>
      </c>
      <c r="AV291" s="14" t="s">
        <v>89</v>
      </c>
      <c r="AW291" s="14" t="s">
        <v>31</v>
      </c>
      <c r="AX291" s="14" t="s">
        <v>79</v>
      </c>
      <c r="AY291" s="255" t="s">
        <v>135</v>
      </c>
    </row>
    <row r="292" s="2" customFormat="1" ht="21.75" customHeight="1">
      <c r="A292" s="38"/>
      <c r="B292" s="39"/>
      <c r="C292" s="256" t="s">
        <v>344</v>
      </c>
      <c r="D292" s="256" t="s">
        <v>166</v>
      </c>
      <c r="E292" s="257" t="s">
        <v>712</v>
      </c>
      <c r="F292" s="258" t="s">
        <v>713</v>
      </c>
      <c r="G292" s="259" t="s">
        <v>201</v>
      </c>
      <c r="H292" s="260">
        <v>1</v>
      </c>
      <c r="I292" s="261"/>
      <c r="J292" s="262">
        <f>ROUND(I292*H292,2)</f>
        <v>0</v>
      </c>
      <c r="K292" s="263"/>
      <c r="L292" s="264"/>
      <c r="M292" s="265" t="s">
        <v>1</v>
      </c>
      <c r="N292" s="266" t="s">
        <v>40</v>
      </c>
      <c r="O292" s="91"/>
      <c r="P292" s="229">
        <f>O292*H292</f>
        <v>0</v>
      </c>
      <c r="Q292" s="229">
        <v>0.52800000000000002</v>
      </c>
      <c r="R292" s="229">
        <f>Q292*H292</f>
        <v>0.52800000000000002</v>
      </c>
      <c r="S292" s="229">
        <v>0</v>
      </c>
      <c r="T292" s="230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31" t="s">
        <v>292</v>
      </c>
      <c r="AT292" s="231" t="s">
        <v>166</v>
      </c>
      <c r="AU292" s="231" t="s">
        <v>83</v>
      </c>
      <c r="AY292" s="17" t="s">
        <v>135</v>
      </c>
      <c r="BE292" s="232">
        <f>IF(N292="základní",J292,0)</f>
        <v>0</v>
      </c>
      <c r="BF292" s="232">
        <f>IF(N292="snížená",J292,0)</f>
        <v>0</v>
      </c>
      <c r="BG292" s="232">
        <f>IF(N292="zákl. přenesená",J292,0)</f>
        <v>0</v>
      </c>
      <c r="BH292" s="232">
        <f>IF(N292="sníž. přenesená",J292,0)</f>
        <v>0</v>
      </c>
      <c r="BI292" s="232">
        <f>IF(N292="nulová",J292,0)</f>
        <v>0</v>
      </c>
      <c r="BJ292" s="17" t="s">
        <v>83</v>
      </c>
      <c r="BK292" s="232">
        <f>ROUND(I292*H292,2)</f>
        <v>0</v>
      </c>
      <c r="BL292" s="17" t="s">
        <v>220</v>
      </c>
      <c r="BM292" s="231" t="s">
        <v>714</v>
      </c>
    </row>
    <row r="293" s="15" customFormat="1">
      <c r="A293" s="15"/>
      <c r="B293" s="270"/>
      <c r="C293" s="271"/>
      <c r="D293" s="235" t="s">
        <v>142</v>
      </c>
      <c r="E293" s="272" t="s">
        <v>1</v>
      </c>
      <c r="F293" s="273" t="s">
        <v>711</v>
      </c>
      <c r="G293" s="271"/>
      <c r="H293" s="272" t="s">
        <v>1</v>
      </c>
      <c r="I293" s="274"/>
      <c r="J293" s="271"/>
      <c r="K293" s="271"/>
      <c r="L293" s="275"/>
      <c r="M293" s="276"/>
      <c r="N293" s="277"/>
      <c r="O293" s="277"/>
      <c r="P293" s="277"/>
      <c r="Q293" s="277"/>
      <c r="R293" s="277"/>
      <c r="S293" s="277"/>
      <c r="T293" s="278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79" t="s">
        <v>142</v>
      </c>
      <c r="AU293" s="279" t="s">
        <v>83</v>
      </c>
      <c r="AV293" s="15" t="s">
        <v>79</v>
      </c>
      <c r="AW293" s="15" t="s">
        <v>31</v>
      </c>
      <c r="AX293" s="15" t="s">
        <v>74</v>
      </c>
      <c r="AY293" s="279" t="s">
        <v>135</v>
      </c>
    </row>
    <row r="294" s="13" customFormat="1">
      <c r="A294" s="13"/>
      <c r="B294" s="233"/>
      <c r="C294" s="234"/>
      <c r="D294" s="235" t="s">
        <v>142</v>
      </c>
      <c r="E294" s="236" t="s">
        <v>1</v>
      </c>
      <c r="F294" s="237" t="s">
        <v>79</v>
      </c>
      <c r="G294" s="234"/>
      <c r="H294" s="238">
        <v>1</v>
      </c>
      <c r="I294" s="239"/>
      <c r="J294" s="234"/>
      <c r="K294" s="234"/>
      <c r="L294" s="240"/>
      <c r="M294" s="241"/>
      <c r="N294" s="242"/>
      <c r="O294" s="242"/>
      <c r="P294" s="242"/>
      <c r="Q294" s="242"/>
      <c r="R294" s="242"/>
      <c r="S294" s="242"/>
      <c r="T294" s="24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4" t="s">
        <v>142</v>
      </c>
      <c r="AU294" s="244" t="s">
        <v>83</v>
      </c>
      <c r="AV294" s="13" t="s">
        <v>83</v>
      </c>
      <c r="AW294" s="13" t="s">
        <v>31</v>
      </c>
      <c r="AX294" s="13" t="s">
        <v>74</v>
      </c>
      <c r="AY294" s="244" t="s">
        <v>135</v>
      </c>
    </row>
    <row r="295" s="14" customFormat="1">
      <c r="A295" s="14"/>
      <c r="B295" s="245"/>
      <c r="C295" s="246"/>
      <c r="D295" s="235" t="s">
        <v>142</v>
      </c>
      <c r="E295" s="247" t="s">
        <v>1</v>
      </c>
      <c r="F295" s="248" t="s">
        <v>144</v>
      </c>
      <c r="G295" s="246"/>
      <c r="H295" s="249">
        <v>1</v>
      </c>
      <c r="I295" s="250"/>
      <c r="J295" s="246"/>
      <c r="K295" s="246"/>
      <c r="L295" s="251"/>
      <c r="M295" s="252"/>
      <c r="N295" s="253"/>
      <c r="O295" s="253"/>
      <c r="P295" s="253"/>
      <c r="Q295" s="253"/>
      <c r="R295" s="253"/>
      <c r="S295" s="253"/>
      <c r="T295" s="25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5" t="s">
        <v>142</v>
      </c>
      <c r="AU295" s="255" t="s">
        <v>83</v>
      </c>
      <c r="AV295" s="14" t="s">
        <v>89</v>
      </c>
      <c r="AW295" s="14" t="s">
        <v>31</v>
      </c>
      <c r="AX295" s="14" t="s">
        <v>79</v>
      </c>
      <c r="AY295" s="255" t="s">
        <v>135</v>
      </c>
    </row>
    <row r="296" s="2" customFormat="1" ht="24.15" customHeight="1">
      <c r="A296" s="38"/>
      <c r="B296" s="39"/>
      <c r="C296" s="256" t="s">
        <v>350</v>
      </c>
      <c r="D296" s="256" t="s">
        <v>166</v>
      </c>
      <c r="E296" s="257" t="s">
        <v>715</v>
      </c>
      <c r="F296" s="258" t="s">
        <v>716</v>
      </c>
      <c r="G296" s="259" t="s">
        <v>201</v>
      </c>
      <c r="H296" s="260">
        <v>1</v>
      </c>
      <c r="I296" s="261"/>
      <c r="J296" s="262">
        <f>ROUND(I296*H296,2)</f>
        <v>0</v>
      </c>
      <c r="K296" s="263"/>
      <c r="L296" s="264"/>
      <c r="M296" s="265" t="s">
        <v>1</v>
      </c>
      <c r="N296" s="266" t="s">
        <v>40</v>
      </c>
      <c r="O296" s="91"/>
      <c r="P296" s="229">
        <f>O296*H296</f>
        <v>0</v>
      </c>
      <c r="Q296" s="229">
        <v>0.52800000000000002</v>
      </c>
      <c r="R296" s="229">
        <f>Q296*H296</f>
        <v>0.52800000000000002</v>
      </c>
      <c r="S296" s="229">
        <v>0</v>
      </c>
      <c r="T296" s="230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31" t="s">
        <v>292</v>
      </c>
      <c r="AT296" s="231" t="s">
        <v>166</v>
      </c>
      <c r="AU296" s="231" t="s">
        <v>83</v>
      </c>
      <c r="AY296" s="17" t="s">
        <v>135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17" t="s">
        <v>83</v>
      </c>
      <c r="BK296" s="232">
        <f>ROUND(I296*H296,2)</f>
        <v>0</v>
      </c>
      <c r="BL296" s="17" t="s">
        <v>220</v>
      </c>
      <c r="BM296" s="231" t="s">
        <v>717</v>
      </c>
    </row>
    <row r="297" s="15" customFormat="1">
      <c r="A297" s="15"/>
      <c r="B297" s="270"/>
      <c r="C297" s="271"/>
      <c r="D297" s="235" t="s">
        <v>142</v>
      </c>
      <c r="E297" s="272" t="s">
        <v>1</v>
      </c>
      <c r="F297" s="273" t="s">
        <v>711</v>
      </c>
      <c r="G297" s="271"/>
      <c r="H297" s="272" t="s">
        <v>1</v>
      </c>
      <c r="I297" s="274"/>
      <c r="J297" s="271"/>
      <c r="K297" s="271"/>
      <c r="L297" s="275"/>
      <c r="M297" s="276"/>
      <c r="N297" s="277"/>
      <c r="O297" s="277"/>
      <c r="P297" s="277"/>
      <c r="Q297" s="277"/>
      <c r="R297" s="277"/>
      <c r="S297" s="277"/>
      <c r="T297" s="278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79" t="s">
        <v>142</v>
      </c>
      <c r="AU297" s="279" t="s">
        <v>83</v>
      </c>
      <c r="AV297" s="15" t="s">
        <v>79</v>
      </c>
      <c r="AW297" s="15" t="s">
        <v>31</v>
      </c>
      <c r="AX297" s="15" t="s">
        <v>74</v>
      </c>
      <c r="AY297" s="279" t="s">
        <v>135</v>
      </c>
    </row>
    <row r="298" s="13" customFormat="1">
      <c r="A298" s="13"/>
      <c r="B298" s="233"/>
      <c r="C298" s="234"/>
      <c r="D298" s="235" t="s">
        <v>142</v>
      </c>
      <c r="E298" s="236" t="s">
        <v>1</v>
      </c>
      <c r="F298" s="237" t="s">
        <v>79</v>
      </c>
      <c r="G298" s="234"/>
      <c r="H298" s="238">
        <v>1</v>
      </c>
      <c r="I298" s="239"/>
      <c r="J298" s="234"/>
      <c r="K298" s="234"/>
      <c r="L298" s="240"/>
      <c r="M298" s="241"/>
      <c r="N298" s="242"/>
      <c r="O298" s="242"/>
      <c r="P298" s="242"/>
      <c r="Q298" s="242"/>
      <c r="R298" s="242"/>
      <c r="S298" s="242"/>
      <c r="T298" s="24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4" t="s">
        <v>142</v>
      </c>
      <c r="AU298" s="244" t="s">
        <v>83</v>
      </c>
      <c r="AV298" s="13" t="s">
        <v>83</v>
      </c>
      <c r="AW298" s="13" t="s">
        <v>31</v>
      </c>
      <c r="AX298" s="13" t="s">
        <v>74</v>
      </c>
      <c r="AY298" s="244" t="s">
        <v>135</v>
      </c>
    </row>
    <row r="299" s="14" customFormat="1">
      <c r="A299" s="14"/>
      <c r="B299" s="245"/>
      <c r="C299" s="246"/>
      <c r="D299" s="235" t="s">
        <v>142</v>
      </c>
      <c r="E299" s="247" t="s">
        <v>1</v>
      </c>
      <c r="F299" s="248" t="s">
        <v>144</v>
      </c>
      <c r="G299" s="246"/>
      <c r="H299" s="249">
        <v>1</v>
      </c>
      <c r="I299" s="250"/>
      <c r="J299" s="246"/>
      <c r="K299" s="246"/>
      <c r="L299" s="251"/>
      <c r="M299" s="252"/>
      <c r="N299" s="253"/>
      <c r="O299" s="253"/>
      <c r="P299" s="253"/>
      <c r="Q299" s="253"/>
      <c r="R299" s="253"/>
      <c r="S299" s="253"/>
      <c r="T299" s="25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5" t="s">
        <v>142</v>
      </c>
      <c r="AU299" s="255" t="s">
        <v>83</v>
      </c>
      <c r="AV299" s="14" t="s">
        <v>89</v>
      </c>
      <c r="AW299" s="14" t="s">
        <v>31</v>
      </c>
      <c r="AX299" s="14" t="s">
        <v>79</v>
      </c>
      <c r="AY299" s="255" t="s">
        <v>135</v>
      </c>
    </row>
    <row r="300" s="2" customFormat="1" ht="24.15" customHeight="1">
      <c r="A300" s="38"/>
      <c r="B300" s="39"/>
      <c r="C300" s="219" t="s">
        <v>355</v>
      </c>
      <c r="D300" s="219" t="s">
        <v>137</v>
      </c>
      <c r="E300" s="220" t="s">
        <v>718</v>
      </c>
      <c r="F300" s="221" t="s">
        <v>719</v>
      </c>
      <c r="G300" s="222" t="s">
        <v>201</v>
      </c>
      <c r="H300" s="223">
        <v>18</v>
      </c>
      <c r="I300" s="224"/>
      <c r="J300" s="225">
        <f>ROUND(I300*H300,2)</f>
        <v>0</v>
      </c>
      <c r="K300" s="226"/>
      <c r="L300" s="44"/>
      <c r="M300" s="227" t="s">
        <v>1</v>
      </c>
      <c r="N300" s="228" t="s">
        <v>40</v>
      </c>
      <c r="O300" s="91"/>
      <c r="P300" s="229">
        <f>O300*H300</f>
        <v>0</v>
      </c>
      <c r="Q300" s="229">
        <v>0</v>
      </c>
      <c r="R300" s="229">
        <f>Q300*H300</f>
        <v>0</v>
      </c>
      <c r="S300" s="229">
        <v>0</v>
      </c>
      <c r="T300" s="230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31" t="s">
        <v>220</v>
      </c>
      <c r="AT300" s="231" t="s">
        <v>137</v>
      </c>
      <c r="AU300" s="231" t="s">
        <v>83</v>
      </c>
      <c r="AY300" s="17" t="s">
        <v>135</v>
      </c>
      <c r="BE300" s="232">
        <f>IF(N300="základní",J300,0)</f>
        <v>0</v>
      </c>
      <c r="BF300" s="232">
        <f>IF(N300="snížená",J300,0)</f>
        <v>0</v>
      </c>
      <c r="BG300" s="232">
        <f>IF(N300="zákl. přenesená",J300,0)</f>
        <v>0</v>
      </c>
      <c r="BH300" s="232">
        <f>IF(N300="sníž. přenesená",J300,0)</f>
        <v>0</v>
      </c>
      <c r="BI300" s="232">
        <f>IF(N300="nulová",J300,0)</f>
        <v>0</v>
      </c>
      <c r="BJ300" s="17" t="s">
        <v>83</v>
      </c>
      <c r="BK300" s="232">
        <f>ROUND(I300*H300,2)</f>
        <v>0</v>
      </c>
      <c r="BL300" s="17" t="s">
        <v>220</v>
      </c>
      <c r="BM300" s="231" t="s">
        <v>720</v>
      </c>
    </row>
    <row r="301" s="15" customFormat="1">
      <c r="A301" s="15"/>
      <c r="B301" s="270"/>
      <c r="C301" s="271"/>
      <c r="D301" s="235" t="s">
        <v>142</v>
      </c>
      <c r="E301" s="272" t="s">
        <v>1</v>
      </c>
      <c r="F301" s="273" t="s">
        <v>721</v>
      </c>
      <c r="G301" s="271"/>
      <c r="H301" s="272" t="s">
        <v>1</v>
      </c>
      <c r="I301" s="274"/>
      <c r="J301" s="271"/>
      <c r="K301" s="271"/>
      <c r="L301" s="275"/>
      <c r="M301" s="276"/>
      <c r="N301" s="277"/>
      <c r="O301" s="277"/>
      <c r="P301" s="277"/>
      <c r="Q301" s="277"/>
      <c r="R301" s="277"/>
      <c r="S301" s="277"/>
      <c r="T301" s="278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79" t="s">
        <v>142</v>
      </c>
      <c r="AU301" s="279" t="s">
        <v>83</v>
      </c>
      <c r="AV301" s="15" t="s">
        <v>79</v>
      </c>
      <c r="AW301" s="15" t="s">
        <v>31</v>
      </c>
      <c r="AX301" s="15" t="s">
        <v>74</v>
      </c>
      <c r="AY301" s="279" t="s">
        <v>135</v>
      </c>
    </row>
    <row r="302" s="13" customFormat="1">
      <c r="A302" s="13"/>
      <c r="B302" s="233"/>
      <c r="C302" s="234"/>
      <c r="D302" s="235" t="s">
        <v>142</v>
      </c>
      <c r="E302" s="236" t="s">
        <v>1</v>
      </c>
      <c r="F302" s="237" t="s">
        <v>229</v>
      </c>
      <c r="G302" s="234"/>
      <c r="H302" s="238">
        <v>18</v>
      </c>
      <c r="I302" s="239"/>
      <c r="J302" s="234"/>
      <c r="K302" s="234"/>
      <c r="L302" s="240"/>
      <c r="M302" s="241"/>
      <c r="N302" s="242"/>
      <c r="O302" s="242"/>
      <c r="P302" s="242"/>
      <c r="Q302" s="242"/>
      <c r="R302" s="242"/>
      <c r="S302" s="242"/>
      <c r="T302" s="24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4" t="s">
        <v>142</v>
      </c>
      <c r="AU302" s="244" t="s">
        <v>83</v>
      </c>
      <c r="AV302" s="13" t="s">
        <v>83</v>
      </c>
      <c r="AW302" s="13" t="s">
        <v>31</v>
      </c>
      <c r="AX302" s="13" t="s">
        <v>74</v>
      </c>
      <c r="AY302" s="244" t="s">
        <v>135</v>
      </c>
    </row>
    <row r="303" s="14" customFormat="1">
      <c r="A303" s="14"/>
      <c r="B303" s="245"/>
      <c r="C303" s="246"/>
      <c r="D303" s="235" t="s">
        <v>142</v>
      </c>
      <c r="E303" s="247" t="s">
        <v>1</v>
      </c>
      <c r="F303" s="248" t="s">
        <v>144</v>
      </c>
      <c r="G303" s="246"/>
      <c r="H303" s="249">
        <v>18</v>
      </c>
      <c r="I303" s="250"/>
      <c r="J303" s="246"/>
      <c r="K303" s="246"/>
      <c r="L303" s="251"/>
      <c r="M303" s="252"/>
      <c r="N303" s="253"/>
      <c r="O303" s="253"/>
      <c r="P303" s="253"/>
      <c r="Q303" s="253"/>
      <c r="R303" s="253"/>
      <c r="S303" s="253"/>
      <c r="T303" s="25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5" t="s">
        <v>142</v>
      </c>
      <c r="AU303" s="255" t="s">
        <v>83</v>
      </c>
      <c r="AV303" s="14" t="s">
        <v>89</v>
      </c>
      <c r="AW303" s="14" t="s">
        <v>31</v>
      </c>
      <c r="AX303" s="14" t="s">
        <v>79</v>
      </c>
      <c r="AY303" s="255" t="s">
        <v>135</v>
      </c>
    </row>
    <row r="304" s="2" customFormat="1" ht="16.5" customHeight="1">
      <c r="A304" s="38"/>
      <c r="B304" s="39"/>
      <c r="C304" s="256" t="s">
        <v>359</v>
      </c>
      <c r="D304" s="256" t="s">
        <v>166</v>
      </c>
      <c r="E304" s="257" t="s">
        <v>722</v>
      </c>
      <c r="F304" s="258" t="s">
        <v>723</v>
      </c>
      <c r="G304" s="259" t="s">
        <v>201</v>
      </c>
      <c r="H304" s="260">
        <v>18</v>
      </c>
      <c r="I304" s="261"/>
      <c r="J304" s="262">
        <f>ROUND(I304*H304,2)</f>
        <v>0</v>
      </c>
      <c r="K304" s="263"/>
      <c r="L304" s="264"/>
      <c r="M304" s="265" t="s">
        <v>1</v>
      </c>
      <c r="N304" s="266" t="s">
        <v>40</v>
      </c>
      <c r="O304" s="91"/>
      <c r="P304" s="229">
        <f>O304*H304</f>
        <v>0</v>
      </c>
      <c r="Q304" s="229">
        <v>0.00040999999999999999</v>
      </c>
      <c r="R304" s="229">
        <f>Q304*H304</f>
        <v>0.0073799999999999994</v>
      </c>
      <c r="S304" s="229">
        <v>0</v>
      </c>
      <c r="T304" s="230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31" t="s">
        <v>292</v>
      </c>
      <c r="AT304" s="231" t="s">
        <v>166</v>
      </c>
      <c r="AU304" s="231" t="s">
        <v>83</v>
      </c>
      <c r="AY304" s="17" t="s">
        <v>135</v>
      </c>
      <c r="BE304" s="232">
        <f>IF(N304="základní",J304,0)</f>
        <v>0</v>
      </c>
      <c r="BF304" s="232">
        <f>IF(N304="snížená",J304,0)</f>
        <v>0</v>
      </c>
      <c r="BG304" s="232">
        <f>IF(N304="zákl. přenesená",J304,0)</f>
        <v>0</v>
      </c>
      <c r="BH304" s="232">
        <f>IF(N304="sníž. přenesená",J304,0)</f>
        <v>0</v>
      </c>
      <c r="BI304" s="232">
        <f>IF(N304="nulová",J304,0)</f>
        <v>0</v>
      </c>
      <c r="BJ304" s="17" t="s">
        <v>83</v>
      </c>
      <c r="BK304" s="232">
        <f>ROUND(I304*H304,2)</f>
        <v>0</v>
      </c>
      <c r="BL304" s="17" t="s">
        <v>220</v>
      </c>
      <c r="BM304" s="231" t="s">
        <v>724</v>
      </c>
    </row>
    <row r="305" s="15" customFormat="1">
      <c r="A305" s="15"/>
      <c r="B305" s="270"/>
      <c r="C305" s="271"/>
      <c r="D305" s="235" t="s">
        <v>142</v>
      </c>
      <c r="E305" s="272" t="s">
        <v>1</v>
      </c>
      <c r="F305" s="273" t="s">
        <v>721</v>
      </c>
      <c r="G305" s="271"/>
      <c r="H305" s="272" t="s">
        <v>1</v>
      </c>
      <c r="I305" s="274"/>
      <c r="J305" s="271"/>
      <c r="K305" s="271"/>
      <c r="L305" s="275"/>
      <c r="M305" s="276"/>
      <c r="N305" s="277"/>
      <c r="O305" s="277"/>
      <c r="P305" s="277"/>
      <c r="Q305" s="277"/>
      <c r="R305" s="277"/>
      <c r="S305" s="277"/>
      <c r="T305" s="278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79" t="s">
        <v>142</v>
      </c>
      <c r="AU305" s="279" t="s">
        <v>83</v>
      </c>
      <c r="AV305" s="15" t="s">
        <v>79</v>
      </c>
      <c r="AW305" s="15" t="s">
        <v>31</v>
      </c>
      <c r="AX305" s="15" t="s">
        <v>74</v>
      </c>
      <c r="AY305" s="279" t="s">
        <v>135</v>
      </c>
    </row>
    <row r="306" s="13" customFormat="1">
      <c r="A306" s="13"/>
      <c r="B306" s="233"/>
      <c r="C306" s="234"/>
      <c r="D306" s="235" t="s">
        <v>142</v>
      </c>
      <c r="E306" s="236" t="s">
        <v>1</v>
      </c>
      <c r="F306" s="237" t="s">
        <v>229</v>
      </c>
      <c r="G306" s="234"/>
      <c r="H306" s="238">
        <v>18</v>
      </c>
      <c r="I306" s="239"/>
      <c r="J306" s="234"/>
      <c r="K306" s="234"/>
      <c r="L306" s="240"/>
      <c r="M306" s="241"/>
      <c r="N306" s="242"/>
      <c r="O306" s="242"/>
      <c r="P306" s="242"/>
      <c r="Q306" s="242"/>
      <c r="R306" s="242"/>
      <c r="S306" s="242"/>
      <c r="T306" s="24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4" t="s">
        <v>142</v>
      </c>
      <c r="AU306" s="244" t="s">
        <v>83</v>
      </c>
      <c r="AV306" s="13" t="s">
        <v>83</v>
      </c>
      <c r="AW306" s="13" t="s">
        <v>31</v>
      </c>
      <c r="AX306" s="13" t="s">
        <v>74</v>
      </c>
      <c r="AY306" s="244" t="s">
        <v>135</v>
      </c>
    </row>
    <row r="307" s="14" customFormat="1">
      <c r="A307" s="14"/>
      <c r="B307" s="245"/>
      <c r="C307" s="246"/>
      <c r="D307" s="235" t="s">
        <v>142</v>
      </c>
      <c r="E307" s="247" t="s">
        <v>1</v>
      </c>
      <c r="F307" s="248" t="s">
        <v>144</v>
      </c>
      <c r="G307" s="246"/>
      <c r="H307" s="249">
        <v>18</v>
      </c>
      <c r="I307" s="250"/>
      <c r="J307" s="246"/>
      <c r="K307" s="246"/>
      <c r="L307" s="251"/>
      <c r="M307" s="252"/>
      <c r="N307" s="253"/>
      <c r="O307" s="253"/>
      <c r="P307" s="253"/>
      <c r="Q307" s="253"/>
      <c r="R307" s="253"/>
      <c r="S307" s="253"/>
      <c r="T307" s="25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5" t="s">
        <v>142</v>
      </c>
      <c r="AU307" s="255" t="s">
        <v>83</v>
      </c>
      <c r="AV307" s="14" t="s">
        <v>89</v>
      </c>
      <c r="AW307" s="14" t="s">
        <v>31</v>
      </c>
      <c r="AX307" s="14" t="s">
        <v>79</v>
      </c>
      <c r="AY307" s="255" t="s">
        <v>135</v>
      </c>
    </row>
    <row r="308" s="2" customFormat="1" ht="16.5" customHeight="1">
      <c r="A308" s="38"/>
      <c r="B308" s="39"/>
      <c r="C308" s="219" t="s">
        <v>363</v>
      </c>
      <c r="D308" s="219" t="s">
        <v>137</v>
      </c>
      <c r="E308" s="220" t="s">
        <v>725</v>
      </c>
      <c r="F308" s="221" t="s">
        <v>726</v>
      </c>
      <c r="G308" s="222" t="s">
        <v>201</v>
      </c>
      <c r="H308" s="223">
        <v>2</v>
      </c>
      <c r="I308" s="224"/>
      <c r="J308" s="225">
        <f>ROUND(I308*H308,2)</f>
        <v>0</v>
      </c>
      <c r="K308" s="226"/>
      <c r="L308" s="44"/>
      <c r="M308" s="227" t="s">
        <v>1</v>
      </c>
      <c r="N308" s="228" t="s">
        <v>40</v>
      </c>
      <c r="O308" s="91"/>
      <c r="P308" s="229">
        <f>O308*H308</f>
        <v>0</v>
      </c>
      <c r="Q308" s="229">
        <v>0</v>
      </c>
      <c r="R308" s="229">
        <f>Q308*H308</f>
        <v>0</v>
      </c>
      <c r="S308" s="229">
        <v>0</v>
      </c>
      <c r="T308" s="230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31" t="s">
        <v>220</v>
      </c>
      <c r="AT308" s="231" t="s">
        <v>137</v>
      </c>
      <c r="AU308" s="231" t="s">
        <v>83</v>
      </c>
      <c r="AY308" s="17" t="s">
        <v>135</v>
      </c>
      <c r="BE308" s="232">
        <f>IF(N308="základní",J308,0)</f>
        <v>0</v>
      </c>
      <c r="BF308" s="232">
        <f>IF(N308="snížená",J308,0)</f>
        <v>0</v>
      </c>
      <c r="BG308" s="232">
        <f>IF(N308="zákl. přenesená",J308,0)</f>
        <v>0</v>
      </c>
      <c r="BH308" s="232">
        <f>IF(N308="sníž. přenesená",J308,0)</f>
        <v>0</v>
      </c>
      <c r="BI308" s="232">
        <f>IF(N308="nulová",J308,0)</f>
        <v>0</v>
      </c>
      <c r="BJ308" s="17" t="s">
        <v>83</v>
      </c>
      <c r="BK308" s="232">
        <f>ROUND(I308*H308,2)</f>
        <v>0</v>
      </c>
      <c r="BL308" s="17" t="s">
        <v>220</v>
      </c>
      <c r="BM308" s="231" t="s">
        <v>727</v>
      </c>
    </row>
    <row r="309" s="15" customFormat="1">
      <c r="A309" s="15"/>
      <c r="B309" s="270"/>
      <c r="C309" s="271"/>
      <c r="D309" s="235" t="s">
        <v>142</v>
      </c>
      <c r="E309" s="272" t="s">
        <v>1</v>
      </c>
      <c r="F309" s="273" t="s">
        <v>615</v>
      </c>
      <c r="G309" s="271"/>
      <c r="H309" s="272" t="s">
        <v>1</v>
      </c>
      <c r="I309" s="274"/>
      <c r="J309" s="271"/>
      <c r="K309" s="271"/>
      <c r="L309" s="275"/>
      <c r="M309" s="276"/>
      <c r="N309" s="277"/>
      <c r="O309" s="277"/>
      <c r="P309" s="277"/>
      <c r="Q309" s="277"/>
      <c r="R309" s="277"/>
      <c r="S309" s="277"/>
      <c r="T309" s="278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79" t="s">
        <v>142</v>
      </c>
      <c r="AU309" s="279" t="s">
        <v>83</v>
      </c>
      <c r="AV309" s="15" t="s">
        <v>79</v>
      </c>
      <c r="AW309" s="15" t="s">
        <v>31</v>
      </c>
      <c r="AX309" s="15" t="s">
        <v>74</v>
      </c>
      <c r="AY309" s="279" t="s">
        <v>135</v>
      </c>
    </row>
    <row r="310" s="13" customFormat="1">
      <c r="A310" s="13"/>
      <c r="B310" s="233"/>
      <c r="C310" s="234"/>
      <c r="D310" s="235" t="s">
        <v>142</v>
      </c>
      <c r="E310" s="236" t="s">
        <v>1</v>
      </c>
      <c r="F310" s="237" t="s">
        <v>83</v>
      </c>
      <c r="G310" s="234"/>
      <c r="H310" s="238">
        <v>2</v>
      </c>
      <c r="I310" s="239"/>
      <c r="J310" s="234"/>
      <c r="K310" s="234"/>
      <c r="L310" s="240"/>
      <c r="M310" s="241"/>
      <c r="N310" s="242"/>
      <c r="O310" s="242"/>
      <c r="P310" s="242"/>
      <c r="Q310" s="242"/>
      <c r="R310" s="242"/>
      <c r="S310" s="242"/>
      <c r="T310" s="24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4" t="s">
        <v>142</v>
      </c>
      <c r="AU310" s="244" t="s">
        <v>83</v>
      </c>
      <c r="AV310" s="13" t="s">
        <v>83</v>
      </c>
      <c r="AW310" s="13" t="s">
        <v>31</v>
      </c>
      <c r="AX310" s="13" t="s">
        <v>74</v>
      </c>
      <c r="AY310" s="244" t="s">
        <v>135</v>
      </c>
    </row>
    <row r="311" s="14" customFormat="1">
      <c r="A311" s="14"/>
      <c r="B311" s="245"/>
      <c r="C311" s="246"/>
      <c r="D311" s="235" t="s">
        <v>142</v>
      </c>
      <c r="E311" s="247" t="s">
        <v>1</v>
      </c>
      <c r="F311" s="248" t="s">
        <v>144</v>
      </c>
      <c r="G311" s="246"/>
      <c r="H311" s="249">
        <v>2</v>
      </c>
      <c r="I311" s="250"/>
      <c r="J311" s="246"/>
      <c r="K311" s="246"/>
      <c r="L311" s="251"/>
      <c r="M311" s="252"/>
      <c r="N311" s="253"/>
      <c r="O311" s="253"/>
      <c r="P311" s="253"/>
      <c r="Q311" s="253"/>
      <c r="R311" s="253"/>
      <c r="S311" s="253"/>
      <c r="T311" s="25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5" t="s">
        <v>142</v>
      </c>
      <c r="AU311" s="255" t="s">
        <v>83</v>
      </c>
      <c r="AV311" s="14" t="s">
        <v>89</v>
      </c>
      <c r="AW311" s="14" t="s">
        <v>31</v>
      </c>
      <c r="AX311" s="14" t="s">
        <v>79</v>
      </c>
      <c r="AY311" s="255" t="s">
        <v>135</v>
      </c>
    </row>
    <row r="312" s="2" customFormat="1" ht="16.5" customHeight="1">
      <c r="A312" s="38"/>
      <c r="B312" s="39"/>
      <c r="C312" s="256" t="s">
        <v>368</v>
      </c>
      <c r="D312" s="256" t="s">
        <v>166</v>
      </c>
      <c r="E312" s="257" t="s">
        <v>728</v>
      </c>
      <c r="F312" s="258" t="s">
        <v>729</v>
      </c>
      <c r="G312" s="259" t="s">
        <v>201</v>
      </c>
      <c r="H312" s="260">
        <v>2</v>
      </c>
      <c r="I312" s="261"/>
      <c r="J312" s="262">
        <f>ROUND(I312*H312,2)</f>
        <v>0</v>
      </c>
      <c r="K312" s="263"/>
      <c r="L312" s="264"/>
      <c r="M312" s="265" t="s">
        <v>1</v>
      </c>
      <c r="N312" s="266" t="s">
        <v>40</v>
      </c>
      <c r="O312" s="91"/>
      <c r="P312" s="229">
        <f>O312*H312</f>
        <v>0</v>
      </c>
      <c r="Q312" s="229">
        <v>0.0025000000000000001</v>
      </c>
      <c r="R312" s="229">
        <f>Q312*H312</f>
        <v>0.0050000000000000001</v>
      </c>
      <c r="S312" s="229">
        <v>0</v>
      </c>
      <c r="T312" s="230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31" t="s">
        <v>292</v>
      </c>
      <c r="AT312" s="231" t="s">
        <v>166</v>
      </c>
      <c r="AU312" s="231" t="s">
        <v>83</v>
      </c>
      <c r="AY312" s="17" t="s">
        <v>135</v>
      </c>
      <c r="BE312" s="232">
        <f>IF(N312="základní",J312,0)</f>
        <v>0</v>
      </c>
      <c r="BF312" s="232">
        <f>IF(N312="snížená",J312,0)</f>
        <v>0</v>
      </c>
      <c r="BG312" s="232">
        <f>IF(N312="zákl. přenesená",J312,0)</f>
        <v>0</v>
      </c>
      <c r="BH312" s="232">
        <f>IF(N312="sníž. přenesená",J312,0)</f>
        <v>0</v>
      </c>
      <c r="BI312" s="232">
        <f>IF(N312="nulová",J312,0)</f>
        <v>0</v>
      </c>
      <c r="BJ312" s="17" t="s">
        <v>83</v>
      </c>
      <c r="BK312" s="232">
        <f>ROUND(I312*H312,2)</f>
        <v>0</v>
      </c>
      <c r="BL312" s="17" t="s">
        <v>220</v>
      </c>
      <c r="BM312" s="231" t="s">
        <v>730</v>
      </c>
    </row>
    <row r="313" s="15" customFormat="1">
      <c r="A313" s="15"/>
      <c r="B313" s="270"/>
      <c r="C313" s="271"/>
      <c r="D313" s="235" t="s">
        <v>142</v>
      </c>
      <c r="E313" s="272" t="s">
        <v>1</v>
      </c>
      <c r="F313" s="273" t="s">
        <v>615</v>
      </c>
      <c r="G313" s="271"/>
      <c r="H313" s="272" t="s">
        <v>1</v>
      </c>
      <c r="I313" s="274"/>
      <c r="J313" s="271"/>
      <c r="K313" s="271"/>
      <c r="L313" s="275"/>
      <c r="M313" s="276"/>
      <c r="N313" s="277"/>
      <c r="O313" s="277"/>
      <c r="P313" s="277"/>
      <c r="Q313" s="277"/>
      <c r="R313" s="277"/>
      <c r="S313" s="277"/>
      <c r="T313" s="278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79" t="s">
        <v>142</v>
      </c>
      <c r="AU313" s="279" t="s">
        <v>83</v>
      </c>
      <c r="AV313" s="15" t="s">
        <v>79</v>
      </c>
      <c r="AW313" s="15" t="s">
        <v>31</v>
      </c>
      <c r="AX313" s="15" t="s">
        <v>74</v>
      </c>
      <c r="AY313" s="279" t="s">
        <v>135</v>
      </c>
    </row>
    <row r="314" s="13" customFormat="1">
      <c r="A314" s="13"/>
      <c r="B314" s="233"/>
      <c r="C314" s="234"/>
      <c r="D314" s="235" t="s">
        <v>142</v>
      </c>
      <c r="E314" s="236" t="s">
        <v>1</v>
      </c>
      <c r="F314" s="237" t="s">
        <v>83</v>
      </c>
      <c r="G314" s="234"/>
      <c r="H314" s="238">
        <v>2</v>
      </c>
      <c r="I314" s="239"/>
      <c r="J314" s="234"/>
      <c r="K314" s="234"/>
      <c r="L314" s="240"/>
      <c r="M314" s="241"/>
      <c r="N314" s="242"/>
      <c r="O314" s="242"/>
      <c r="P314" s="242"/>
      <c r="Q314" s="242"/>
      <c r="R314" s="242"/>
      <c r="S314" s="242"/>
      <c r="T314" s="24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4" t="s">
        <v>142</v>
      </c>
      <c r="AU314" s="244" t="s">
        <v>83</v>
      </c>
      <c r="AV314" s="13" t="s">
        <v>83</v>
      </c>
      <c r="AW314" s="13" t="s">
        <v>31</v>
      </c>
      <c r="AX314" s="13" t="s">
        <v>74</v>
      </c>
      <c r="AY314" s="244" t="s">
        <v>135</v>
      </c>
    </row>
    <row r="315" s="14" customFormat="1">
      <c r="A315" s="14"/>
      <c r="B315" s="245"/>
      <c r="C315" s="246"/>
      <c r="D315" s="235" t="s">
        <v>142</v>
      </c>
      <c r="E315" s="247" t="s">
        <v>1</v>
      </c>
      <c r="F315" s="248" t="s">
        <v>144</v>
      </c>
      <c r="G315" s="246"/>
      <c r="H315" s="249">
        <v>2</v>
      </c>
      <c r="I315" s="250"/>
      <c r="J315" s="246"/>
      <c r="K315" s="246"/>
      <c r="L315" s="251"/>
      <c r="M315" s="252"/>
      <c r="N315" s="253"/>
      <c r="O315" s="253"/>
      <c r="P315" s="253"/>
      <c r="Q315" s="253"/>
      <c r="R315" s="253"/>
      <c r="S315" s="253"/>
      <c r="T315" s="25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5" t="s">
        <v>142</v>
      </c>
      <c r="AU315" s="255" t="s">
        <v>83</v>
      </c>
      <c r="AV315" s="14" t="s">
        <v>89</v>
      </c>
      <c r="AW315" s="14" t="s">
        <v>31</v>
      </c>
      <c r="AX315" s="14" t="s">
        <v>79</v>
      </c>
      <c r="AY315" s="255" t="s">
        <v>135</v>
      </c>
    </row>
    <row r="316" s="2" customFormat="1" ht="24.15" customHeight="1">
      <c r="A316" s="38"/>
      <c r="B316" s="39"/>
      <c r="C316" s="219" t="s">
        <v>375</v>
      </c>
      <c r="D316" s="219" t="s">
        <v>137</v>
      </c>
      <c r="E316" s="220" t="s">
        <v>731</v>
      </c>
      <c r="F316" s="221" t="s">
        <v>732</v>
      </c>
      <c r="G316" s="222" t="s">
        <v>201</v>
      </c>
      <c r="H316" s="223">
        <v>1</v>
      </c>
      <c r="I316" s="224"/>
      <c r="J316" s="225">
        <f>ROUND(I316*H316,2)</f>
        <v>0</v>
      </c>
      <c r="K316" s="226"/>
      <c r="L316" s="44"/>
      <c r="M316" s="227" t="s">
        <v>1</v>
      </c>
      <c r="N316" s="228" t="s">
        <v>40</v>
      </c>
      <c r="O316" s="91"/>
      <c r="P316" s="229">
        <f>O316*H316</f>
        <v>0</v>
      </c>
      <c r="Q316" s="229">
        <v>0</v>
      </c>
      <c r="R316" s="229">
        <f>Q316*H316</f>
        <v>0</v>
      </c>
      <c r="S316" s="229">
        <v>0</v>
      </c>
      <c r="T316" s="230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31" t="s">
        <v>220</v>
      </c>
      <c r="AT316" s="231" t="s">
        <v>137</v>
      </c>
      <c r="AU316" s="231" t="s">
        <v>83</v>
      </c>
      <c r="AY316" s="17" t="s">
        <v>135</v>
      </c>
      <c r="BE316" s="232">
        <f>IF(N316="základní",J316,0)</f>
        <v>0</v>
      </c>
      <c r="BF316" s="232">
        <f>IF(N316="snížená",J316,0)</f>
        <v>0</v>
      </c>
      <c r="BG316" s="232">
        <f>IF(N316="zákl. přenesená",J316,0)</f>
        <v>0</v>
      </c>
      <c r="BH316" s="232">
        <f>IF(N316="sníž. přenesená",J316,0)</f>
        <v>0</v>
      </c>
      <c r="BI316" s="232">
        <f>IF(N316="nulová",J316,0)</f>
        <v>0</v>
      </c>
      <c r="BJ316" s="17" t="s">
        <v>83</v>
      </c>
      <c r="BK316" s="232">
        <f>ROUND(I316*H316,2)</f>
        <v>0</v>
      </c>
      <c r="BL316" s="17" t="s">
        <v>220</v>
      </c>
      <c r="BM316" s="231" t="s">
        <v>733</v>
      </c>
    </row>
    <row r="317" s="13" customFormat="1">
      <c r="A317" s="13"/>
      <c r="B317" s="233"/>
      <c r="C317" s="234"/>
      <c r="D317" s="235" t="s">
        <v>142</v>
      </c>
      <c r="E317" s="236" t="s">
        <v>1</v>
      </c>
      <c r="F317" s="237" t="s">
        <v>79</v>
      </c>
      <c r="G317" s="234"/>
      <c r="H317" s="238">
        <v>1</v>
      </c>
      <c r="I317" s="239"/>
      <c r="J317" s="234"/>
      <c r="K317" s="234"/>
      <c r="L317" s="240"/>
      <c r="M317" s="241"/>
      <c r="N317" s="242"/>
      <c r="O317" s="242"/>
      <c r="P317" s="242"/>
      <c r="Q317" s="242"/>
      <c r="R317" s="242"/>
      <c r="S317" s="242"/>
      <c r="T317" s="24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4" t="s">
        <v>142</v>
      </c>
      <c r="AU317" s="244" t="s">
        <v>83</v>
      </c>
      <c r="AV317" s="13" t="s">
        <v>83</v>
      </c>
      <c r="AW317" s="13" t="s">
        <v>31</v>
      </c>
      <c r="AX317" s="13" t="s">
        <v>74</v>
      </c>
      <c r="AY317" s="244" t="s">
        <v>135</v>
      </c>
    </row>
    <row r="318" s="14" customFormat="1">
      <c r="A318" s="14"/>
      <c r="B318" s="245"/>
      <c r="C318" s="246"/>
      <c r="D318" s="235" t="s">
        <v>142</v>
      </c>
      <c r="E318" s="247" t="s">
        <v>1</v>
      </c>
      <c r="F318" s="248" t="s">
        <v>144</v>
      </c>
      <c r="G318" s="246"/>
      <c r="H318" s="249">
        <v>1</v>
      </c>
      <c r="I318" s="250"/>
      <c r="J318" s="246"/>
      <c r="K318" s="246"/>
      <c r="L318" s="251"/>
      <c r="M318" s="252"/>
      <c r="N318" s="253"/>
      <c r="O318" s="253"/>
      <c r="P318" s="253"/>
      <c r="Q318" s="253"/>
      <c r="R318" s="253"/>
      <c r="S318" s="253"/>
      <c r="T318" s="25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5" t="s">
        <v>142</v>
      </c>
      <c r="AU318" s="255" t="s">
        <v>83</v>
      </c>
      <c r="AV318" s="14" t="s">
        <v>89</v>
      </c>
      <c r="AW318" s="14" t="s">
        <v>31</v>
      </c>
      <c r="AX318" s="14" t="s">
        <v>79</v>
      </c>
      <c r="AY318" s="255" t="s">
        <v>135</v>
      </c>
    </row>
    <row r="319" s="2" customFormat="1" ht="24.15" customHeight="1">
      <c r="A319" s="38"/>
      <c r="B319" s="39"/>
      <c r="C319" s="219" t="s">
        <v>380</v>
      </c>
      <c r="D319" s="219" t="s">
        <v>137</v>
      </c>
      <c r="E319" s="220" t="s">
        <v>734</v>
      </c>
      <c r="F319" s="221" t="s">
        <v>735</v>
      </c>
      <c r="G319" s="222" t="s">
        <v>201</v>
      </c>
      <c r="H319" s="223">
        <v>1</v>
      </c>
      <c r="I319" s="224"/>
      <c r="J319" s="225">
        <f>ROUND(I319*H319,2)</f>
        <v>0</v>
      </c>
      <c r="K319" s="226"/>
      <c r="L319" s="44"/>
      <c r="M319" s="227" t="s">
        <v>1</v>
      </c>
      <c r="N319" s="228" t="s">
        <v>40</v>
      </c>
      <c r="O319" s="91"/>
      <c r="P319" s="229">
        <f>O319*H319</f>
        <v>0</v>
      </c>
      <c r="Q319" s="229">
        <v>0</v>
      </c>
      <c r="R319" s="229">
        <f>Q319*H319</f>
        <v>0</v>
      </c>
      <c r="S319" s="229">
        <v>0</v>
      </c>
      <c r="T319" s="230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31" t="s">
        <v>220</v>
      </c>
      <c r="AT319" s="231" t="s">
        <v>137</v>
      </c>
      <c r="AU319" s="231" t="s">
        <v>83</v>
      </c>
      <c r="AY319" s="17" t="s">
        <v>135</v>
      </c>
      <c r="BE319" s="232">
        <f>IF(N319="základní",J319,0)</f>
        <v>0</v>
      </c>
      <c r="BF319" s="232">
        <f>IF(N319="snížená",J319,0)</f>
        <v>0</v>
      </c>
      <c r="BG319" s="232">
        <f>IF(N319="zákl. přenesená",J319,0)</f>
        <v>0</v>
      </c>
      <c r="BH319" s="232">
        <f>IF(N319="sníž. přenesená",J319,0)</f>
        <v>0</v>
      </c>
      <c r="BI319" s="232">
        <f>IF(N319="nulová",J319,0)</f>
        <v>0</v>
      </c>
      <c r="BJ319" s="17" t="s">
        <v>83</v>
      </c>
      <c r="BK319" s="232">
        <f>ROUND(I319*H319,2)</f>
        <v>0</v>
      </c>
      <c r="BL319" s="17" t="s">
        <v>220</v>
      </c>
      <c r="BM319" s="231" t="s">
        <v>736</v>
      </c>
    </row>
    <row r="320" s="13" customFormat="1">
      <c r="A320" s="13"/>
      <c r="B320" s="233"/>
      <c r="C320" s="234"/>
      <c r="D320" s="235" t="s">
        <v>142</v>
      </c>
      <c r="E320" s="236" t="s">
        <v>1</v>
      </c>
      <c r="F320" s="237" t="s">
        <v>79</v>
      </c>
      <c r="G320" s="234"/>
      <c r="H320" s="238">
        <v>1</v>
      </c>
      <c r="I320" s="239"/>
      <c r="J320" s="234"/>
      <c r="K320" s="234"/>
      <c r="L320" s="240"/>
      <c r="M320" s="241"/>
      <c r="N320" s="242"/>
      <c r="O320" s="242"/>
      <c r="P320" s="242"/>
      <c r="Q320" s="242"/>
      <c r="R320" s="242"/>
      <c r="S320" s="242"/>
      <c r="T320" s="24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4" t="s">
        <v>142</v>
      </c>
      <c r="AU320" s="244" t="s">
        <v>83</v>
      </c>
      <c r="AV320" s="13" t="s">
        <v>83</v>
      </c>
      <c r="AW320" s="13" t="s">
        <v>31</v>
      </c>
      <c r="AX320" s="13" t="s">
        <v>74</v>
      </c>
      <c r="AY320" s="244" t="s">
        <v>135</v>
      </c>
    </row>
    <row r="321" s="14" customFormat="1">
      <c r="A321" s="14"/>
      <c r="B321" s="245"/>
      <c r="C321" s="246"/>
      <c r="D321" s="235" t="s">
        <v>142</v>
      </c>
      <c r="E321" s="247" t="s">
        <v>1</v>
      </c>
      <c r="F321" s="248" t="s">
        <v>144</v>
      </c>
      <c r="G321" s="246"/>
      <c r="H321" s="249">
        <v>1</v>
      </c>
      <c r="I321" s="250"/>
      <c r="J321" s="246"/>
      <c r="K321" s="246"/>
      <c r="L321" s="251"/>
      <c r="M321" s="252"/>
      <c r="N321" s="253"/>
      <c r="O321" s="253"/>
      <c r="P321" s="253"/>
      <c r="Q321" s="253"/>
      <c r="R321" s="253"/>
      <c r="S321" s="253"/>
      <c r="T321" s="25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5" t="s">
        <v>142</v>
      </c>
      <c r="AU321" s="255" t="s">
        <v>83</v>
      </c>
      <c r="AV321" s="14" t="s">
        <v>89</v>
      </c>
      <c r="AW321" s="14" t="s">
        <v>31</v>
      </c>
      <c r="AX321" s="14" t="s">
        <v>79</v>
      </c>
      <c r="AY321" s="255" t="s">
        <v>135</v>
      </c>
    </row>
    <row r="322" s="2" customFormat="1" ht="16.5" customHeight="1">
      <c r="A322" s="38"/>
      <c r="B322" s="39"/>
      <c r="C322" s="219" t="s">
        <v>384</v>
      </c>
      <c r="D322" s="219" t="s">
        <v>137</v>
      </c>
      <c r="E322" s="220" t="s">
        <v>737</v>
      </c>
      <c r="F322" s="221" t="s">
        <v>738</v>
      </c>
      <c r="G322" s="222" t="s">
        <v>153</v>
      </c>
      <c r="H322" s="223">
        <v>80</v>
      </c>
      <c r="I322" s="224"/>
      <c r="J322" s="225">
        <f>ROUND(I322*H322,2)</f>
        <v>0</v>
      </c>
      <c r="K322" s="226"/>
      <c r="L322" s="44"/>
      <c r="M322" s="227" t="s">
        <v>1</v>
      </c>
      <c r="N322" s="228" t="s">
        <v>40</v>
      </c>
      <c r="O322" s="91"/>
      <c r="P322" s="229">
        <f>O322*H322</f>
        <v>0</v>
      </c>
      <c r="Q322" s="229">
        <v>0</v>
      </c>
      <c r="R322" s="229">
        <f>Q322*H322</f>
        <v>0</v>
      </c>
      <c r="S322" s="229">
        <v>0</v>
      </c>
      <c r="T322" s="230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31" t="s">
        <v>89</v>
      </c>
      <c r="AT322" s="231" t="s">
        <v>137</v>
      </c>
      <c r="AU322" s="231" t="s">
        <v>83</v>
      </c>
      <c r="AY322" s="17" t="s">
        <v>135</v>
      </c>
      <c r="BE322" s="232">
        <f>IF(N322="základní",J322,0)</f>
        <v>0</v>
      </c>
      <c r="BF322" s="232">
        <f>IF(N322="snížená",J322,0)</f>
        <v>0</v>
      </c>
      <c r="BG322" s="232">
        <f>IF(N322="zákl. přenesená",J322,0)</f>
        <v>0</v>
      </c>
      <c r="BH322" s="232">
        <f>IF(N322="sníž. přenesená",J322,0)</f>
        <v>0</v>
      </c>
      <c r="BI322" s="232">
        <f>IF(N322="nulová",J322,0)</f>
        <v>0</v>
      </c>
      <c r="BJ322" s="17" t="s">
        <v>83</v>
      </c>
      <c r="BK322" s="232">
        <f>ROUND(I322*H322,2)</f>
        <v>0</v>
      </c>
      <c r="BL322" s="17" t="s">
        <v>89</v>
      </c>
      <c r="BM322" s="231" t="s">
        <v>739</v>
      </c>
    </row>
    <row r="323" s="15" customFormat="1">
      <c r="A323" s="15"/>
      <c r="B323" s="270"/>
      <c r="C323" s="271"/>
      <c r="D323" s="235" t="s">
        <v>142</v>
      </c>
      <c r="E323" s="272" t="s">
        <v>1</v>
      </c>
      <c r="F323" s="273" t="s">
        <v>740</v>
      </c>
      <c r="G323" s="271"/>
      <c r="H323" s="272" t="s">
        <v>1</v>
      </c>
      <c r="I323" s="274"/>
      <c r="J323" s="271"/>
      <c r="K323" s="271"/>
      <c r="L323" s="275"/>
      <c r="M323" s="276"/>
      <c r="N323" s="277"/>
      <c r="O323" s="277"/>
      <c r="P323" s="277"/>
      <c r="Q323" s="277"/>
      <c r="R323" s="277"/>
      <c r="S323" s="277"/>
      <c r="T323" s="278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79" t="s">
        <v>142</v>
      </c>
      <c r="AU323" s="279" t="s">
        <v>83</v>
      </c>
      <c r="AV323" s="15" t="s">
        <v>79</v>
      </c>
      <c r="AW323" s="15" t="s">
        <v>31</v>
      </c>
      <c r="AX323" s="15" t="s">
        <v>74</v>
      </c>
      <c r="AY323" s="279" t="s">
        <v>135</v>
      </c>
    </row>
    <row r="324" s="13" customFormat="1">
      <c r="A324" s="13"/>
      <c r="B324" s="233"/>
      <c r="C324" s="234"/>
      <c r="D324" s="235" t="s">
        <v>142</v>
      </c>
      <c r="E324" s="236" t="s">
        <v>1</v>
      </c>
      <c r="F324" s="237" t="s">
        <v>520</v>
      </c>
      <c r="G324" s="234"/>
      <c r="H324" s="238">
        <v>80</v>
      </c>
      <c r="I324" s="239"/>
      <c r="J324" s="234"/>
      <c r="K324" s="234"/>
      <c r="L324" s="240"/>
      <c r="M324" s="241"/>
      <c r="N324" s="242"/>
      <c r="O324" s="242"/>
      <c r="P324" s="242"/>
      <c r="Q324" s="242"/>
      <c r="R324" s="242"/>
      <c r="S324" s="242"/>
      <c r="T324" s="24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4" t="s">
        <v>142</v>
      </c>
      <c r="AU324" s="244" t="s">
        <v>83</v>
      </c>
      <c r="AV324" s="13" t="s">
        <v>83</v>
      </c>
      <c r="AW324" s="13" t="s">
        <v>31</v>
      </c>
      <c r="AX324" s="13" t="s">
        <v>74</v>
      </c>
      <c r="AY324" s="244" t="s">
        <v>135</v>
      </c>
    </row>
    <row r="325" s="14" customFormat="1">
      <c r="A325" s="14"/>
      <c r="B325" s="245"/>
      <c r="C325" s="246"/>
      <c r="D325" s="235" t="s">
        <v>142</v>
      </c>
      <c r="E325" s="247" t="s">
        <v>1</v>
      </c>
      <c r="F325" s="248" t="s">
        <v>144</v>
      </c>
      <c r="G325" s="246"/>
      <c r="H325" s="249">
        <v>80</v>
      </c>
      <c r="I325" s="250"/>
      <c r="J325" s="246"/>
      <c r="K325" s="246"/>
      <c r="L325" s="251"/>
      <c r="M325" s="252"/>
      <c r="N325" s="253"/>
      <c r="O325" s="253"/>
      <c r="P325" s="253"/>
      <c r="Q325" s="253"/>
      <c r="R325" s="253"/>
      <c r="S325" s="253"/>
      <c r="T325" s="25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5" t="s">
        <v>142</v>
      </c>
      <c r="AU325" s="255" t="s">
        <v>83</v>
      </c>
      <c r="AV325" s="14" t="s">
        <v>89</v>
      </c>
      <c r="AW325" s="14" t="s">
        <v>31</v>
      </c>
      <c r="AX325" s="14" t="s">
        <v>79</v>
      </c>
      <c r="AY325" s="255" t="s">
        <v>135</v>
      </c>
    </row>
    <row r="326" s="2" customFormat="1" ht="21.75" customHeight="1">
      <c r="A326" s="38"/>
      <c r="B326" s="39"/>
      <c r="C326" s="256" t="s">
        <v>387</v>
      </c>
      <c r="D326" s="256" t="s">
        <v>166</v>
      </c>
      <c r="E326" s="257" t="s">
        <v>741</v>
      </c>
      <c r="F326" s="258" t="s">
        <v>742</v>
      </c>
      <c r="G326" s="259" t="s">
        <v>153</v>
      </c>
      <c r="H326" s="260">
        <v>88</v>
      </c>
      <c r="I326" s="261"/>
      <c r="J326" s="262">
        <f>ROUND(I326*H326,2)</f>
        <v>0</v>
      </c>
      <c r="K326" s="263"/>
      <c r="L326" s="264"/>
      <c r="M326" s="265" t="s">
        <v>1</v>
      </c>
      <c r="N326" s="266" t="s">
        <v>40</v>
      </c>
      <c r="O326" s="91"/>
      <c r="P326" s="229">
        <f>O326*H326</f>
        <v>0</v>
      </c>
      <c r="Q326" s="229">
        <v>0.01</v>
      </c>
      <c r="R326" s="229">
        <f>Q326*H326</f>
        <v>0.88</v>
      </c>
      <c r="S326" s="229">
        <v>0</v>
      </c>
      <c r="T326" s="230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31" t="s">
        <v>169</v>
      </c>
      <c r="AT326" s="231" t="s">
        <v>166</v>
      </c>
      <c r="AU326" s="231" t="s">
        <v>83</v>
      </c>
      <c r="AY326" s="17" t="s">
        <v>135</v>
      </c>
      <c r="BE326" s="232">
        <f>IF(N326="základní",J326,0)</f>
        <v>0</v>
      </c>
      <c r="BF326" s="232">
        <f>IF(N326="snížená",J326,0)</f>
        <v>0</v>
      </c>
      <c r="BG326" s="232">
        <f>IF(N326="zákl. přenesená",J326,0)</f>
        <v>0</v>
      </c>
      <c r="BH326" s="232">
        <f>IF(N326="sníž. přenesená",J326,0)</f>
        <v>0</v>
      </c>
      <c r="BI326" s="232">
        <f>IF(N326="nulová",J326,0)</f>
        <v>0</v>
      </c>
      <c r="BJ326" s="17" t="s">
        <v>83</v>
      </c>
      <c r="BK326" s="232">
        <f>ROUND(I326*H326,2)</f>
        <v>0</v>
      </c>
      <c r="BL326" s="17" t="s">
        <v>89</v>
      </c>
      <c r="BM326" s="231" t="s">
        <v>743</v>
      </c>
    </row>
    <row r="327" s="15" customFormat="1">
      <c r="A327" s="15"/>
      <c r="B327" s="270"/>
      <c r="C327" s="271"/>
      <c r="D327" s="235" t="s">
        <v>142</v>
      </c>
      <c r="E327" s="272" t="s">
        <v>1</v>
      </c>
      <c r="F327" s="273" t="s">
        <v>740</v>
      </c>
      <c r="G327" s="271"/>
      <c r="H327" s="272" t="s">
        <v>1</v>
      </c>
      <c r="I327" s="274"/>
      <c r="J327" s="271"/>
      <c r="K327" s="271"/>
      <c r="L327" s="275"/>
      <c r="M327" s="276"/>
      <c r="N327" s="277"/>
      <c r="O327" s="277"/>
      <c r="P327" s="277"/>
      <c r="Q327" s="277"/>
      <c r="R327" s="277"/>
      <c r="S327" s="277"/>
      <c r="T327" s="278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79" t="s">
        <v>142</v>
      </c>
      <c r="AU327" s="279" t="s">
        <v>83</v>
      </c>
      <c r="AV327" s="15" t="s">
        <v>79</v>
      </c>
      <c r="AW327" s="15" t="s">
        <v>31</v>
      </c>
      <c r="AX327" s="15" t="s">
        <v>74</v>
      </c>
      <c r="AY327" s="279" t="s">
        <v>135</v>
      </c>
    </row>
    <row r="328" s="13" customFormat="1">
      <c r="A328" s="13"/>
      <c r="B328" s="233"/>
      <c r="C328" s="234"/>
      <c r="D328" s="235" t="s">
        <v>142</v>
      </c>
      <c r="E328" s="236" t="s">
        <v>1</v>
      </c>
      <c r="F328" s="237" t="s">
        <v>520</v>
      </c>
      <c r="G328" s="234"/>
      <c r="H328" s="238">
        <v>80</v>
      </c>
      <c r="I328" s="239"/>
      <c r="J328" s="234"/>
      <c r="K328" s="234"/>
      <c r="L328" s="240"/>
      <c r="M328" s="241"/>
      <c r="N328" s="242"/>
      <c r="O328" s="242"/>
      <c r="P328" s="242"/>
      <c r="Q328" s="242"/>
      <c r="R328" s="242"/>
      <c r="S328" s="242"/>
      <c r="T328" s="24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4" t="s">
        <v>142</v>
      </c>
      <c r="AU328" s="244" t="s">
        <v>83</v>
      </c>
      <c r="AV328" s="13" t="s">
        <v>83</v>
      </c>
      <c r="AW328" s="13" t="s">
        <v>31</v>
      </c>
      <c r="AX328" s="13" t="s">
        <v>74</v>
      </c>
      <c r="AY328" s="244" t="s">
        <v>135</v>
      </c>
    </row>
    <row r="329" s="14" customFormat="1">
      <c r="A329" s="14"/>
      <c r="B329" s="245"/>
      <c r="C329" s="246"/>
      <c r="D329" s="235" t="s">
        <v>142</v>
      </c>
      <c r="E329" s="247" t="s">
        <v>1</v>
      </c>
      <c r="F329" s="248" t="s">
        <v>144</v>
      </c>
      <c r="G329" s="246"/>
      <c r="H329" s="249">
        <v>80</v>
      </c>
      <c r="I329" s="250"/>
      <c r="J329" s="246"/>
      <c r="K329" s="246"/>
      <c r="L329" s="251"/>
      <c r="M329" s="252"/>
      <c r="N329" s="253"/>
      <c r="O329" s="253"/>
      <c r="P329" s="253"/>
      <c r="Q329" s="253"/>
      <c r="R329" s="253"/>
      <c r="S329" s="253"/>
      <c r="T329" s="25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5" t="s">
        <v>142</v>
      </c>
      <c r="AU329" s="255" t="s">
        <v>83</v>
      </c>
      <c r="AV329" s="14" t="s">
        <v>89</v>
      </c>
      <c r="AW329" s="14" t="s">
        <v>31</v>
      </c>
      <c r="AX329" s="14" t="s">
        <v>79</v>
      </c>
      <c r="AY329" s="255" t="s">
        <v>135</v>
      </c>
    </row>
    <row r="330" s="13" customFormat="1">
      <c r="A330" s="13"/>
      <c r="B330" s="233"/>
      <c r="C330" s="234"/>
      <c r="D330" s="235" t="s">
        <v>142</v>
      </c>
      <c r="E330" s="234"/>
      <c r="F330" s="237" t="s">
        <v>744</v>
      </c>
      <c r="G330" s="234"/>
      <c r="H330" s="238">
        <v>88</v>
      </c>
      <c r="I330" s="239"/>
      <c r="J330" s="234"/>
      <c r="K330" s="234"/>
      <c r="L330" s="240"/>
      <c r="M330" s="241"/>
      <c r="N330" s="242"/>
      <c r="O330" s="242"/>
      <c r="P330" s="242"/>
      <c r="Q330" s="242"/>
      <c r="R330" s="242"/>
      <c r="S330" s="242"/>
      <c r="T330" s="24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4" t="s">
        <v>142</v>
      </c>
      <c r="AU330" s="244" t="s">
        <v>83</v>
      </c>
      <c r="AV330" s="13" t="s">
        <v>83</v>
      </c>
      <c r="AW330" s="13" t="s">
        <v>4</v>
      </c>
      <c r="AX330" s="13" t="s">
        <v>79</v>
      </c>
      <c r="AY330" s="244" t="s">
        <v>135</v>
      </c>
    </row>
    <row r="331" s="2" customFormat="1" ht="24.15" customHeight="1">
      <c r="A331" s="38"/>
      <c r="B331" s="39"/>
      <c r="C331" s="256" t="s">
        <v>392</v>
      </c>
      <c r="D331" s="256" t="s">
        <v>166</v>
      </c>
      <c r="E331" s="257" t="s">
        <v>745</v>
      </c>
      <c r="F331" s="258" t="s">
        <v>746</v>
      </c>
      <c r="G331" s="259" t="s">
        <v>201</v>
      </c>
      <c r="H331" s="260">
        <v>184.80000000000001</v>
      </c>
      <c r="I331" s="261"/>
      <c r="J331" s="262">
        <f>ROUND(I331*H331,2)</f>
        <v>0</v>
      </c>
      <c r="K331" s="263"/>
      <c r="L331" s="264"/>
      <c r="M331" s="265" t="s">
        <v>1</v>
      </c>
      <c r="N331" s="266" t="s">
        <v>40</v>
      </c>
      <c r="O331" s="91"/>
      <c r="P331" s="229">
        <f>O331*H331</f>
        <v>0</v>
      </c>
      <c r="Q331" s="229">
        <v>0</v>
      </c>
      <c r="R331" s="229">
        <f>Q331*H331</f>
        <v>0</v>
      </c>
      <c r="S331" s="229">
        <v>0</v>
      </c>
      <c r="T331" s="230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31" t="s">
        <v>169</v>
      </c>
      <c r="AT331" s="231" t="s">
        <v>166</v>
      </c>
      <c r="AU331" s="231" t="s">
        <v>83</v>
      </c>
      <c r="AY331" s="17" t="s">
        <v>135</v>
      </c>
      <c r="BE331" s="232">
        <f>IF(N331="základní",J331,0)</f>
        <v>0</v>
      </c>
      <c r="BF331" s="232">
        <f>IF(N331="snížená",J331,0)</f>
        <v>0</v>
      </c>
      <c r="BG331" s="232">
        <f>IF(N331="zákl. přenesená",J331,0)</f>
        <v>0</v>
      </c>
      <c r="BH331" s="232">
        <f>IF(N331="sníž. přenesená",J331,0)</f>
        <v>0</v>
      </c>
      <c r="BI331" s="232">
        <f>IF(N331="nulová",J331,0)</f>
        <v>0</v>
      </c>
      <c r="BJ331" s="17" t="s">
        <v>83</v>
      </c>
      <c r="BK331" s="232">
        <f>ROUND(I331*H331,2)</f>
        <v>0</v>
      </c>
      <c r="BL331" s="17" t="s">
        <v>89</v>
      </c>
      <c r="BM331" s="231" t="s">
        <v>747</v>
      </c>
    </row>
    <row r="332" s="15" customFormat="1">
      <c r="A332" s="15"/>
      <c r="B332" s="270"/>
      <c r="C332" s="271"/>
      <c r="D332" s="235" t="s">
        <v>142</v>
      </c>
      <c r="E332" s="272" t="s">
        <v>1</v>
      </c>
      <c r="F332" s="273" t="s">
        <v>740</v>
      </c>
      <c r="G332" s="271"/>
      <c r="H332" s="272" t="s">
        <v>1</v>
      </c>
      <c r="I332" s="274"/>
      <c r="J332" s="271"/>
      <c r="K332" s="271"/>
      <c r="L332" s="275"/>
      <c r="M332" s="276"/>
      <c r="N332" s="277"/>
      <c r="O332" s="277"/>
      <c r="P332" s="277"/>
      <c r="Q332" s="277"/>
      <c r="R332" s="277"/>
      <c r="S332" s="277"/>
      <c r="T332" s="278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79" t="s">
        <v>142</v>
      </c>
      <c r="AU332" s="279" t="s">
        <v>83</v>
      </c>
      <c r="AV332" s="15" t="s">
        <v>79</v>
      </c>
      <c r="AW332" s="15" t="s">
        <v>31</v>
      </c>
      <c r="AX332" s="15" t="s">
        <v>74</v>
      </c>
      <c r="AY332" s="279" t="s">
        <v>135</v>
      </c>
    </row>
    <row r="333" s="13" customFormat="1">
      <c r="A333" s="13"/>
      <c r="B333" s="233"/>
      <c r="C333" s="234"/>
      <c r="D333" s="235" t="s">
        <v>142</v>
      </c>
      <c r="E333" s="236" t="s">
        <v>1</v>
      </c>
      <c r="F333" s="237" t="s">
        <v>748</v>
      </c>
      <c r="G333" s="234"/>
      <c r="H333" s="238">
        <v>168</v>
      </c>
      <c r="I333" s="239"/>
      <c r="J333" s="234"/>
      <c r="K333" s="234"/>
      <c r="L333" s="240"/>
      <c r="M333" s="241"/>
      <c r="N333" s="242"/>
      <c r="O333" s="242"/>
      <c r="P333" s="242"/>
      <c r="Q333" s="242"/>
      <c r="R333" s="242"/>
      <c r="S333" s="242"/>
      <c r="T333" s="24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4" t="s">
        <v>142</v>
      </c>
      <c r="AU333" s="244" t="s">
        <v>83</v>
      </c>
      <c r="AV333" s="13" t="s">
        <v>83</v>
      </c>
      <c r="AW333" s="13" t="s">
        <v>31</v>
      </c>
      <c r="AX333" s="13" t="s">
        <v>74</v>
      </c>
      <c r="AY333" s="244" t="s">
        <v>135</v>
      </c>
    </row>
    <row r="334" s="14" customFormat="1">
      <c r="A334" s="14"/>
      <c r="B334" s="245"/>
      <c r="C334" s="246"/>
      <c r="D334" s="235" t="s">
        <v>142</v>
      </c>
      <c r="E334" s="247" t="s">
        <v>1</v>
      </c>
      <c r="F334" s="248" t="s">
        <v>144</v>
      </c>
      <c r="G334" s="246"/>
      <c r="H334" s="249">
        <v>168</v>
      </c>
      <c r="I334" s="250"/>
      <c r="J334" s="246"/>
      <c r="K334" s="246"/>
      <c r="L334" s="251"/>
      <c r="M334" s="252"/>
      <c r="N334" s="253"/>
      <c r="O334" s="253"/>
      <c r="P334" s="253"/>
      <c r="Q334" s="253"/>
      <c r="R334" s="253"/>
      <c r="S334" s="253"/>
      <c r="T334" s="25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5" t="s">
        <v>142</v>
      </c>
      <c r="AU334" s="255" t="s">
        <v>83</v>
      </c>
      <c r="AV334" s="14" t="s">
        <v>89</v>
      </c>
      <c r="AW334" s="14" t="s">
        <v>31</v>
      </c>
      <c r="AX334" s="14" t="s">
        <v>79</v>
      </c>
      <c r="AY334" s="255" t="s">
        <v>135</v>
      </c>
    </row>
    <row r="335" s="13" customFormat="1">
      <c r="A335" s="13"/>
      <c r="B335" s="233"/>
      <c r="C335" s="234"/>
      <c r="D335" s="235" t="s">
        <v>142</v>
      </c>
      <c r="E335" s="234"/>
      <c r="F335" s="237" t="s">
        <v>749</v>
      </c>
      <c r="G335" s="234"/>
      <c r="H335" s="238">
        <v>184.80000000000001</v>
      </c>
      <c r="I335" s="239"/>
      <c r="J335" s="234"/>
      <c r="K335" s="234"/>
      <c r="L335" s="240"/>
      <c r="M335" s="241"/>
      <c r="N335" s="242"/>
      <c r="O335" s="242"/>
      <c r="P335" s="242"/>
      <c r="Q335" s="242"/>
      <c r="R335" s="242"/>
      <c r="S335" s="242"/>
      <c r="T335" s="24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4" t="s">
        <v>142</v>
      </c>
      <c r="AU335" s="244" t="s">
        <v>83</v>
      </c>
      <c r="AV335" s="13" t="s">
        <v>83</v>
      </c>
      <c r="AW335" s="13" t="s">
        <v>4</v>
      </c>
      <c r="AX335" s="13" t="s">
        <v>79</v>
      </c>
      <c r="AY335" s="244" t="s">
        <v>135</v>
      </c>
    </row>
    <row r="336" s="2" customFormat="1" ht="24.15" customHeight="1">
      <c r="A336" s="38"/>
      <c r="B336" s="39"/>
      <c r="C336" s="256" t="s">
        <v>396</v>
      </c>
      <c r="D336" s="256" t="s">
        <v>166</v>
      </c>
      <c r="E336" s="257" t="s">
        <v>750</v>
      </c>
      <c r="F336" s="258" t="s">
        <v>751</v>
      </c>
      <c r="G336" s="259" t="s">
        <v>201</v>
      </c>
      <c r="H336" s="260">
        <v>202.40000000000001</v>
      </c>
      <c r="I336" s="261"/>
      <c r="J336" s="262">
        <f>ROUND(I336*H336,2)</f>
        <v>0</v>
      </c>
      <c r="K336" s="263"/>
      <c r="L336" s="264"/>
      <c r="M336" s="265" t="s">
        <v>1</v>
      </c>
      <c r="N336" s="266" t="s">
        <v>40</v>
      </c>
      <c r="O336" s="91"/>
      <c r="P336" s="229">
        <f>O336*H336</f>
        <v>0</v>
      </c>
      <c r="Q336" s="229">
        <v>0</v>
      </c>
      <c r="R336" s="229">
        <f>Q336*H336</f>
        <v>0</v>
      </c>
      <c r="S336" s="229">
        <v>0</v>
      </c>
      <c r="T336" s="230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31" t="s">
        <v>169</v>
      </c>
      <c r="AT336" s="231" t="s">
        <v>166</v>
      </c>
      <c r="AU336" s="231" t="s">
        <v>83</v>
      </c>
      <c r="AY336" s="17" t="s">
        <v>135</v>
      </c>
      <c r="BE336" s="232">
        <f>IF(N336="základní",J336,0)</f>
        <v>0</v>
      </c>
      <c r="BF336" s="232">
        <f>IF(N336="snížená",J336,0)</f>
        <v>0</v>
      </c>
      <c r="BG336" s="232">
        <f>IF(N336="zákl. přenesená",J336,0)</f>
        <v>0</v>
      </c>
      <c r="BH336" s="232">
        <f>IF(N336="sníž. přenesená",J336,0)</f>
        <v>0</v>
      </c>
      <c r="BI336" s="232">
        <f>IF(N336="nulová",J336,0)</f>
        <v>0</v>
      </c>
      <c r="BJ336" s="17" t="s">
        <v>83</v>
      </c>
      <c r="BK336" s="232">
        <f>ROUND(I336*H336,2)</f>
        <v>0</v>
      </c>
      <c r="BL336" s="17" t="s">
        <v>89</v>
      </c>
      <c r="BM336" s="231" t="s">
        <v>752</v>
      </c>
    </row>
    <row r="337" s="15" customFormat="1">
      <c r="A337" s="15"/>
      <c r="B337" s="270"/>
      <c r="C337" s="271"/>
      <c r="D337" s="235" t="s">
        <v>142</v>
      </c>
      <c r="E337" s="272" t="s">
        <v>1</v>
      </c>
      <c r="F337" s="273" t="s">
        <v>740</v>
      </c>
      <c r="G337" s="271"/>
      <c r="H337" s="272" t="s">
        <v>1</v>
      </c>
      <c r="I337" s="274"/>
      <c r="J337" s="271"/>
      <c r="K337" s="271"/>
      <c r="L337" s="275"/>
      <c r="M337" s="276"/>
      <c r="N337" s="277"/>
      <c r="O337" s="277"/>
      <c r="P337" s="277"/>
      <c r="Q337" s="277"/>
      <c r="R337" s="277"/>
      <c r="S337" s="277"/>
      <c r="T337" s="278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79" t="s">
        <v>142</v>
      </c>
      <c r="AU337" s="279" t="s">
        <v>83</v>
      </c>
      <c r="AV337" s="15" t="s">
        <v>79</v>
      </c>
      <c r="AW337" s="15" t="s">
        <v>31</v>
      </c>
      <c r="AX337" s="15" t="s">
        <v>74</v>
      </c>
      <c r="AY337" s="279" t="s">
        <v>135</v>
      </c>
    </row>
    <row r="338" s="13" customFormat="1">
      <c r="A338" s="13"/>
      <c r="B338" s="233"/>
      <c r="C338" s="234"/>
      <c r="D338" s="235" t="s">
        <v>142</v>
      </c>
      <c r="E338" s="236" t="s">
        <v>1</v>
      </c>
      <c r="F338" s="237" t="s">
        <v>753</v>
      </c>
      <c r="G338" s="234"/>
      <c r="H338" s="238">
        <v>184</v>
      </c>
      <c r="I338" s="239"/>
      <c r="J338" s="234"/>
      <c r="K338" s="234"/>
      <c r="L338" s="240"/>
      <c r="M338" s="241"/>
      <c r="N338" s="242"/>
      <c r="O338" s="242"/>
      <c r="P338" s="242"/>
      <c r="Q338" s="242"/>
      <c r="R338" s="242"/>
      <c r="S338" s="242"/>
      <c r="T338" s="24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4" t="s">
        <v>142</v>
      </c>
      <c r="AU338" s="244" t="s">
        <v>83</v>
      </c>
      <c r="AV338" s="13" t="s">
        <v>83</v>
      </c>
      <c r="AW338" s="13" t="s">
        <v>31</v>
      </c>
      <c r="AX338" s="13" t="s">
        <v>74</v>
      </c>
      <c r="AY338" s="244" t="s">
        <v>135</v>
      </c>
    </row>
    <row r="339" s="14" customFormat="1">
      <c r="A339" s="14"/>
      <c r="B339" s="245"/>
      <c r="C339" s="246"/>
      <c r="D339" s="235" t="s">
        <v>142</v>
      </c>
      <c r="E339" s="247" t="s">
        <v>1</v>
      </c>
      <c r="F339" s="248" t="s">
        <v>144</v>
      </c>
      <c r="G339" s="246"/>
      <c r="H339" s="249">
        <v>184</v>
      </c>
      <c r="I339" s="250"/>
      <c r="J339" s="246"/>
      <c r="K339" s="246"/>
      <c r="L339" s="251"/>
      <c r="M339" s="252"/>
      <c r="N339" s="253"/>
      <c r="O339" s="253"/>
      <c r="P339" s="253"/>
      <c r="Q339" s="253"/>
      <c r="R339" s="253"/>
      <c r="S339" s="253"/>
      <c r="T339" s="25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5" t="s">
        <v>142</v>
      </c>
      <c r="AU339" s="255" t="s">
        <v>83</v>
      </c>
      <c r="AV339" s="14" t="s">
        <v>89</v>
      </c>
      <c r="AW339" s="14" t="s">
        <v>31</v>
      </c>
      <c r="AX339" s="14" t="s">
        <v>79</v>
      </c>
      <c r="AY339" s="255" t="s">
        <v>135</v>
      </c>
    </row>
    <row r="340" s="13" customFormat="1">
      <c r="A340" s="13"/>
      <c r="B340" s="233"/>
      <c r="C340" s="234"/>
      <c r="D340" s="235" t="s">
        <v>142</v>
      </c>
      <c r="E340" s="234"/>
      <c r="F340" s="237" t="s">
        <v>754</v>
      </c>
      <c r="G340" s="234"/>
      <c r="H340" s="238">
        <v>202.40000000000001</v>
      </c>
      <c r="I340" s="239"/>
      <c r="J340" s="234"/>
      <c r="K340" s="234"/>
      <c r="L340" s="240"/>
      <c r="M340" s="241"/>
      <c r="N340" s="242"/>
      <c r="O340" s="242"/>
      <c r="P340" s="242"/>
      <c r="Q340" s="242"/>
      <c r="R340" s="242"/>
      <c r="S340" s="242"/>
      <c r="T340" s="24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4" t="s">
        <v>142</v>
      </c>
      <c r="AU340" s="244" t="s">
        <v>83</v>
      </c>
      <c r="AV340" s="13" t="s">
        <v>83</v>
      </c>
      <c r="AW340" s="13" t="s">
        <v>4</v>
      </c>
      <c r="AX340" s="13" t="s">
        <v>79</v>
      </c>
      <c r="AY340" s="244" t="s">
        <v>135</v>
      </c>
    </row>
    <row r="341" s="2" customFormat="1" ht="24.15" customHeight="1">
      <c r="A341" s="38"/>
      <c r="B341" s="39"/>
      <c r="C341" s="256" t="s">
        <v>400</v>
      </c>
      <c r="D341" s="256" t="s">
        <v>166</v>
      </c>
      <c r="E341" s="257" t="s">
        <v>755</v>
      </c>
      <c r="F341" s="258" t="s">
        <v>756</v>
      </c>
      <c r="G341" s="259" t="s">
        <v>201</v>
      </c>
      <c r="H341" s="260">
        <v>84</v>
      </c>
      <c r="I341" s="261"/>
      <c r="J341" s="262">
        <f>ROUND(I341*H341,2)</f>
        <v>0</v>
      </c>
      <c r="K341" s="263"/>
      <c r="L341" s="264"/>
      <c r="M341" s="265" t="s">
        <v>1</v>
      </c>
      <c r="N341" s="266" t="s">
        <v>40</v>
      </c>
      <c r="O341" s="91"/>
      <c r="P341" s="229">
        <f>O341*H341</f>
        <v>0</v>
      </c>
      <c r="Q341" s="229">
        <v>0</v>
      </c>
      <c r="R341" s="229">
        <f>Q341*H341</f>
        <v>0</v>
      </c>
      <c r="S341" s="229">
        <v>0</v>
      </c>
      <c r="T341" s="230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31" t="s">
        <v>169</v>
      </c>
      <c r="AT341" s="231" t="s">
        <v>166</v>
      </c>
      <c r="AU341" s="231" t="s">
        <v>83</v>
      </c>
      <c r="AY341" s="17" t="s">
        <v>135</v>
      </c>
      <c r="BE341" s="232">
        <f>IF(N341="základní",J341,0)</f>
        <v>0</v>
      </c>
      <c r="BF341" s="232">
        <f>IF(N341="snížená",J341,0)</f>
        <v>0</v>
      </c>
      <c r="BG341" s="232">
        <f>IF(N341="zákl. přenesená",J341,0)</f>
        <v>0</v>
      </c>
      <c r="BH341" s="232">
        <f>IF(N341="sníž. přenesená",J341,0)</f>
        <v>0</v>
      </c>
      <c r="BI341" s="232">
        <f>IF(N341="nulová",J341,0)</f>
        <v>0</v>
      </c>
      <c r="BJ341" s="17" t="s">
        <v>83</v>
      </c>
      <c r="BK341" s="232">
        <f>ROUND(I341*H341,2)</f>
        <v>0</v>
      </c>
      <c r="BL341" s="17" t="s">
        <v>89</v>
      </c>
      <c r="BM341" s="231" t="s">
        <v>757</v>
      </c>
    </row>
    <row r="342" s="15" customFormat="1">
      <c r="A342" s="15"/>
      <c r="B342" s="270"/>
      <c r="C342" s="271"/>
      <c r="D342" s="235" t="s">
        <v>142</v>
      </c>
      <c r="E342" s="272" t="s">
        <v>1</v>
      </c>
      <c r="F342" s="273" t="s">
        <v>740</v>
      </c>
      <c r="G342" s="271"/>
      <c r="H342" s="272" t="s">
        <v>1</v>
      </c>
      <c r="I342" s="274"/>
      <c r="J342" s="271"/>
      <c r="K342" s="271"/>
      <c r="L342" s="275"/>
      <c r="M342" s="276"/>
      <c r="N342" s="277"/>
      <c r="O342" s="277"/>
      <c r="P342" s="277"/>
      <c r="Q342" s="277"/>
      <c r="R342" s="277"/>
      <c r="S342" s="277"/>
      <c r="T342" s="278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79" t="s">
        <v>142</v>
      </c>
      <c r="AU342" s="279" t="s">
        <v>83</v>
      </c>
      <c r="AV342" s="15" t="s">
        <v>79</v>
      </c>
      <c r="AW342" s="15" t="s">
        <v>31</v>
      </c>
      <c r="AX342" s="15" t="s">
        <v>74</v>
      </c>
      <c r="AY342" s="279" t="s">
        <v>135</v>
      </c>
    </row>
    <row r="343" s="13" customFormat="1">
      <c r="A343" s="13"/>
      <c r="B343" s="233"/>
      <c r="C343" s="234"/>
      <c r="D343" s="235" t="s">
        <v>142</v>
      </c>
      <c r="E343" s="236" t="s">
        <v>1</v>
      </c>
      <c r="F343" s="237" t="s">
        <v>539</v>
      </c>
      <c r="G343" s="234"/>
      <c r="H343" s="238">
        <v>84</v>
      </c>
      <c r="I343" s="239"/>
      <c r="J343" s="234"/>
      <c r="K343" s="234"/>
      <c r="L343" s="240"/>
      <c r="M343" s="241"/>
      <c r="N343" s="242"/>
      <c r="O343" s="242"/>
      <c r="P343" s="242"/>
      <c r="Q343" s="242"/>
      <c r="R343" s="242"/>
      <c r="S343" s="242"/>
      <c r="T343" s="24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4" t="s">
        <v>142</v>
      </c>
      <c r="AU343" s="244" t="s">
        <v>83</v>
      </c>
      <c r="AV343" s="13" t="s">
        <v>83</v>
      </c>
      <c r="AW343" s="13" t="s">
        <v>31</v>
      </c>
      <c r="AX343" s="13" t="s">
        <v>74</v>
      </c>
      <c r="AY343" s="244" t="s">
        <v>135</v>
      </c>
    </row>
    <row r="344" s="14" customFormat="1">
      <c r="A344" s="14"/>
      <c r="B344" s="245"/>
      <c r="C344" s="246"/>
      <c r="D344" s="235" t="s">
        <v>142</v>
      </c>
      <c r="E344" s="247" t="s">
        <v>1</v>
      </c>
      <c r="F344" s="248" t="s">
        <v>144</v>
      </c>
      <c r="G344" s="246"/>
      <c r="H344" s="249">
        <v>84</v>
      </c>
      <c r="I344" s="250"/>
      <c r="J344" s="246"/>
      <c r="K344" s="246"/>
      <c r="L344" s="251"/>
      <c r="M344" s="252"/>
      <c r="N344" s="253"/>
      <c r="O344" s="253"/>
      <c r="P344" s="253"/>
      <c r="Q344" s="253"/>
      <c r="R344" s="253"/>
      <c r="S344" s="253"/>
      <c r="T344" s="25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5" t="s">
        <v>142</v>
      </c>
      <c r="AU344" s="255" t="s">
        <v>83</v>
      </c>
      <c r="AV344" s="14" t="s">
        <v>89</v>
      </c>
      <c r="AW344" s="14" t="s">
        <v>31</v>
      </c>
      <c r="AX344" s="14" t="s">
        <v>79</v>
      </c>
      <c r="AY344" s="255" t="s">
        <v>135</v>
      </c>
    </row>
    <row r="345" s="2" customFormat="1" ht="16.5" customHeight="1">
      <c r="A345" s="38"/>
      <c r="B345" s="39"/>
      <c r="C345" s="256" t="s">
        <v>404</v>
      </c>
      <c r="D345" s="256" t="s">
        <v>166</v>
      </c>
      <c r="E345" s="257" t="s">
        <v>758</v>
      </c>
      <c r="F345" s="258" t="s">
        <v>759</v>
      </c>
      <c r="G345" s="259" t="s">
        <v>201</v>
      </c>
      <c r="H345" s="260">
        <v>68</v>
      </c>
      <c r="I345" s="261"/>
      <c r="J345" s="262">
        <f>ROUND(I345*H345,2)</f>
        <v>0</v>
      </c>
      <c r="K345" s="263"/>
      <c r="L345" s="264"/>
      <c r="M345" s="265" t="s">
        <v>1</v>
      </c>
      <c r="N345" s="266" t="s">
        <v>40</v>
      </c>
      <c r="O345" s="91"/>
      <c r="P345" s="229">
        <f>O345*H345</f>
        <v>0</v>
      </c>
      <c r="Q345" s="229">
        <v>0</v>
      </c>
      <c r="R345" s="229">
        <f>Q345*H345</f>
        <v>0</v>
      </c>
      <c r="S345" s="229">
        <v>0</v>
      </c>
      <c r="T345" s="230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31" t="s">
        <v>169</v>
      </c>
      <c r="AT345" s="231" t="s">
        <v>166</v>
      </c>
      <c r="AU345" s="231" t="s">
        <v>83</v>
      </c>
      <c r="AY345" s="17" t="s">
        <v>135</v>
      </c>
      <c r="BE345" s="232">
        <f>IF(N345="základní",J345,0)</f>
        <v>0</v>
      </c>
      <c r="BF345" s="232">
        <f>IF(N345="snížená",J345,0)</f>
        <v>0</v>
      </c>
      <c r="BG345" s="232">
        <f>IF(N345="zákl. přenesená",J345,0)</f>
        <v>0</v>
      </c>
      <c r="BH345" s="232">
        <f>IF(N345="sníž. přenesená",J345,0)</f>
        <v>0</v>
      </c>
      <c r="BI345" s="232">
        <f>IF(N345="nulová",J345,0)</f>
        <v>0</v>
      </c>
      <c r="BJ345" s="17" t="s">
        <v>83</v>
      </c>
      <c r="BK345" s="232">
        <f>ROUND(I345*H345,2)</f>
        <v>0</v>
      </c>
      <c r="BL345" s="17" t="s">
        <v>89</v>
      </c>
      <c r="BM345" s="231" t="s">
        <v>760</v>
      </c>
    </row>
    <row r="346" s="15" customFormat="1">
      <c r="A346" s="15"/>
      <c r="B346" s="270"/>
      <c r="C346" s="271"/>
      <c r="D346" s="235" t="s">
        <v>142</v>
      </c>
      <c r="E346" s="272" t="s">
        <v>1</v>
      </c>
      <c r="F346" s="273" t="s">
        <v>740</v>
      </c>
      <c r="G346" s="271"/>
      <c r="H346" s="272" t="s">
        <v>1</v>
      </c>
      <c r="I346" s="274"/>
      <c r="J346" s="271"/>
      <c r="K346" s="271"/>
      <c r="L346" s="275"/>
      <c r="M346" s="276"/>
      <c r="N346" s="277"/>
      <c r="O346" s="277"/>
      <c r="P346" s="277"/>
      <c r="Q346" s="277"/>
      <c r="R346" s="277"/>
      <c r="S346" s="277"/>
      <c r="T346" s="278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79" t="s">
        <v>142</v>
      </c>
      <c r="AU346" s="279" t="s">
        <v>83</v>
      </c>
      <c r="AV346" s="15" t="s">
        <v>79</v>
      </c>
      <c r="AW346" s="15" t="s">
        <v>31</v>
      </c>
      <c r="AX346" s="15" t="s">
        <v>74</v>
      </c>
      <c r="AY346" s="279" t="s">
        <v>135</v>
      </c>
    </row>
    <row r="347" s="13" customFormat="1">
      <c r="A347" s="13"/>
      <c r="B347" s="233"/>
      <c r="C347" s="234"/>
      <c r="D347" s="235" t="s">
        <v>142</v>
      </c>
      <c r="E347" s="236" t="s">
        <v>1</v>
      </c>
      <c r="F347" s="237" t="s">
        <v>459</v>
      </c>
      <c r="G347" s="234"/>
      <c r="H347" s="238">
        <v>68</v>
      </c>
      <c r="I347" s="239"/>
      <c r="J347" s="234"/>
      <c r="K347" s="234"/>
      <c r="L347" s="240"/>
      <c r="M347" s="241"/>
      <c r="N347" s="242"/>
      <c r="O347" s="242"/>
      <c r="P347" s="242"/>
      <c r="Q347" s="242"/>
      <c r="R347" s="242"/>
      <c r="S347" s="242"/>
      <c r="T347" s="24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4" t="s">
        <v>142</v>
      </c>
      <c r="AU347" s="244" t="s">
        <v>83</v>
      </c>
      <c r="AV347" s="13" t="s">
        <v>83</v>
      </c>
      <c r="AW347" s="13" t="s">
        <v>31</v>
      </c>
      <c r="AX347" s="13" t="s">
        <v>74</v>
      </c>
      <c r="AY347" s="244" t="s">
        <v>135</v>
      </c>
    </row>
    <row r="348" s="14" customFormat="1">
      <c r="A348" s="14"/>
      <c r="B348" s="245"/>
      <c r="C348" s="246"/>
      <c r="D348" s="235" t="s">
        <v>142</v>
      </c>
      <c r="E348" s="247" t="s">
        <v>1</v>
      </c>
      <c r="F348" s="248" t="s">
        <v>144</v>
      </c>
      <c r="G348" s="246"/>
      <c r="H348" s="249">
        <v>68</v>
      </c>
      <c r="I348" s="250"/>
      <c r="J348" s="246"/>
      <c r="K348" s="246"/>
      <c r="L348" s="251"/>
      <c r="M348" s="252"/>
      <c r="N348" s="253"/>
      <c r="O348" s="253"/>
      <c r="P348" s="253"/>
      <c r="Q348" s="253"/>
      <c r="R348" s="253"/>
      <c r="S348" s="253"/>
      <c r="T348" s="25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5" t="s">
        <v>142</v>
      </c>
      <c r="AU348" s="255" t="s">
        <v>83</v>
      </c>
      <c r="AV348" s="14" t="s">
        <v>89</v>
      </c>
      <c r="AW348" s="14" t="s">
        <v>31</v>
      </c>
      <c r="AX348" s="14" t="s">
        <v>79</v>
      </c>
      <c r="AY348" s="255" t="s">
        <v>135</v>
      </c>
    </row>
    <row r="349" s="2" customFormat="1" ht="16.5" customHeight="1">
      <c r="A349" s="38"/>
      <c r="B349" s="39"/>
      <c r="C349" s="256" t="s">
        <v>408</v>
      </c>
      <c r="D349" s="256" t="s">
        <v>166</v>
      </c>
      <c r="E349" s="257" t="s">
        <v>761</v>
      </c>
      <c r="F349" s="258" t="s">
        <v>762</v>
      </c>
      <c r="G349" s="259" t="s">
        <v>201</v>
      </c>
      <c r="H349" s="260">
        <v>68</v>
      </c>
      <c r="I349" s="261"/>
      <c r="J349" s="262">
        <f>ROUND(I349*H349,2)</f>
        <v>0</v>
      </c>
      <c r="K349" s="263"/>
      <c r="L349" s="264"/>
      <c r="M349" s="265" t="s">
        <v>1</v>
      </c>
      <c r="N349" s="266" t="s">
        <v>40</v>
      </c>
      <c r="O349" s="91"/>
      <c r="P349" s="229">
        <f>O349*H349</f>
        <v>0</v>
      </c>
      <c r="Q349" s="229">
        <v>0</v>
      </c>
      <c r="R349" s="229">
        <f>Q349*H349</f>
        <v>0</v>
      </c>
      <c r="S349" s="229">
        <v>0</v>
      </c>
      <c r="T349" s="230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31" t="s">
        <v>169</v>
      </c>
      <c r="AT349" s="231" t="s">
        <v>166</v>
      </c>
      <c r="AU349" s="231" t="s">
        <v>83</v>
      </c>
      <c r="AY349" s="17" t="s">
        <v>135</v>
      </c>
      <c r="BE349" s="232">
        <f>IF(N349="základní",J349,0)</f>
        <v>0</v>
      </c>
      <c r="BF349" s="232">
        <f>IF(N349="snížená",J349,0)</f>
        <v>0</v>
      </c>
      <c r="BG349" s="232">
        <f>IF(N349="zákl. přenesená",J349,0)</f>
        <v>0</v>
      </c>
      <c r="BH349" s="232">
        <f>IF(N349="sníž. přenesená",J349,0)</f>
        <v>0</v>
      </c>
      <c r="BI349" s="232">
        <f>IF(N349="nulová",J349,0)</f>
        <v>0</v>
      </c>
      <c r="BJ349" s="17" t="s">
        <v>83</v>
      </c>
      <c r="BK349" s="232">
        <f>ROUND(I349*H349,2)</f>
        <v>0</v>
      </c>
      <c r="BL349" s="17" t="s">
        <v>89</v>
      </c>
      <c r="BM349" s="231" t="s">
        <v>763</v>
      </c>
    </row>
    <row r="350" s="15" customFormat="1">
      <c r="A350" s="15"/>
      <c r="B350" s="270"/>
      <c r="C350" s="271"/>
      <c r="D350" s="235" t="s">
        <v>142</v>
      </c>
      <c r="E350" s="272" t="s">
        <v>1</v>
      </c>
      <c r="F350" s="273" t="s">
        <v>740</v>
      </c>
      <c r="G350" s="271"/>
      <c r="H350" s="272" t="s">
        <v>1</v>
      </c>
      <c r="I350" s="274"/>
      <c r="J350" s="271"/>
      <c r="K350" s="271"/>
      <c r="L350" s="275"/>
      <c r="M350" s="276"/>
      <c r="N350" s="277"/>
      <c r="O350" s="277"/>
      <c r="P350" s="277"/>
      <c r="Q350" s="277"/>
      <c r="R350" s="277"/>
      <c r="S350" s="277"/>
      <c r="T350" s="278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79" t="s">
        <v>142</v>
      </c>
      <c r="AU350" s="279" t="s">
        <v>83</v>
      </c>
      <c r="AV350" s="15" t="s">
        <v>79</v>
      </c>
      <c r="AW350" s="15" t="s">
        <v>31</v>
      </c>
      <c r="AX350" s="15" t="s">
        <v>74</v>
      </c>
      <c r="AY350" s="279" t="s">
        <v>135</v>
      </c>
    </row>
    <row r="351" s="13" customFormat="1">
      <c r="A351" s="13"/>
      <c r="B351" s="233"/>
      <c r="C351" s="234"/>
      <c r="D351" s="235" t="s">
        <v>142</v>
      </c>
      <c r="E351" s="236" t="s">
        <v>1</v>
      </c>
      <c r="F351" s="237" t="s">
        <v>459</v>
      </c>
      <c r="G351" s="234"/>
      <c r="H351" s="238">
        <v>68</v>
      </c>
      <c r="I351" s="239"/>
      <c r="J351" s="234"/>
      <c r="K351" s="234"/>
      <c r="L351" s="240"/>
      <c r="M351" s="241"/>
      <c r="N351" s="242"/>
      <c r="O351" s="242"/>
      <c r="P351" s="242"/>
      <c r="Q351" s="242"/>
      <c r="R351" s="242"/>
      <c r="S351" s="242"/>
      <c r="T351" s="24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4" t="s">
        <v>142</v>
      </c>
      <c r="AU351" s="244" t="s">
        <v>83</v>
      </c>
      <c r="AV351" s="13" t="s">
        <v>83</v>
      </c>
      <c r="AW351" s="13" t="s">
        <v>31</v>
      </c>
      <c r="AX351" s="13" t="s">
        <v>74</v>
      </c>
      <c r="AY351" s="244" t="s">
        <v>135</v>
      </c>
    </row>
    <row r="352" s="14" customFormat="1">
      <c r="A352" s="14"/>
      <c r="B352" s="245"/>
      <c r="C352" s="246"/>
      <c r="D352" s="235" t="s">
        <v>142</v>
      </c>
      <c r="E352" s="247" t="s">
        <v>1</v>
      </c>
      <c r="F352" s="248" t="s">
        <v>144</v>
      </c>
      <c r="G352" s="246"/>
      <c r="H352" s="249">
        <v>68</v>
      </c>
      <c r="I352" s="250"/>
      <c r="J352" s="246"/>
      <c r="K352" s="246"/>
      <c r="L352" s="251"/>
      <c r="M352" s="252"/>
      <c r="N352" s="253"/>
      <c r="O352" s="253"/>
      <c r="P352" s="253"/>
      <c r="Q352" s="253"/>
      <c r="R352" s="253"/>
      <c r="S352" s="253"/>
      <c r="T352" s="25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5" t="s">
        <v>142</v>
      </c>
      <c r="AU352" s="255" t="s">
        <v>83</v>
      </c>
      <c r="AV352" s="14" t="s">
        <v>89</v>
      </c>
      <c r="AW352" s="14" t="s">
        <v>31</v>
      </c>
      <c r="AX352" s="14" t="s">
        <v>79</v>
      </c>
      <c r="AY352" s="255" t="s">
        <v>135</v>
      </c>
    </row>
    <row r="353" s="2" customFormat="1" ht="16.5" customHeight="1">
      <c r="A353" s="38"/>
      <c r="B353" s="39"/>
      <c r="C353" s="256" t="s">
        <v>412</v>
      </c>
      <c r="D353" s="256" t="s">
        <v>166</v>
      </c>
      <c r="E353" s="257" t="s">
        <v>764</v>
      </c>
      <c r="F353" s="258" t="s">
        <v>765</v>
      </c>
      <c r="G353" s="259" t="s">
        <v>201</v>
      </c>
      <c r="H353" s="260">
        <v>389.39999999999998</v>
      </c>
      <c r="I353" s="261"/>
      <c r="J353" s="262">
        <f>ROUND(I353*H353,2)</f>
        <v>0</v>
      </c>
      <c r="K353" s="263"/>
      <c r="L353" s="264"/>
      <c r="M353" s="265" t="s">
        <v>1</v>
      </c>
      <c r="N353" s="266" t="s">
        <v>40</v>
      </c>
      <c r="O353" s="91"/>
      <c r="P353" s="229">
        <f>O353*H353</f>
        <v>0</v>
      </c>
      <c r="Q353" s="229">
        <v>2.0000000000000002E-05</v>
      </c>
      <c r="R353" s="229">
        <f>Q353*H353</f>
        <v>0.0077879999999999998</v>
      </c>
      <c r="S353" s="229">
        <v>0</v>
      </c>
      <c r="T353" s="230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31" t="s">
        <v>169</v>
      </c>
      <c r="AT353" s="231" t="s">
        <v>166</v>
      </c>
      <c r="AU353" s="231" t="s">
        <v>83</v>
      </c>
      <c r="AY353" s="17" t="s">
        <v>135</v>
      </c>
      <c r="BE353" s="232">
        <f>IF(N353="základní",J353,0)</f>
        <v>0</v>
      </c>
      <c r="BF353" s="232">
        <f>IF(N353="snížená",J353,0)</f>
        <v>0</v>
      </c>
      <c r="BG353" s="232">
        <f>IF(N353="zákl. přenesená",J353,0)</f>
        <v>0</v>
      </c>
      <c r="BH353" s="232">
        <f>IF(N353="sníž. přenesená",J353,0)</f>
        <v>0</v>
      </c>
      <c r="BI353" s="232">
        <f>IF(N353="nulová",J353,0)</f>
        <v>0</v>
      </c>
      <c r="BJ353" s="17" t="s">
        <v>83</v>
      </c>
      <c r="BK353" s="232">
        <f>ROUND(I353*H353,2)</f>
        <v>0</v>
      </c>
      <c r="BL353" s="17" t="s">
        <v>89</v>
      </c>
      <c r="BM353" s="231" t="s">
        <v>766</v>
      </c>
    </row>
    <row r="354" s="15" customFormat="1">
      <c r="A354" s="15"/>
      <c r="B354" s="270"/>
      <c r="C354" s="271"/>
      <c r="D354" s="235" t="s">
        <v>142</v>
      </c>
      <c r="E354" s="272" t="s">
        <v>1</v>
      </c>
      <c r="F354" s="273" t="s">
        <v>740</v>
      </c>
      <c r="G354" s="271"/>
      <c r="H354" s="272" t="s">
        <v>1</v>
      </c>
      <c r="I354" s="274"/>
      <c r="J354" s="271"/>
      <c r="K354" s="271"/>
      <c r="L354" s="275"/>
      <c r="M354" s="276"/>
      <c r="N354" s="277"/>
      <c r="O354" s="277"/>
      <c r="P354" s="277"/>
      <c r="Q354" s="277"/>
      <c r="R354" s="277"/>
      <c r="S354" s="277"/>
      <c r="T354" s="278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79" t="s">
        <v>142</v>
      </c>
      <c r="AU354" s="279" t="s">
        <v>83</v>
      </c>
      <c r="AV354" s="15" t="s">
        <v>79</v>
      </c>
      <c r="AW354" s="15" t="s">
        <v>31</v>
      </c>
      <c r="AX354" s="15" t="s">
        <v>74</v>
      </c>
      <c r="AY354" s="279" t="s">
        <v>135</v>
      </c>
    </row>
    <row r="355" s="13" customFormat="1">
      <c r="A355" s="13"/>
      <c r="B355" s="233"/>
      <c r="C355" s="234"/>
      <c r="D355" s="235" t="s">
        <v>142</v>
      </c>
      <c r="E355" s="236" t="s">
        <v>1</v>
      </c>
      <c r="F355" s="237" t="s">
        <v>767</v>
      </c>
      <c r="G355" s="234"/>
      <c r="H355" s="238">
        <v>354</v>
      </c>
      <c r="I355" s="239"/>
      <c r="J355" s="234"/>
      <c r="K355" s="234"/>
      <c r="L355" s="240"/>
      <c r="M355" s="241"/>
      <c r="N355" s="242"/>
      <c r="O355" s="242"/>
      <c r="P355" s="242"/>
      <c r="Q355" s="242"/>
      <c r="R355" s="242"/>
      <c r="S355" s="242"/>
      <c r="T355" s="24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4" t="s">
        <v>142</v>
      </c>
      <c r="AU355" s="244" t="s">
        <v>83</v>
      </c>
      <c r="AV355" s="13" t="s">
        <v>83</v>
      </c>
      <c r="AW355" s="13" t="s">
        <v>31</v>
      </c>
      <c r="AX355" s="13" t="s">
        <v>74</v>
      </c>
      <c r="AY355" s="244" t="s">
        <v>135</v>
      </c>
    </row>
    <row r="356" s="14" customFormat="1">
      <c r="A356" s="14"/>
      <c r="B356" s="245"/>
      <c r="C356" s="246"/>
      <c r="D356" s="235" t="s">
        <v>142</v>
      </c>
      <c r="E356" s="247" t="s">
        <v>1</v>
      </c>
      <c r="F356" s="248" t="s">
        <v>144</v>
      </c>
      <c r="G356" s="246"/>
      <c r="H356" s="249">
        <v>354</v>
      </c>
      <c r="I356" s="250"/>
      <c r="J356" s="246"/>
      <c r="K356" s="246"/>
      <c r="L356" s="251"/>
      <c r="M356" s="252"/>
      <c r="N356" s="253"/>
      <c r="O356" s="253"/>
      <c r="P356" s="253"/>
      <c r="Q356" s="253"/>
      <c r="R356" s="253"/>
      <c r="S356" s="253"/>
      <c r="T356" s="25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5" t="s">
        <v>142</v>
      </c>
      <c r="AU356" s="255" t="s">
        <v>83</v>
      </c>
      <c r="AV356" s="14" t="s">
        <v>89</v>
      </c>
      <c r="AW356" s="14" t="s">
        <v>31</v>
      </c>
      <c r="AX356" s="14" t="s">
        <v>79</v>
      </c>
      <c r="AY356" s="255" t="s">
        <v>135</v>
      </c>
    </row>
    <row r="357" s="13" customFormat="1">
      <c r="A357" s="13"/>
      <c r="B357" s="233"/>
      <c r="C357" s="234"/>
      <c r="D357" s="235" t="s">
        <v>142</v>
      </c>
      <c r="E357" s="234"/>
      <c r="F357" s="237" t="s">
        <v>768</v>
      </c>
      <c r="G357" s="234"/>
      <c r="H357" s="238">
        <v>389.39999999999998</v>
      </c>
      <c r="I357" s="239"/>
      <c r="J357" s="234"/>
      <c r="K357" s="234"/>
      <c r="L357" s="240"/>
      <c r="M357" s="241"/>
      <c r="N357" s="242"/>
      <c r="O357" s="242"/>
      <c r="P357" s="242"/>
      <c r="Q357" s="242"/>
      <c r="R357" s="242"/>
      <c r="S357" s="242"/>
      <c r="T357" s="24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4" t="s">
        <v>142</v>
      </c>
      <c r="AU357" s="244" t="s">
        <v>83</v>
      </c>
      <c r="AV357" s="13" t="s">
        <v>83</v>
      </c>
      <c r="AW357" s="13" t="s">
        <v>4</v>
      </c>
      <c r="AX357" s="13" t="s">
        <v>79</v>
      </c>
      <c r="AY357" s="244" t="s">
        <v>135</v>
      </c>
    </row>
    <row r="358" s="2" customFormat="1" ht="16.5" customHeight="1">
      <c r="A358" s="38"/>
      <c r="B358" s="39"/>
      <c r="C358" s="256" t="s">
        <v>416</v>
      </c>
      <c r="D358" s="256" t="s">
        <v>166</v>
      </c>
      <c r="E358" s="257" t="s">
        <v>769</v>
      </c>
      <c r="F358" s="258" t="s">
        <v>770</v>
      </c>
      <c r="G358" s="259" t="s">
        <v>201</v>
      </c>
      <c r="H358" s="260">
        <v>7.7000000000000002</v>
      </c>
      <c r="I358" s="261"/>
      <c r="J358" s="262">
        <f>ROUND(I358*H358,2)</f>
        <v>0</v>
      </c>
      <c r="K358" s="263"/>
      <c r="L358" s="264"/>
      <c r="M358" s="265" t="s">
        <v>1</v>
      </c>
      <c r="N358" s="266" t="s">
        <v>40</v>
      </c>
      <c r="O358" s="91"/>
      <c r="P358" s="229">
        <f>O358*H358</f>
        <v>0</v>
      </c>
      <c r="Q358" s="229">
        <v>0</v>
      </c>
      <c r="R358" s="229">
        <f>Q358*H358</f>
        <v>0</v>
      </c>
      <c r="S358" s="229">
        <v>0</v>
      </c>
      <c r="T358" s="230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31" t="s">
        <v>169</v>
      </c>
      <c r="AT358" s="231" t="s">
        <v>166</v>
      </c>
      <c r="AU358" s="231" t="s">
        <v>83</v>
      </c>
      <c r="AY358" s="17" t="s">
        <v>135</v>
      </c>
      <c r="BE358" s="232">
        <f>IF(N358="základní",J358,0)</f>
        <v>0</v>
      </c>
      <c r="BF358" s="232">
        <f>IF(N358="snížená",J358,0)</f>
        <v>0</v>
      </c>
      <c r="BG358" s="232">
        <f>IF(N358="zákl. přenesená",J358,0)</f>
        <v>0</v>
      </c>
      <c r="BH358" s="232">
        <f>IF(N358="sníž. přenesená",J358,0)</f>
        <v>0</v>
      </c>
      <c r="BI358" s="232">
        <f>IF(N358="nulová",J358,0)</f>
        <v>0</v>
      </c>
      <c r="BJ358" s="17" t="s">
        <v>83</v>
      </c>
      <c r="BK358" s="232">
        <f>ROUND(I358*H358,2)</f>
        <v>0</v>
      </c>
      <c r="BL358" s="17" t="s">
        <v>89</v>
      </c>
      <c r="BM358" s="231" t="s">
        <v>771</v>
      </c>
    </row>
    <row r="359" s="15" customFormat="1">
      <c r="A359" s="15"/>
      <c r="B359" s="270"/>
      <c r="C359" s="271"/>
      <c r="D359" s="235" t="s">
        <v>142</v>
      </c>
      <c r="E359" s="272" t="s">
        <v>1</v>
      </c>
      <c r="F359" s="273" t="s">
        <v>740</v>
      </c>
      <c r="G359" s="271"/>
      <c r="H359" s="272" t="s">
        <v>1</v>
      </c>
      <c r="I359" s="274"/>
      <c r="J359" s="271"/>
      <c r="K359" s="271"/>
      <c r="L359" s="275"/>
      <c r="M359" s="276"/>
      <c r="N359" s="277"/>
      <c r="O359" s="277"/>
      <c r="P359" s="277"/>
      <c r="Q359" s="277"/>
      <c r="R359" s="277"/>
      <c r="S359" s="277"/>
      <c r="T359" s="278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79" t="s">
        <v>142</v>
      </c>
      <c r="AU359" s="279" t="s">
        <v>83</v>
      </c>
      <c r="AV359" s="15" t="s">
        <v>79</v>
      </c>
      <c r="AW359" s="15" t="s">
        <v>31</v>
      </c>
      <c r="AX359" s="15" t="s">
        <v>74</v>
      </c>
      <c r="AY359" s="279" t="s">
        <v>135</v>
      </c>
    </row>
    <row r="360" s="13" customFormat="1">
      <c r="A360" s="13"/>
      <c r="B360" s="233"/>
      <c r="C360" s="234"/>
      <c r="D360" s="235" t="s">
        <v>142</v>
      </c>
      <c r="E360" s="236" t="s">
        <v>1</v>
      </c>
      <c r="F360" s="237" t="s">
        <v>172</v>
      </c>
      <c r="G360" s="234"/>
      <c r="H360" s="238">
        <v>7</v>
      </c>
      <c r="I360" s="239"/>
      <c r="J360" s="234"/>
      <c r="K360" s="234"/>
      <c r="L360" s="240"/>
      <c r="M360" s="241"/>
      <c r="N360" s="242"/>
      <c r="O360" s="242"/>
      <c r="P360" s="242"/>
      <c r="Q360" s="242"/>
      <c r="R360" s="242"/>
      <c r="S360" s="242"/>
      <c r="T360" s="24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4" t="s">
        <v>142</v>
      </c>
      <c r="AU360" s="244" t="s">
        <v>83</v>
      </c>
      <c r="AV360" s="13" t="s">
        <v>83</v>
      </c>
      <c r="AW360" s="13" t="s">
        <v>31</v>
      </c>
      <c r="AX360" s="13" t="s">
        <v>74</v>
      </c>
      <c r="AY360" s="244" t="s">
        <v>135</v>
      </c>
    </row>
    <row r="361" s="14" customFormat="1">
      <c r="A361" s="14"/>
      <c r="B361" s="245"/>
      <c r="C361" s="246"/>
      <c r="D361" s="235" t="s">
        <v>142</v>
      </c>
      <c r="E361" s="247" t="s">
        <v>1</v>
      </c>
      <c r="F361" s="248" t="s">
        <v>144</v>
      </c>
      <c r="G361" s="246"/>
      <c r="H361" s="249">
        <v>7</v>
      </c>
      <c r="I361" s="250"/>
      <c r="J361" s="246"/>
      <c r="K361" s="246"/>
      <c r="L361" s="251"/>
      <c r="M361" s="252"/>
      <c r="N361" s="253"/>
      <c r="O361" s="253"/>
      <c r="P361" s="253"/>
      <c r="Q361" s="253"/>
      <c r="R361" s="253"/>
      <c r="S361" s="253"/>
      <c r="T361" s="25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5" t="s">
        <v>142</v>
      </c>
      <c r="AU361" s="255" t="s">
        <v>83</v>
      </c>
      <c r="AV361" s="14" t="s">
        <v>89</v>
      </c>
      <c r="AW361" s="14" t="s">
        <v>31</v>
      </c>
      <c r="AX361" s="14" t="s">
        <v>79</v>
      </c>
      <c r="AY361" s="255" t="s">
        <v>135</v>
      </c>
    </row>
    <row r="362" s="13" customFormat="1">
      <c r="A362" s="13"/>
      <c r="B362" s="233"/>
      <c r="C362" s="234"/>
      <c r="D362" s="235" t="s">
        <v>142</v>
      </c>
      <c r="E362" s="234"/>
      <c r="F362" s="237" t="s">
        <v>772</v>
      </c>
      <c r="G362" s="234"/>
      <c r="H362" s="238">
        <v>7.7000000000000002</v>
      </c>
      <c r="I362" s="239"/>
      <c r="J362" s="234"/>
      <c r="K362" s="234"/>
      <c r="L362" s="240"/>
      <c r="M362" s="241"/>
      <c r="N362" s="242"/>
      <c r="O362" s="242"/>
      <c r="P362" s="242"/>
      <c r="Q362" s="242"/>
      <c r="R362" s="242"/>
      <c r="S362" s="242"/>
      <c r="T362" s="24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4" t="s">
        <v>142</v>
      </c>
      <c r="AU362" s="244" t="s">
        <v>83</v>
      </c>
      <c r="AV362" s="13" t="s">
        <v>83</v>
      </c>
      <c r="AW362" s="13" t="s">
        <v>4</v>
      </c>
      <c r="AX362" s="13" t="s">
        <v>79</v>
      </c>
      <c r="AY362" s="244" t="s">
        <v>135</v>
      </c>
    </row>
    <row r="363" s="2" customFormat="1" ht="37.8" customHeight="1">
      <c r="A363" s="38"/>
      <c r="B363" s="39"/>
      <c r="C363" s="219" t="s">
        <v>420</v>
      </c>
      <c r="D363" s="219" t="s">
        <v>137</v>
      </c>
      <c r="E363" s="220" t="s">
        <v>773</v>
      </c>
      <c r="F363" s="221" t="s">
        <v>774</v>
      </c>
      <c r="G363" s="222" t="s">
        <v>201</v>
      </c>
      <c r="H363" s="223">
        <v>2</v>
      </c>
      <c r="I363" s="224"/>
      <c r="J363" s="225">
        <f>ROUND(I363*H363,2)</f>
        <v>0</v>
      </c>
      <c r="K363" s="226"/>
      <c r="L363" s="44"/>
      <c r="M363" s="227" t="s">
        <v>1</v>
      </c>
      <c r="N363" s="228" t="s">
        <v>40</v>
      </c>
      <c r="O363" s="91"/>
      <c r="P363" s="229">
        <f>O363*H363</f>
        <v>0</v>
      </c>
      <c r="Q363" s="229">
        <v>0.001</v>
      </c>
      <c r="R363" s="229">
        <f>Q363*H363</f>
        <v>0.002</v>
      </c>
      <c r="S363" s="229">
        <v>0</v>
      </c>
      <c r="T363" s="230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31" t="s">
        <v>220</v>
      </c>
      <c r="AT363" s="231" t="s">
        <v>137</v>
      </c>
      <c r="AU363" s="231" t="s">
        <v>83</v>
      </c>
      <c r="AY363" s="17" t="s">
        <v>135</v>
      </c>
      <c r="BE363" s="232">
        <f>IF(N363="základní",J363,0)</f>
        <v>0</v>
      </c>
      <c r="BF363" s="232">
        <f>IF(N363="snížená",J363,0)</f>
        <v>0</v>
      </c>
      <c r="BG363" s="232">
        <f>IF(N363="zákl. přenesená",J363,0)</f>
        <v>0</v>
      </c>
      <c r="BH363" s="232">
        <f>IF(N363="sníž. přenesená",J363,0)</f>
        <v>0</v>
      </c>
      <c r="BI363" s="232">
        <f>IF(N363="nulová",J363,0)</f>
        <v>0</v>
      </c>
      <c r="BJ363" s="17" t="s">
        <v>83</v>
      </c>
      <c r="BK363" s="232">
        <f>ROUND(I363*H363,2)</f>
        <v>0</v>
      </c>
      <c r="BL363" s="17" t="s">
        <v>220</v>
      </c>
      <c r="BM363" s="231" t="s">
        <v>775</v>
      </c>
    </row>
    <row r="364" s="13" customFormat="1">
      <c r="A364" s="13"/>
      <c r="B364" s="233"/>
      <c r="C364" s="234"/>
      <c r="D364" s="235" t="s">
        <v>142</v>
      </c>
      <c r="E364" s="236" t="s">
        <v>1</v>
      </c>
      <c r="F364" s="237" t="s">
        <v>83</v>
      </c>
      <c r="G364" s="234"/>
      <c r="H364" s="238">
        <v>2</v>
      </c>
      <c r="I364" s="239"/>
      <c r="J364" s="234"/>
      <c r="K364" s="234"/>
      <c r="L364" s="240"/>
      <c r="M364" s="241"/>
      <c r="N364" s="242"/>
      <c r="O364" s="242"/>
      <c r="P364" s="242"/>
      <c r="Q364" s="242"/>
      <c r="R364" s="242"/>
      <c r="S364" s="242"/>
      <c r="T364" s="24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4" t="s">
        <v>142</v>
      </c>
      <c r="AU364" s="244" t="s">
        <v>83</v>
      </c>
      <c r="AV364" s="13" t="s">
        <v>83</v>
      </c>
      <c r="AW364" s="13" t="s">
        <v>31</v>
      </c>
      <c r="AX364" s="13" t="s">
        <v>74</v>
      </c>
      <c r="AY364" s="244" t="s">
        <v>135</v>
      </c>
    </row>
    <row r="365" s="14" customFormat="1">
      <c r="A365" s="14"/>
      <c r="B365" s="245"/>
      <c r="C365" s="246"/>
      <c r="D365" s="235" t="s">
        <v>142</v>
      </c>
      <c r="E365" s="247" t="s">
        <v>1</v>
      </c>
      <c r="F365" s="248" t="s">
        <v>144</v>
      </c>
      <c r="G365" s="246"/>
      <c r="H365" s="249">
        <v>2</v>
      </c>
      <c r="I365" s="250"/>
      <c r="J365" s="246"/>
      <c r="K365" s="246"/>
      <c r="L365" s="251"/>
      <c r="M365" s="252"/>
      <c r="N365" s="253"/>
      <c r="O365" s="253"/>
      <c r="P365" s="253"/>
      <c r="Q365" s="253"/>
      <c r="R365" s="253"/>
      <c r="S365" s="253"/>
      <c r="T365" s="25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5" t="s">
        <v>142</v>
      </c>
      <c r="AU365" s="255" t="s">
        <v>83</v>
      </c>
      <c r="AV365" s="14" t="s">
        <v>89</v>
      </c>
      <c r="AW365" s="14" t="s">
        <v>31</v>
      </c>
      <c r="AX365" s="14" t="s">
        <v>79</v>
      </c>
      <c r="AY365" s="255" t="s">
        <v>135</v>
      </c>
    </row>
    <row r="366" s="2" customFormat="1" ht="24.15" customHeight="1">
      <c r="A366" s="38"/>
      <c r="B366" s="39"/>
      <c r="C366" s="219" t="s">
        <v>426</v>
      </c>
      <c r="D366" s="219" t="s">
        <v>137</v>
      </c>
      <c r="E366" s="220" t="s">
        <v>776</v>
      </c>
      <c r="F366" s="221" t="s">
        <v>777</v>
      </c>
      <c r="G366" s="222" t="s">
        <v>163</v>
      </c>
      <c r="H366" s="223">
        <v>1.101</v>
      </c>
      <c r="I366" s="224"/>
      <c r="J366" s="225">
        <f>ROUND(I366*H366,2)</f>
        <v>0</v>
      </c>
      <c r="K366" s="226"/>
      <c r="L366" s="44"/>
      <c r="M366" s="227" t="s">
        <v>1</v>
      </c>
      <c r="N366" s="228" t="s">
        <v>40</v>
      </c>
      <c r="O366" s="91"/>
      <c r="P366" s="229">
        <f>O366*H366</f>
        <v>0</v>
      </c>
      <c r="Q366" s="229">
        <v>0</v>
      </c>
      <c r="R366" s="229">
        <f>Q366*H366</f>
        <v>0</v>
      </c>
      <c r="S366" s="229">
        <v>0</v>
      </c>
      <c r="T366" s="230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31" t="s">
        <v>220</v>
      </c>
      <c r="AT366" s="231" t="s">
        <v>137</v>
      </c>
      <c r="AU366" s="231" t="s">
        <v>83</v>
      </c>
      <c r="AY366" s="17" t="s">
        <v>135</v>
      </c>
      <c r="BE366" s="232">
        <f>IF(N366="základní",J366,0)</f>
        <v>0</v>
      </c>
      <c r="BF366" s="232">
        <f>IF(N366="snížená",J366,0)</f>
        <v>0</v>
      </c>
      <c r="BG366" s="232">
        <f>IF(N366="zákl. přenesená",J366,0)</f>
        <v>0</v>
      </c>
      <c r="BH366" s="232">
        <f>IF(N366="sníž. přenesená",J366,0)</f>
        <v>0</v>
      </c>
      <c r="BI366" s="232">
        <f>IF(N366="nulová",J366,0)</f>
        <v>0</v>
      </c>
      <c r="BJ366" s="17" t="s">
        <v>83</v>
      </c>
      <c r="BK366" s="232">
        <f>ROUND(I366*H366,2)</f>
        <v>0</v>
      </c>
      <c r="BL366" s="17" t="s">
        <v>220</v>
      </c>
      <c r="BM366" s="231" t="s">
        <v>778</v>
      </c>
    </row>
    <row r="367" s="12" customFormat="1" ht="25.92" customHeight="1">
      <c r="A367" s="12"/>
      <c r="B367" s="203"/>
      <c r="C367" s="204"/>
      <c r="D367" s="205" t="s">
        <v>73</v>
      </c>
      <c r="E367" s="206" t="s">
        <v>779</v>
      </c>
      <c r="F367" s="206" t="s">
        <v>780</v>
      </c>
      <c r="G367" s="204"/>
      <c r="H367" s="204"/>
      <c r="I367" s="207"/>
      <c r="J367" s="208">
        <f>BK367</f>
        <v>0</v>
      </c>
      <c r="K367" s="204"/>
      <c r="L367" s="209"/>
      <c r="M367" s="210"/>
      <c r="N367" s="211"/>
      <c r="O367" s="211"/>
      <c r="P367" s="212">
        <f>SUM(P368:P371)</f>
        <v>0</v>
      </c>
      <c r="Q367" s="211"/>
      <c r="R367" s="212">
        <f>SUM(R368:R371)</f>
        <v>0</v>
      </c>
      <c r="S367" s="211"/>
      <c r="T367" s="213">
        <f>SUM(T368:T371)</f>
        <v>0</v>
      </c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R367" s="214" t="s">
        <v>89</v>
      </c>
      <c r="AT367" s="215" t="s">
        <v>73</v>
      </c>
      <c r="AU367" s="215" t="s">
        <v>74</v>
      </c>
      <c r="AY367" s="214" t="s">
        <v>135</v>
      </c>
      <c r="BK367" s="216">
        <f>SUM(BK368:BK371)</f>
        <v>0</v>
      </c>
    </row>
    <row r="368" s="2" customFormat="1" ht="16.5" customHeight="1">
      <c r="A368" s="38"/>
      <c r="B368" s="39"/>
      <c r="C368" s="219" t="s">
        <v>430</v>
      </c>
      <c r="D368" s="219" t="s">
        <v>137</v>
      </c>
      <c r="E368" s="220" t="s">
        <v>781</v>
      </c>
      <c r="F368" s="221" t="s">
        <v>782</v>
      </c>
      <c r="G368" s="222" t="s">
        <v>783</v>
      </c>
      <c r="H368" s="223">
        <v>50</v>
      </c>
      <c r="I368" s="224"/>
      <c r="J368" s="225">
        <f>ROUND(I368*H368,2)</f>
        <v>0</v>
      </c>
      <c r="K368" s="226"/>
      <c r="L368" s="44"/>
      <c r="M368" s="227" t="s">
        <v>1</v>
      </c>
      <c r="N368" s="228" t="s">
        <v>40</v>
      </c>
      <c r="O368" s="91"/>
      <c r="P368" s="229">
        <f>O368*H368</f>
        <v>0</v>
      </c>
      <c r="Q368" s="229">
        <v>0</v>
      </c>
      <c r="R368" s="229">
        <f>Q368*H368</f>
        <v>0</v>
      </c>
      <c r="S368" s="229">
        <v>0</v>
      </c>
      <c r="T368" s="230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31" t="s">
        <v>784</v>
      </c>
      <c r="AT368" s="231" t="s">
        <v>137</v>
      </c>
      <c r="AU368" s="231" t="s">
        <v>79</v>
      </c>
      <c r="AY368" s="17" t="s">
        <v>135</v>
      </c>
      <c r="BE368" s="232">
        <f>IF(N368="základní",J368,0)</f>
        <v>0</v>
      </c>
      <c r="BF368" s="232">
        <f>IF(N368="snížená",J368,0)</f>
        <v>0</v>
      </c>
      <c r="BG368" s="232">
        <f>IF(N368="zákl. přenesená",J368,0)</f>
        <v>0</v>
      </c>
      <c r="BH368" s="232">
        <f>IF(N368="sníž. přenesená",J368,0)</f>
        <v>0</v>
      </c>
      <c r="BI368" s="232">
        <f>IF(N368="nulová",J368,0)</f>
        <v>0</v>
      </c>
      <c r="BJ368" s="17" t="s">
        <v>83</v>
      </c>
      <c r="BK368" s="232">
        <f>ROUND(I368*H368,2)</f>
        <v>0</v>
      </c>
      <c r="BL368" s="17" t="s">
        <v>784</v>
      </c>
      <c r="BM368" s="231" t="s">
        <v>785</v>
      </c>
    </row>
    <row r="369" s="15" customFormat="1">
      <c r="A369" s="15"/>
      <c r="B369" s="270"/>
      <c r="C369" s="271"/>
      <c r="D369" s="235" t="s">
        <v>142</v>
      </c>
      <c r="E369" s="272" t="s">
        <v>1</v>
      </c>
      <c r="F369" s="273" t="s">
        <v>786</v>
      </c>
      <c r="G369" s="271"/>
      <c r="H369" s="272" t="s">
        <v>1</v>
      </c>
      <c r="I369" s="274"/>
      <c r="J369" s="271"/>
      <c r="K369" s="271"/>
      <c r="L369" s="275"/>
      <c r="M369" s="276"/>
      <c r="N369" s="277"/>
      <c r="O369" s="277"/>
      <c r="P369" s="277"/>
      <c r="Q369" s="277"/>
      <c r="R369" s="277"/>
      <c r="S369" s="277"/>
      <c r="T369" s="278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79" t="s">
        <v>142</v>
      </c>
      <c r="AU369" s="279" t="s">
        <v>79</v>
      </c>
      <c r="AV369" s="15" t="s">
        <v>79</v>
      </c>
      <c r="AW369" s="15" t="s">
        <v>31</v>
      </c>
      <c r="AX369" s="15" t="s">
        <v>74</v>
      </c>
      <c r="AY369" s="279" t="s">
        <v>135</v>
      </c>
    </row>
    <row r="370" s="13" customFormat="1">
      <c r="A370" s="13"/>
      <c r="B370" s="233"/>
      <c r="C370" s="234"/>
      <c r="D370" s="235" t="s">
        <v>142</v>
      </c>
      <c r="E370" s="236" t="s">
        <v>1</v>
      </c>
      <c r="F370" s="237" t="s">
        <v>384</v>
      </c>
      <c r="G370" s="234"/>
      <c r="H370" s="238">
        <v>50</v>
      </c>
      <c r="I370" s="239"/>
      <c r="J370" s="234"/>
      <c r="K370" s="234"/>
      <c r="L370" s="240"/>
      <c r="M370" s="241"/>
      <c r="N370" s="242"/>
      <c r="O370" s="242"/>
      <c r="P370" s="242"/>
      <c r="Q370" s="242"/>
      <c r="R370" s="242"/>
      <c r="S370" s="242"/>
      <c r="T370" s="24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4" t="s">
        <v>142</v>
      </c>
      <c r="AU370" s="244" t="s">
        <v>79</v>
      </c>
      <c r="AV370" s="13" t="s">
        <v>83</v>
      </c>
      <c r="AW370" s="13" t="s">
        <v>31</v>
      </c>
      <c r="AX370" s="13" t="s">
        <v>74</v>
      </c>
      <c r="AY370" s="244" t="s">
        <v>135</v>
      </c>
    </row>
    <row r="371" s="14" customFormat="1">
      <c r="A371" s="14"/>
      <c r="B371" s="245"/>
      <c r="C371" s="246"/>
      <c r="D371" s="235" t="s">
        <v>142</v>
      </c>
      <c r="E371" s="247" t="s">
        <v>1</v>
      </c>
      <c r="F371" s="248" t="s">
        <v>144</v>
      </c>
      <c r="G371" s="246"/>
      <c r="H371" s="249">
        <v>50</v>
      </c>
      <c r="I371" s="250"/>
      <c r="J371" s="246"/>
      <c r="K371" s="246"/>
      <c r="L371" s="251"/>
      <c r="M371" s="267"/>
      <c r="N371" s="268"/>
      <c r="O371" s="268"/>
      <c r="P371" s="268"/>
      <c r="Q371" s="268"/>
      <c r="R371" s="268"/>
      <c r="S371" s="268"/>
      <c r="T371" s="269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5" t="s">
        <v>142</v>
      </c>
      <c r="AU371" s="255" t="s">
        <v>79</v>
      </c>
      <c r="AV371" s="14" t="s">
        <v>89</v>
      </c>
      <c r="AW371" s="14" t="s">
        <v>31</v>
      </c>
      <c r="AX371" s="14" t="s">
        <v>79</v>
      </c>
      <c r="AY371" s="255" t="s">
        <v>135</v>
      </c>
    </row>
    <row r="372" s="2" customFormat="1" ht="6.96" customHeight="1">
      <c r="A372" s="38"/>
      <c r="B372" s="66"/>
      <c r="C372" s="67"/>
      <c r="D372" s="67"/>
      <c r="E372" s="67"/>
      <c r="F372" s="67"/>
      <c r="G372" s="67"/>
      <c r="H372" s="67"/>
      <c r="I372" s="67"/>
      <c r="J372" s="67"/>
      <c r="K372" s="67"/>
      <c r="L372" s="44"/>
      <c r="M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</row>
  </sheetData>
  <sheetProtection sheet="1" autoFilter="0" formatColumns="0" formatRows="0" objects="1" scenarios="1" spinCount="100000" saltValue="y0IyS2TVBGLtqPJChRCWhO5k22G7TrIJ47zMTjdWBmYkk7+fr36NCoz4VkrRm3AE9qm9NvdkRF/la/bkHz1qNw==" hashValue="jSu3SK6nyQ7KDVIYZR6dS6hciHGEtP9qg9+Lt+N/9X61k2Ldm3v56BcYrRGNxcOIQFFmGw9UKoUaMbPAwov3Zg==" algorithmName="SHA-512" password="CC35"/>
  <autoFilter ref="C118:K371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79</v>
      </c>
    </row>
    <row r="4" s="1" customFormat="1" ht="24.96" customHeight="1">
      <c r="B4" s="20"/>
      <c r="D4" s="138" t="s">
        <v>98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16.5" customHeight="1">
      <c r="B7" s="20"/>
      <c r="E7" s="141" t="str">
        <f>'Rekapitulace stavby'!K6</f>
        <v>Evakuační výtah v domově pro seniory - Písečná 5062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99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787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14. 12. 2022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33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34</v>
      </c>
      <c r="E30" s="38"/>
      <c r="F30" s="38"/>
      <c r="G30" s="38"/>
      <c r="H30" s="38"/>
      <c r="I30" s="38"/>
      <c r="J30" s="151">
        <f>ROUND(J118,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36</v>
      </c>
      <c r="G32" s="38"/>
      <c r="H32" s="38"/>
      <c r="I32" s="152" t="s">
        <v>35</v>
      </c>
      <c r="J32" s="152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38</v>
      </c>
      <c r="E33" s="140" t="s">
        <v>39</v>
      </c>
      <c r="F33" s="154">
        <f>ROUND((SUM(BE118:BE279)),  2)</f>
        <v>0</v>
      </c>
      <c r="G33" s="38"/>
      <c r="H33" s="38"/>
      <c r="I33" s="155">
        <v>0.20999999999999999</v>
      </c>
      <c r="J33" s="154">
        <f>ROUND(((SUM(BE118:BE279))*I33),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40</v>
      </c>
      <c r="F34" s="154">
        <f>ROUND((SUM(BF118:BF279)),  2)</f>
        <v>0</v>
      </c>
      <c r="G34" s="38"/>
      <c r="H34" s="38"/>
      <c r="I34" s="155">
        <v>0.14999999999999999</v>
      </c>
      <c r="J34" s="154">
        <f>ROUND(((SUM(BF118:BF279))*I34),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41</v>
      </c>
      <c r="F35" s="154">
        <f>ROUND((SUM(BG118:BG279)),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42</v>
      </c>
      <c r="F36" s="154">
        <f>ROUND((SUM(BH118:BH279)),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43</v>
      </c>
      <c r="F37" s="154">
        <f>ROUND((SUM(BI118:BI279)),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47</v>
      </c>
      <c r="E50" s="164"/>
      <c r="F50" s="164"/>
      <c r="G50" s="163" t="s">
        <v>48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49</v>
      </c>
      <c r="E61" s="166"/>
      <c r="F61" s="167" t="s">
        <v>50</v>
      </c>
      <c r="G61" s="165" t="s">
        <v>49</v>
      </c>
      <c r="H61" s="166"/>
      <c r="I61" s="166"/>
      <c r="J61" s="168" t="s">
        <v>50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51</v>
      </c>
      <c r="E65" s="169"/>
      <c r="F65" s="169"/>
      <c r="G65" s="163" t="s">
        <v>52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49</v>
      </c>
      <c r="E76" s="166"/>
      <c r="F76" s="167" t="s">
        <v>50</v>
      </c>
      <c r="G76" s="165" t="s">
        <v>49</v>
      </c>
      <c r="H76" s="166"/>
      <c r="I76" s="166"/>
      <c r="J76" s="168" t="s">
        <v>50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4" t="str">
        <f>E7</f>
        <v>Evakuační výtah v domově pro seniory - Písečná 5062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99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4 - Vzduchotechnika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Chomutov</v>
      </c>
      <c r="G89" s="40"/>
      <c r="H89" s="40"/>
      <c r="I89" s="32" t="s">
        <v>22</v>
      </c>
      <c r="J89" s="79" t="str">
        <f>IF(J12="","",J12)</f>
        <v>14. 12. 2022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102</v>
      </c>
      <c r="D94" s="176"/>
      <c r="E94" s="176"/>
      <c r="F94" s="176"/>
      <c r="G94" s="176"/>
      <c r="H94" s="176"/>
      <c r="I94" s="176"/>
      <c r="J94" s="177" t="s">
        <v>103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104</v>
      </c>
      <c r="D96" s="40"/>
      <c r="E96" s="40"/>
      <c r="F96" s="40"/>
      <c r="G96" s="40"/>
      <c r="H96" s="40"/>
      <c r="I96" s="40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105</v>
      </c>
    </row>
    <row r="97" s="9" customFormat="1" ht="24.96" customHeight="1">
      <c r="A97" s="9"/>
      <c r="B97" s="179"/>
      <c r="C97" s="180"/>
      <c r="D97" s="181" t="s">
        <v>113</v>
      </c>
      <c r="E97" s="182"/>
      <c r="F97" s="182"/>
      <c r="G97" s="182"/>
      <c r="H97" s="182"/>
      <c r="I97" s="182"/>
      <c r="J97" s="183">
        <f>J119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788</v>
      </c>
      <c r="E98" s="188"/>
      <c r="F98" s="188"/>
      <c r="G98" s="188"/>
      <c r="H98" s="188"/>
      <c r="I98" s="188"/>
      <c r="J98" s="189">
        <f>J120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2" customFormat="1" ht="21.84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="2" customFormat="1" ht="6.96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="2" customFormat="1" ht="6.96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="2" customFormat="1" ht="24.96" customHeight="1">
      <c r="A105" s="38"/>
      <c r="B105" s="39"/>
      <c r="C105" s="23" t="s">
        <v>120</v>
      </c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6.96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16.5" customHeight="1">
      <c r="A108" s="38"/>
      <c r="B108" s="39"/>
      <c r="C108" s="40"/>
      <c r="D108" s="40"/>
      <c r="E108" s="174" t="str">
        <f>E7</f>
        <v>Evakuační výtah v domově pro seniory - Písečná 5062</v>
      </c>
      <c r="F108" s="32"/>
      <c r="G108" s="32"/>
      <c r="H108" s="32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12" customHeight="1">
      <c r="A109" s="38"/>
      <c r="B109" s="39"/>
      <c r="C109" s="32" t="s">
        <v>99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6.5" customHeight="1">
      <c r="A110" s="38"/>
      <c r="B110" s="39"/>
      <c r="C110" s="40"/>
      <c r="D110" s="40"/>
      <c r="E110" s="76" t="str">
        <f>E9</f>
        <v>4 - Vzduchotechnika</v>
      </c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6.96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>Chomutov</v>
      </c>
      <c r="G112" s="40"/>
      <c r="H112" s="40"/>
      <c r="I112" s="32" t="s">
        <v>22</v>
      </c>
      <c r="J112" s="79" t="str">
        <f>IF(J12="","",J12)</f>
        <v>14. 12. 2022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5.15" customHeight="1">
      <c r="A114" s="38"/>
      <c r="B114" s="39"/>
      <c r="C114" s="32" t="s">
        <v>24</v>
      </c>
      <c r="D114" s="40"/>
      <c r="E114" s="40"/>
      <c r="F114" s="27" t="str">
        <f>E15</f>
        <v xml:space="preserve"> </v>
      </c>
      <c r="G114" s="40"/>
      <c r="H114" s="40"/>
      <c r="I114" s="32" t="s">
        <v>30</v>
      </c>
      <c r="J114" s="36" t="str">
        <f>E21</f>
        <v xml:space="preserve"> 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5.15" customHeight="1">
      <c r="A115" s="38"/>
      <c r="B115" s="39"/>
      <c r="C115" s="32" t="s">
        <v>28</v>
      </c>
      <c r="D115" s="40"/>
      <c r="E115" s="40"/>
      <c r="F115" s="27" t="str">
        <f>IF(E18="","",E18)</f>
        <v>Vyplň údaj</v>
      </c>
      <c r="G115" s="40"/>
      <c r="H115" s="40"/>
      <c r="I115" s="32" t="s">
        <v>32</v>
      </c>
      <c r="J115" s="36" t="str">
        <f>E24</f>
        <v xml:space="preserve"> 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0.32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11" customFormat="1" ht="29.28" customHeight="1">
      <c r="A117" s="191"/>
      <c r="B117" s="192"/>
      <c r="C117" s="193" t="s">
        <v>121</v>
      </c>
      <c r="D117" s="194" t="s">
        <v>59</v>
      </c>
      <c r="E117" s="194" t="s">
        <v>55</v>
      </c>
      <c r="F117" s="194" t="s">
        <v>56</v>
      </c>
      <c r="G117" s="194" t="s">
        <v>122</v>
      </c>
      <c r="H117" s="194" t="s">
        <v>123</v>
      </c>
      <c r="I117" s="194" t="s">
        <v>124</v>
      </c>
      <c r="J117" s="195" t="s">
        <v>103</v>
      </c>
      <c r="K117" s="196" t="s">
        <v>125</v>
      </c>
      <c r="L117" s="197"/>
      <c r="M117" s="100" t="s">
        <v>1</v>
      </c>
      <c r="N117" s="101" t="s">
        <v>38</v>
      </c>
      <c r="O117" s="101" t="s">
        <v>126</v>
      </c>
      <c r="P117" s="101" t="s">
        <v>127</v>
      </c>
      <c r="Q117" s="101" t="s">
        <v>128</v>
      </c>
      <c r="R117" s="101" t="s">
        <v>129</v>
      </c>
      <c r="S117" s="101" t="s">
        <v>130</v>
      </c>
      <c r="T117" s="102" t="s">
        <v>131</v>
      </c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</row>
    <row r="118" s="2" customFormat="1" ht="22.8" customHeight="1">
      <c r="A118" s="38"/>
      <c r="B118" s="39"/>
      <c r="C118" s="107" t="s">
        <v>132</v>
      </c>
      <c r="D118" s="40"/>
      <c r="E118" s="40"/>
      <c r="F118" s="40"/>
      <c r="G118" s="40"/>
      <c r="H118" s="40"/>
      <c r="I118" s="40"/>
      <c r="J118" s="198">
        <f>BK118</f>
        <v>0</v>
      </c>
      <c r="K118" s="40"/>
      <c r="L118" s="44"/>
      <c r="M118" s="103"/>
      <c r="N118" s="199"/>
      <c r="O118" s="104"/>
      <c r="P118" s="200">
        <f>P119</f>
        <v>0</v>
      </c>
      <c r="Q118" s="104"/>
      <c r="R118" s="200">
        <f>R119</f>
        <v>0.56236465999999996</v>
      </c>
      <c r="S118" s="104"/>
      <c r="T118" s="201">
        <f>T119</f>
        <v>0.069029999999999994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73</v>
      </c>
      <c r="AU118" s="17" t="s">
        <v>105</v>
      </c>
      <c r="BK118" s="202">
        <f>BK119</f>
        <v>0</v>
      </c>
    </row>
    <row r="119" s="12" customFormat="1" ht="25.92" customHeight="1">
      <c r="A119" s="12"/>
      <c r="B119" s="203"/>
      <c r="C119" s="204"/>
      <c r="D119" s="205" t="s">
        <v>73</v>
      </c>
      <c r="E119" s="206" t="s">
        <v>340</v>
      </c>
      <c r="F119" s="206" t="s">
        <v>341</v>
      </c>
      <c r="G119" s="204"/>
      <c r="H119" s="204"/>
      <c r="I119" s="207"/>
      <c r="J119" s="208">
        <f>BK119</f>
        <v>0</v>
      </c>
      <c r="K119" s="204"/>
      <c r="L119" s="209"/>
      <c r="M119" s="210"/>
      <c r="N119" s="211"/>
      <c r="O119" s="211"/>
      <c r="P119" s="212">
        <f>P120</f>
        <v>0</v>
      </c>
      <c r="Q119" s="211"/>
      <c r="R119" s="212">
        <f>R120</f>
        <v>0.56236465999999996</v>
      </c>
      <c r="S119" s="211"/>
      <c r="T119" s="213">
        <f>T120</f>
        <v>0.069029999999999994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4" t="s">
        <v>83</v>
      </c>
      <c r="AT119" s="215" t="s">
        <v>73</v>
      </c>
      <c r="AU119" s="215" t="s">
        <v>74</v>
      </c>
      <c r="AY119" s="214" t="s">
        <v>135</v>
      </c>
      <c r="BK119" s="216">
        <f>BK120</f>
        <v>0</v>
      </c>
    </row>
    <row r="120" s="12" customFormat="1" ht="22.8" customHeight="1">
      <c r="A120" s="12"/>
      <c r="B120" s="203"/>
      <c r="C120" s="204"/>
      <c r="D120" s="205" t="s">
        <v>73</v>
      </c>
      <c r="E120" s="217" t="s">
        <v>789</v>
      </c>
      <c r="F120" s="217" t="s">
        <v>90</v>
      </c>
      <c r="G120" s="204"/>
      <c r="H120" s="204"/>
      <c r="I120" s="207"/>
      <c r="J120" s="218">
        <f>BK120</f>
        <v>0</v>
      </c>
      <c r="K120" s="204"/>
      <c r="L120" s="209"/>
      <c r="M120" s="210"/>
      <c r="N120" s="211"/>
      <c r="O120" s="211"/>
      <c r="P120" s="212">
        <f>SUM(P121:P279)</f>
        <v>0</v>
      </c>
      <c r="Q120" s="211"/>
      <c r="R120" s="212">
        <f>SUM(R121:R279)</f>
        <v>0.56236465999999996</v>
      </c>
      <c r="S120" s="211"/>
      <c r="T120" s="213">
        <f>SUM(T121:T279)</f>
        <v>0.069029999999999994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83</v>
      </c>
      <c r="AT120" s="215" t="s">
        <v>73</v>
      </c>
      <c r="AU120" s="215" t="s">
        <v>79</v>
      </c>
      <c r="AY120" s="214" t="s">
        <v>135</v>
      </c>
      <c r="BK120" s="216">
        <f>SUM(BK121:BK279)</f>
        <v>0</v>
      </c>
    </row>
    <row r="121" s="2" customFormat="1" ht="24.15" customHeight="1">
      <c r="A121" s="38"/>
      <c r="B121" s="39"/>
      <c r="C121" s="219" t="s">
        <v>79</v>
      </c>
      <c r="D121" s="219" t="s">
        <v>137</v>
      </c>
      <c r="E121" s="220" t="s">
        <v>790</v>
      </c>
      <c r="F121" s="221" t="s">
        <v>791</v>
      </c>
      <c r="G121" s="222" t="s">
        <v>201</v>
      </c>
      <c r="H121" s="223">
        <v>1</v>
      </c>
      <c r="I121" s="224"/>
      <c r="J121" s="225">
        <f>ROUND(I121*H121,2)</f>
        <v>0</v>
      </c>
      <c r="K121" s="226"/>
      <c r="L121" s="44"/>
      <c r="M121" s="227" t="s">
        <v>1</v>
      </c>
      <c r="N121" s="228" t="s">
        <v>40</v>
      </c>
      <c r="O121" s="91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31" t="s">
        <v>220</v>
      </c>
      <c r="AT121" s="231" t="s">
        <v>137</v>
      </c>
      <c r="AU121" s="231" t="s">
        <v>83</v>
      </c>
      <c r="AY121" s="17" t="s">
        <v>135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7" t="s">
        <v>83</v>
      </c>
      <c r="BK121" s="232">
        <f>ROUND(I121*H121,2)</f>
        <v>0</v>
      </c>
      <c r="BL121" s="17" t="s">
        <v>220</v>
      </c>
      <c r="BM121" s="231" t="s">
        <v>792</v>
      </c>
    </row>
    <row r="122" s="15" customFormat="1">
      <c r="A122" s="15"/>
      <c r="B122" s="270"/>
      <c r="C122" s="271"/>
      <c r="D122" s="235" t="s">
        <v>142</v>
      </c>
      <c r="E122" s="272" t="s">
        <v>1</v>
      </c>
      <c r="F122" s="273" t="s">
        <v>793</v>
      </c>
      <c r="G122" s="271"/>
      <c r="H122" s="272" t="s">
        <v>1</v>
      </c>
      <c r="I122" s="274"/>
      <c r="J122" s="271"/>
      <c r="K122" s="271"/>
      <c r="L122" s="275"/>
      <c r="M122" s="276"/>
      <c r="N122" s="277"/>
      <c r="O122" s="277"/>
      <c r="P122" s="277"/>
      <c r="Q122" s="277"/>
      <c r="R122" s="277"/>
      <c r="S122" s="277"/>
      <c r="T122" s="278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79" t="s">
        <v>142</v>
      </c>
      <c r="AU122" s="279" t="s">
        <v>83</v>
      </c>
      <c r="AV122" s="15" t="s">
        <v>79</v>
      </c>
      <c r="AW122" s="15" t="s">
        <v>31</v>
      </c>
      <c r="AX122" s="15" t="s">
        <v>74</v>
      </c>
      <c r="AY122" s="279" t="s">
        <v>135</v>
      </c>
    </row>
    <row r="123" s="13" customFormat="1">
      <c r="A123" s="13"/>
      <c r="B123" s="233"/>
      <c r="C123" s="234"/>
      <c r="D123" s="235" t="s">
        <v>142</v>
      </c>
      <c r="E123" s="236" t="s">
        <v>1</v>
      </c>
      <c r="F123" s="237" t="s">
        <v>79</v>
      </c>
      <c r="G123" s="234"/>
      <c r="H123" s="238">
        <v>1</v>
      </c>
      <c r="I123" s="239"/>
      <c r="J123" s="234"/>
      <c r="K123" s="234"/>
      <c r="L123" s="240"/>
      <c r="M123" s="241"/>
      <c r="N123" s="242"/>
      <c r="O123" s="242"/>
      <c r="P123" s="242"/>
      <c r="Q123" s="242"/>
      <c r="R123" s="242"/>
      <c r="S123" s="242"/>
      <c r="T123" s="24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4" t="s">
        <v>142</v>
      </c>
      <c r="AU123" s="244" t="s">
        <v>83</v>
      </c>
      <c r="AV123" s="13" t="s">
        <v>83</v>
      </c>
      <c r="AW123" s="13" t="s">
        <v>31</v>
      </c>
      <c r="AX123" s="13" t="s">
        <v>74</v>
      </c>
      <c r="AY123" s="244" t="s">
        <v>135</v>
      </c>
    </row>
    <row r="124" s="14" customFormat="1">
      <c r="A124" s="14"/>
      <c r="B124" s="245"/>
      <c r="C124" s="246"/>
      <c r="D124" s="235" t="s">
        <v>142</v>
      </c>
      <c r="E124" s="247" t="s">
        <v>1</v>
      </c>
      <c r="F124" s="248" t="s">
        <v>144</v>
      </c>
      <c r="G124" s="246"/>
      <c r="H124" s="249">
        <v>1</v>
      </c>
      <c r="I124" s="250"/>
      <c r="J124" s="246"/>
      <c r="K124" s="246"/>
      <c r="L124" s="251"/>
      <c r="M124" s="252"/>
      <c r="N124" s="253"/>
      <c r="O124" s="253"/>
      <c r="P124" s="253"/>
      <c r="Q124" s="253"/>
      <c r="R124" s="253"/>
      <c r="S124" s="253"/>
      <c r="T124" s="25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5" t="s">
        <v>142</v>
      </c>
      <c r="AU124" s="255" t="s">
        <v>83</v>
      </c>
      <c r="AV124" s="14" t="s">
        <v>89</v>
      </c>
      <c r="AW124" s="14" t="s">
        <v>31</v>
      </c>
      <c r="AX124" s="14" t="s">
        <v>79</v>
      </c>
      <c r="AY124" s="255" t="s">
        <v>135</v>
      </c>
    </row>
    <row r="125" s="2" customFormat="1" ht="24.15" customHeight="1">
      <c r="A125" s="38"/>
      <c r="B125" s="39"/>
      <c r="C125" s="256" t="s">
        <v>83</v>
      </c>
      <c r="D125" s="256" t="s">
        <v>166</v>
      </c>
      <c r="E125" s="257" t="s">
        <v>794</v>
      </c>
      <c r="F125" s="258" t="s">
        <v>795</v>
      </c>
      <c r="G125" s="259" t="s">
        <v>201</v>
      </c>
      <c r="H125" s="260">
        <v>1</v>
      </c>
      <c r="I125" s="261"/>
      <c r="J125" s="262">
        <f>ROUND(I125*H125,2)</f>
        <v>0</v>
      </c>
      <c r="K125" s="263"/>
      <c r="L125" s="264"/>
      <c r="M125" s="265" t="s">
        <v>1</v>
      </c>
      <c r="N125" s="266" t="s">
        <v>40</v>
      </c>
      <c r="O125" s="91"/>
      <c r="P125" s="229">
        <f>O125*H125</f>
        <v>0</v>
      </c>
      <c r="Q125" s="229">
        <v>0.040000000000000001</v>
      </c>
      <c r="R125" s="229">
        <f>Q125*H125</f>
        <v>0.040000000000000001</v>
      </c>
      <c r="S125" s="229">
        <v>0</v>
      </c>
      <c r="T125" s="23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292</v>
      </c>
      <c r="AT125" s="231" t="s">
        <v>166</v>
      </c>
      <c r="AU125" s="231" t="s">
        <v>83</v>
      </c>
      <c r="AY125" s="17" t="s">
        <v>135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83</v>
      </c>
      <c r="BK125" s="232">
        <f>ROUND(I125*H125,2)</f>
        <v>0</v>
      </c>
      <c r="BL125" s="17" t="s">
        <v>220</v>
      </c>
      <c r="BM125" s="231" t="s">
        <v>796</v>
      </c>
    </row>
    <row r="126" s="13" customFormat="1">
      <c r="A126" s="13"/>
      <c r="B126" s="233"/>
      <c r="C126" s="234"/>
      <c r="D126" s="235" t="s">
        <v>142</v>
      </c>
      <c r="E126" s="236" t="s">
        <v>1</v>
      </c>
      <c r="F126" s="237" t="s">
        <v>79</v>
      </c>
      <c r="G126" s="234"/>
      <c r="H126" s="238">
        <v>1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142</v>
      </c>
      <c r="AU126" s="244" t="s">
        <v>83</v>
      </c>
      <c r="AV126" s="13" t="s">
        <v>83</v>
      </c>
      <c r="AW126" s="13" t="s">
        <v>31</v>
      </c>
      <c r="AX126" s="13" t="s">
        <v>74</v>
      </c>
      <c r="AY126" s="244" t="s">
        <v>135</v>
      </c>
    </row>
    <row r="127" s="14" customFormat="1">
      <c r="A127" s="14"/>
      <c r="B127" s="245"/>
      <c r="C127" s="246"/>
      <c r="D127" s="235" t="s">
        <v>142</v>
      </c>
      <c r="E127" s="247" t="s">
        <v>1</v>
      </c>
      <c r="F127" s="248" t="s">
        <v>144</v>
      </c>
      <c r="G127" s="246"/>
      <c r="H127" s="249">
        <v>1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5" t="s">
        <v>142</v>
      </c>
      <c r="AU127" s="255" t="s">
        <v>83</v>
      </c>
      <c r="AV127" s="14" t="s">
        <v>89</v>
      </c>
      <c r="AW127" s="14" t="s">
        <v>31</v>
      </c>
      <c r="AX127" s="14" t="s">
        <v>79</v>
      </c>
      <c r="AY127" s="255" t="s">
        <v>135</v>
      </c>
    </row>
    <row r="128" s="2" customFormat="1" ht="21.75" customHeight="1">
      <c r="A128" s="38"/>
      <c r="B128" s="39"/>
      <c r="C128" s="219" t="s">
        <v>86</v>
      </c>
      <c r="D128" s="219" t="s">
        <v>137</v>
      </c>
      <c r="E128" s="220" t="s">
        <v>797</v>
      </c>
      <c r="F128" s="221" t="s">
        <v>798</v>
      </c>
      <c r="G128" s="222" t="s">
        <v>201</v>
      </c>
      <c r="H128" s="223">
        <v>4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40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220</v>
      </c>
      <c r="AT128" s="231" t="s">
        <v>137</v>
      </c>
      <c r="AU128" s="231" t="s">
        <v>83</v>
      </c>
      <c r="AY128" s="17" t="s">
        <v>135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83</v>
      </c>
      <c r="BK128" s="232">
        <f>ROUND(I128*H128,2)</f>
        <v>0</v>
      </c>
      <c r="BL128" s="17" t="s">
        <v>220</v>
      </c>
      <c r="BM128" s="231" t="s">
        <v>799</v>
      </c>
    </row>
    <row r="129" s="15" customFormat="1">
      <c r="A129" s="15"/>
      <c r="B129" s="270"/>
      <c r="C129" s="271"/>
      <c r="D129" s="235" t="s">
        <v>142</v>
      </c>
      <c r="E129" s="272" t="s">
        <v>1</v>
      </c>
      <c r="F129" s="273" t="s">
        <v>800</v>
      </c>
      <c r="G129" s="271"/>
      <c r="H129" s="272" t="s">
        <v>1</v>
      </c>
      <c r="I129" s="274"/>
      <c r="J129" s="271"/>
      <c r="K129" s="271"/>
      <c r="L129" s="275"/>
      <c r="M129" s="276"/>
      <c r="N129" s="277"/>
      <c r="O129" s="277"/>
      <c r="P129" s="277"/>
      <c r="Q129" s="277"/>
      <c r="R129" s="277"/>
      <c r="S129" s="277"/>
      <c r="T129" s="278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79" t="s">
        <v>142</v>
      </c>
      <c r="AU129" s="279" t="s">
        <v>83</v>
      </c>
      <c r="AV129" s="15" t="s">
        <v>79</v>
      </c>
      <c r="AW129" s="15" t="s">
        <v>31</v>
      </c>
      <c r="AX129" s="15" t="s">
        <v>74</v>
      </c>
      <c r="AY129" s="279" t="s">
        <v>135</v>
      </c>
    </row>
    <row r="130" s="13" customFormat="1">
      <c r="A130" s="13"/>
      <c r="B130" s="233"/>
      <c r="C130" s="234"/>
      <c r="D130" s="235" t="s">
        <v>142</v>
      </c>
      <c r="E130" s="236" t="s">
        <v>1</v>
      </c>
      <c r="F130" s="237" t="s">
        <v>83</v>
      </c>
      <c r="G130" s="234"/>
      <c r="H130" s="238">
        <v>2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142</v>
      </c>
      <c r="AU130" s="244" t="s">
        <v>83</v>
      </c>
      <c r="AV130" s="13" t="s">
        <v>83</v>
      </c>
      <c r="AW130" s="13" t="s">
        <v>31</v>
      </c>
      <c r="AX130" s="13" t="s">
        <v>74</v>
      </c>
      <c r="AY130" s="244" t="s">
        <v>135</v>
      </c>
    </row>
    <row r="131" s="15" customFormat="1">
      <c r="A131" s="15"/>
      <c r="B131" s="270"/>
      <c r="C131" s="271"/>
      <c r="D131" s="235" t="s">
        <v>142</v>
      </c>
      <c r="E131" s="272" t="s">
        <v>1</v>
      </c>
      <c r="F131" s="273" t="s">
        <v>801</v>
      </c>
      <c r="G131" s="271"/>
      <c r="H131" s="272" t="s">
        <v>1</v>
      </c>
      <c r="I131" s="274"/>
      <c r="J131" s="271"/>
      <c r="K131" s="271"/>
      <c r="L131" s="275"/>
      <c r="M131" s="276"/>
      <c r="N131" s="277"/>
      <c r="O131" s="277"/>
      <c r="P131" s="277"/>
      <c r="Q131" s="277"/>
      <c r="R131" s="277"/>
      <c r="S131" s="277"/>
      <c r="T131" s="278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79" t="s">
        <v>142</v>
      </c>
      <c r="AU131" s="279" t="s">
        <v>83</v>
      </c>
      <c r="AV131" s="15" t="s">
        <v>79</v>
      </c>
      <c r="AW131" s="15" t="s">
        <v>31</v>
      </c>
      <c r="AX131" s="15" t="s">
        <v>74</v>
      </c>
      <c r="AY131" s="279" t="s">
        <v>135</v>
      </c>
    </row>
    <row r="132" s="13" customFormat="1">
      <c r="A132" s="13"/>
      <c r="B132" s="233"/>
      <c r="C132" s="234"/>
      <c r="D132" s="235" t="s">
        <v>142</v>
      </c>
      <c r="E132" s="236" t="s">
        <v>1</v>
      </c>
      <c r="F132" s="237" t="s">
        <v>83</v>
      </c>
      <c r="G132" s="234"/>
      <c r="H132" s="238">
        <v>2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142</v>
      </c>
      <c r="AU132" s="244" t="s">
        <v>83</v>
      </c>
      <c r="AV132" s="13" t="s">
        <v>83</v>
      </c>
      <c r="AW132" s="13" t="s">
        <v>31</v>
      </c>
      <c r="AX132" s="13" t="s">
        <v>74</v>
      </c>
      <c r="AY132" s="244" t="s">
        <v>135</v>
      </c>
    </row>
    <row r="133" s="14" customFormat="1">
      <c r="A133" s="14"/>
      <c r="B133" s="245"/>
      <c r="C133" s="246"/>
      <c r="D133" s="235" t="s">
        <v>142</v>
      </c>
      <c r="E133" s="247" t="s">
        <v>1</v>
      </c>
      <c r="F133" s="248" t="s">
        <v>144</v>
      </c>
      <c r="G133" s="246"/>
      <c r="H133" s="249">
        <v>4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142</v>
      </c>
      <c r="AU133" s="255" t="s">
        <v>83</v>
      </c>
      <c r="AV133" s="14" t="s">
        <v>89</v>
      </c>
      <c r="AW133" s="14" t="s">
        <v>31</v>
      </c>
      <c r="AX133" s="14" t="s">
        <v>79</v>
      </c>
      <c r="AY133" s="255" t="s">
        <v>135</v>
      </c>
    </row>
    <row r="134" s="2" customFormat="1" ht="24.15" customHeight="1">
      <c r="A134" s="38"/>
      <c r="B134" s="39"/>
      <c r="C134" s="256" t="s">
        <v>89</v>
      </c>
      <c r="D134" s="256" t="s">
        <v>166</v>
      </c>
      <c r="E134" s="257" t="s">
        <v>802</v>
      </c>
      <c r="F134" s="258" t="s">
        <v>803</v>
      </c>
      <c r="G134" s="259" t="s">
        <v>201</v>
      </c>
      <c r="H134" s="260">
        <v>2</v>
      </c>
      <c r="I134" s="261"/>
      <c r="J134" s="262">
        <f>ROUND(I134*H134,2)</f>
        <v>0</v>
      </c>
      <c r="K134" s="263"/>
      <c r="L134" s="264"/>
      <c r="M134" s="265" t="s">
        <v>1</v>
      </c>
      <c r="N134" s="266" t="s">
        <v>40</v>
      </c>
      <c r="O134" s="91"/>
      <c r="P134" s="229">
        <f>O134*H134</f>
        <v>0</v>
      </c>
      <c r="Q134" s="229">
        <v>0.00089999999999999998</v>
      </c>
      <c r="R134" s="229">
        <f>Q134*H134</f>
        <v>0.0018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292</v>
      </c>
      <c r="AT134" s="231" t="s">
        <v>166</v>
      </c>
      <c r="AU134" s="231" t="s">
        <v>83</v>
      </c>
      <c r="AY134" s="17" t="s">
        <v>135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83</v>
      </c>
      <c r="BK134" s="232">
        <f>ROUND(I134*H134,2)</f>
        <v>0</v>
      </c>
      <c r="BL134" s="17" t="s">
        <v>220</v>
      </c>
      <c r="BM134" s="231" t="s">
        <v>804</v>
      </c>
    </row>
    <row r="135" s="13" customFormat="1">
      <c r="A135" s="13"/>
      <c r="B135" s="233"/>
      <c r="C135" s="234"/>
      <c r="D135" s="235" t="s">
        <v>142</v>
      </c>
      <c r="E135" s="236" t="s">
        <v>1</v>
      </c>
      <c r="F135" s="237" t="s">
        <v>83</v>
      </c>
      <c r="G135" s="234"/>
      <c r="H135" s="238">
        <v>2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142</v>
      </c>
      <c r="AU135" s="244" t="s">
        <v>83</v>
      </c>
      <c r="AV135" s="13" t="s">
        <v>83</v>
      </c>
      <c r="AW135" s="13" t="s">
        <v>31</v>
      </c>
      <c r="AX135" s="13" t="s">
        <v>74</v>
      </c>
      <c r="AY135" s="244" t="s">
        <v>135</v>
      </c>
    </row>
    <row r="136" s="14" customFormat="1">
      <c r="A136" s="14"/>
      <c r="B136" s="245"/>
      <c r="C136" s="246"/>
      <c r="D136" s="235" t="s">
        <v>142</v>
      </c>
      <c r="E136" s="247" t="s">
        <v>1</v>
      </c>
      <c r="F136" s="248" t="s">
        <v>144</v>
      </c>
      <c r="G136" s="246"/>
      <c r="H136" s="249">
        <v>2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142</v>
      </c>
      <c r="AU136" s="255" t="s">
        <v>83</v>
      </c>
      <c r="AV136" s="14" t="s">
        <v>89</v>
      </c>
      <c r="AW136" s="14" t="s">
        <v>31</v>
      </c>
      <c r="AX136" s="14" t="s">
        <v>79</v>
      </c>
      <c r="AY136" s="255" t="s">
        <v>135</v>
      </c>
    </row>
    <row r="137" s="2" customFormat="1" ht="24.15" customHeight="1">
      <c r="A137" s="38"/>
      <c r="B137" s="39"/>
      <c r="C137" s="256" t="s">
        <v>92</v>
      </c>
      <c r="D137" s="256" t="s">
        <v>166</v>
      </c>
      <c r="E137" s="257" t="s">
        <v>805</v>
      </c>
      <c r="F137" s="258" t="s">
        <v>806</v>
      </c>
      <c r="G137" s="259" t="s">
        <v>201</v>
      </c>
      <c r="H137" s="260">
        <v>2</v>
      </c>
      <c r="I137" s="261"/>
      <c r="J137" s="262">
        <f>ROUND(I137*H137,2)</f>
        <v>0</v>
      </c>
      <c r="K137" s="263"/>
      <c r="L137" s="264"/>
      <c r="M137" s="265" t="s">
        <v>1</v>
      </c>
      <c r="N137" s="266" t="s">
        <v>40</v>
      </c>
      <c r="O137" s="91"/>
      <c r="P137" s="229">
        <f>O137*H137</f>
        <v>0</v>
      </c>
      <c r="Q137" s="229">
        <v>0.00069999999999999999</v>
      </c>
      <c r="R137" s="229">
        <f>Q137*H137</f>
        <v>0.0014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292</v>
      </c>
      <c r="AT137" s="231" t="s">
        <v>166</v>
      </c>
      <c r="AU137" s="231" t="s">
        <v>83</v>
      </c>
      <c r="AY137" s="17" t="s">
        <v>135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83</v>
      </c>
      <c r="BK137" s="232">
        <f>ROUND(I137*H137,2)</f>
        <v>0</v>
      </c>
      <c r="BL137" s="17" t="s">
        <v>220</v>
      </c>
      <c r="BM137" s="231" t="s">
        <v>807</v>
      </c>
    </row>
    <row r="138" s="13" customFormat="1">
      <c r="A138" s="13"/>
      <c r="B138" s="233"/>
      <c r="C138" s="234"/>
      <c r="D138" s="235" t="s">
        <v>142</v>
      </c>
      <c r="E138" s="236" t="s">
        <v>1</v>
      </c>
      <c r="F138" s="237" t="s">
        <v>83</v>
      </c>
      <c r="G138" s="234"/>
      <c r="H138" s="238">
        <v>2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142</v>
      </c>
      <c r="AU138" s="244" t="s">
        <v>83</v>
      </c>
      <c r="AV138" s="13" t="s">
        <v>83</v>
      </c>
      <c r="AW138" s="13" t="s">
        <v>31</v>
      </c>
      <c r="AX138" s="13" t="s">
        <v>74</v>
      </c>
      <c r="AY138" s="244" t="s">
        <v>135</v>
      </c>
    </row>
    <row r="139" s="14" customFormat="1">
      <c r="A139" s="14"/>
      <c r="B139" s="245"/>
      <c r="C139" s="246"/>
      <c r="D139" s="235" t="s">
        <v>142</v>
      </c>
      <c r="E139" s="247" t="s">
        <v>1</v>
      </c>
      <c r="F139" s="248" t="s">
        <v>144</v>
      </c>
      <c r="G139" s="246"/>
      <c r="H139" s="249">
        <v>2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142</v>
      </c>
      <c r="AU139" s="255" t="s">
        <v>83</v>
      </c>
      <c r="AV139" s="14" t="s">
        <v>89</v>
      </c>
      <c r="AW139" s="14" t="s">
        <v>31</v>
      </c>
      <c r="AX139" s="14" t="s">
        <v>79</v>
      </c>
      <c r="AY139" s="255" t="s">
        <v>135</v>
      </c>
    </row>
    <row r="140" s="2" customFormat="1" ht="24.15" customHeight="1">
      <c r="A140" s="38"/>
      <c r="B140" s="39"/>
      <c r="C140" s="219" t="s">
        <v>95</v>
      </c>
      <c r="D140" s="219" t="s">
        <v>137</v>
      </c>
      <c r="E140" s="220" t="s">
        <v>808</v>
      </c>
      <c r="F140" s="221" t="s">
        <v>809</v>
      </c>
      <c r="G140" s="222" t="s">
        <v>201</v>
      </c>
      <c r="H140" s="223">
        <v>2</v>
      </c>
      <c r="I140" s="224"/>
      <c r="J140" s="225">
        <f>ROUND(I140*H140,2)</f>
        <v>0</v>
      </c>
      <c r="K140" s="226"/>
      <c r="L140" s="44"/>
      <c r="M140" s="227" t="s">
        <v>1</v>
      </c>
      <c r="N140" s="228" t="s">
        <v>40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220</v>
      </c>
      <c r="AT140" s="231" t="s">
        <v>137</v>
      </c>
      <c r="AU140" s="231" t="s">
        <v>83</v>
      </c>
      <c r="AY140" s="17" t="s">
        <v>135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83</v>
      </c>
      <c r="BK140" s="232">
        <f>ROUND(I140*H140,2)</f>
        <v>0</v>
      </c>
      <c r="BL140" s="17" t="s">
        <v>220</v>
      </c>
      <c r="BM140" s="231" t="s">
        <v>810</v>
      </c>
    </row>
    <row r="141" s="15" customFormat="1">
      <c r="A141" s="15"/>
      <c r="B141" s="270"/>
      <c r="C141" s="271"/>
      <c r="D141" s="235" t="s">
        <v>142</v>
      </c>
      <c r="E141" s="272" t="s">
        <v>1</v>
      </c>
      <c r="F141" s="273" t="s">
        <v>801</v>
      </c>
      <c r="G141" s="271"/>
      <c r="H141" s="272" t="s">
        <v>1</v>
      </c>
      <c r="I141" s="274"/>
      <c r="J141" s="271"/>
      <c r="K141" s="271"/>
      <c r="L141" s="275"/>
      <c r="M141" s="276"/>
      <c r="N141" s="277"/>
      <c r="O141" s="277"/>
      <c r="P141" s="277"/>
      <c r="Q141" s="277"/>
      <c r="R141" s="277"/>
      <c r="S141" s="277"/>
      <c r="T141" s="278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79" t="s">
        <v>142</v>
      </c>
      <c r="AU141" s="279" t="s">
        <v>83</v>
      </c>
      <c r="AV141" s="15" t="s">
        <v>79</v>
      </c>
      <c r="AW141" s="15" t="s">
        <v>31</v>
      </c>
      <c r="AX141" s="15" t="s">
        <v>74</v>
      </c>
      <c r="AY141" s="279" t="s">
        <v>135</v>
      </c>
    </row>
    <row r="142" s="13" customFormat="1">
      <c r="A142" s="13"/>
      <c r="B142" s="233"/>
      <c r="C142" s="234"/>
      <c r="D142" s="235" t="s">
        <v>142</v>
      </c>
      <c r="E142" s="236" t="s">
        <v>1</v>
      </c>
      <c r="F142" s="237" t="s">
        <v>83</v>
      </c>
      <c r="G142" s="234"/>
      <c r="H142" s="238">
        <v>2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142</v>
      </c>
      <c r="AU142" s="244" t="s">
        <v>83</v>
      </c>
      <c r="AV142" s="13" t="s">
        <v>83</v>
      </c>
      <c r="AW142" s="13" t="s">
        <v>31</v>
      </c>
      <c r="AX142" s="13" t="s">
        <v>74</v>
      </c>
      <c r="AY142" s="244" t="s">
        <v>135</v>
      </c>
    </row>
    <row r="143" s="14" customFormat="1">
      <c r="A143" s="14"/>
      <c r="B143" s="245"/>
      <c r="C143" s="246"/>
      <c r="D143" s="235" t="s">
        <v>142</v>
      </c>
      <c r="E143" s="247" t="s">
        <v>1</v>
      </c>
      <c r="F143" s="248" t="s">
        <v>144</v>
      </c>
      <c r="G143" s="246"/>
      <c r="H143" s="249">
        <v>2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5" t="s">
        <v>142</v>
      </c>
      <c r="AU143" s="255" t="s">
        <v>83</v>
      </c>
      <c r="AV143" s="14" t="s">
        <v>89</v>
      </c>
      <c r="AW143" s="14" t="s">
        <v>31</v>
      </c>
      <c r="AX143" s="14" t="s">
        <v>79</v>
      </c>
      <c r="AY143" s="255" t="s">
        <v>135</v>
      </c>
    </row>
    <row r="144" s="2" customFormat="1" ht="24.15" customHeight="1">
      <c r="A144" s="38"/>
      <c r="B144" s="39"/>
      <c r="C144" s="256" t="s">
        <v>172</v>
      </c>
      <c r="D144" s="256" t="s">
        <v>166</v>
      </c>
      <c r="E144" s="257" t="s">
        <v>811</v>
      </c>
      <c r="F144" s="258" t="s">
        <v>812</v>
      </c>
      <c r="G144" s="259" t="s">
        <v>201</v>
      </c>
      <c r="H144" s="260">
        <v>2</v>
      </c>
      <c r="I144" s="261"/>
      <c r="J144" s="262">
        <f>ROUND(I144*H144,2)</f>
        <v>0</v>
      </c>
      <c r="K144" s="263"/>
      <c r="L144" s="264"/>
      <c r="M144" s="265" t="s">
        <v>1</v>
      </c>
      <c r="N144" s="266" t="s">
        <v>40</v>
      </c>
      <c r="O144" s="91"/>
      <c r="P144" s="229">
        <f>O144*H144</f>
        <v>0</v>
      </c>
      <c r="Q144" s="229">
        <v>0.0047999999999999996</v>
      </c>
      <c r="R144" s="229">
        <f>Q144*H144</f>
        <v>0.0095999999999999992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292</v>
      </c>
      <c r="AT144" s="231" t="s">
        <v>166</v>
      </c>
      <c r="AU144" s="231" t="s">
        <v>83</v>
      </c>
      <c r="AY144" s="17" t="s">
        <v>135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83</v>
      </c>
      <c r="BK144" s="232">
        <f>ROUND(I144*H144,2)</f>
        <v>0</v>
      </c>
      <c r="BL144" s="17" t="s">
        <v>220</v>
      </c>
      <c r="BM144" s="231" t="s">
        <v>813</v>
      </c>
    </row>
    <row r="145" s="13" customFormat="1">
      <c r="A145" s="13"/>
      <c r="B145" s="233"/>
      <c r="C145" s="234"/>
      <c r="D145" s="235" t="s">
        <v>142</v>
      </c>
      <c r="E145" s="236" t="s">
        <v>1</v>
      </c>
      <c r="F145" s="237" t="s">
        <v>83</v>
      </c>
      <c r="G145" s="234"/>
      <c r="H145" s="238">
        <v>2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142</v>
      </c>
      <c r="AU145" s="244" t="s">
        <v>83</v>
      </c>
      <c r="AV145" s="13" t="s">
        <v>83</v>
      </c>
      <c r="AW145" s="13" t="s">
        <v>31</v>
      </c>
      <c r="AX145" s="13" t="s">
        <v>74</v>
      </c>
      <c r="AY145" s="244" t="s">
        <v>135</v>
      </c>
    </row>
    <row r="146" s="14" customFormat="1">
      <c r="A146" s="14"/>
      <c r="B146" s="245"/>
      <c r="C146" s="246"/>
      <c r="D146" s="235" t="s">
        <v>142</v>
      </c>
      <c r="E146" s="247" t="s">
        <v>1</v>
      </c>
      <c r="F146" s="248" t="s">
        <v>144</v>
      </c>
      <c r="G146" s="246"/>
      <c r="H146" s="249">
        <v>2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5" t="s">
        <v>142</v>
      </c>
      <c r="AU146" s="255" t="s">
        <v>83</v>
      </c>
      <c r="AV146" s="14" t="s">
        <v>89</v>
      </c>
      <c r="AW146" s="14" t="s">
        <v>31</v>
      </c>
      <c r="AX146" s="14" t="s">
        <v>79</v>
      </c>
      <c r="AY146" s="255" t="s">
        <v>135</v>
      </c>
    </row>
    <row r="147" s="2" customFormat="1" ht="33" customHeight="1">
      <c r="A147" s="38"/>
      <c r="B147" s="39"/>
      <c r="C147" s="219" t="s">
        <v>169</v>
      </c>
      <c r="D147" s="219" t="s">
        <v>137</v>
      </c>
      <c r="E147" s="220" t="s">
        <v>814</v>
      </c>
      <c r="F147" s="221" t="s">
        <v>815</v>
      </c>
      <c r="G147" s="222" t="s">
        <v>153</v>
      </c>
      <c r="H147" s="223">
        <v>4.5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40</v>
      </c>
      <c r="O147" s="91"/>
      <c r="P147" s="229">
        <f>O147*H147</f>
        <v>0</v>
      </c>
      <c r="Q147" s="229">
        <v>0.0133632</v>
      </c>
      <c r="R147" s="229">
        <f>Q147*H147</f>
        <v>0.060134400000000005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220</v>
      </c>
      <c r="AT147" s="231" t="s">
        <v>137</v>
      </c>
      <c r="AU147" s="231" t="s">
        <v>83</v>
      </c>
      <c r="AY147" s="17" t="s">
        <v>135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83</v>
      </c>
      <c r="BK147" s="232">
        <f>ROUND(I147*H147,2)</f>
        <v>0</v>
      </c>
      <c r="BL147" s="17" t="s">
        <v>220</v>
      </c>
      <c r="BM147" s="231" t="s">
        <v>816</v>
      </c>
    </row>
    <row r="148" s="15" customFormat="1">
      <c r="A148" s="15"/>
      <c r="B148" s="270"/>
      <c r="C148" s="271"/>
      <c r="D148" s="235" t="s">
        <v>142</v>
      </c>
      <c r="E148" s="272" t="s">
        <v>1</v>
      </c>
      <c r="F148" s="273" t="s">
        <v>800</v>
      </c>
      <c r="G148" s="271"/>
      <c r="H148" s="272" t="s">
        <v>1</v>
      </c>
      <c r="I148" s="274"/>
      <c r="J148" s="271"/>
      <c r="K148" s="271"/>
      <c r="L148" s="275"/>
      <c r="M148" s="276"/>
      <c r="N148" s="277"/>
      <c r="O148" s="277"/>
      <c r="P148" s="277"/>
      <c r="Q148" s="277"/>
      <c r="R148" s="277"/>
      <c r="S148" s="277"/>
      <c r="T148" s="278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79" t="s">
        <v>142</v>
      </c>
      <c r="AU148" s="279" t="s">
        <v>83</v>
      </c>
      <c r="AV148" s="15" t="s">
        <v>79</v>
      </c>
      <c r="AW148" s="15" t="s">
        <v>31</v>
      </c>
      <c r="AX148" s="15" t="s">
        <v>74</v>
      </c>
      <c r="AY148" s="279" t="s">
        <v>135</v>
      </c>
    </row>
    <row r="149" s="13" customFormat="1">
      <c r="A149" s="13"/>
      <c r="B149" s="233"/>
      <c r="C149" s="234"/>
      <c r="D149" s="235" t="s">
        <v>142</v>
      </c>
      <c r="E149" s="236" t="s">
        <v>1</v>
      </c>
      <c r="F149" s="237" t="s">
        <v>817</v>
      </c>
      <c r="G149" s="234"/>
      <c r="H149" s="238">
        <v>0.5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142</v>
      </c>
      <c r="AU149" s="244" t="s">
        <v>83</v>
      </c>
      <c r="AV149" s="13" t="s">
        <v>83</v>
      </c>
      <c r="AW149" s="13" t="s">
        <v>31</v>
      </c>
      <c r="AX149" s="13" t="s">
        <v>74</v>
      </c>
      <c r="AY149" s="244" t="s">
        <v>135</v>
      </c>
    </row>
    <row r="150" s="15" customFormat="1">
      <c r="A150" s="15"/>
      <c r="B150" s="270"/>
      <c r="C150" s="271"/>
      <c r="D150" s="235" t="s">
        <v>142</v>
      </c>
      <c r="E150" s="272" t="s">
        <v>1</v>
      </c>
      <c r="F150" s="273" t="s">
        <v>801</v>
      </c>
      <c r="G150" s="271"/>
      <c r="H150" s="272" t="s">
        <v>1</v>
      </c>
      <c r="I150" s="274"/>
      <c r="J150" s="271"/>
      <c r="K150" s="271"/>
      <c r="L150" s="275"/>
      <c r="M150" s="276"/>
      <c r="N150" s="277"/>
      <c r="O150" s="277"/>
      <c r="P150" s="277"/>
      <c r="Q150" s="277"/>
      <c r="R150" s="277"/>
      <c r="S150" s="277"/>
      <c r="T150" s="278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79" t="s">
        <v>142</v>
      </c>
      <c r="AU150" s="279" t="s">
        <v>83</v>
      </c>
      <c r="AV150" s="15" t="s">
        <v>79</v>
      </c>
      <c r="AW150" s="15" t="s">
        <v>31</v>
      </c>
      <c r="AX150" s="15" t="s">
        <v>74</v>
      </c>
      <c r="AY150" s="279" t="s">
        <v>135</v>
      </c>
    </row>
    <row r="151" s="13" customFormat="1">
      <c r="A151" s="13"/>
      <c r="B151" s="233"/>
      <c r="C151" s="234"/>
      <c r="D151" s="235" t="s">
        <v>142</v>
      </c>
      <c r="E151" s="236" t="s">
        <v>1</v>
      </c>
      <c r="F151" s="237" t="s">
        <v>818</v>
      </c>
      <c r="G151" s="234"/>
      <c r="H151" s="238">
        <v>4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142</v>
      </c>
      <c r="AU151" s="244" t="s">
        <v>83</v>
      </c>
      <c r="AV151" s="13" t="s">
        <v>83</v>
      </c>
      <c r="AW151" s="13" t="s">
        <v>31</v>
      </c>
      <c r="AX151" s="13" t="s">
        <v>74</v>
      </c>
      <c r="AY151" s="244" t="s">
        <v>135</v>
      </c>
    </row>
    <row r="152" s="14" customFormat="1">
      <c r="A152" s="14"/>
      <c r="B152" s="245"/>
      <c r="C152" s="246"/>
      <c r="D152" s="235" t="s">
        <v>142</v>
      </c>
      <c r="E152" s="247" t="s">
        <v>1</v>
      </c>
      <c r="F152" s="248" t="s">
        <v>144</v>
      </c>
      <c r="G152" s="246"/>
      <c r="H152" s="249">
        <v>4.5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5" t="s">
        <v>142</v>
      </c>
      <c r="AU152" s="255" t="s">
        <v>83</v>
      </c>
      <c r="AV152" s="14" t="s">
        <v>89</v>
      </c>
      <c r="AW152" s="14" t="s">
        <v>31</v>
      </c>
      <c r="AX152" s="14" t="s">
        <v>79</v>
      </c>
      <c r="AY152" s="255" t="s">
        <v>135</v>
      </c>
    </row>
    <row r="153" s="2" customFormat="1" ht="33" customHeight="1">
      <c r="A153" s="38"/>
      <c r="B153" s="39"/>
      <c r="C153" s="219" t="s">
        <v>184</v>
      </c>
      <c r="D153" s="219" t="s">
        <v>137</v>
      </c>
      <c r="E153" s="220" t="s">
        <v>819</v>
      </c>
      <c r="F153" s="221" t="s">
        <v>820</v>
      </c>
      <c r="G153" s="222" t="s">
        <v>153</v>
      </c>
      <c r="H153" s="223">
        <v>9.0999999999999996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40</v>
      </c>
      <c r="O153" s="91"/>
      <c r="P153" s="229">
        <f>O153*H153</f>
        <v>0</v>
      </c>
      <c r="Q153" s="229">
        <v>0.018423599999999998</v>
      </c>
      <c r="R153" s="229">
        <f>Q153*H153</f>
        <v>0.16765475999999999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220</v>
      </c>
      <c r="AT153" s="231" t="s">
        <v>137</v>
      </c>
      <c r="AU153" s="231" t="s">
        <v>83</v>
      </c>
      <c r="AY153" s="17" t="s">
        <v>135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83</v>
      </c>
      <c r="BK153" s="232">
        <f>ROUND(I153*H153,2)</f>
        <v>0</v>
      </c>
      <c r="BL153" s="17" t="s">
        <v>220</v>
      </c>
      <c r="BM153" s="231" t="s">
        <v>821</v>
      </c>
    </row>
    <row r="154" s="15" customFormat="1">
      <c r="A154" s="15"/>
      <c r="B154" s="270"/>
      <c r="C154" s="271"/>
      <c r="D154" s="235" t="s">
        <v>142</v>
      </c>
      <c r="E154" s="272" t="s">
        <v>1</v>
      </c>
      <c r="F154" s="273" t="s">
        <v>822</v>
      </c>
      <c r="G154" s="271"/>
      <c r="H154" s="272" t="s">
        <v>1</v>
      </c>
      <c r="I154" s="274"/>
      <c r="J154" s="271"/>
      <c r="K154" s="271"/>
      <c r="L154" s="275"/>
      <c r="M154" s="276"/>
      <c r="N154" s="277"/>
      <c r="O154" s="277"/>
      <c r="P154" s="277"/>
      <c r="Q154" s="277"/>
      <c r="R154" s="277"/>
      <c r="S154" s="277"/>
      <c r="T154" s="278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79" t="s">
        <v>142</v>
      </c>
      <c r="AU154" s="279" t="s">
        <v>83</v>
      </c>
      <c r="AV154" s="15" t="s">
        <v>79</v>
      </c>
      <c r="AW154" s="15" t="s">
        <v>31</v>
      </c>
      <c r="AX154" s="15" t="s">
        <v>74</v>
      </c>
      <c r="AY154" s="279" t="s">
        <v>135</v>
      </c>
    </row>
    <row r="155" s="13" customFormat="1">
      <c r="A155" s="13"/>
      <c r="B155" s="233"/>
      <c r="C155" s="234"/>
      <c r="D155" s="235" t="s">
        <v>142</v>
      </c>
      <c r="E155" s="236" t="s">
        <v>1</v>
      </c>
      <c r="F155" s="237" t="s">
        <v>823</v>
      </c>
      <c r="G155" s="234"/>
      <c r="H155" s="238">
        <v>3.1000000000000001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142</v>
      </c>
      <c r="AU155" s="244" t="s">
        <v>83</v>
      </c>
      <c r="AV155" s="13" t="s">
        <v>83</v>
      </c>
      <c r="AW155" s="13" t="s">
        <v>31</v>
      </c>
      <c r="AX155" s="13" t="s">
        <v>74</v>
      </c>
      <c r="AY155" s="244" t="s">
        <v>135</v>
      </c>
    </row>
    <row r="156" s="15" customFormat="1">
      <c r="A156" s="15"/>
      <c r="B156" s="270"/>
      <c r="C156" s="271"/>
      <c r="D156" s="235" t="s">
        <v>142</v>
      </c>
      <c r="E156" s="272" t="s">
        <v>1</v>
      </c>
      <c r="F156" s="273" t="s">
        <v>824</v>
      </c>
      <c r="G156" s="271"/>
      <c r="H156" s="272" t="s">
        <v>1</v>
      </c>
      <c r="I156" s="274"/>
      <c r="J156" s="271"/>
      <c r="K156" s="271"/>
      <c r="L156" s="275"/>
      <c r="M156" s="276"/>
      <c r="N156" s="277"/>
      <c r="O156" s="277"/>
      <c r="P156" s="277"/>
      <c r="Q156" s="277"/>
      <c r="R156" s="277"/>
      <c r="S156" s="277"/>
      <c r="T156" s="278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9" t="s">
        <v>142</v>
      </c>
      <c r="AU156" s="279" t="s">
        <v>83</v>
      </c>
      <c r="AV156" s="15" t="s">
        <v>79</v>
      </c>
      <c r="AW156" s="15" t="s">
        <v>31</v>
      </c>
      <c r="AX156" s="15" t="s">
        <v>74</v>
      </c>
      <c r="AY156" s="279" t="s">
        <v>135</v>
      </c>
    </row>
    <row r="157" s="13" customFormat="1">
      <c r="A157" s="13"/>
      <c r="B157" s="233"/>
      <c r="C157" s="234"/>
      <c r="D157" s="235" t="s">
        <v>142</v>
      </c>
      <c r="E157" s="236" t="s">
        <v>1</v>
      </c>
      <c r="F157" s="237" t="s">
        <v>825</v>
      </c>
      <c r="G157" s="234"/>
      <c r="H157" s="238">
        <v>6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142</v>
      </c>
      <c r="AU157" s="244" t="s">
        <v>83</v>
      </c>
      <c r="AV157" s="13" t="s">
        <v>83</v>
      </c>
      <c r="AW157" s="13" t="s">
        <v>31</v>
      </c>
      <c r="AX157" s="13" t="s">
        <v>74</v>
      </c>
      <c r="AY157" s="244" t="s">
        <v>135</v>
      </c>
    </row>
    <row r="158" s="14" customFormat="1">
      <c r="A158" s="14"/>
      <c r="B158" s="245"/>
      <c r="C158" s="246"/>
      <c r="D158" s="235" t="s">
        <v>142</v>
      </c>
      <c r="E158" s="247" t="s">
        <v>1</v>
      </c>
      <c r="F158" s="248" t="s">
        <v>144</v>
      </c>
      <c r="G158" s="246"/>
      <c r="H158" s="249">
        <v>9.0999999999999996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142</v>
      </c>
      <c r="AU158" s="255" t="s">
        <v>83</v>
      </c>
      <c r="AV158" s="14" t="s">
        <v>89</v>
      </c>
      <c r="AW158" s="14" t="s">
        <v>31</v>
      </c>
      <c r="AX158" s="14" t="s">
        <v>79</v>
      </c>
      <c r="AY158" s="255" t="s">
        <v>135</v>
      </c>
    </row>
    <row r="159" s="2" customFormat="1" ht="33" customHeight="1">
      <c r="A159" s="38"/>
      <c r="B159" s="39"/>
      <c r="C159" s="219" t="s">
        <v>188</v>
      </c>
      <c r="D159" s="219" t="s">
        <v>137</v>
      </c>
      <c r="E159" s="220" t="s">
        <v>826</v>
      </c>
      <c r="F159" s="221" t="s">
        <v>827</v>
      </c>
      <c r="G159" s="222" t="s">
        <v>153</v>
      </c>
      <c r="H159" s="223">
        <v>1.1499999999999999</v>
      </c>
      <c r="I159" s="224"/>
      <c r="J159" s="225">
        <f>ROUND(I159*H159,2)</f>
        <v>0</v>
      </c>
      <c r="K159" s="226"/>
      <c r="L159" s="44"/>
      <c r="M159" s="227" t="s">
        <v>1</v>
      </c>
      <c r="N159" s="228" t="s">
        <v>40</v>
      </c>
      <c r="O159" s="91"/>
      <c r="P159" s="229">
        <f>O159*H159</f>
        <v>0</v>
      </c>
      <c r="Q159" s="229">
        <v>0.026689999999999998</v>
      </c>
      <c r="R159" s="229">
        <f>Q159*H159</f>
        <v>0.030693499999999995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220</v>
      </c>
      <c r="AT159" s="231" t="s">
        <v>137</v>
      </c>
      <c r="AU159" s="231" t="s">
        <v>83</v>
      </c>
      <c r="AY159" s="17" t="s">
        <v>135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83</v>
      </c>
      <c r="BK159" s="232">
        <f>ROUND(I159*H159,2)</f>
        <v>0</v>
      </c>
      <c r="BL159" s="17" t="s">
        <v>220</v>
      </c>
      <c r="BM159" s="231" t="s">
        <v>828</v>
      </c>
    </row>
    <row r="160" s="15" customFormat="1">
      <c r="A160" s="15"/>
      <c r="B160" s="270"/>
      <c r="C160" s="271"/>
      <c r="D160" s="235" t="s">
        <v>142</v>
      </c>
      <c r="E160" s="272" t="s">
        <v>1</v>
      </c>
      <c r="F160" s="273" t="s">
        <v>829</v>
      </c>
      <c r="G160" s="271"/>
      <c r="H160" s="272" t="s">
        <v>1</v>
      </c>
      <c r="I160" s="274"/>
      <c r="J160" s="271"/>
      <c r="K160" s="271"/>
      <c r="L160" s="275"/>
      <c r="M160" s="276"/>
      <c r="N160" s="277"/>
      <c r="O160" s="277"/>
      <c r="P160" s="277"/>
      <c r="Q160" s="277"/>
      <c r="R160" s="277"/>
      <c r="S160" s="277"/>
      <c r="T160" s="278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79" t="s">
        <v>142</v>
      </c>
      <c r="AU160" s="279" t="s">
        <v>83</v>
      </c>
      <c r="AV160" s="15" t="s">
        <v>79</v>
      </c>
      <c r="AW160" s="15" t="s">
        <v>31</v>
      </c>
      <c r="AX160" s="15" t="s">
        <v>74</v>
      </c>
      <c r="AY160" s="279" t="s">
        <v>135</v>
      </c>
    </row>
    <row r="161" s="13" customFormat="1">
      <c r="A161" s="13"/>
      <c r="B161" s="233"/>
      <c r="C161" s="234"/>
      <c r="D161" s="235" t="s">
        <v>142</v>
      </c>
      <c r="E161" s="236" t="s">
        <v>1</v>
      </c>
      <c r="F161" s="237" t="s">
        <v>830</v>
      </c>
      <c r="G161" s="234"/>
      <c r="H161" s="238">
        <v>1.1499999999999999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142</v>
      </c>
      <c r="AU161" s="244" t="s">
        <v>83</v>
      </c>
      <c r="AV161" s="13" t="s">
        <v>83</v>
      </c>
      <c r="AW161" s="13" t="s">
        <v>31</v>
      </c>
      <c r="AX161" s="13" t="s">
        <v>74</v>
      </c>
      <c r="AY161" s="244" t="s">
        <v>135</v>
      </c>
    </row>
    <row r="162" s="14" customFormat="1">
      <c r="A162" s="14"/>
      <c r="B162" s="245"/>
      <c r="C162" s="246"/>
      <c r="D162" s="235" t="s">
        <v>142</v>
      </c>
      <c r="E162" s="247" t="s">
        <v>1</v>
      </c>
      <c r="F162" s="248" t="s">
        <v>144</v>
      </c>
      <c r="G162" s="246"/>
      <c r="H162" s="249">
        <v>1.1499999999999999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5" t="s">
        <v>142</v>
      </c>
      <c r="AU162" s="255" t="s">
        <v>83</v>
      </c>
      <c r="AV162" s="14" t="s">
        <v>89</v>
      </c>
      <c r="AW162" s="14" t="s">
        <v>31</v>
      </c>
      <c r="AX162" s="14" t="s">
        <v>79</v>
      </c>
      <c r="AY162" s="255" t="s">
        <v>135</v>
      </c>
    </row>
    <row r="163" s="2" customFormat="1" ht="37.8" customHeight="1">
      <c r="A163" s="38"/>
      <c r="B163" s="39"/>
      <c r="C163" s="219" t="s">
        <v>198</v>
      </c>
      <c r="D163" s="219" t="s">
        <v>137</v>
      </c>
      <c r="E163" s="220" t="s">
        <v>831</v>
      </c>
      <c r="F163" s="221" t="s">
        <v>832</v>
      </c>
      <c r="G163" s="222" t="s">
        <v>153</v>
      </c>
      <c r="H163" s="223">
        <v>1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40</v>
      </c>
      <c r="O163" s="91"/>
      <c r="P163" s="229">
        <f>O163*H163</f>
        <v>0</v>
      </c>
      <c r="Q163" s="229">
        <v>0</v>
      </c>
      <c r="R163" s="229">
        <f>Q163*H163</f>
        <v>0</v>
      </c>
      <c r="S163" s="229">
        <v>0.019099999999999999</v>
      </c>
      <c r="T163" s="230">
        <f>S163*H163</f>
        <v>0.019099999999999999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220</v>
      </c>
      <c r="AT163" s="231" t="s">
        <v>137</v>
      </c>
      <c r="AU163" s="231" t="s">
        <v>83</v>
      </c>
      <c r="AY163" s="17" t="s">
        <v>135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83</v>
      </c>
      <c r="BK163" s="232">
        <f>ROUND(I163*H163,2)</f>
        <v>0</v>
      </c>
      <c r="BL163" s="17" t="s">
        <v>220</v>
      </c>
      <c r="BM163" s="231" t="s">
        <v>833</v>
      </c>
    </row>
    <row r="164" s="15" customFormat="1">
      <c r="A164" s="15"/>
      <c r="B164" s="270"/>
      <c r="C164" s="271"/>
      <c r="D164" s="235" t="s">
        <v>142</v>
      </c>
      <c r="E164" s="272" t="s">
        <v>1</v>
      </c>
      <c r="F164" s="273" t="s">
        <v>829</v>
      </c>
      <c r="G164" s="271"/>
      <c r="H164" s="272" t="s">
        <v>1</v>
      </c>
      <c r="I164" s="274"/>
      <c r="J164" s="271"/>
      <c r="K164" s="271"/>
      <c r="L164" s="275"/>
      <c r="M164" s="276"/>
      <c r="N164" s="277"/>
      <c r="O164" s="277"/>
      <c r="P164" s="277"/>
      <c r="Q164" s="277"/>
      <c r="R164" s="277"/>
      <c r="S164" s="277"/>
      <c r="T164" s="278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79" t="s">
        <v>142</v>
      </c>
      <c r="AU164" s="279" t="s">
        <v>83</v>
      </c>
      <c r="AV164" s="15" t="s">
        <v>79</v>
      </c>
      <c r="AW164" s="15" t="s">
        <v>31</v>
      </c>
      <c r="AX164" s="15" t="s">
        <v>74</v>
      </c>
      <c r="AY164" s="279" t="s">
        <v>135</v>
      </c>
    </row>
    <row r="165" s="13" customFormat="1">
      <c r="A165" s="13"/>
      <c r="B165" s="233"/>
      <c r="C165" s="234"/>
      <c r="D165" s="235" t="s">
        <v>142</v>
      </c>
      <c r="E165" s="236" t="s">
        <v>1</v>
      </c>
      <c r="F165" s="237" t="s">
        <v>79</v>
      </c>
      <c r="G165" s="234"/>
      <c r="H165" s="238">
        <v>1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142</v>
      </c>
      <c r="AU165" s="244" t="s">
        <v>83</v>
      </c>
      <c r="AV165" s="13" t="s">
        <v>83</v>
      </c>
      <c r="AW165" s="13" t="s">
        <v>31</v>
      </c>
      <c r="AX165" s="13" t="s">
        <v>74</v>
      </c>
      <c r="AY165" s="244" t="s">
        <v>135</v>
      </c>
    </row>
    <row r="166" s="14" customFormat="1">
      <c r="A166" s="14"/>
      <c r="B166" s="245"/>
      <c r="C166" s="246"/>
      <c r="D166" s="235" t="s">
        <v>142</v>
      </c>
      <c r="E166" s="247" t="s">
        <v>1</v>
      </c>
      <c r="F166" s="248" t="s">
        <v>144</v>
      </c>
      <c r="G166" s="246"/>
      <c r="H166" s="249">
        <v>1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5" t="s">
        <v>142</v>
      </c>
      <c r="AU166" s="255" t="s">
        <v>83</v>
      </c>
      <c r="AV166" s="14" t="s">
        <v>89</v>
      </c>
      <c r="AW166" s="14" t="s">
        <v>31</v>
      </c>
      <c r="AX166" s="14" t="s">
        <v>79</v>
      </c>
      <c r="AY166" s="255" t="s">
        <v>135</v>
      </c>
    </row>
    <row r="167" s="2" customFormat="1" ht="44.25" customHeight="1">
      <c r="A167" s="38"/>
      <c r="B167" s="39"/>
      <c r="C167" s="219" t="s">
        <v>203</v>
      </c>
      <c r="D167" s="219" t="s">
        <v>137</v>
      </c>
      <c r="E167" s="220" t="s">
        <v>834</v>
      </c>
      <c r="F167" s="221" t="s">
        <v>835</v>
      </c>
      <c r="G167" s="222" t="s">
        <v>153</v>
      </c>
      <c r="H167" s="223">
        <v>1</v>
      </c>
      <c r="I167" s="224"/>
      <c r="J167" s="225">
        <f>ROUND(I167*H167,2)</f>
        <v>0</v>
      </c>
      <c r="K167" s="226"/>
      <c r="L167" s="44"/>
      <c r="M167" s="227" t="s">
        <v>1</v>
      </c>
      <c r="N167" s="228" t="s">
        <v>40</v>
      </c>
      <c r="O167" s="91"/>
      <c r="P167" s="229">
        <f>O167*H167</f>
        <v>0</v>
      </c>
      <c r="Q167" s="229">
        <v>0</v>
      </c>
      <c r="R167" s="229">
        <f>Q167*H167</f>
        <v>0</v>
      </c>
      <c r="S167" s="229">
        <v>0.032629999999999999</v>
      </c>
      <c r="T167" s="230">
        <f>S167*H167</f>
        <v>0.032629999999999999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220</v>
      </c>
      <c r="AT167" s="231" t="s">
        <v>137</v>
      </c>
      <c r="AU167" s="231" t="s">
        <v>83</v>
      </c>
      <c r="AY167" s="17" t="s">
        <v>135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83</v>
      </c>
      <c r="BK167" s="232">
        <f>ROUND(I167*H167,2)</f>
        <v>0</v>
      </c>
      <c r="BL167" s="17" t="s">
        <v>220</v>
      </c>
      <c r="BM167" s="231" t="s">
        <v>836</v>
      </c>
    </row>
    <row r="168" s="15" customFormat="1">
      <c r="A168" s="15"/>
      <c r="B168" s="270"/>
      <c r="C168" s="271"/>
      <c r="D168" s="235" t="s">
        <v>142</v>
      </c>
      <c r="E168" s="272" t="s">
        <v>1</v>
      </c>
      <c r="F168" s="273" t="s">
        <v>829</v>
      </c>
      <c r="G168" s="271"/>
      <c r="H168" s="272" t="s">
        <v>1</v>
      </c>
      <c r="I168" s="274"/>
      <c r="J168" s="271"/>
      <c r="K168" s="271"/>
      <c r="L168" s="275"/>
      <c r="M168" s="276"/>
      <c r="N168" s="277"/>
      <c r="O168" s="277"/>
      <c r="P168" s="277"/>
      <c r="Q168" s="277"/>
      <c r="R168" s="277"/>
      <c r="S168" s="277"/>
      <c r="T168" s="278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79" t="s">
        <v>142</v>
      </c>
      <c r="AU168" s="279" t="s">
        <v>83</v>
      </c>
      <c r="AV168" s="15" t="s">
        <v>79</v>
      </c>
      <c r="AW168" s="15" t="s">
        <v>31</v>
      </c>
      <c r="AX168" s="15" t="s">
        <v>74</v>
      </c>
      <c r="AY168" s="279" t="s">
        <v>135</v>
      </c>
    </row>
    <row r="169" s="13" customFormat="1">
      <c r="A169" s="13"/>
      <c r="B169" s="233"/>
      <c r="C169" s="234"/>
      <c r="D169" s="235" t="s">
        <v>142</v>
      </c>
      <c r="E169" s="236" t="s">
        <v>1</v>
      </c>
      <c r="F169" s="237" t="s">
        <v>79</v>
      </c>
      <c r="G169" s="234"/>
      <c r="H169" s="238">
        <v>1</v>
      </c>
      <c r="I169" s="239"/>
      <c r="J169" s="234"/>
      <c r="K169" s="234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142</v>
      </c>
      <c r="AU169" s="244" t="s">
        <v>83</v>
      </c>
      <c r="AV169" s="13" t="s">
        <v>83</v>
      </c>
      <c r="AW169" s="13" t="s">
        <v>31</v>
      </c>
      <c r="AX169" s="13" t="s">
        <v>74</v>
      </c>
      <c r="AY169" s="244" t="s">
        <v>135</v>
      </c>
    </row>
    <row r="170" s="14" customFormat="1">
      <c r="A170" s="14"/>
      <c r="B170" s="245"/>
      <c r="C170" s="246"/>
      <c r="D170" s="235" t="s">
        <v>142</v>
      </c>
      <c r="E170" s="247" t="s">
        <v>1</v>
      </c>
      <c r="F170" s="248" t="s">
        <v>144</v>
      </c>
      <c r="G170" s="246"/>
      <c r="H170" s="249">
        <v>1</v>
      </c>
      <c r="I170" s="250"/>
      <c r="J170" s="246"/>
      <c r="K170" s="246"/>
      <c r="L170" s="251"/>
      <c r="M170" s="252"/>
      <c r="N170" s="253"/>
      <c r="O170" s="253"/>
      <c r="P170" s="253"/>
      <c r="Q170" s="253"/>
      <c r="R170" s="253"/>
      <c r="S170" s="253"/>
      <c r="T170" s="25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5" t="s">
        <v>142</v>
      </c>
      <c r="AU170" s="255" t="s">
        <v>83</v>
      </c>
      <c r="AV170" s="14" t="s">
        <v>89</v>
      </c>
      <c r="AW170" s="14" t="s">
        <v>31</v>
      </c>
      <c r="AX170" s="14" t="s">
        <v>79</v>
      </c>
      <c r="AY170" s="255" t="s">
        <v>135</v>
      </c>
    </row>
    <row r="171" s="2" customFormat="1" ht="33" customHeight="1">
      <c r="A171" s="38"/>
      <c r="B171" s="39"/>
      <c r="C171" s="219" t="s">
        <v>207</v>
      </c>
      <c r="D171" s="219" t="s">
        <v>137</v>
      </c>
      <c r="E171" s="220" t="s">
        <v>837</v>
      </c>
      <c r="F171" s="221" t="s">
        <v>838</v>
      </c>
      <c r="G171" s="222" t="s">
        <v>153</v>
      </c>
      <c r="H171" s="223">
        <v>1</v>
      </c>
      <c r="I171" s="224"/>
      <c r="J171" s="225">
        <f>ROUND(I171*H171,2)</f>
        <v>0</v>
      </c>
      <c r="K171" s="226"/>
      <c r="L171" s="44"/>
      <c r="M171" s="227" t="s">
        <v>1</v>
      </c>
      <c r="N171" s="228" t="s">
        <v>40</v>
      </c>
      <c r="O171" s="91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220</v>
      </c>
      <c r="AT171" s="231" t="s">
        <v>137</v>
      </c>
      <c r="AU171" s="231" t="s">
        <v>83</v>
      </c>
      <c r="AY171" s="17" t="s">
        <v>135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83</v>
      </c>
      <c r="BK171" s="232">
        <f>ROUND(I171*H171,2)</f>
        <v>0</v>
      </c>
      <c r="BL171" s="17" t="s">
        <v>220</v>
      </c>
      <c r="BM171" s="231" t="s">
        <v>839</v>
      </c>
    </row>
    <row r="172" s="15" customFormat="1">
      <c r="A172" s="15"/>
      <c r="B172" s="270"/>
      <c r="C172" s="271"/>
      <c r="D172" s="235" t="s">
        <v>142</v>
      </c>
      <c r="E172" s="272" t="s">
        <v>1</v>
      </c>
      <c r="F172" s="273" t="s">
        <v>829</v>
      </c>
      <c r="G172" s="271"/>
      <c r="H172" s="272" t="s">
        <v>1</v>
      </c>
      <c r="I172" s="274"/>
      <c r="J172" s="271"/>
      <c r="K172" s="271"/>
      <c r="L172" s="275"/>
      <c r="M172" s="276"/>
      <c r="N172" s="277"/>
      <c r="O172" s="277"/>
      <c r="P172" s="277"/>
      <c r="Q172" s="277"/>
      <c r="R172" s="277"/>
      <c r="S172" s="277"/>
      <c r="T172" s="278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79" t="s">
        <v>142</v>
      </c>
      <c r="AU172" s="279" t="s">
        <v>83</v>
      </c>
      <c r="AV172" s="15" t="s">
        <v>79</v>
      </c>
      <c r="AW172" s="15" t="s">
        <v>31</v>
      </c>
      <c r="AX172" s="15" t="s">
        <v>74</v>
      </c>
      <c r="AY172" s="279" t="s">
        <v>135</v>
      </c>
    </row>
    <row r="173" s="13" customFormat="1">
      <c r="A173" s="13"/>
      <c r="B173" s="233"/>
      <c r="C173" s="234"/>
      <c r="D173" s="235" t="s">
        <v>142</v>
      </c>
      <c r="E173" s="236" t="s">
        <v>1</v>
      </c>
      <c r="F173" s="237" t="s">
        <v>79</v>
      </c>
      <c r="G173" s="234"/>
      <c r="H173" s="238">
        <v>1</v>
      </c>
      <c r="I173" s="239"/>
      <c r="J173" s="234"/>
      <c r="K173" s="234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142</v>
      </c>
      <c r="AU173" s="244" t="s">
        <v>83</v>
      </c>
      <c r="AV173" s="13" t="s">
        <v>83</v>
      </c>
      <c r="AW173" s="13" t="s">
        <v>31</v>
      </c>
      <c r="AX173" s="13" t="s">
        <v>74</v>
      </c>
      <c r="AY173" s="244" t="s">
        <v>135</v>
      </c>
    </row>
    <row r="174" s="14" customFormat="1">
      <c r="A174" s="14"/>
      <c r="B174" s="245"/>
      <c r="C174" s="246"/>
      <c r="D174" s="235" t="s">
        <v>142</v>
      </c>
      <c r="E174" s="247" t="s">
        <v>1</v>
      </c>
      <c r="F174" s="248" t="s">
        <v>144</v>
      </c>
      <c r="G174" s="246"/>
      <c r="H174" s="249">
        <v>1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5" t="s">
        <v>142</v>
      </c>
      <c r="AU174" s="255" t="s">
        <v>83</v>
      </c>
      <c r="AV174" s="14" t="s">
        <v>89</v>
      </c>
      <c r="AW174" s="14" t="s">
        <v>31</v>
      </c>
      <c r="AX174" s="14" t="s">
        <v>79</v>
      </c>
      <c r="AY174" s="255" t="s">
        <v>135</v>
      </c>
    </row>
    <row r="175" s="2" customFormat="1" ht="37.8" customHeight="1">
      <c r="A175" s="38"/>
      <c r="B175" s="39"/>
      <c r="C175" s="219" t="s">
        <v>212</v>
      </c>
      <c r="D175" s="219" t="s">
        <v>137</v>
      </c>
      <c r="E175" s="220" t="s">
        <v>840</v>
      </c>
      <c r="F175" s="221" t="s">
        <v>841</v>
      </c>
      <c r="G175" s="222" t="s">
        <v>201</v>
      </c>
      <c r="H175" s="223">
        <v>1</v>
      </c>
      <c r="I175" s="224"/>
      <c r="J175" s="225">
        <f>ROUND(I175*H175,2)</f>
        <v>0</v>
      </c>
      <c r="K175" s="226"/>
      <c r="L175" s="44"/>
      <c r="M175" s="227" t="s">
        <v>1</v>
      </c>
      <c r="N175" s="228" t="s">
        <v>40</v>
      </c>
      <c r="O175" s="91"/>
      <c r="P175" s="229">
        <f>O175*H175</f>
        <v>0</v>
      </c>
      <c r="Q175" s="229">
        <v>0</v>
      </c>
      <c r="R175" s="229">
        <f>Q175*H175</f>
        <v>0</v>
      </c>
      <c r="S175" s="229">
        <v>0.017299999999999999</v>
      </c>
      <c r="T175" s="230">
        <f>S175*H175</f>
        <v>0.017299999999999999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1" t="s">
        <v>220</v>
      </c>
      <c r="AT175" s="231" t="s">
        <v>137</v>
      </c>
      <c r="AU175" s="231" t="s">
        <v>83</v>
      </c>
      <c r="AY175" s="17" t="s">
        <v>135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7" t="s">
        <v>83</v>
      </c>
      <c r="BK175" s="232">
        <f>ROUND(I175*H175,2)</f>
        <v>0</v>
      </c>
      <c r="BL175" s="17" t="s">
        <v>220</v>
      </c>
      <c r="BM175" s="231" t="s">
        <v>842</v>
      </c>
    </row>
    <row r="176" s="13" customFormat="1">
      <c r="A176" s="13"/>
      <c r="B176" s="233"/>
      <c r="C176" s="234"/>
      <c r="D176" s="235" t="s">
        <v>142</v>
      </c>
      <c r="E176" s="236" t="s">
        <v>1</v>
      </c>
      <c r="F176" s="237" t="s">
        <v>79</v>
      </c>
      <c r="G176" s="234"/>
      <c r="H176" s="238">
        <v>1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142</v>
      </c>
      <c r="AU176" s="244" t="s">
        <v>83</v>
      </c>
      <c r="AV176" s="13" t="s">
        <v>83</v>
      </c>
      <c r="AW176" s="13" t="s">
        <v>31</v>
      </c>
      <c r="AX176" s="13" t="s">
        <v>74</v>
      </c>
      <c r="AY176" s="244" t="s">
        <v>135</v>
      </c>
    </row>
    <row r="177" s="14" customFormat="1">
      <c r="A177" s="14"/>
      <c r="B177" s="245"/>
      <c r="C177" s="246"/>
      <c r="D177" s="235" t="s">
        <v>142</v>
      </c>
      <c r="E177" s="247" t="s">
        <v>1</v>
      </c>
      <c r="F177" s="248" t="s">
        <v>144</v>
      </c>
      <c r="G177" s="246"/>
      <c r="H177" s="249">
        <v>1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5" t="s">
        <v>142</v>
      </c>
      <c r="AU177" s="255" t="s">
        <v>83</v>
      </c>
      <c r="AV177" s="14" t="s">
        <v>89</v>
      </c>
      <c r="AW177" s="14" t="s">
        <v>31</v>
      </c>
      <c r="AX177" s="14" t="s">
        <v>79</v>
      </c>
      <c r="AY177" s="255" t="s">
        <v>135</v>
      </c>
    </row>
    <row r="178" s="2" customFormat="1" ht="24.15" customHeight="1">
      <c r="A178" s="38"/>
      <c r="B178" s="39"/>
      <c r="C178" s="219" t="s">
        <v>8</v>
      </c>
      <c r="D178" s="219" t="s">
        <v>137</v>
      </c>
      <c r="E178" s="220" t="s">
        <v>843</v>
      </c>
      <c r="F178" s="221" t="s">
        <v>844</v>
      </c>
      <c r="G178" s="222" t="s">
        <v>201</v>
      </c>
      <c r="H178" s="223">
        <v>1</v>
      </c>
      <c r="I178" s="224"/>
      <c r="J178" s="225">
        <f>ROUND(I178*H178,2)</f>
        <v>0</v>
      </c>
      <c r="K178" s="226"/>
      <c r="L178" s="44"/>
      <c r="M178" s="227" t="s">
        <v>1</v>
      </c>
      <c r="N178" s="228" t="s">
        <v>40</v>
      </c>
      <c r="O178" s="91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220</v>
      </c>
      <c r="AT178" s="231" t="s">
        <v>137</v>
      </c>
      <c r="AU178" s="231" t="s">
        <v>83</v>
      </c>
      <c r="AY178" s="17" t="s">
        <v>135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83</v>
      </c>
      <c r="BK178" s="232">
        <f>ROUND(I178*H178,2)</f>
        <v>0</v>
      </c>
      <c r="BL178" s="17" t="s">
        <v>220</v>
      </c>
      <c r="BM178" s="231" t="s">
        <v>845</v>
      </c>
    </row>
    <row r="179" s="15" customFormat="1">
      <c r="A179" s="15"/>
      <c r="B179" s="270"/>
      <c r="C179" s="271"/>
      <c r="D179" s="235" t="s">
        <v>142</v>
      </c>
      <c r="E179" s="272" t="s">
        <v>1</v>
      </c>
      <c r="F179" s="273" t="s">
        <v>846</v>
      </c>
      <c r="G179" s="271"/>
      <c r="H179" s="272" t="s">
        <v>1</v>
      </c>
      <c r="I179" s="274"/>
      <c r="J179" s="271"/>
      <c r="K179" s="271"/>
      <c r="L179" s="275"/>
      <c r="M179" s="276"/>
      <c r="N179" s="277"/>
      <c r="O179" s="277"/>
      <c r="P179" s="277"/>
      <c r="Q179" s="277"/>
      <c r="R179" s="277"/>
      <c r="S179" s="277"/>
      <c r="T179" s="278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79" t="s">
        <v>142</v>
      </c>
      <c r="AU179" s="279" t="s">
        <v>83</v>
      </c>
      <c r="AV179" s="15" t="s">
        <v>79</v>
      </c>
      <c r="AW179" s="15" t="s">
        <v>31</v>
      </c>
      <c r="AX179" s="15" t="s">
        <v>74</v>
      </c>
      <c r="AY179" s="279" t="s">
        <v>135</v>
      </c>
    </row>
    <row r="180" s="13" customFormat="1">
      <c r="A180" s="13"/>
      <c r="B180" s="233"/>
      <c r="C180" s="234"/>
      <c r="D180" s="235" t="s">
        <v>142</v>
      </c>
      <c r="E180" s="236" t="s">
        <v>1</v>
      </c>
      <c r="F180" s="237" t="s">
        <v>79</v>
      </c>
      <c r="G180" s="234"/>
      <c r="H180" s="238">
        <v>1</v>
      </c>
      <c r="I180" s="239"/>
      <c r="J180" s="234"/>
      <c r="K180" s="234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142</v>
      </c>
      <c r="AU180" s="244" t="s">
        <v>83</v>
      </c>
      <c r="AV180" s="13" t="s">
        <v>83</v>
      </c>
      <c r="AW180" s="13" t="s">
        <v>31</v>
      </c>
      <c r="AX180" s="13" t="s">
        <v>74</v>
      </c>
      <c r="AY180" s="244" t="s">
        <v>135</v>
      </c>
    </row>
    <row r="181" s="14" customFormat="1">
      <c r="A181" s="14"/>
      <c r="B181" s="245"/>
      <c r="C181" s="246"/>
      <c r="D181" s="235" t="s">
        <v>142</v>
      </c>
      <c r="E181" s="247" t="s">
        <v>1</v>
      </c>
      <c r="F181" s="248" t="s">
        <v>144</v>
      </c>
      <c r="G181" s="246"/>
      <c r="H181" s="249">
        <v>1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5" t="s">
        <v>142</v>
      </c>
      <c r="AU181" s="255" t="s">
        <v>83</v>
      </c>
      <c r="AV181" s="14" t="s">
        <v>89</v>
      </c>
      <c r="AW181" s="14" t="s">
        <v>31</v>
      </c>
      <c r="AX181" s="14" t="s">
        <v>79</v>
      </c>
      <c r="AY181" s="255" t="s">
        <v>135</v>
      </c>
    </row>
    <row r="182" s="2" customFormat="1" ht="24.15" customHeight="1">
      <c r="A182" s="38"/>
      <c r="B182" s="39"/>
      <c r="C182" s="256" t="s">
        <v>220</v>
      </c>
      <c r="D182" s="256" t="s">
        <v>166</v>
      </c>
      <c r="E182" s="257" t="s">
        <v>847</v>
      </c>
      <c r="F182" s="258" t="s">
        <v>848</v>
      </c>
      <c r="G182" s="259" t="s">
        <v>201</v>
      </c>
      <c r="H182" s="260">
        <v>1</v>
      </c>
      <c r="I182" s="261"/>
      <c r="J182" s="262">
        <f>ROUND(I182*H182,2)</f>
        <v>0</v>
      </c>
      <c r="K182" s="263"/>
      <c r="L182" s="264"/>
      <c r="M182" s="265" t="s">
        <v>1</v>
      </c>
      <c r="N182" s="266" t="s">
        <v>40</v>
      </c>
      <c r="O182" s="91"/>
      <c r="P182" s="229">
        <f>O182*H182</f>
        <v>0</v>
      </c>
      <c r="Q182" s="229">
        <v>0.022200000000000001</v>
      </c>
      <c r="R182" s="229">
        <f>Q182*H182</f>
        <v>0.022200000000000001</v>
      </c>
      <c r="S182" s="229">
        <v>0</v>
      </c>
      <c r="T182" s="23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292</v>
      </c>
      <c r="AT182" s="231" t="s">
        <v>166</v>
      </c>
      <c r="AU182" s="231" t="s">
        <v>83</v>
      </c>
      <c r="AY182" s="17" t="s">
        <v>135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83</v>
      </c>
      <c r="BK182" s="232">
        <f>ROUND(I182*H182,2)</f>
        <v>0</v>
      </c>
      <c r="BL182" s="17" t="s">
        <v>220</v>
      </c>
      <c r="BM182" s="231" t="s">
        <v>849</v>
      </c>
    </row>
    <row r="183" s="13" customFormat="1">
      <c r="A183" s="13"/>
      <c r="B183" s="233"/>
      <c r="C183" s="234"/>
      <c r="D183" s="235" t="s">
        <v>142</v>
      </c>
      <c r="E183" s="236" t="s">
        <v>1</v>
      </c>
      <c r="F183" s="237" t="s">
        <v>79</v>
      </c>
      <c r="G183" s="234"/>
      <c r="H183" s="238">
        <v>1</v>
      </c>
      <c r="I183" s="239"/>
      <c r="J183" s="234"/>
      <c r="K183" s="234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142</v>
      </c>
      <c r="AU183" s="244" t="s">
        <v>83</v>
      </c>
      <c r="AV183" s="13" t="s">
        <v>83</v>
      </c>
      <c r="AW183" s="13" t="s">
        <v>31</v>
      </c>
      <c r="AX183" s="13" t="s">
        <v>74</v>
      </c>
      <c r="AY183" s="244" t="s">
        <v>135</v>
      </c>
    </row>
    <row r="184" s="14" customFormat="1">
      <c r="A184" s="14"/>
      <c r="B184" s="245"/>
      <c r="C184" s="246"/>
      <c r="D184" s="235" t="s">
        <v>142</v>
      </c>
      <c r="E184" s="247" t="s">
        <v>1</v>
      </c>
      <c r="F184" s="248" t="s">
        <v>144</v>
      </c>
      <c r="G184" s="246"/>
      <c r="H184" s="249">
        <v>1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5" t="s">
        <v>142</v>
      </c>
      <c r="AU184" s="255" t="s">
        <v>83</v>
      </c>
      <c r="AV184" s="14" t="s">
        <v>89</v>
      </c>
      <c r="AW184" s="14" t="s">
        <v>31</v>
      </c>
      <c r="AX184" s="14" t="s">
        <v>79</v>
      </c>
      <c r="AY184" s="255" t="s">
        <v>135</v>
      </c>
    </row>
    <row r="185" s="2" customFormat="1" ht="33" customHeight="1">
      <c r="A185" s="38"/>
      <c r="B185" s="39"/>
      <c r="C185" s="219" t="s">
        <v>225</v>
      </c>
      <c r="D185" s="219" t="s">
        <v>137</v>
      </c>
      <c r="E185" s="220" t="s">
        <v>850</v>
      </c>
      <c r="F185" s="221" t="s">
        <v>851</v>
      </c>
      <c r="G185" s="222" t="s">
        <v>201</v>
      </c>
      <c r="H185" s="223">
        <v>2</v>
      </c>
      <c r="I185" s="224"/>
      <c r="J185" s="225">
        <f>ROUND(I185*H185,2)</f>
        <v>0</v>
      </c>
      <c r="K185" s="226"/>
      <c r="L185" s="44"/>
      <c r="M185" s="227" t="s">
        <v>1</v>
      </c>
      <c r="N185" s="228" t="s">
        <v>40</v>
      </c>
      <c r="O185" s="91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1" t="s">
        <v>220</v>
      </c>
      <c r="AT185" s="231" t="s">
        <v>137</v>
      </c>
      <c r="AU185" s="231" t="s">
        <v>83</v>
      </c>
      <c r="AY185" s="17" t="s">
        <v>135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7" t="s">
        <v>83</v>
      </c>
      <c r="BK185" s="232">
        <f>ROUND(I185*H185,2)</f>
        <v>0</v>
      </c>
      <c r="BL185" s="17" t="s">
        <v>220</v>
      </c>
      <c r="BM185" s="231" t="s">
        <v>852</v>
      </c>
    </row>
    <row r="186" s="15" customFormat="1">
      <c r="A186" s="15"/>
      <c r="B186" s="270"/>
      <c r="C186" s="271"/>
      <c r="D186" s="235" t="s">
        <v>142</v>
      </c>
      <c r="E186" s="272" t="s">
        <v>1</v>
      </c>
      <c r="F186" s="273" t="s">
        <v>801</v>
      </c>
      <c r="G186" s="271"/>
      <c r="H186" s="272" t="s">
        <v>1</v>
      </c>
      <c r="I186" s="274"/>
      <c r="J186" s="271"/>
      <c r="K186" s="271"/>
      <c r="L186" s="275"/>
      <c r="M186" s="276"/>
      <c r="N186" s="277"/>
      <c r="O186" s="277"/>
      <c r="P186" s="277"/>
      <c r="Q186" s="277"/>
      <c r="R186" s="277"/>
      <c r="S186" s="277"/>
      <c r="T186" s="278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79" t="s">
        <v>142</v>
      </c>
      <c r="AU186" s="279" t="s">
        <v>83</v>
      </c>
      <c r="AV186" s="15" t="s">
        <v>79</v>
      </c>
      <c r="AW186" s="15" t="s">
        <v>31</v>
      </c>
      <c r="AX186" s="15" t="s">
        <v>74</v>
      </c>
      <c r="AY186" s="279" t="s">
        <v>135</v>
      </c>
    </row>
    <row r="187" s="13" customFormat="1">
      <c r="A187" s="13"/>
      <c r="B187" s="233"/>
      <c r="C187" s="234"/>
      <c r="D187" s="235" t="s">
        <v>142</v>
      </c>
      <c r="E187" s="236" t="s">
        <v>1</v>
      </c>
      <c r="F187" s="237" t="s">
        <v>83</v>
      </c>
      <c r="G187" s="234"/>
      <c r="H187" s="238">
        <v>2</v>
      </c>
      <c r="I187" s="239"/>
      <c r="J187" s="234"/>
      <c r="K187" s="234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142</v>
      </c>
      <c r="AU187" s="244" t="s">
        <v>83</v>
      </c>
      <c r="AV187" s="13" t="s">
        <v>83</v>
      </c>
      <c r="AW187" s="13" t="s">
        <v>31</v>
      </c>
      <c r="AX187" s="13" t="s">
        <v>74</v>
      </c>
      <c r="AY187" s="244" t="s">
        <v>135</v>
      </c>
    </row>
    <row r="188" s="14" customFormat="1">
      <c r="A188" s="14"/>
      <c r="B188" s="245"/>
      <c r="C188" s="246"/>
      <c r="D188" s="235" t="s">
        <v>142</v>
      </c>
      <c r="E188" s="247" t="s">
        <v>1</v>
      </c>
      <c r="F188" s="248" t="s">
        <v>144</v>
      </c>
      <c r="G188" s="246"/>
      <c r="H188" s="249">
        <v>2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142</v>
      </c>
      <c r="AU188" s="255" t="s">
        <v>83</v>
      </c>
      <c r="AV188" s="14" t="s">
        <v>89</v>
      </c>
      <c r="AW188" s="14" t="s">
        <v>31</v>
      </c>
      <c r="AX188" s="14" t="s">
        <v>79</v>
      </c>
      <c r="AY188" s="255" t="s">
        <v>135</v>
      </c>
    </row>
    <row r="189" s="2" customFormat="1" ht="16.5" customHeight="1">
      <c r="A189" s="38"/>
      <c r="B189" s="39"/>
      <c r="C189" s="256" t="s">
        <v>229</v>
      </c>
      <c r="D189" s="256" t="s">
        <v>166</v>
      </c>
      <c r="E189" s="257" t="s">
        <v>853</v>
      </c>
      <c r="F189" s="258" t="s">
        <v>854</v>
      </c>
      <c r="G189" s="259" t="s">
        <v>201</v>
      </c>
      <c r="H189" s="260">
        <v>2</v>
      </c>
      <c r="I189" s="261"/>
      <c r="J189" s="262">
        <f>ROUND(I189*H189,2)</f>
        <v>0</v>
      </c>
      <c r="K189" s="263"/>
      <c r="L189" s="264"/>
      <c r="M189" s="265" t="s">
        <v>1</v>
      </c>
      <c r="N189" s="266" t="s">
        <v>40</v>
      </c>
      <c r="O189" s="91"/>
      <c r="P189" s="229">
        <f>O189*H189</f>
        <v>0</v>
      </c>
      <c r="Q189" s="229">
        <v>0.00728</v>
      </c>
      <c r="R189" s="229">
        <f>Q189*H189</f>
        <v>0.01456</v>
      </c>
      <c r="S189" s="229">
        <v>0</v>
      </c>
      <c r="T189" s="23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1" t="s">
        <v>292</v>
      </c>
      <c r="AT189" s="231" t="s">
        <v>166</v>
      </c>
      <c r="AU189" s="231" t="s">
        <v>83</v>
      </c>
      <c r="AY189" s="17" t="s">
        <v>135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7" t="s">
        <v>83</v>
      </c>
      <c r="BK189" s="232">
        <f>ROUND(I189*H189,2)</f>
        <v>0</v>
      </c>
      <c r="BL189" s="17" t="s">
        <v>220</v>
      </c>
      <c r="BM189" s="231" t="s">
        <v>855</v>
      </c>
    </row>
    <row r="190" s="15" customFormat="1">
      <c r="A190" s="15"/>
      <c r="B190" s="270"/>
      <c r="C190" s="271"/>
      <c r="D190" s="235" t="s">
        <v>142</v>
      </c>
      <c r="E190" s="272" t="s">
        <v>1</v>
      </c>
      <c r="F190" s="273" t="s">
        <v>801</v>
      </c>
      <c r="G190" s="271"/>
      <c r="H190" s="272" t="s">
        <v>1</v>
      </c>
      <c r="I190" s="274"/>
      <c r="J190" s="271"/>
      <c r="K190" s="271"/>
      <c r="L190" s="275"/>
      <c r="M190" s="276"/>
      <c r="N190" s="277"/>
      <c r="O190" s="277"/>
      <c r="P190" s="277"/>
      <c r="Q190" s="277"/>
      <c r="R190" s="277"/>
      <c r="S190" s="277"/>
      <c r="T190" s="278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79" t="s">
        <v>142</v>
      </c>
      <c r="AU190" s="279" t="s">
        <v>83</v>
      </c>
      <c r="AV190" s="15" t="s">
        <v>79</v>
      </c>
      <c r="AW190" s="15" t="s">
        <v>31</v>
      </c>
      <c r="AX190" s="15" t="s">
        <v>74</v>
      </c>
      <c r="AY190" s="279" t="s">
        <v>135</v>
      </c>
    </row>
    <row r="191" s="13" customFormat="1">
      <c r="A191" s="13"/>
      <c r="B191" s="233"/>
      <c r="C191" s="234"/>
      <c r="D191" s="235" t="s">
        <v>142</v>
      </c>
      <c r="E191" s="236" t="s">
        <v>1</v>
      </c>
      <c r="F191" s="237" t="s">
        <v>83</v>
      </c>
      <c r="G191" s="234"/>
      <c r="H191" s="238">
        <v>2</v>
      </c>
      <c r="I191" s="239"/>
      <c r="J191" s="234"/>
      <c r="K191" s="234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142</v>
      </c>
      <c r="AU191" s="244" t="s">
        <v>83</v>
      </c>
      <c r="AV191" s="13" t="s">
        <v>83</v>
      </c>
      <c r="AW191" s="13" t="s">
        <v>31</v>
      </c>
      <c r="AX191" s="13" t="s">
        <v>74</v>
      </c>
      <c r="AY191" s="244" t="s">
        <v>135</v>
      </c>
    </row>
    <row r="192" s="14" customFormat="1">
      <c r="A192" s="14"/>
      <c r="B192" s="245"/>
      <c r="C192" s="246"/>
      <c r="D192" s="235" t="s">
        <v>142</v>
      </c>
      <c r="E192" s="247" t="s">
        <v>1</v>
      </c>
      <c r="F192" s="248" t="s">
        <v>144</v>
      </c>
      <c r="G192" s="246"/>
      <c r="H192" s="249">
        <v>2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5" t="s">
        <v>142</v>
      </c>
      <c r="AU192" s="255" t="s">
        <v>83</v>
      </c>
      <c r="AV192" s="14" t="s">
        <v>89</v>
      </c>
      <c r="AW192" s="14" t="s">
        <v>31</v>
      </c>
      <c r="AX192" s="14" t="s">
        <v>79</v>
      </c>
      <c r="AY192" s="255" t="s">
        <v>135</v>
      </c>
    </row>
    <row r="193" s="2" customFormat="1" ht="33" customHeight="1">
      <c r="A193" s="38"/>
      <c r="B193" s="39"/>
      <c r="C193" s="219" t="s">
        <v>234</v>
      </c>
      <c r="D193" s="219" t="s">
        <v>137</v>
      </c>
      <c r="E193" s="220" t="s">
        <v>856</v>
      </c>
      <c r="F193" s="221" t="s">
        <v>857</v>
      </c>
      <c r="G193" s="222" t="s">
        <v>201</v>
      </c>
      <c r="H193" s="223">
        <v>2</v>
      </c>
      <c r="I193" s="224"/>
      <c r="J193" s="225">
        <f>ROUND(I193*H193,2)</f>
        <v>0</v>
      </c>
      <c r="K193" s="226"/>
      <c r="L193" s="44"/>
      <c r="M193" s="227" t="s">
        <v>1</v>
      </c>
      <c r="N193" s="228" t="s">
        <v>40</v>
      </c>
      <c r="O193" s="91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1" t="s">
        <v>220</v>
      </c>
      <c r="AT193" s="231" t="s">
        <v>137</v>
      </c>
      <c r="AU193" s="231" t="s">
        <v>83</v>
      </c>
      <c r="AY193" s="17" t="s">
        <v>135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7" t="s">
        <v>83</v>
      </c>
      <c r="BK193" s="232">
        <f>ROUND(I193*H193,2)</f>
        <v>0</v>
      </c>
      <c r="BL193" s="17" t="s">
        <v>220</v>
      </c>
      <c r="BM193" s="231" t="s">
        <v>858</v>
      </c>
    </row>
    <row r="194" s="15" customFormat="1">
      <c r="A194" s="15"/>
      <c r="B194" s="270"/>
      <c r="C194" s="271"/>
      <c r="D194" s="235" t="s">
        <v>142</v>
      </c>
      <c r="E194" s="272" t="s">
        <v>1</v>
      </c>
      <c r="F194" s="273" t="s">
        <v>822</v>
      </c>
      <c r="G194" s="271"/>
      <c r="H194" s="272" t="s">
        <v>1</v>
      </c>
      <c r="I194" s="274"/>
      <c r="J194" s="271"/>
      <c r="K194" s="271"/>
      <c r="L194" s="275"/>
      <c r="M194" s="276"/>
      <c r="N194" s="277"/>
      <c r="O194" s="277"/>
      <c r="P194" s="277"/>
      <c r="Q194" s="277"/>
      <c r="R194" s="277"/>
      <c r="S194" s="277"/>
      <c r="T194" s="278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79" t="s">
        <v>142</v>
      </c>
      <c r="AU194" s="279" t="s">
        <v>83</v>
      </c>
      <c r="AV194" s="15" t="s">
        <v>79</v>
      </c>
      <c r="AW194" s="15" t="s">
        <v>31</v>
      </c>
      <c r="AX194" s="15" t="s">
        <v>74</v>
      </c>
      <c r="AY194" s="279" t="s">
        <v>135</v>
      </c>
    </row>
    <row r="195" s="13" customFormat="1">
      <c r="A195" s="13"/>
      <c r="B195" s="233"/>
      <c r="C195" s="234"/>
      <c r="D195" s="235" t="s">
        <v>142</v>
      </c>
      <c r="E195" s="236" t="s">
        <v>1</v>
      </c>
      <c r="F195" s="237" t="s">
        <v>83</v>
      </c>
      <c r="G195" s="234"/>
      <c r="H195" s="238">
        <v>2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142</v>
      </c>
      <c r="AU195" s="244" t="s">
        <v>83</v>
      </c>
      <c r="AV195" s="13" t="s">
        <v>83</v>
      </c>
      <c r="AW195" s="13" t="s">
        <v>31</v>
      </c>
      <c r="AX195" s="13" t="s">
        <v>74</v>
      </c>
      <c r="AY195" s="244" t="s">
        <v>135</v>
      </c>
    </row>
    <row r="196" s="14" customFormat="1">
      <c r="A196" s="14"/>
      <c r="B196" s="245"/>
      <c r="C196" s="246"/>
      <c r="D196" s="235" t="s">
        <v>142</v>
      </c>
      <c r="E196" s="247" t="s">
        <v>1</v>
      </c>
      <c r="F196" s="248" t="s">
        <v>144</v>
      </c>
      <c r="G196" s="246"/>
      <c r="H196" s="249">
        <v>2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5" t="s">
        <v>142</v>
      </c>
      <c r="AU196" s="255" t="s">
        <v>83</v>
      </c>
      <c r="AV196" s="14" t="s">
        <v>89</v>
      </c>
      <c r="AW196" s="14" t="s">
        <v>31</v>
      </c>
      <c r="AX196" s="14" t="s">
        <v>79</v>
      </c>
      <c r="AY196" s="255" t="s">
        <v>135</v>
      </c>
    </row>
    <row r="197" s="2" customFormat="1" ht="16.5" customHeight="1">
      <c r="A197" s="38"/>
      <c r="B197" s="39"/>
      <c r="C197" s="256" t="s">
        <v>239</v>
      </c>
      <c r="D197" s="256" t="s">
        <v>166</v>
      </c>
      <c r="E197" s="257" t="s">
        <v>859</v>
      </c>
      <c r="F197" s="258" t="s">
        <v>860</v>
      </c>
      <c r="G197" s="259" t="s">
        <v>201</v>
      </c>
      <c r="H197" s="260">
        <v>2</v>
      </c>
      <c r="I197" s="261"/>
      <c r="J197" s="262">
        <f>ROUND(I197*H197,2)</f>
        <v>0</v>
      </c>
      <c r="K197" s="263"/>
      <c r="L197" s="264"/>
      <c r="M197" s="265" t="s">
        <v>1</v>
      </c>
      <c r="N197" s="266" t="s">
        <v>40</v>
      </c>
      <c r="O197" s="91"/>
      <c r="P197" s="229">
        <f>O197*H197</f>
        <v>0</v>
      </c>
      <c r="Q197" s="229">
        <v>0.012319999999999999</v>
      </c>
      <c r="R197" s="229">
        <f>Q197*H197</f>
        <v>0.024639999999999999</v>
      </c>
      <c r="S197" s="229">
        <v>0</v>
      </c>
      <c r="T197" s="23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1" t="s">
        <v>292</v>
      </c>
      <c r="AT197" s="231" t="s">
        <v>166</v>
      </c>
      <c r="AU197" s="231" t="s">
        <v>83</v>
      </c>
      <c r="AY197" s="17" t="s">
        <v>135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7" t="s">
        <v>83</v>
      </c>
      <c r="BK197" s="232">
        <f>ROUND(I197*H197,2)</f>
        <v>0</v>
      </c>
      <c r="BL197" s="17" t="s">
        <v>220</v>
      </c>
      <c r="BM197" s="231" t="s">
        <v>861</v>
      </c>
    </row>
    <row r="198" s="15" customFormat="1">
      <c r="A198" s="15"/>
      <c r="B198" s="270"/>
      <c r="C198" s="271"/>
      <c r="D198" s="235" t="s">
        <v>142</v>
      </c>
      <c r="E198" s="272" t="s">
        <v>1</v>
      </c>
      <c r="F198" s="273" t="s">
        <v>822</v>
      </c>
      <c r="G198" s="271"/>
      <c r="H198" s="272" t="s">
        <v>1</v>
      </c>
      <c r="I198" s="274"/>
      <c r="J198" s="271"/>
      <c r="K198" s="271"/>
      <c r="L198" s="275"/>
      <c r="M198" s="276"/>
      <c r="N198" s="277"/>
      <c r="O198" s="277"/>
      <c r="P198" s="277"/>
      <c r="Q198" s="277"/>
      <c r="R198" s="277"/>
      <c r="S198" s="277"/>
      <c r="T198" s="278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79" t="s">
        <v>142</v>
      </c>
      <c r="AU198" s="279" t="s">
        <v>83</v>
      </c>
      <c r="AV198" s="15" t="s">
        <v>79</v>
      </c>
      <c r="AW198" s="15" t="s">
        <v>31</v>
      </c>
      <c r="AX198" s="15" t="s">
        <v>74</v>
      </c>
      <c r="AY198" s="279" t="s">
        <v>135</v>
      </c>
    </row>
    <row r="199" s="13" customFormat="1">
      <c r="A199" s="13"/>
      <c r="B199" s="233"/>
      <c r="C199" s="234"/>
      <c r="D199" s="235" t="s">
        <v>142</v>
      </c>
      <c r="E199" s="236" t="s">
        <v>1</v>
      </c>
      <c r="F199" s="237" t="s">
        <v>83</v>
      </c>
      <c r="G199" s="234"/>
      <c r="H199" s="238">
        <v>2</v>
      </c>
      <c r="I199" s="239"/>
      <c r="J199" s="234"/>
      <c r="K199" s="234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142</v>
      </c>
      <c r="AU199" s="244" t="s">
        <v>83</v>
      </c>
      <c r="AV199" s="13" t="s">
        <v>83</v>
      </c>
      <c r="AW199" s="13" t="s">
        <v>31</v>
      </c>
      <c r="AX199" s="13" t="s">
        <v>74</v>
      </c>
      <c r="AY199" s="244" t="s">
        <v>135</v>
      </c>
    </row>
    <row r="200" s="14" customFormat="1">
      <c r="A200" s="14"/>
      <c r="B200" s="245"/>
      <c r="C200" s="246"/>
      <c r="D200" s="235" t="s">
        <v>142</v>
      </c>
      <c r="E200" s="247" t="s">
        <v>1</v>
      </c>
      <c r="F200" s="248" t="s">
        <v>144</v>
      </c>
      <c r="G200" s="246"/>
      <c r="H200" s="249">
        <v>2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5" t="s">
        <v>142</v>
      </c>
      <c r="AU200" s="255" t="s">
        <v>83</v>
      </c>
      <c r="AV200" s="14" t="s">
        <v>89</v>
      </c>
      <c r="AW200" s="14" t="s">
        <v>31</v>
      </c>
      <c r="AX200" s="14" t="s">
        <v>79</v>
      </c>
      <c r="AY200" s="255" t="s">
        <v>135</v>
      </c>
    </row>
    <row r="201" s="2" customFormat="1" ht="37.8" customHeight="1">
      <c r="A201" s="38"/>
      <c r="B201" s="39"/>
      <c r="C201" s="219" t="s">
        <v>7</v>
      </c>
      <c r="D201" s="219" t="s">
        <v>137</v>
      </c>
      <c r="E201" s="220" t="s">
        <v>862</v>
      </c>
      <c r="F201" s="221" t="s">
        <v>863</v>
      </c>
      <c r="G201" s="222" t="s">
        <v>201</v>
      </c>
      <c r="H201" s="223">
        <v>1</v>
      </c>
      <c r="I201" s="224"/>
      <c r="J201" s="225">
        <f>ROUND(I201*H201,2)</f>
        <v>0</v>
      </c>
      <c r="K201" s="226"/>
      <c r="L201" s="44"/>
      <c r="M201" s="227" t="s">
        <v>1</v>
      </c>
      <c r="N201" s="228" t="s">
        <v>40</v>
      </c>
      <c r="O201" s="91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1" t="s">
        <v>220</v>
      </c>
      <c r="AT201" s="231" t="s">
        <v>137</v>
      </c>
      <c r="AU201" s="231" t="s">
        <v>83</v>
      </c>
      <c r="AY201" s="17" t="s">
        <v>135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7" t="s">
        <v>83</v>
      </c>
      <c r="BK201" s="232">
        <f>ROUND(I201*H201,2)</f>
        <v>0</v>
      </c>
      <c r="BL201" s="17" t="s">
        <v>220</v>
      </c>
      <c r="BM201" s="231" t="s">
        <v>864</v>
      </c>
    </row>
    <row r="202" s="15" customFormat="1">
      <c r="A202" s="15"/>
      <c r="B202" s="270"/>
      <c r="C202" s="271"/>
      <c r="D202" s="235" t="s">
        <v>142</v>
      </c>
      <c r="E202" s="272" t="s">
        <v>1</v>
      </c>
      <c r="F202" s="273" t="s">
        <v>865</v>
      </c>
      <c r="G202" s="271"/>
      <c r="H202" s="272" t="s">
        <v>1</v>
      </c>
      <c r="I202" s="274"/>
      <c r="J202" s="271"/>
      <c r="K202" s="271"/>
      <c r="L202" s="275"/>
      <c r="M202" s="276"/>
      <c r="N202" s="277"/>
      <c r="O202" s="277"/>
      <c r="P202" s="277"/>
      <c r="Q202" s="277"/>
      <c r="R202" s="277"/>
      <c r="S202" s="277"/>
      <c r="T202" s="278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79" t="s">
        <v>142</v>
      </c>
      <c r="AU202" s="279" t="s">
        <v>83</v>
      </c>
      <c r="AV202" s="15" t="s">
        <v>79</v>
      </c>
      <c r="AW202" s="15" t="s">
        <v>31</v>
      </c>
      <c r="AX202" s="15" t="s">
        <v>74</v>
      </c>
      <c r="AY202" s="279" t="s">
        <v>135</v>
      </c>
    </row>
    <row r="203" s="13" customFormat="1">
      <c r="A203" s="13"/>
      <c r="B203" s="233"/>
      <c r="C203" s="234"/>
      <c r="D203" s="235" t="s">
        <v>142</v>
      </c>
      <c r="E203" s="236" t="s">
        <v>1</v>
      </c>
      <c r="F203" s="237" t="s">
        <v>79</v>
      </c>
      <c r="G203" s="234"/>
      <c r="H203" s="238">
        <v>1</v>
      </c>
      <c r="I203" s="239"/>
      <c r="J203" s="234"/>
      <c r="K203" s="234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142</v>
      </c>
      <c r="AU203" s="244" t="s">
        <v>83</v>
      </c>
      <c r="AV203" s="13" t="s">
        <v>83</v>
      </c>
      <c r="AW203" s="13" t="s">
        <v>31</v>
      </c>
      <c r="AX203" s="13" t="s">
        <v>74</v>
      </c>
      <c r="AY203" s="244" t="s">
        <v>135</v>
      </c>
    </row>
    <row r="204" s="14" customFormat="1">
      <c r="A204" s="14"/>
      <c r="B204" s="245"/>
      <c r="C204" s="246"/>
      <c r="D204" s="235" t="s">
        <v>142</v>
      </c>
      <c r="E204" s="247" t="s">
        <v>1</v>
      </c>
      <c r="F204" s="248" t="s">
        <v>144</v>
      </c>
      <c r="G204" s="246"/>
      <c r="H204" s="249">
        <v>1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5" t="s">
        <v>142</v>
      </c>
      <c r="AU204" s="255" t="s">
        <v>83</v>
      </c>
      <c r="AV204" s="14" t="s">
        <v>89</v>
      </c>
      <c r="AW204" s="14" t="s">
        <v>31</v>
      </c>
      <c r="AX204" s="14" t="s">
        <v>79</v>
      </c>
      <c r="AY204" s="255" t="s">
        <v>135</v>
      </c>
    </row>
    <row r="205" s="2" customFormat="1" ht="24.15" customHeight="1">
      <c r="A205" s="38"/>
      <c r="B205" s="39"/>
      <c r="C205" s="256" t="s">
        <v>247</v>
      </c>
      <c r="D205" s="256" t="s">
        <v>166</v>
      </c>
      <c r="E205" s="257" t="s">
        <v>866</v>
      </c>
      <c r="F205" s="258" t="s">
        <v>867</v>
      </c>
      <c r="G205" s="259" t="s">
        <v>201</v>
      </c>
      <c r="H205" s="260">
        <v>1</v>
      </c>
      <c r="I205" s="261"/>
      <c r="J205" s="262">
        <f>ROUND(I205*H205,2)</f>
        <v>0</v>
      </c>
      <c r="K205" s="263"/>
      <c r="L205" s="264"/>
      <c r="M205" s="265" t="s">
        <v>1</v>
      </c>
      <c r="N205" s="266" t="s">
        <v>40</v>
      </c>
      <c r="O205" s="91"/>
      <c r="P205" s="229">
        <f>O205*H205</f>
        <v>0</v>
      </c>
      <c r="Q205" s="229">
        <v>0.010200000000000001</v>
      </c>
      <c r="R205" s="229">
        <f>Q205*H205</f>
        <v>0.010200000000000001</v>
      </c>
      <c r="S205" s="229">
        <v>0</v>
      </c>
      <c r="T205" s="23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1" t="s">
        <v>292</v>
      </c>
      <c r="AT205" s="231" t="s">
        <v>166</v>
      </c>
      <c r="AU205" s="231" t="s">
        <v>83</v>
      </c>
      <c r="AY205" s="17" t="s">
        <v>135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7" t="s">
        <v>83</v>
      </c>
      <c r="BK205" s="232">
        <f>ROUND(I205*H205,2)</f>
        <v>0</v>
      </c>
      <c r="BL205" s="17" t="s">
        <v>220</v>
      </c>
      <c r="BM205" s="231" t="s">
        <v>868</v>
      </c>
    </row>
    <row r="206" s="15" customFormat="1">
      <c r="A206" s="15"/>
      <c r="B206" s="270"/>
      <c r="C206" s="271"/>
      <c r="D206" s="235" t="s">
        <v>142</v>
      </c>
      <c r="E206" s="272" t="s">
        <v>1</v>
      </c>
      <c r="F206" s="273" t="s">
        <v>865</v>
      </c>
      <c r="G206" s="271"/>
      <c r="H206" s="272" t="s">
        <v>1</v>
      </c>
      <c r="I206" s="274"/>
      <c r="J206" s="271"/>
      <c r="K206" s="271"/>
      <c r="L206" s="275"/>
      <c r="M206" s="276"/>
      <c r="N206" s="277"/>
      <c r="O206" s="277"/>
      <c r="P206" s="277"/>
      <c r="Q206" s="277"/>
      <c r="R206" s="277"/>
      <c r="S206" s="277"/>
      <c r="T206" s="278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79" t="s">
        <v>142</v>
      </c>
      <c r="AU206" s="279" t="s">
        <v>83</v>
      </c>
      <c r="AV206" s="15" t="s">
        <v>79</v>
      </c>
      <c r="AW206" s="15" t="s">
        <v>31</v>
      </c>
      <c r="AX206" s="15" t="s">
        <v>74</v>
      </c>
      <c r="AY206" s="279" t="s">
        <v>135</v>
      </c>
    </row>
    <row r="207" s="13" customFormat="1">
      <c r="A207" s="13"/>
      <c r="B207" s="233"/>
      <c r="C207" s="234"/>
      <c r="D207" s="235" t="s">
        <v>142</v>
      </c>
      <c r="E207" s="236" t="s">
        <v>1</v>
      </c>
      <c r="F207" s="237" t="s">
        <v>79</v>
      </c>
      <c r="G207" s="234"/>
      <c r="H207" s="238">
        <v>1</v>
      </c>
      <c r="I207" s="239"/>
      <c r="J207" s="234"/>
      <c r="K207" s="234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142</v>
      </c>
      <c r="AU207" s="244" t="s">
        <v>83</v>
      </c>
      <c r="AV207" s="13" t="s">
        <v>83</v>
      </c>
      <c r="AW207" s="13" t="s">
        <v>31</v>
      </c>
      <c r="AX207" s="13" t="s">
        <v>74</v>
      </c>
      <c r="AY207" s="244" t="s">
        <v>135</v>
      </c>
    </row>
    <row r="208" s="14" customFormat="1">
      <c r="A208" s="14"/>
      <c r="B208" s="245"/>
      <c r="C208" s="246"/>
      <c r="D208" s="235" t="s">
        <v>142</v>
      </c>
      <c r="E208" s="247" t="s">
        <v>1</v>
      </c>
      <c r="F208" s="248" t="s">
        <v>144</v>
      </c>
      <c r="G208" s="246"/>
      <c r="H208" s="249">
        <v>1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5" t="s">
        <v>142</v>
      </c>
      <c r="AU208" s="255" t="s">
        <v>83</v>
      </c>
      <c r="AV208" s="14" t="s">
        <v>89</v>
      </c>
      <c r="AW208" s="14" t="s">
        <v>31</v>
      </c>
      <c r="AX208" s="14" t="s">
        <v>79</v>
      </c>
      <c r="AY208" s="255" t="s">
        <v>135</v>
      </c>
    </row>
    <row r="209" s="2" customFormat="1" ht="37.8" customHeight="1">
      <c r="A209" s="38"/>
      <c r="B209" s="39"/>
      <c r="C209" s="219" t="s">
        <v>251</v>
      </c>
      <c r="D209" s="219" t="s">
        <v>137</v>
      </c>
      <c r="E209" s="220" t="s">
        <v>869</v>
      </c>
      <c r="F209" s="221" t="s">
        <v>870</v>
      </c>
      <c r="G209" s="222" t="s">
        <v>201</v>
      </c>
      <c r="H209" s="223">
        <v>1</v>
      </c>
      <c r="I209" s="224"/>
      <c r="J209" s="225">
        <f>ROUND(I209*H209,2)</f>
        <v>0</v>
      </c>
      <c r="K209" s="226"/>
      <c r="L209" s="44"/>
      <c r="M209" s="227" t="s">
        <v>1</v>
      </c>
      <c r="N209" s="228" t="s">
        <v>40</v>
      </c>
      <c r="O209" s="91"/>
      <c r="P209" s="229">
        <f>O209*H209</f>
        <v>0</v>
      </c>
      <c r="Q209" s="229">
        <v>0</v>
      </c>
      <c r="R209" s="229">
        <f>Q209*H209</f>
        <v>0</v>
      </c>
      <c r="S209" s="229">
        <v>0</v>
      </c>
      <c r="T209" s="230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1" t="s">
        <v>220</v>
      </c>
      <c r="AT209" s="231" t="s">
        <v>137</v>
      </c>
      <c r="AU209" s="231" t="s">
        <v>83</v>
      </c>
      <c r="AY209" s="17" t="s">
        <v>135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7" t="s">
        <v>83</v>
      </c>
      <c r="BK209" s="232">
        <f>ROUND(I209*H209,2)</f>
        <v>0</v>
      </c>
      <c r="BL209" s="17" t="s">
        <v>220</v>
      </c>
      <c r="BM209" s="231" t="s">
        <v>871</v>
      </c>
    </row>
    <row r="210" s="15" customFormat="1">
      <c r="A210" s="15"/>
      <c r="B210" s="270"/>
      <c r="C210" s="271"/>
      <c r="D210" s="235" t="s">
        <v>142</v>
      </c>
      <c r="E210" s="272" t="s">
        <v>1</v>
      </c>
      <c r="F210" s="273" t="s">
        <v>801</v>
      </c>
      <c r="G210" s="271"/>
      <c r="H210" s="272" t="s">
        <v>1</v>
      </c>
      <c r="I210" s="274"/>
      <c r="J210" s="271"/>
      <c r="K210" s="271"/>
      <c r="L210" s="275"/>
      <c r="M210" s="276"/>
      <c r="N210" s="277"/>
      <c r="O210" s="277"/>
      <c r="P210" s="277"/>
      <c r="Q210" s="277"/>
      <c r="R210" s="277"/>
      <c r="S210" s="277"/>
      <c r="T210" s="278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79" t="s">
        <v>142</v>
      </c>
      <c r="AU210" s="279" t="s">
        <v>83</v>
      </c>
      <c r="AV210" s="15" t="s">
        <v>79</v>
      </c>
      <c r="AW210" s="15" t="s">
        <v>31</v>
      </c>
      <c r="AX210" s="15" t="s">
        <v>74</v>
      </c>
      <c r="AY210" s="279" t="s">
        <v>135</v>
      </c>
    </row>
    <row r="211" s="13" customFormat="1">
      <c r="A211" s="13"/>
      <c r="B211" s="233"/>
      <c r="C211" s="234"/>
      <c r="D211" s="235" t="s">
        <v>142</v>
      </c>
      <c r="E211" s="236" t="s">
        <v>1</v>
      </c>
      <c r="F211" s="237" t="s">
        <v>79</v>
      </c>
      <c r="G211" s="234"/>
      <c r="H211" s="238">
        <v>1</v>
      </c>
      <c r="I211" s="239"/>
      <c r="J211" s="234"/>
      <c r="K211" s="234"/>
      <c r="L211" s="240"/>
      <c r="M211" s="241"/>
      <c r="N211" s="242"/>
      <c r="O211" s="242"/>
      <c r="P211" s="242"/>
      <c r="Q211" s="242"/>
      <c r="R211" s="242"/>
      <c r="S211" s="242"/>
      <c r="T211" s="24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4" t="s">
        <v>142</v>
      </c>
      <c r="AU211" s="244" t="s">
        <v>83</v>
      </c>
      <c r="AV211" s="13" t="s">
        <v>83</v>
      </c>
      <c r="AW211" s="13" t="s">
        <v>31</v>
      </c>
      <c r="AX211" s="13" t="s">
        <v>74</v>
      </c>
      <c r="AY211" s="244" t="s">
        <v>135</v>
      </c>
    </row>
    <row r="212" s="14" customFormat="1">
      <c r="A212" s="14"/>
      <c r="B212" s="245"/>
      <c r="C212" s="246"/>
      <c r="D212" s="235" t="s">
        <v>142</v>
      </c>
      <c r="E212" s="247" t="s">
        <v>1</v>
      </c>
      <c r="F212" s="248" t="s">
        <v>144</v>
      </c>
      <c r="G212" s="246"/>
      <c r="H212" s="249">
        <v>1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5" t="s">
        <v>142</v>
      </c>
      <c r="AU212" s="255" t="s">
        <v>83</v>
      </c>
      <c r="AV212" s="14" t="s">
        <v>89</v>
      </c>
      <c r="AW212" s="14" t="s">
        <v>31</v>
      </c>
      <c r="AX212" s="14" t="s">
        <v>79</v>
      </c>
      <c r="AY212" s="255" t="s">
        <v>135</v>
      </c>
    </row>
    <row r="213" s="2" customFormat="1" ht="16.5" customHeight="1">
      <c r="A213" s="38"/>
      <c r="B213" s="39"/>
      <c r="C213" s="256" t="s">
        <v>255</v>
      </c>
      <c r="D213" s="256" t="s">
        <v>166</v>
      </c>
      <c r="E213" s="257" t="s">
        <v>872</v>
      </c>
      <c r="F213" s="258" t="s">
        <v>873</v>
      </c>
      <c r="G213" s="259" t="s">
        <v>201</v>
      </c>
      <c r="H213" s="260">
        <v>1</v>
      </c>
      <c r="I213" s="261"/>
      <c r="J213" s="262">
        <f>ROUND(I213*H213,2)</f>
        <v>0</v>
      </c>
      <c r="K213" s="263"/>
      <c r="L213" s="264"/>
      <c r="M213" s="265" t="s">
        <v>1</v>
      </c>
      <c r="N213" s="266" t="s">
        <v>40</v>
      </c>
      <c r="O213" s="91"/>
      <c r="P213" s="229">
        <f>O213*H213</f>
        <v>0</v>
      </c>
      <c r="Q213" s="229">
        <v>0.00029999999999999997</v>
      </c>
      <c r="R213" s="229">
        <f>Q213*H213</f>
        <v>0.00029999999999999997</v>
      </c>
      <c r="S213" s="229">
        <v>0</v>
      </c>
      <c r="T213" s="230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1" t="s">
        <v>292</v>
      </c>
      <c r="AT213" s="231" t="s">
        <v>166</v>
      </c>
      <c r="AU213" s="231" t="s">
        <v>83</v>
      </c>
      <c r="AY213" s="17" t="s">
        <v>135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7" t="s">
        <v>83</v>
      </c>
      <c r="BK213" s="232">
        <f>ROUND(I213*H213,2)</f>
        <v>0</v>
      </c>
      <c r="BL213" s="17" t="s">
        <v>220</v>
      </c>
      <c r="BM213" s="231" t="s">
        <v>874</v>
      </c>
    </row>
    <row r="214" s="15" customFormat="1">
      <c r="A214" s="15"/>
      <c r="B214" s="270"/>
      <c r="C214" s="271"/>
      <c r="D214" s="235" t="s">
        <v>142</v>
      </c>
      <c r="E214" s="272" t="s">
        <v>1</v>
      </c>
      <c r="F214" s="273" t="s">
        <v>801</v>
      </c>
      <c r="G214" s="271"/>
      <c r="H214" s="272" t="s">
        <v>1</v>
      </c>
      <c r="I214" s="274"/>
      <c r="J214" s="271"/>
      <c r="K214" s="271"/>
      <c r="L214" s="275"/>
      <c r="M214" s="276"/>
      <c r="N214" s="277"/>
      <c r="O214" s="277"/>
      <c r="P214" s="277"/>
      <c r="Q214" s="277"/>
      <c r="R214" s="277"/>
      <c r="S214" s="277"/>
      <c r="T214" s="278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79" t="s">
        <v>142</v>
      </c>
      <c r="AU214" s="279" t="s">
        <v>83</v>
      </c>
      <c r="AV214" s="15" t="s">
        <v>79</v>
      </c>
      <c r="AW214" s="15" t="s">
        <v>31</v>
      </c>
      <c r="AX214" s="15" t="s">
        <v>74</v>
      </c>
      <c r="AY214" s="279" t="s">
        <v>135</v>
      </c>
    </row>
    <row r="215" s="13" customFormat="1">
      <c r="A215" s="13"/>
      <c r="B215" s="233"/>
      <c r="C215" s="234"/>
      <c r="D215" s="235" t="s">
        <v>142</v>
      </c>
      <c r="E215" s="236" t="s">
        <v>1</v>
      </c>
      <c r="F215" s="237" t="s">
        <v>79</v>
      </c>
      <c r="G215" s="234"/>
      <c r="H215" s="238">
        <v>1</v>
      </c>
      <c r="I215" s="239"/>
      <c r="J215" s="234"/>
      <c r="K215" s="234"/>
      <c r="L215" s="240"/>
      <c r="M215" s="241"/>
      <c r="N215" s="242"/>
      <c r="O215" s="242"/>
      <c r="P215" s="242"/>
      <c r="Q215" s="242"/>
      <c r="R215" s="242"/>
      <c r="S215" s="242"/>
      <c r="T215" s="24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4" t="s">
        <v>142</v>
      </c>
      <c r="AU215" s="244" t="s">
        <v>83</v>
      </c>
      <c r="AV215" s="13" t="s">
        <v>83</v>
      </c>
      <c r="AW215" s="13" t="s">
        <v>31</v>
      </c>
      <c r="AX215" s="13" t="s">
        <v>74</v>
      </c>
      <c r="AY215" s="244" t="s">
        <v>135</v>
      </c>
    </row>
    <row r="216" s="14" customFormat="1">
      <c r="A216" s="14"/>
      <c r="B216" s="245"/>
      <c r="C216" s="246"/>
      <c r="D216" s="235" t="s">
        <v>142</v>
      </c>
      <c r="E216" s="247" t="s">
        <v>1</v>
      </c>
      <c r="F216" s="248" t="s">
        <v>144</v>
      </c>
      <c r="G216" s="246"/>
      <c r="H216" s="249">
        <v>1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5" t="s">
        <v>142</v>
      </c>
      <c r="AU216" s="255" t="s">
        <v>83</v>
      </c>
      <c r="AV216" s="14" t="s">
        <v>89</v>
      </c>
      <c r="AW216" s="14" t="s">
        <v>31</v>
      </c>
      <c r="AX216" s="14" t="s">
        <v>79</v>
      </c>
      <c r="AY216" s="255" t="s">
        <v>135</v>
      </c>
    </row>
    <row r="217" s="2" customFormat="1" ht="37.8" customHeight="1">
      <c r="A217" s="38"/>
      <c r="B217" s="39"/>
      <c r="C217" s="219" t="s">
        <v>260</v>
      </c>
      <c r="D217" s="219" t="s">
        <v>137</v>
      </c>
      <c r="E217" s="220" t="s">
        <v>875</v>
      </c>
      <c r="F217" s="221" t="s">
        <v>876</v>
      </c>
      <c r="G217" s="222" t="s">
        <v>201</v>
      </c>
      <c r="H217" s="223">
        <v>1</v>
      </c>
      <c r="I217" s="224"/>
      <c r="J217" s="225">
        <f>ROUND(I217*H217,2)</f>
        <v>0</v>
      </c>
      <c r="K217" s="226"/>
      <c r="L217" s="44"/>
      <c r="M217" s="227" t="s">
        <v>1</v>
      </c>
      <c r="N217" s="228" t="s">
        <v>40</v>
      </c>
      <c r="O217" s="91"/>
      <c r="P217" s="229">
        <f>O217*H217</f>
        <v>0</v>
      </c>
      <c r="Q217" s="229">
        <v>0</v>
      </c>
      <c r="R217" s="229">
        <f>Q217*H217</f>
        <v>0</v>
      </c>
      <c r="S217" s="229">
        <v>0</v>
      </c>
      <c r="T217" s="230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1" t="s">
        <v>220</v>
      </c>
      <c r="AT217" s="231" t="s">
        <v>137</v>
      </c>
      <c r="AU217" s="231" t="s">
        <v>83</v>
      </c>
      <c r="AY217" s="17" t="s">
        <v>135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7" t="s">
        <v>83</v>
      </c>
      <c r="BK217" s="232">
        <f>ROUND(I217*H217,2)</f>
        <v>0</v>
      </c>
      <c r="BL217" s="17" t="s">
        <v>220</v>
      </c>
      <c r="BM217" s="231" t="s">
        <v>877</v>
      </c>
    </row>
    <row r="218" s="15" customFormat="1">
      <c r="A218" s="15"/>
      <c r="B218" s="270"/>
      <c r="C218" s="271"/>
      <c r="D218" s="235" t="s">
        <v>142</v>
      </c>
      <c r="E218" s="272" t="s">
        <v>1</v>
      </c>
      <c r="F218" s="273" t="s">
        <v>822</v>
      </c>
      <c r="G218" s="271"/>
      <c r="H218" s="272" t="s">
        <v>1</v>
      </c>
      <c r="I218" s="274"/>
      <c r="J218" s="271"/>
      <c r="K218" s="271"/>
      <c r="L218" s="275"/>
      <c r="M218" s="276"/>
      <c r="N218" s="277"/>
      <c r="O218" s="277"/>
      <c r="P218" s="277"/>
      <c r="Q218" s="277"/>
      <c r="R218" s="277"/>
      <c r="S218" s="277"/>
      <c r="T218" s="278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79" t="s">
        <v>142</v>
      </c>
      <c r="AU218" s="279" t="s">
        <v>83</v>
      </c>
      <c r="AV218" s="15" t="s">
        <v>79</v>
      </c>
      <c r="AW218" s="15" t="s">
        <v>31</v>
      </c>
      <c r="AX218" s="15" t="s">
        <v>74</v>
      </c>
      <c r="AY218" s="279" t="s">
        <v>135</v>
      </c>
    </row>
    <row r="219" s="13" customFormat="1">
      <c r="A219" s="13"/>
      <c r="B219" s="233"/>
      <c r="C219" s="234"/>
      <c r="D219" s="235" t="s">
        <v>142</v>
      </c>
      <c r="E219" s="236" t="s">
        <v>1</v>
      </c>
      <c r="F219" s="237" t="s">
        <v>79</v>
      </c>
      <c r="G219" s="234"/>
      <c r="H219" s="238">
        <v>1</v>
      </c>
      <c r="I219" s="239"/>
      <c r="J219" s="234"/>
      <c r="K219" s="234"/>
      <c r="L219" s="240"/>
      <c r="M219" s="241"/>
      <c r="N219" s="242"/>
      <c r="O219" s="242"/>
      <c r="P219" s="242"/>
      <c r="Q219" s="242"/>
      <c r="R219" s="242"/>
      <c r="S219" s="242"/>
      <c r="T219" s="24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4" t="s">
        <v>142</v>
      </c>
      <c r="AU219" s="244" t="s">
        <v>83</v>
      </c>
      <c r="AV219" s="13" t="s">
        <v>83</v>
      </c>
      <c r="AW219" s="13" t="s">
        <v>31</v>
      </c>
      <c r="AX219" s="13" t="s">
        <v>74</v>
      </c>
      <c r="AY219" s="244" t="s">
        <v>135</v>
      </c>
    </row>
    <row r="220" s="14" customFormat="1">
      <c r="A220" s="14"/>
      <c r="B220" s="245"/>
      <c r="C220" s="246"/>
      <c r="D220" s="235" t="s">
        <v>142</v>
      </c>
      <c r="E220" s="247" t="s">
        <v>1</v>
      </c>
      <c r="F220" s="248" t="s">
        <v>144</v>
      </c>
      <c r="G220" s="246"/>
      <c r="H220" s="249">
        <v>1</v>
      </c>
      <c r="I220" s="250"/>
      <c r="J220" s="246"/>
      <c r="K220" s="246"/>
      <c r="L220" s="251"/>
      <c r="M220" s="252"/>
      <c r="N220" s="253"/>
      <c r="O220" s="253"/>
      <c r="P220" s="253"/>
      <c r="Q220" s="253"/>
      <c r="R220" s="253"/>
      <c r="S220" s="253"/>
      <c r="T220" s="25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5" t="s">
        <v>142</v>
      </c>
      <c r="AU220" s="255" t="s">
        <v>83</v>
      </c>
      <c r="AV220" s="14" t="s">
        <v>89</v>
      </c>
      <c r="AW220" s="14" t="s">
        <v>31</v>
      </c>
      <c r="AX220" s="14" t="s">
        <v>79</v>
      </c>
      <c r="AY220" s="255" t="s">
        <v>135</v>
      </c>
    </row>
    <row r="221" s="2" customFormat="1" ht="16.5" customHeight="1">
      <c r="A221" s="38"/>
      <c r="B221" s="39"/>
      <c r="C221" s="256" t="s">
        <v>265</v>
      </c>
      <c r="D221" s="256" t="s">
        <v>166</v>
      </c>
      <c r="E221" s="257" t="s">
        <v>878</v>
      </c>
      <c r="F221" s="258" t="s">
        <v>873</v>
      </c>
      <c r="G221" s="259" t="s">
        <v>201</v>
      </c>
      <c r="H221" s="260">
        <v>1</v>
      </c>
      <c r="I221" s="261"/>
      <c r="J221" s="262">
        <f>ROUND(I221*H221,2)</f>
        <v>0</v>
      </c>
      <c r="K221" s="263"/>
      <c r="L221" s="264"/>
      <c r="M221" s="265" t="s">
        <v>1</v>
      </c>
      <c r="N221" s="266" t="s">
        <v>40</v>
      </c>
      <c r="O221" s="91"/>
      <c r="P221" s="229">
        <f>O221*H221</f>
        <v>0</v>
      </c>
      <c r="Q221" s="229">
        <v>0.00029999999999999997</v>
      </c>
      <c r="R221" s="229">
        <f>Q221*H221</f>
        <v>0.00029999999999999997</v>
      </c>
      <c r="S221" s="229">
        <v>0</v>
      </c>
      <c r="T221" s="230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1" t="s">
        <v>292</v>
      </c>
      <c r="AT221" s="231" t="s">
        <v>166</v>
      </c>
      <c r="AU221" s="231" t="s">
        <v>83</v>
      </c>
      <c r="AY221" s="17" t="s">
        <v>135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7" t="s">
        <v>83</v>
      </c>
      <c r="BK221" s="232">
        <f>ROUND(I221*H221,2)</f>
        <v>0</v>
      </c>
      <c r="BL221" s="17" t="s">
        <v>220</v>
      </c>
      <c r="BM221" s="231" t="s">
        <v>879</v>
      </c>
    </row>
    <row r="222" s="15" customFormat="1">
      <c r="A222" s="15"/>
      <c r="B222" s="270"/>
      <c r="C222" s="271"/>
      <c r="D222" s="235" t="s">
        <v>142</v>
      </c>
      <c r="E222" s="272" t="s">
        <v>1</v>
      </c>
      <c r="F222" s="273" t="s">
        <v>880</v>
      </c>
      <c r="G222" s="271"/>
      <c r="H222" s="272" t="s">
        <v>1</v>
      </c>
      <c r="I222" s="274"/>
      <c r="J222" s="271"/>
      <c r="K222" s="271"/>
      <c r="L222" s="275"/>
      <c r="M222" s="276"/>
      <c r="N222" s="277"/>
      <c r="O222" s="277"/>
      <c r="P222" s="277"/>
      <c r="Q222" s="277"/>
      <c r="R222" s="277"/>
      <c r="S222" s="277"/>
      <c r="T222" s="278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79" t="s">
        <v>142</v>
      </c>
      <c r="AU222" s="279" t="s">
        <v>83</v>
      </c>
      <c r="AV222" s="15" t="s">
        <v>79</v>
      </c>
      <c r="AW222" s="15" t="s">
        <v>31</v>
      </c>
      <c r="AX222" s="15" t="s">
        <v>74</v>
      </c>
      <c r="AY222" s="279" t="s">
        <v>135</v>
      </c>
    </row>
    <row r="223" s="13" customFormat="1">
      <c r="A223" s="13"/>
      <c r="B223" s="233"/>
      <c r="C223" s="234"/>
      <c r="D223" s="235" t="s">
        <v>142</v>
      </c>
      <c r="E223" s="236" t="s">
        <v>1</v>
      </c>
      <c r="F223" s="237" t="s">
        <v>79</v>
      </c>
      <c r="G223" s="234"/>
      <c r="H223" s="238">
        <v>1</v>
      </c>
      <c r="I223" s="239"/>
      <c r="J223" s="234"/>
      <c r="K223" s="234"/>
      <c r="L223" s="240"/>
      <c r="M223" s="241"/>
      <c r="N223" s="242"/>
      <c r="O223" s="242"/>
      <c r="P223" s="242"/>
      <c r="Q223" s="242"/>
      <c r="R223" s="242"/>
      <c r="S223" s="242"/>
      <c r="T223" s="24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4" t="s">
        <v>142</v>
      </c>
      <c r="AU223" s="244" t="s">
        <v>83</v>
      </c>
      <c r="AV223" s="13" t="s">
        <v>83</v>
      </c>
      <c r="AW223" s="13" t="s">
        <v>31</v>
      </c>
      <c r="AX223" s="13" t="s">
        <v>74</v>
      </c>
      <c r="AY223" s="244" t="s">
        <v>135</v>
      </c>
    </row>
    <row r="224" s="14" customFormat="1">
      <c r="A224" s="14"/>
      <c r="B224" s="245"/>
      <c r="C224" s="246"/>
      <c r="D224" s="235" t="s">
        <v>142</v>
      </c>
      <c r="E224" s="247" t="s">
        <v>1</v>
      </c>
      <c r="F224" s="248" t="s">
        <v>144</v>
      </c>
      <c r="G224" s="246"/>
      <c r="H224" s="249">
        <v>1</v>
      </c>
      <c r="I224" s="250"/>
      <c r="J224" s="246"/>
      <c r="K224" s="246"/>
      <c r="L224" s="251"/>
      <c r="M224" s="252"/>
      <c r="N224" s="253"/>
      <c r="O224" s="253"/>
      <c r="P224" s="253"/>
      <c r="Q224" s="253"/>
      <c r="R224" s="253"/>
      <c r="S224" s="253"/>
      <c r="T224" s="25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5" t="s">
        <v>142</v>
      </c>
      <c r="AU224" s="255" t="s">
        <v>83</v>
      </c>
      <c r="AV224" s="14" t="s">
        <v>89</v>
      </c>
      <c r="AW224" s="14" t="s">
        <v>31</v>
      </c>
      <c r="AX224" s="14" t="s">
        <v>79</v>
      </c>
      <c r="AY224" s="255" t="s">
        <v>135</v>
      </c>
    </row>
    <row r="225" s="2" customFormat="1" ht="37.8" customHeight="1">
      <c r="A225" s="38"/>
      <c r="B225" s="39"/>
      <c r="C225" s="219" t="s">
        <v>233</v>
      </c>
      <c r="D225" s="219" t="s">
        <v>137</v>
      </c>
      <c r="E225" s="220" t="s">
        <v>881</v>
      </c>
      <c r="F225" s="221" t="s">
        <v>882</v>
      </c>
      <c r="G225" s="222" t="s">
        <v>201</v>
      </c>
      <c r="H225" s="223">
        <v>2</v>
      </c>
      <c r="I225" s="224"/>
      <c r="J225" s="225">
        <f>ROUND(I225*H225,2)</f>
        <v>0</v>
      </c>
      <c r="K225" s="226"/>
      <c r="L225" s="44"/>
      <c r="M225" s="227" t="s">
        <v>1</v>
      </c>
      <c r="N225" s="228" t="s">
        <v>40</v>
      </c>
      <c r="O225" s="91"/>
      <c r="P225" s="229">
        <f>O225*H225</f>
        <v>0</v>
      </c>
      <c r="Q225" s="229">
        <v>0</v>
      </c>
      <c r="R225" s="229">
        <f>Q225*H225</f>
        <v>0</v>
      </c>
      <c r="S225" s="229">
        <v>0</v>
      </c>
      <c r="T225" s="230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1" t="s">
        <v>220</v>
      </c>
      <c r="AT225" s="231" t="s">
        <v>137</v>
      </c>
      <c r="AU225" s="231" t="s">
        <v>83</v>
      </c>
      <c r="AY225" s="17" t="s">
        <v>135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7" t="s">
        <v>83</v>
      </c>
      <c r="BK225" s="232">
        <f>ROUND(I225*H225,2)</f>
        <v>0</v>
      </c>
      <c r="BL225" s="17" t="s">
        <v>220</v>
      </c>
      <c r="BM225" s="231" t="s">
        <v>883</v>
      </c>
    </row>
    <row r="226" s="15" customFormat="1">
      <c r="A226" s="15"/>
      <c r="B226" s="270"/>
      <c r="C226" s="271"/>
      <c r="D226" s="235" t="s">
        <v>142</v>
      </c>
      <c r="E226" s="272" t="s">
        <v>1</v>
      </c>
      <c r="F226" s="273" t="s">
        <v>865</v>
      </c>
      <c r="G226" s="271"/>
      <c r="H226" s="272" t="s">
        <v>1</v>
      </c>
      <c r="I226" s="274"/>
      <c r="J226" s="271"/>
      <c r="K226" s="271"/>
      <c r="L226" s="275"/>
      <c r="M226" s="276"/>
      <c r="N226" s="277"/>
      <c r="O226" s="277"/>
      <c r="P226" s="277"/>
      <c r="Q226" s="277"/>
      <c r="R226" s="277"/>
      <c r="S226" s="277"/>
      <c r="T226" s="278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79" t="s">
        <v>142</v>
      </c>
      <c r="AU226" s="279" t="s">
        <v>83</v>
      </c>
      <c r="AV226" s="15" t="s">
        <v>79</v>
      </c>
      <c r="AW226" s="15" t="s">
        <v>31</v>
      </c>
      <c r="AX226" s="15" t="s">
        <v>74</v>
      </c>
      <c r="AY226" s="279" t="s">
        <v>135</v>
      </c>
    </row>
    <row r="227" s="13" customFormat="1">
      <c r="A227" s="13"/>
      <c r="B227" s="233"/>
      <c r="C227" s="234"/>
      <c r="D227" s="235" t="s">
        <v>142</v>
      </c>
      <c r="E227" s="236" t="s">
        <v>1</v>
      </c>
      <c r="F227" s="237" t="s">
        <v>79</v>
      </c>
      <c r="G227" s="234"/>
      <c r="H227" s="238">
        <v>1</v>
      </c>
      <c r="I227" s="239"/>
      <c r="J227" s="234"/>
      <c r="K227" s="234"/>
      <c r="L227" s="240"/>
      <c r="M227" s="241"/>
      <c r="N227" s="242"/>
      <c r="O227" s="242"/>
      <c r="P227" s="242"/>
      <c r="Q227" s="242"/>
      <c r="R227" s="242"/>
      <c r="S227" s="242"/>
      <c r="T227" s="24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4" t="s">
        <v>142</v>
      </c>
      <c r="AU227" s="244" t="s">
        <v>83</v>
      </c>
      <c r="AV227" s="13" t="s">
        <v>83</v>
      </c>
      <c r="AW227" s="13" t="s">
        <v>31</v>
      </c>
      <c r="AX227" s="13" t="s">
        <v>74</v>
      </c>
      <c r="AY227" s="244" t="s">
        <v>135</v>
      </c>
    </row>
    <row r="228" s="15" customFormat="1">
      <c r="A228" s="15"/>
      <c r="B228" s="270"/>
      <c r="C228" s="271"/>
      <c r="D228" s="235" t="s">
        <v>142</v>
      </c>
      <c r="E228" s="272" t="s">
        <v>1</v>
      </c>
      <c r="F228" s="273" t="s">
        <v>884</v>
      </c>
      <c r="G228" s="271"/>
      <c r="H228" s="272" t="s">
        <v>1</v>
      </c>
      <c r="I228" s="274"/>
      <c r="J228" s="271"/>
      <c r="K228" s="271"/>
      <c r="L228" s="275"/>
      <c r="M228" s="276"/>
      <c r="N228" s="277"/>
      <c r="O228" s="277"/>
      <c r="P228" s="277"/>
      <c r="Q228" s="277"/>
      <c r="R228" s="277"/>
      <c r="S228" s="277"/>
      <c r="T228" s="278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79" t="s">
        <v>142</v>
      </c>
      <c r="AU228" s="279" t="s">
        <v>83</v>
      </c>
      <c r="AV228" s="15" t="s">
        <v>79</v>
      </c>
      <c r="AW228" s="15" t="s">
        <v>31</v>
      </c>
      <c r="AX228" s="15" t="s">
        <v>74</v>
      </c>
      <c r="AY228" s="279" t="s">
        <v>135</v>
      </c>
    </row>
    <row r="229" s="13" customFormat="1">
      <c r="A229" s="13"/>
      <c r="B229" s="233"/>
      <c r="C229" s="234"/>
      <c r="D229" s="235" t="s">
        <v>142</v>
      </c>
      <c r="E229" s="236" t="s">
        <v>1</v>
      </c>
      <c r="F229" s="237" t="s">
        <v>79</v>
      </c>
      <c r="G229" s="234"/>
      <c r="H229" s="238">
        <v>1</v>
      </c>
      <c r="I229" s="239"/>
      <c r="J229" s="234"/>
      <c r="K229" s="234"/>
      <c r="L229" s="240"/>
      <c r="M229" s="241"/>
      <c r="N229" s="242"/>
      <c r="O229" s="242"/>
      <c r="P229" s="242"/>
      <c r="Q229" s="242"/>
      <c r="R229" s="242"/>
      <c r="S229" s="242"/>
      <c r="T229" s="24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4" t="s">
        <v>142</v>
      </c>
      <c r="AU229" s="244" t="s">
        <v>83</v>
      </c>
      <c r="AV229" s="13" t="s">
        <v>83</v>
      </c>
      <c r="AW229" s="13" t="s">
        <v>31</v>
      </c>
      <c r="AX229" s="13" t="s">
        <v>74</v>
      </c>
      <c r="AY229" s="244" t="s">
        <v>135</v>
      </c>
    </row>
    <row r="230" s="14" customFormat="1">
      <c r="A230" s="14"/>
      <c r="B230" s="245"/>
      <c r="C230" s="246"/>
      <c r="D230" s="235" t="s">
        <v>142</v>
      </c>
      <c r="E230" s="247" t="s">
        <v>1</v>
      </c>
      <c r="F230" s="248" t="s">
        <v>144</v>
      </c>
      <c r="G230" s="246"/>
      <c r="H230" s="249">
        <v>2</v>
      </c>
      <c r="I230" s="250"/>
      <c r="J230" s="246"/>
      <c r="K230" s="246"/>
      <c r="L230" s="251"/>
      <c r="M230" s="252"/>
      <c r="N230" s="253"/>
      <c r="O230" s="253"/>
      <c r="P230" s="253"/>
      <c r="Q230" s="253"/>
      <c r="R230" s="253"/>
      <c r="S230" s="253"/>
      <c r="T230" s="25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5" t="s">
        <v>142</v>
      </c>
      <c r="AU230" s="255" t="s">
        <v>83</v>
      </c>
      <c r="AV230" s="14" t="s">
        <v>89</v>
      </c>
      <c r="AW230" s="14" t="s">
        <v>31</v>
      </c>
      <c r="AX230" s="14" t="s">
        <v>79</v>
      </c>
      <c r="AY230" s="255" t="s">
        <v>135</v>
      </c>
    </row>
    <row r="231" s="2" customFormat="1" ht="24.15" customHeight="1">
      <c r="A231" s="38"/>
      <c r="B231" s="39"/>
      <c r="C231" s="256" t="s">
        <v>272</v>
      </c>
      <c r="D231" s="256" t="s">
        <v>166</v>
      </c>
      <c r="E231" s="257" t="s">
        <v>885</v>
      </c>
      <c r="F231" s="258" t="s">
        <v>886</v>
      </c>
      <c r="G231" s="259" t="s">
        <v>201</v>
      </c>
      <c r="H231" s="260">
        <v>1</v>
      </c>
      <c r="I231" s="261"/>
      <c r="J231" s="262">
        <f>ROUND(I231*H231,2)</f>
        <v>0</v>
      </c>
      <c r="K231" s="263"/>
      <c r="L231" s="264"/>
      <c r="M231" s="265" t="s">
        <v>1</v>
      </c>
      <c r="N231" s="266" t="s">
        <v>40</v>
      </c>
      <c r="O231" s="91"/>
      <c r="P231" s="229">
        <f>O231*H231</f>
        <v>0</v>
      </c>
      <c r="Q231" s="229">
        <v>0.021600000000000001</v>
      </c>
      <c r="R231" s="229">
        <f>Q231*H231</f>
        <v>0.021600000000000001</v>
      </c>
      <c r="S231" s="229">
        <v>0</v>
      </c>
      <c r="T231" s="230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1" t="s">
        <v>292</v>
      </c>
      <c r="AT231" s="231" t="s">
        <v>166</v>
      </c>
      <c r="AU231" s="231" t="s">
        <v>83</v>
      </c>
      <c r="AY231" s="17" t="s">
        <v>135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7" t="s">
        <v>83</v>
      </c>
      <c r="BK231" s="232">
        <f>ROUND(I231*H231,2)</f>
        <v>0</v>
      </c>
      <c r="BL231" s="17" t="s">
        <v>220</v>
      </c>
      <c r="BM231" s="231" t="s">
        <v>887</v>
      </c>
    </row>
    <row r="232" s="13" customFormat="1">
      <c r="A232" s="13"/>
      <c r="B232" s="233"/>
      <c r="C232" s="234"/>
      <c r="D232" s="235" t="s">
        <v>142</v>
      </c>
      <c r="E232" s="236" t="s">
        <v>1</v>
      </c>
      <c r="F232" s="237" t="s">
        <v>79</v>
      </c>
      <c r="G232" s="234"/>
      <c r="H232" s="238">
        <v>1</v>
      </c>
      <c r="I232" s="239"/>
      <c r="J232" s="234"/>
      <c r="K232" s="234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142</v>
      </c>
      <c r="AU232" s="244" t="s">
        <v>83</v>
      </c>
      <c r="AV232" s="13" t="s">
        <v>83</v>
      </c>
      <c r="AW232" s="13" t="s">
        <v>31</v>
      </c>
      <c r="AX232" s="13" t="s">
        <v>74</v>
      </c>
      <c r="AY232" s="244" t="s">
        <v>135</v>
      </c>
    </row>
    <row r="233" s="14" customFormat="1">
      <c r="A233" s="14"/>
      <c r="B233" s="245"/>
      <c r="C233" s="246"/>
      <c r="D233" s="235" t="s">
        <v>142</v>
      </c>
      <c r="E233" s="247" t="s">
        <v>1</v>
      </c>
      <c r="F233" s="248" t="s">
        <v>144</v>
      </c>
      <c r="G233" s="246"/>
      <c r="H233" s="249">
        <v>1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5" t="s">
        <v>142</v>
      </c>
      <c r="AU233" s="255" t="s">
        <v>83</v>
      </c>
      <c r="AV233" s="14" t="s">
        <v>89</v>
      </c>
      <c r="AW233" s="14" t="s">
        <v>31</v>
      </c>
      <c r="AX233" s="14" t="s">
        <v>79</v>
      </c>
      <c r="AY233" s="255" t="s">
        <v>135</v>
      </c>
    </row>
    <row r="234" s="2" customFormat="1" ht="24.15" customHeight="1">
      <c r="A234" s="38"/>
      <c r="B234" s="39"/>
      <c r="C234" s="256" t="s">
        <v>277</v>
      </c>
      <c r="D234" s="256" t="s">
        <v>166</v>
      </c>
      <c r="E234" s="257" t="s">
        <v>888</v>
      </c>
      <c r="F234" s="258" t="s">
        <v>889</v>
      </c>
      <c r="G234" s="259" t="s">
        <v>201</v>
      </c>
      <c r="H234" s="260">
        <v>1</v>
      </c>
      <c r="I234" s="261"/>
      <c r="J234" s="262">
        <f>ROUND(I234*H234,2)</f>
        <v>0</v>
      </c>
      <c r="K234" s="263"/>
      <c r="L234" s="264"/>
      <c r="M234" s="265" t="s">
        <v>1</v>
      </c>
      <c r="N234" s="266" t="s">
        <v>40</v>
      </c>
      <c r="O234" s="91"/>
      <c r="P234" s="229">
        <f>O234*H234</f>
        <v>0</v>
      </c>
      <c r="Q234" s="229">
        <v>0.0252</v>
      </c>
      <c r="R234" s="229">
        <f>Q234*H234</f>
        <v>0.0252</v>
      </c>
      <c r="S234" s="229">
        <v>0</v>
      </c>
      <c r="T234" s="230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1" t="s">
        <v>292</v>
      </c>
      <c r="AT234" s="231" t="s">
        <v>166</v>
      </c>
      <c r="AU234" s="231" t="s">
        <v>83</v>
      </c>
      <c r="AY234" s="17" t="s">
        <v>135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7" t="s">
        <v>83</v>
      </c>
      <c r="BK234" s="232">
        <f>ROUND(I234*H234,2)</f>
        <v>0</v>
      </c>
      <c r="BL234" s="17" t="s">
        <v>220</v>
      </c>
      <c r="BM234" s="231" t="s">
        <v>890</v>
      </c>
    </row>
    <row r="235" s="13" customFormat="1">
      <c r="A235" s="13"/>
      <c r="B235" s="233"/>
      <c r="C235" s="234"/>
      <c r="D235" s="235" t="s">
        <v>142</v>
      </c>
      <c r="E235" s="236" t="s">
        <v>1</v>
      </c>
      <c r="F235" s="237" t="s">
        <v>79</v>
      </c>
      <c r="G235" s="234"/>
      <c r="H235" s="238">
        <v>1</v>
      </c>
      <c r="I235" s="239"/>
      <c r="J235" s="234"/>
      <c r="K235" s="234"/>
      <c r="L235" s="240"/>
      <c r="M235" s="241"/>
      <c r="N235" s="242"/>
      <c r="O235" s="242"/>
      <c r="P235" s="242"/>
      <c r="Q235" s="242"/>
      <c r="R235" s="242"/>
      <c r="S235" s="242"/>
      <c r="T235" s="24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4" t="s">
        <v>142</v>
      </c>
      <c r="AU235" s="244" t="s">
        <v>83</v>
      </c>
      <c r="AV235" s="13" t="s">
        <v>83</v>
      </c>
      <c r="AW235" s="13" t="s">
        <v>31</v>
      </c>
      <c r="AX235" s="13" t="s">
        <v>74</v>
      </c>
      <c r="AY235" s="244" t="s">
        <v>135</v>
      </c>
    </row>
    <row r="236" s="14" customFormat="1">
      <c r="A236" s="14"/>
      <c r="B236" s="245"/>
      <c r="C236" s="246"/>
      <c r="D236" s="235" t="s">
        <v>142</v>
      </c>
      <c r="E236" s="247" t="s">
        <v>1</v>
      </c>
      <c r="F236" s="248" t="s">
        <v>144</v>
      </c>
      <c r="G236" s="246"/>
      <c r="H236" s="249">
        <v>1</v>
      </c>
      <c r="I236" s="250"/>
      <c r="J236" s="246"/>
      <c r="K236" s="246"/>
      <c r="L236" s="251"/>
      <c r="M236" s="252"/>
      <c r="N236" s="253"/>
      <c r="O236" s="253"/>
      <c r="P236" s="253"/>
      <c r="Q236" s="253"/>
      <c r="R236" s="253"/>
      <c r="S236" s="253"/>
      <c r="T236" s="25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5" t="s">
        <v>142</v>
      </c>
      <c r="AU236" s="255" t="s">
        <v>83</v>
      </c>
      <c r="AV236" s="14" t="s">
        <v>89</v>
      </c>
      <c r="AW236" s="14" t="s">
        <v>31</v>
      </c>
      <c r="AX236" s="14" t="s">
        <v>79</v>
      </c>
      <c r="AY236" s="255" t="s">
        <v>135</v>
      </c>
    </row>
    <row r="237" s="2" customFormat="1" ht="33" customHeight="1">
      <c r="A237" s="38"/>
      <c r="B237" s="39"/>
      <c r="C237" s="219" t="s">
        <v>246</v>
      </c>
      <c r="D237" s="219" t="s">
        <v>137</v>
      </c>
      <c r="E237" s="220" t="s">
        <v>891</v>
      </c>
      <c r="F237" s="221" t="s">
        <v>892</v>
      </c>
      <c r="G237" s="222" t="s">
        <v>201</v>
      </c>
      <c r="H237" s="223">
        <v>2</v>
      </c>
      <c r="I237" s="224"/>
      <c r="J237" s="225">
        <f>ROUND(I237*H237,2)</f>
        <v>0</v>
      </c>
      <c r="K237" s="226"/>
      <c r="L237" s="44"/>
      <c r="M237" s="227" t="s">
        <v>1</v>
      </c>
      <c r="N237" s="228" t="s">
        <v>40</v>
      </c>
      <c r="O237" s="91"/>
      <c r="P237" s="229">
        <f>O237*H237</f>
        <v>0</v>
      </c>
      <c r="Q237" s="229">
        <v>0</v>
      </c>
      <c r="R237" s="229">
        <f>Q237*H237</f>
        <v>0</v>
      </c>
      <c r="S237" s="229">
        <v>0</v>
      </c>
      <c r="T237" s="230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1" t="s">
        <v>220</v>
      </c>
      <c r="AT237" s="231" t="s">
        <v>137</v>
      </c>
      <c r="AU237" s="231" t="s">
        <v>83</v>
      </c>
      <c r="AY237" s="17" t="s">
        <v>135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17" t="s">
        <v>83</v>
      </c>
      <c r="BK237" s="232">
        <f>ROUND(I237*H237,2)</f>
        <v>0</v>
      </c>
      <c r="BL237" s="17" t="s">
        <v>220</v>
      </c>
      <c r="BM237" s="231" t="s">
        <v>893</v>
      </c>
    </row>
    <row r="238" s="15" customFormat="1">
      <c r="A238" s="15"/>
      <c r="B238" s="270"/>
      <c r="C238" s="271"/>
      <c r="D238" s="235" t="s">
        <v>142</v>
      </c>
      <c r="E238" s="272" t="s">
        <v>1</v>
      </c>
      <c r="F238" s="273" t="s">
        <v>793</v>
      </c>
      <c r="G238" s="271"/>
      <c r="H238" s="272" t="s">
        <v>1</v>
      </c>
      <c r="I238" s="274"/>
      <c r="J238" s="271"/>
      <c r="K238" s="271"/>
      <c r="L238" s="275"/>
      <c r="M238" s="276"/>
      <c r="N238" s="277"/>
      <c r="O238" s="277"/>
      <c r="P238" s="277"/>
      <c r="Q238" s="277"/>
      <c r="R238" s="277"/>
      <c r="S238" s="277"/>
      <c r="T238" s="278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79" t="s">
        <v>142</v>
      </c>
      <c r="AU238" s="279" t="s">
        <v>83</v>
      </c>
      <c r="AV238" s="15" t="s">
        <v>79</v>
      </c>
      <c r="AW238" s="15" t="s">
        <v>31</v>
      </c>
      <c r="AX238" s="15" t="s">
        <v>74</v>
      </c>
      <c r="AY238" s="279" t="s">
        <v>135</v>
      </c>
    </row>
    <row r="239" s="13" customFormat="1">
      <c r="A239" s="13"/>
      <c r="B239" s="233"/>
      <c r="C239" s="234"/>
      <c r="D239" s="235" t="s">
        <v>142</v>
      </c>
      <c r="E239" s="236" t="s">
        <v>1</v>
      </c>
      <c r="F239" s="237" t="s">
        <v>83</v>
      </c>
      <c r="G239" s="234"/>
      <c r="H239" s="238">
        <v>2</v>
      </c>
      <c r="I239" s="239"/>
      <c r="J239" s="234"/>
      <c r="K239" s="234"/>
      <c r="L239" s="240"/>
      <c r="M239" s="241"/>
      <c r="N239" s="242"/>
      <c r="O239" s="242"/>
      <c r="P239" s="242"/>
      <c r="Q239" s="242"/>
      <c r="R239" s="242"/>
      <c r="S239" s="242"/>
      <c r="T239" s="24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4" t="s">
        <v>142</v>
      </c>
      <c r="AU239" s="244" t="s">
        <v>83</v>
      </c>
      <c r="AV239" s="13" t="s">
        <v>83</v>
      </c>
      <c r="AW239" s="13" t="s">
        <v>31</v>
      </c>
      <c r="AX239" s="13" t="s">
        <v>74</v>
      </c>
      <c r="AY239" s="244" t="s">
        <v>135</v>
      </c>
    </row>
    <row r="240" s="14" customFormat="1">
      <c r="A240" s="14"/>
      <c r="B240" s="245"/>
      <c r="C240" s="246"/>
      <c r="D240" s="235" t="s">
        <v>142</v>
      </c>
      <c r="E240" s="247" t="s">
        <v>1</v>
      </c>
      <c r="F240" s="248" t="s">
        <v>144</v>
      </c>
      <c r="G240" s="246"/>
      <c r="H240" s="249">
        <v>2</v>
      </c>
      <c r="I240" s="250"/>
      <c r="J240" s="246"/>
      <c r="K240" s="246"/>
      <c r="L240" s="251"/>
      <c r="M240" s="252"/>
      <c r="N240" s="253"/>
      <c r="O240" s="253"/>
      <c r="P240" s="253"/>
      <c r="Q240" s="253"/>
      <c r="R240" s="253"/>
      <c r="S240" s="253"/>
      <c r="T240" s="25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5" t="s">
        <v>142</v>
      </c>
      <c r="AU240" s="255" t="s">
        <v>83</v>
      </c>
      <c r="AV240" s="14" t="s">
        <v>89</v>
      </c>
      <c r="AW240" s="14" t="s">
        <v>31</v>
      </c>
      <c r="AX240" s="14" t="s">
        <v>79</v>
      </c>
      <c r="AY240" s="255" t="s">
        <v>135</v>
      </c>
    </row>
    <row r="241" s="2" customFormat="1" ht="24.15" customHeight="1">
      <c r="A241" s="38"/>
      <c r="B241" s="39"/>
      <c r="C241" s="256" t="s">
        <v>287</v>
      </c>
      <c r="D241" s="256" t="s">
        <v>166</v>
      </c>
      <c r="E241" s="257" t="s">
        <v>894</v>
      </c>
      <c r="F241" s="258" t="s">
        <v>895</v>
      </c>
      <c r="G241" s="259" t="s">
        <v>201</v>
      </c>
      <c r="H241" s="260">
        <v>2</v>
      </c>
      <c r="I241" s="261"/>
      <c r="J241" s="262">
        <f>ROUND(I241*H241,2)</f>
        <v>0</v>
      </c>
      <c r="K241" s="263"/>
      <c r="L241" s="264"/>
      <c r="M241" s="265" t="s">
        <v>1</v>
      </c>
      <c r="N241" s="266" t="s">
        <v>40</v>
      </c>
      <c r="O241" s="91"/>
      <c r="P241" s="229">
        <f>O241*H241</f>
        <v>0</v>
      </c>
      <c r="Q241" s="229">
        <v>0.0022000000000000001</v>
      </c>
      <c r="R241" s="229">
        <f>Q241*H241</f>
        <v>0.0044000000000000003</v>
      </c>
      <c r="S241" s="229">
        <v>0</v>
      </c>
      <c r="T241" s="230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1" t="s">
        <v>292</v>
      </c>
      <c r="AT241" s="231" t="s">
        <v>166</v>
      </c>
      <c r="AU241" s="231" t="s">
        <v>83</v>
      </c>
      <c r="AY241" s="17" t="s">
        <v>135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17" t="s">
        <v>83</v>
      </c>
      <c r="BK241" s="232">
        <f>ROUND(I241*H241,2)</f>
        <v>0</v>
      </c>
      <c r="BL241" s="17" t="s">
        <v>220</v>
      </c>
      <c r="BM241" s="231" t="s">
        <v>896</v>
      </c>
    </row>
    <row r="242" s="13" customFormat="1">
      <c r="A242" s="13"/>
      <c r="B242" s="233"/>
      <c r="C242" s="234"/>
      <c r="D242" s="235" t="s">
        <v>142</v>
      </c>
      <c r="E242" s="236" t="s">
        <v>1</v>
      </c>
      <c r="F242" s="237" t="s">
        <v>83</v>
      </c>
      <c r="G242" s="234"/>
      <c r="H242" s="238">
        <v>2</v>
      </c>
      <c r="I242" s="239"/>
      <c r="J242" s="234"/>
      <c r="K242" s="234"/>
      <c r="L242" s="240"/>
      <c r="M242" s="241"/>
      <c r="N242" s="242"/>
      <c r="O242" s="242"/>
      <c r="P242" s="242"/>
      <c r="Q242" s="242"/>
      <c r="R242" s="242"/>
      <c r="S242" s="242"/>
      <c r="T242" s="24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4" t="s">
        <v>142</v>
      </c>
      <c r="AU242" s="244" t="s">
        <v>83</v>
      </c>
      <c r="AV242" s="13" t="s">
        <v>83</v>
      </c>
      <c r="AW242" s="13" t="s">
        <v>31</v>
      </c>
      <c r="AX242" s="13" t="s">
        <v>74</v>
      </c>
      <c r="AY242" s="244" t="s">
        <v>135</v>
      </c>
    </row>
    <row r="243" s="14" customFormat="1">
      <c r="A243" s="14"/>
      <c r="B243" s="245"/>
      <c r="C243" s="246"/>
      <c r="D243" s="235" t="s">
        <v>142</v>
      </c>
      <c r="E243" s="247" t="s">
        <v>1</v>
      </c>
      <c r="F243" s="248" t="s">
        <v>144</v>
      </c>
      <c r="G243" s="246"/>
      <c r="H243" s="249">
        <v>2</v>
      </c>
      <c r="I243" s="250"/>
      <c r="J243" s="246"/>
      <c r="K243" s="246"/>
      <c r="L243" s="251"/>
      <c r="M243" s="252"/>
      <c r="N243" s="253"/>
      <c r="O243" s="253"/>
      <c r="P243" s="253"/>
      <c r="Q243" s="253"/>
      <c r="R243" s="253"/>
      <c r="S243" s="253"/>
      <c r="T243" s="25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5" t="s">
        <v>142</v>
      </c>
      <c r="AU243" s="255" t="s">
        <v>83</v>
      </c>
      <c r="AV243" s="14" t="s">
        <v>89</v>
      </c>
      <c r="AW243" s="14" t="s">
        <v>31</v>
      </c>
      <c r="AX243" s="14" t="s">
        <v>79</v>
      </c>
      <c r="AY243" s="255" t="s">
        <v>135</v>
      </c>
    </row>
    <row r="244" s="2" customFormat="1" ht="33" customHeight="1">
      <c r="A244" s="38"/>
      <c r="B244" s="39"/>
      <c r="C244" s="219" t="s">
        <v>292</v>
      </c>
      <c r="D244" s="219" t="s">
        <v>137</v>
      </c>
      <c r="E244" s="220" t="s">
        <v>897</v>
      </c>
      <c r="F244" s="221" t="s">
        <v>898</v>
      </c>
      <c r="G244" s="222" t="s">
        <v>201</v>
      </c>
      <c r="H244" s="223">
        <v>2</v>
      </c>
      <c r="I244" s="224"/>
      <c r="J244" s="225">
        <f>ROUND(I244*H244,2)</f>
        <v>0</v>
      </c>
      <c r="K244" s="226"/>
      <c r="L244" s="44"/>
      <c r="M244" s="227" t="s">
        <v>1</v>
      </c>
      <c r="N244" s="228" t="s">
        <v>40</v>
      </c>
      <c r="O244" s="91"/>
      <c r="P244" s="229">
        <f>O244*H244</f>
        <v>0</v>
      </c>
      <c r="Q244" s="229">
        <v>0</v>
      </c>
      <c r="R244" s="229">
        <f>Q244*H244</f>
        <v>0</v>
      </c>
      <c r="S244" s="229">
        <v>0</v>
      </c>
      <c r="T244" s="230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1" t="s">
        <v>220</v>
      </c>
      <c r="AT244" s="231" t="s">
        <v>137</v>
      </c>
      <c r="AU244" s="231" t="s">
        <v>83</v>
      </c>
      <c r="AY244" s="17" t="s">
        <v>135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7" t="s">
        <v>83</v>
      </c>
      <c r="BK244" s="232">
        <f>ROUND(I244*H244,2)</f>
        <v>0</v>
      </c>
      <c r="BL244" s="17" t="s">
        <v>220</v>
      </c>
      <c r="BM244" s="231" t="s">
        <v>899</v>
      </c>
    </row>
    <row r="245" s="13" customFormat="1">
      <c r="A245" s="13"/>
      <c r="B245" s="233"/>
      <c r="C245" s="234"/>
      <c r="D245" s="235" t="s">
        <v>142</v>
      </c>
      <c r="E245" s="236" t="s">
        <v>1</v>
      </c>
      <c r="F245" s="237" t="s">
        <v>83</v>
      </c>
      <c r="G245" s="234"/>
      <c r="H245" s="238">
        <v>2</v>
      </c>
      <c r="I245" s="239"/>
      <c r="J245" s="234"/>
      <c r="K245" s="234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142</v>
      </c>
      <c r="AU245" s="244" t="s">
        <v>83</v>
      </c>
      <c r="AV245" s="13" t="s">
        <v>83</v>
      </c>
      <c r="AW245" s="13" t="s">
        <v>31</v>
      </c>
      <c r="AX245" s="13" t="s">
        <v>74</v>
      </c>
      <c r="AY245" s="244" t="s">
        <v>135</v>
      </c>
    </row>
    <row r="246" s="14" customFormat="1">
      <c r="A246" s="14"/>
      <c r="B246" s="245"/>
      <c r="C246" s="246"/>
      <c r="D246" s="235" t="s">
        <v>142</v>
      </c>
      <c r="E246" s="247" t="s">
        <v>1</v>
      </c>
      <c r="F246" s="248" t="s">
        <v>144</v>
      </c>
      <c r="G246" s="246"/>
      <c r="H246" s="249">
        <v>2</v>
      </c>
      <c r="I246" s="250"/>
      <c r="J246" s="246"/>
      <c r="K246" s="246"/>
      <c r="L246" s="251"/>
      <c r="M246" s="252"/>
      <c r="N246" s="253"/>
      <c r="O246" s="253"/>
      <c r="P246" s="253"/>
      <c r="Q246" s="253"/>
      <c r="R246" s="253"/>
      <c r="S246" s="253"/>
      <c r="T246" s="25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5" t="s">
        <v>142</v>
      </c>
      <c r="AU246" s="255" t="s">
        <v>83</v>
      </c>
      <c r="AV246" s="14" t="s">
        <v>89</v>
      </c>
      <c r="AW246" s="14" t="s">
        <v>31</v>
      </c>
      <c r="AX246" s="14" t="s">
        <v>79</v>
      </c>
      <c r="AY246" s="255" t="s">
        <v>135</v>
      </c>
    </row>
    <row r="247" s="2" customFormat="1" ht="21.75" customHeight="1">
      <c r="A247" s="38"/>
      <c r="B247" s="39"/>
      <c r="C247" s="256" t="s">
        <v>296</v>
      </c>
      <c r="D247" s="256" t="s">
        <v>166</v>
      </c>
      <c r="E247" s="257" t="s">
        <v>900</v>
      </c>
      <c r="F247" s="258" t="s">
        <v>901</v>
      </c>
      <c r="G247" s="259" t="s">
        <v>201</v>
      </c>
      <c r="H247" s="260">
        <v>2</v>
      </c>
      <c r="I247" s="261"/>
      <c r="J247" s="262">
        <f>ROUND(I247*H247,2)</f>
        <v>0</v>
      </c>
      <c r="K247" s="263"/>
      <c r="L247" s="264"/>
      <c r="M247" s="265" t="s">
        <v>1</v>
      </c>
      <c r="N247" s="266" t="s">
        <v>40</v>
      </c>
      <c r="O247" s="91"/>
      <c r="P247" s="229">
        <f>O247*H247</f>
        <v>0</v>
      </c>
      <c r="Q247" s="229">
        <v>0.0045999999999999999</v>
      </c>
      <c r="R247" s="229">
        <f>Q247*H247</f>
        <v>0.0091999999999999998</v>
      </c>
      <c r="S247" s="229">
        <v>0</v>
      </c>
      <c r="T247" s="230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1" t="s">
        <v>292</v>
      </c>
      <c r="AT247" s="231" t="s">
        <v>166</v>
      </c>
      <c r="AU247" s="231" t="s">
        <v>83</v>
      </c>
      <c r="AY247" s="17" t="s">
        <v>135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17" t="s">
        <v>83</v>
      </c>
      <c r="BK247" s="232">
        <f>ROUND(I247*H247,2)</f>
        <v>0</v>
      </c>
      <c r="BL247" s="17" t="s">
        <v>220</v>
      </c>
      <c r="BM247" s="231" t="s">
        <v>902</v>
      </c>
    </row>
    <row r="248" s="13" customFormat="1">
      <c r="A248" s="13"/>
      <c r="B248" s="233"/>
      <c r="C248" s="234"/>
      <c r="D248" s="235" t="s">
        <v>142</v>
      </c>
      <c r="E248" s="236" t="s">
        <v>1</v>
      </c>
      <c r="F248" s="237" t="s">
        <v>83</v>
      </c>
      <c r="G248" s="234"/>
      <c r="H248" s="238">
        <v>2</v>
      </c>
      <c r="I248" s="239"/>
      <c r="J248" s="234"/>
      <c r="K248" s="234"/>
      <c r="L248" s="240"/>
      <c r="M248" s="241"/>
      <c r="N248" s="242"/>
      <c r="O248" s="242"/>
      <c r="P248" s="242"/>
      <c r="Q248" s="242"/>
      <c r="R248" s="242"/>
      <c r="S248" s="242"/>
      <c r="T248" s="24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4" t="s">
        <v>142</v>
      </c>
      <c r="AU248" s="244" t="s">
        <v>83</v>
      </c>
      <c r="AV248" s="13" t="s">
        <v>83</v>
      </c>
      <c r="AW248" s="13" t="s">
        <v>31</v>
      </c>
      <c r="AX248" s="13" t="s">
        <v>74</v>
      </c>
      <c r="AY248" s="244" t="s">
        <v>135</v>
      </c>
    </row>
    <row r="249" s="14" customFormat="1">
      <c r="A249" s="14"/>
      <c r="B249" s="245"/>
      <c r="C249" s="246"/>
      <c r="D249" s="235" t="s">
        <v>142</v>
      </c>
      <c r="E249" s="247" t="s">
        <v>1</v>
      </c>
      <c r="F249" s="248" t="s">
        <v>144</v>
      </c>
      <c r="G249" s="246"/>
      <c r="H249" s="249">
        <v>2</v>
      </c>
      <c r="I249" s="250"/>
      <c r="J249" s="246"/>
      <c r="K249" s="246"/>
      <c r="L249" s="251"/>
      <c r="M249" s="252"/>
      <c r="N249" s="253"/>
      <c r="O249" s="253"/>
      <c r="P249" s="253"/>
      <c r="Q249" s="253"/>
      <c r="R249" s="253"/>
      <c r="S249" s="253"/>
      <c r="T249" s="25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5" t="s">
        <v>142</v>
      </c>
      <c r="AU249" s="255" t="s">
        <v>83</v>
      </c>
      <c r="AV249" s="14" t="s">
        <v>89</v>
      </c>
      <c r="AW249" s="14" t="s">
        <v>31</v>
      </c>
      <c r="AX249" s="14" t="s">
        <v>79</v>
      </c>
      <c r="AY249" s="255" t="s">
        <v>135</v>
      </c>
    </row>
    <row r="250" s="2" customFormat="1" ht="33" customHeight="1">
      <c r="A250" s="38"/>
      <c r="B250" s="39"/>
      <c r="C250" s="219" t="s">
        <v>302</v>
      </c>
      <c r="D250" s="219" t="s">
        <v>137</v>
      </c>
      <c r="E250" s="220" t="s">
        <v>903</v>
      </c>
      <c r="F250" s="221" t="s">
        <v>904</v>
      </c>
      <c r="G250" s="222" t="s">
        <v>201</v>
      </c>
      <c r="H250" s="223">
        <v>1</v>
      </c>
      <c r="I250" s="224"/>
      <c r="J250" s="225">
        <f>ROUND(I250*H250,2)</f>
        <v>0</v>
      </c>
      <c r="K250" s="226"/>
      <c r="L250" s="44"/>
      <c r="M250" s="227" t="s">
        <v>1</v>
      </c>
      <c r="N250" s="228" t="s">
        <v>40</v>
      </c>
      <c r="O250" s="91"/>
      <c r="P250" s="229">
        <f>O250*H250</f>
        <v>0</v>
      </c>
      <c r="Q250" s="229">
        <v>0</v>
      </c>
      <c r="R250" s="229">
        <f>Q250*H250</f>
        <v>0</v>
      </c>
      <c r="S250" s="229">
        <v>0</v>
      </c>
      <c r="T250" s="230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1" t="s">
        <v>220</v>
      </c>
      <c r="AT250" s="231" t="s">
        <v>137</v>
      </c>
      <c r="AU250" s="231" t="s">
        <v>83</v>
      </c>
      <c r="AY250" s="17" t="s">
        <v>135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7" t="s">
        <v>83</v>
      </c>
      <c r="BK250" s="232">
        <f>ROUND(I250*H250,2)</f>
        <v>0</v>
      </c>
      <c r="BL250" s="17" t="s">
        <v>220</v>
      </c>
      <c r="BM250" s="231" t="s">
        <v>905</v>
      </c>
    </row>
    <row r="251" s="15" customFormat="1">
      <c r="A251" s="15"/>
      <c r="B251" s="270"/>
      <c r="C251" s="271"/>
      <c r="D251" s="235" t="s">
        <v>142</v>
      </c>
      <c r="E251" s="272" t="s">
        <v>1</v>
      </c>
      <c r="F251" s="273" t="s">
        <v>822</v>
      </c>
      <c r="G251" s="271"/>
      <c r="H251" s="272" t="s">
        <v>1</v>
      </c>
      <c r="I251" s="274"/>
      <c r="J251" s="271"/>
      <c r="K251" s="271"/>
      <c r="L251" s="275"/>
      <c r="M251" s="276"/>
      <c r="N251" s="277"/>
      <c r="O251" s="277"/>
      <c r="P251" s="277"/>
      <c r="Q251" s="277"/>
      <c r="R251" s="277"/>
      <c r="S251" s="277"/>
      <c r="T251" s="278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79" t="s">
        <v>142</v>
      </c>
      <c r="AU251" s="279" t="s">
        <v>83</v>
      </c>
      <c r="AV251" s="15" t="s">
        <v>79</v>
      </c>
      <c r="AW251" s="15" t="s">
        <v>31</v>
      </c>
      <c r="AX251" s="15" t="s">
        <v>74</v>
      </c>
      <c r="AY251" s="279" t="s">
        <v>135</v>
      </c>
    </row>
    <row r="252" s="13" customFormat="1">
      <c r="A252" s="13"/>
      <c r="B252" s="233"/>
      <c r="C252" s="234"/>
      <c r="D252" s="235" t="s">
        <v>142</v>
      </c>
      <c r="E252" s="236" t="s">
        <v>1</v>
      </c>
      <c r="F252" s="237" t="s">
        <v>79</v>
      </c>
      <c r="G252" s="234"/>
      <c r="H252" s="238">
        <v>1</v>
      </c>
      <c r="I252" s="239"/>
      <c r="J252" s="234"/>
      <c r="K252" s="234"/>
      <c r="L252" s="240"/>
      <c r="M252" s="241"/>
      <c r="N252" s="242"/>
      <c r="O252" s="242"/>
      <c r="P252" s="242"/>
      <c r="Q252" s="242"/>
      <c r="R252" s="242"/>
      <c r="S252" s="242"/>
      <c r="T252" s="24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4" t="s">
        <v>142</v>
      </c>
      <c r="AU252" s="244" t="s">
        <v>83</v>
      </c>
      <c r="AV252" s="13" t="s">
        <v>83</v>
      </c>
      <c r="AW252" s="13" t="s">
        <v>31</v>
      </c>
      <c r="AX252" s="13" t="s">
        <v>74</v>
      </c>
      <c r="AY252" s="244" t="s">
        <v>135</v>
      </c>
    </row>
    <row r="253" s="14" customFormat="1">
      <c r="A253" s="14"/>
      <c r="B253" s="245"/>
      <c r="C253" s="246"/>
      <c r="D253" s="235" t="s">
        <v>142</v>
      </c>
      <c r="E253" s="247" t="s">
        <v>1</v>
      </c>
      <c r="F253" s="248" t="s">
        <v>144</v>
      </c>
      <c r="G253" s="246"/>
      <c r="H253" s="249">
        <v>1</v>
      </c>
      <c r="I253" s="250"/>
      <c r="J253" s="246"/>
      <c r="K253" s="246"/>
      <c r="L253" s="251"/>
      <c r="M253" s="252"/>
      <c r="N253" s="253"/>
      <c r="O253" s="253"/>
      <c r="P253" s="253"/>
      <c r="Q253" s="253"/>
      <c r="R253" s="253"/>
      <c r="S253" s="253"/>
      <c r="T253" s="25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5" t="s">
        <v>142</v>
      </c>
      <c r="AU253" s="255" t="s">
        <v>83</v>
      </c>
      <c r="AV253" s="14" t="s">
        <v>89</v>
      </c>
      <c r="AW253" s="14" t="s">
        <v>31</v>
      </c>
      <c r="AX253" s="14" t="s">
        <v>79</v>
      </c>
      <c r="AY253" s="255" t="s">
        <v>135</v>
      </c>
    </row>
    <row r="254" s="2" customFormat="1" ht="24.15" customHeight="1">
      <c r="A254" s="38"/>
      <c r="B254" s="39"/>
      <c r="C254" s="256" t="s">
        <v>309</v>
      </c>
      <c r="D254" s="256" t="s">
        <v>166</v>
      </c>
      <c r="E254" s="257" t="s">
        <v>906</v>
      </c>
      <c r="F254" s="258" t="s">
        <v>907</v>
      </c>
      <c r="G254" s="259" t="s">
        <v>201</v>
      </c>
      <c r="H254" s="260">
        <v>1</v>
      </c>
      <c r="I254" s="261"/>
      <c r="J254" s="262">
        <f>ROUND(I254*H254,2)</f>
        <v>0</v>
      </c>
      <c r="K254" s="263"/>
      <c r="L254" s="264"/>
      <c r="M254" s="265" t="s">
        <v>1</v>
      </c>
      <c r="N254" s="266" t="s">
        <v>40</v>
      </c>
      <c r="O254" s="91"/>
      <c r="P254" s="229">
        <f>O254*H254</f>
        <v>0</v>
      </c>
      <c r="Q254" s="229">
        <v>0.0076</v>
      </c>
      <c r="R254" s="229">
        <f>Q254*H254</f>
        <v>0.0076</v>
      </c>
      <c r="S254" s="229">
        <v>0</v>
      </c>
      <c r="T254" s="230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1" t="s">
        <v>292</v>
      </c>
      <c r="AT254" s="231" t="s">
        <v>166</v>
      </c>
      <c r="AU254" s="231" t="s">
        <v>83</v>
      </c>
      <c r="AY254" s="17" t="s">
        <v>135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7" t="s">
        <v>83</v>
      </c>
      <c r="BK254" s="232">
        <f>ROUND(I254*H254,2)</f>
        <v>0</v>
      </c>
      <c r="BL254" s="17" t="s">
        <v>220</v>
      </c>
      <c r="BM254" s="231" t="s">
        <v>908</v>
      </c>
    </row>
    <row r="255" s="13" customFormat="1">
      <c r="A255" s="13"/>
      <c r="B255" s="233"/>
      <c r="C255" s="234"/>
      <c r="D255" s="235" t="s">
        <v>142</v>
      </c>
      <c r="E255" s="236" t="s">
        <v>1</v>
      </c>
      <c r="F255" s="237" t="s">
        <v>79</v>
      </c>
      <c r="G255" s="234"/>
      <c r="H255" s="238">
        <v>1</v>
      </c>
      <c r="I255" s="239"/>
      <c r="J255" s="234"/>
      <c r="K255" s="234"/>
      <c r="L255" s="240"/>
      <c r="M255" s="241"/>
      <c r="N255" s="242"/>
      <c r="O255" s="242"/>
      <c r="P255" s="242"/>
      <c r="Q255" s="242"/>
      <c r="R255" s="242"/>
      <c r="S255" s="242"/>
      <c r="T255" s="24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4" t="s">
        <v>142</v>
      </c>
      <c r="AU255" s="244" t="s">
        <v>83</v>
      </c>
      <c r="AV255" s="13" t="s">
        <v>83</v>
      </c>
      <c r="AW255" s="13" t="s">
        <v>31</v>
      </c>
      <c r="AX255" s="13" t="s">
        <v>74</v>
      </c>
      <c r="AY255" s="244" t="s">
        <v>135</v>
      </c>
    </row>
    <row r="256" s="14" customFormat="1">
      <c r="A256" s="14"/>
      <c r="B256" s="245"/>
      <c r="C256" s="246"/>
      <c r="D256" s="235" t="s">
        <v>142</v>
      </c>
      <c r="E256" s="247" t="s">
        <v>1</v>
      </c>
      <c r="F256" s="248" t="s">
        <v>144</v>
      </c>
      <c r="G256" s="246"/>
      <c r="H256" s="249">
        <v>1</v>
      </c>
      <c r="I256" s="250"/>
      <c r="J256" s="246"/>
      <c r="K256" s="246"/>
      <c r="L256" s="251"/>
      <c r="M256" s="252"/>
      <c r="N256" s="253"/>
      <c r="O256" s="253"/>
      <c r="P256" s="253"/>
      <c r="Q256" s="253"/>
      <c r="R256" s="253"/>
      <c r="S256" s="253"/>
      <c r="T256" s="25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5" t="s">
        <v>142</v>
      </c>
      <c r="AU256" s="255" t="s">
        <v>83</v>
      </c>
      <c r="AV256" s="14" t="s">
        <v>89</v>
      </c>
      <c r="AW256" s="14" t="s">
        <v>31</v>
      </c>
      <c r="AX256" s="14" t="s">
        <v>79</v>
      </c>
      <c r="AY256" s="255" t="s">
        <v>135</v>
      </c>
    </row>
    <row r="257" s="2" customFormat="1" ht="33" customHeight="1">
      <c r="A257" s="38"/>
      <c r="B257" s="39"/>
      <c r="C257" s="219" t="s">
        <v>313</v>
      </c>
      <c r="D257" s="219" t="s">
        <v>137</v>
      </c>
      <c r="E257" s="220" t="s">
        <v>909</v>
      </c>
      <c r="F257" s="221" t="s">
        <v>910</v>
      </c>
      <c r="G257" s="222" t="s">
        <v>201</v>
      </c>
      <c r="H257" s="223">
        <v>1</v>
      </c>
      <c r="I257" s="224"/>
      <c r="J257" s="225">
        <f>ROUND(I257*H257,2)</f>
        <v>0</v>
      </c>
      <c r="K257" s="226"/>
      <c r="L257" s="44"/>
      <c r="M257" s="227" t="s">
        <v>1</v>
      </c>
      <c r="N257" s="228" t="s">
        <v>40</v>
      </c>
      <c r="O257" s="91"/>
      <c r="P257" s="229">
        <f>O257*H257</f>
        <v>0</v>
      </c>
      <c r="Q257" s="229">
        <v>0</v>
      </c>
      <c r="R257" s="229">
        <f>Q257*H257</f>
        <v>0</v>
      </c>
      <c r="S257" s="229">
        <v>0</v>
      </c>
      <c r="T257" s="230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1" t="s">
        <v>220</v>
      </c>
      <c r="AT257" s="231" t="s">
        <v>137</v>
      </c>
      <c r="AU257" s="231" t="s">
        <v>83</v>
      </c>
      <c r="AY257" s="17" t="s">
        <v>135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7" t="s">
        <v>83</v>
      </c>
      <c r="BK257" s="232">
        <f>ROUND(I257*H257,2)</f>
        <v>0</v>
      </c>
      <c r="BL257" s="17" t="s">
        <v>220</v>
      </c>
      <c r="BM257" s="231" t="s">
        <v>911</v>
      </c>
    </row>
    <row r="258" s="13" customFormat="1">
      <c r="A258" s="13"/>
      <c r="B258" s="233"/>
      <c r="C258" s="234"/>
      <c r="D258" s="235" t="s">
        <v>142</v>
      </c>
      <c r="E258" s="236" t="s">
        <v>1</v>
      </c>
      <c r="F258" s="237" t="s">
        <v>79</v>
      </c>
      <c r="G258" s="234"/>
      <c r="H258" s="238">
        <v>1</v>
      </c>
      <c r="I258" s="239"/>
      <c r="J258" s="234"/>
      <c r="K258" s="234"/>
      <c r="L258" s="240"/>
      <c r="M258" s="241"/>
      <c r="N258" s="242"/>
      <c r="O258" s="242"/>
      <c r="P258" s="242"/>
      <c r="Q258" s="242"/>
      <c r="R258" s="242"/>
      <c r="S258" s="242"/>
      <c r="T258" s="24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4" t="s">
        <v>142</v>
      </c>
      <c r="AU258" s="244" t="s">
        <v>83</v>
      </c>
      <c r="AV258" s="13" t="s">
        <v>83</v>
      </c>
      <c r="AW258" s="13" t="s">
        <v>31</v>
      </c>
      <c r="AX258" s="13" t="s">
        <v>74</v>
      </c>
      <c r="AY258" s="244" t="s">
        <v>135</v>
      </c>
    </row>
    <row r="259" s="14" customFormat="1">
      <c r="A259" s="14"/>
      <c r="B259" s="245"/>
      <c r="C259" s="246"/>
      <c r="D259" s="235" t="s">
        <v>142</v>
      </c>
      <c r="E259" s="247" t="s">
        <v>1</v>
      </c>
      <c r="F259" s="248" t="s">
        <v>144</v>
      </c>
      <c r="G259" s="246"/>
      <c r="H259" s="249">
        <v>1</v>
      </c>
      <c r="I259" s="250"/>
      <c r="J259" s="246"/>
      <c r="K259" s="246"/>
      <c r="L259" s="251"/>
      <c r="M259" s="252"/>
      <c r="N259" s="253"/>
      <c r="O259" s="253"/>
      <c r="P259" s="253"/>
      <c r="Q259" s="253"/>
      <c r="R259" s="253"/>
      <c r="S259" s="253"/>
      <c r="T259" s="25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5" t="s">
        <v>142</v>
      </c>
      <c r="AU259" s="255" t="s">
        <v>83</v>
      </c>
      <c r="AV259" s="14" t="s">
        <v>89</v>
      </c>
      <c r="AW259" s="14" t="s">
        <v>31</v>
      </c>
      <c r="AX259" s="14" t="s">
        <v>79</v>
      </c>
      <c r="AY259" s="255" t="s">
        <v>135</v>
      </c>
    </row>
    <row r="260" s="2" customFormat="1" ht="16.5" customHeight="1">
      <c r="A260" s="38"/>
      <c r="B260" s="39"/>
      <c r="C260" s="219" t="s">
        <v>317</v>
      </c>
      <c r="D260" s="219" t="s">
        <v>137</v>
      </c>
      <c r="E260" s="220" t="s">
        <v>912</v>
      </c>
      <c r="F260" s="221" t="s">
        <v>913</v>
      </c>
      <c r="G260" s="222" t="s">
        <v>147</v>
      </c>
      <c r="H260" s="223">
        <v>33.799999999999997</v>
      </c>
      <c r="I260" s="224"/>
      <c r="J260" s="225">
        <f>ROUND(I260*H260,2)</f>
        <v>0</v>
      </c>
      <c r="K260" s="226"/>
      <c r="L260" s="44"/>
      <c r="M260" s="227" t="s">
        <v>1</v>
      </c>
      <c r="N260" s="228" t="s">
        <v>40</v>
      </c>
      <c r="O260" s="91"/>
      <c r="P260" s="229">
        <f>O260*H260</f>
        <v>0</v>
      </c>
      <c r="Q260" s="229">
        <v>0.00299</v>
      </c>
      <c r="R260" s="229">
        <f>Q260*H260</f>
        <v>0.101062</v>
      </c>
      <c r="S260" s="229">
        <v>0</v>
      </c>
      <c r="T260" s="230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1" t="s">
        <v>220</v>
      </c>
      <c r="AT260" s="231" t="s">
        <v>137</v>
      </c>
      <c r="AU260" s="231" t="s">
        <v>83</v>
      </c>
      <c r="AY260" s="17" t="s">
        <v>135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7" t="s">
        <v>83</v>
      </c>
      <c r="BK260" s="232">
        <f>ROUND(I260*H260,2)</f>
        <v>0</v>
      </c>
      <c r="BL260" s="17" t="s">
        <v>220</v>
      </c>
      <c r="BM260" s="231" t="s">
        <v>914</v>
      </c>
    </row>
    <row r="261" s="13" customFormat="1">
      <c r="A261" s="13"/>
      <c r="B261" s="233"/>
      <c r="C261" s="234"/>
      <c r="D261" s="235" t="s">
        <v>142</v>
      </c>
      <c r="E261" s="236" t="s">
        <v>1</v>
      </c>
      <c r="F261" s="237" t="s">
        <v>915</v>
      </c>
      <c r="G261" s="234"/>
      <c r="H261" s="238">
        <v>33.799999999999997</v>
      </c>
      <c r="I261" s="239"/>
      <c r="J261" s="234"/>
      <c r="K261" s="234"/>
      <c r="L261" s="240"/>
      <c r="M261" s="241"/>
      <c r="N261" s="242"/>
      <c r="O261" s="242"/>
      <c r="P261" s="242"/>
      <c r="Q261" s="242"/>
      <c r="R261" s="242"/>
      <c r="S261" s="242"/>
      <c r="T261" s="24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4" t="s">
        <v>142</v>
      </c>
      <c r="AU261" s="244" t="s">
        <v>83</v>
      </c>
      <c r="AV261" s="13" t="s">
        <v>83</v>
      </c>
      <c r="AW261" s="13" t="s">
        <v>31</v>
      </c>
      <c r="AX261" s="13" t="s">
        <v>74</v>
      </c>
      <c r="AY261" s="244" t="s">
        <v>135</v>
      </c>
    </row>
    <row r="262" s="14" customFormat="1">
      <c r="A262" s="14"/>
      <c r="B262" s="245"/>
      <c r="C262" s="246"/>
      <c r="D262" s="235" t="s">
        <v>142</v>
      </c>
      <c r="E262" s="247" t="s">
        <v>1</v>
      </c>
      <c r="F262" s="248" t="s">
        <v>144</v>
      </c>
      <c r="G262" s="246"/>
      <c r="H262" s="249">
        <v>33.799999999999997</v>
      </c>
      <c r="I262" s="250"/>
      <c r="J262" s="246"/>
      <c r="K262" s="246"/>
      <c r="L262" s="251"/>
      <c r="M262" s="252"/>
      <c r="N262" s="253"/>
      <c r="O262" s="253"/>
      <c r="P262" s="253"/>
      <c r="Q262" s="253"/>
      <c r="R262" s="253"/>
      <c r="S262" s="253"/>
      <c r="T262" s="25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5" t="s">
        <v>142</v>
      </c>
      <c r="AU262" s="255" t="s">
        <v>83</v>
      </c>
      <c r="AV262" s="14" t="s">
        <v>89</v>
      </c>
      <c r="AW262" s="14" t="s">
        <v>31</v>
      </c>
      <c r="AX262" s="14" t="s">
        <v>79</v>
      </c>
      <c r="AY262" s="255" t="s">
        <v>135</v>
      </c>
    </row>
    <row r="263" s="2" customFormat="1" ht="24.15" customHeight="1">
      <c r="A263" s="38"/>
      <c r="B263" s="39"/>
      <c r="C263" s="219" t="s">
        <v>322</v>
      </c>
      <c r="D263" s="219" t="s">
        <v>137</v>
      </c>
      <c r="E263" s="220" t="s">
        <v>916</v>
      </c>
      <c r="F263" s="221" t="s">
        <v>917</v>
      </c>
      <c r="G263" s="222" t="s">
        <v>201</v>
      </c>
      <c r="H263" s="223">
        <v>2</v>
      </c>
      <c r="I263" s="224"/>
      <c r="J263" s="225">
        <f>ROUND(I263*H263,2)</f>
        <v>0</v>
      </c>
      <c r="K263" s="226"/>
      <c r="L263" s="44"/>
      <c r="M263" s="227" t="s">
        <v>1</v>
      </c>
      <c r="N263" s="228" t="s">
        <v>40</v>
      </c>
      <c r="O263" s="91"/>
      <c r="P263" s="229">
        <f>O263*H263</f>
        <v>0</v>
      </c>
      <c r="Q263" s="229">
        <v>0.0013799999999999999</v>
      </c>
      <c r="R263" s="229">
        <f>Q263*H263</f>
        <v>0.0027599999999999999</v>
      </c>
      <c r="S263" s="229">
        <v>0</v>
      </c>
      <c r="T263" s="230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1" t="s">
        <v>220</v>
      </c>
      <c r="AT263" s="231" t="s">
        <v>137</v>
      </c>
      <c r="AU263" s="231" t="s">
        <v>83</v>
      </c>
      <c r="AY263" s="17" t="s">
        <v>135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7" t="s">
        <v>83</v>
      </c>
      <c r="BK263" s="232">
        <f>ROUND(I263*H263,2)</f>
        <v>0</v>
      </c>
      <c r="BL263" s="17" t="s">
        <v>220</v>
      </c>
      <c r="BM263" s="231" t="s">
        <v>918</v>
      </c>
    </row>
    <row r="264" s="15" customFormat="1">
      <c r="A264" s="15"/>
      <c r="B264" s="270"/>
      <c r="C264" s="271"/>
      <c r="D264" s="235" t="s">
        <v>142</v>
      </c>
      <c r="E264" s="272" t="s">
        <v>1</v>
      </c>
      <c r="F264" s="273" t="s">
        <v>800</v>
      </c>
      <c r="G264" s="271"/>
      <c r="H264" s="272" t="s">
        <v>1</v>
      </c>
      <c r="I264" s="274"/>
      <c r="J264" s="271"/>
      <c r="K264" s="271"/>
      <c r="L264" s="275"/>
      <c r="M264" s="276"/>
      <c r="N264" s="277"/>
      <c r="O264" s="277"/>
      <c r="P264" s="277"/>
      <c r="Q264" s="277"/>
      <c r="R264" s="277"/>
      <c r="S264" s="277"/>
      <c r="T264" s="278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79" t="s">
        <v>142</v>
      </c>
      <c r="AU264" s="279" t="s">
        <v>83</v>
      </c>
      <c r="AV264" s="15" t="s">
        <v>79</v>
      </c>
      <c r="AW264" s="15" t="s">
        <v>31</v>
      </c>
      <c r="AX264" s="15" t="s">
        <v>74</v>
      </c>
      <c r="AY264" s="279" t="s">
        <v>135</v>
      </c>
    </row>
    <row r="265" s="13" customFormat="1">
      <c r="A265" s="13"/>
      <c r="B265" s="233"/>
      <c r="C265" s="234"/>
      <c r="D265" s="235" t="s">
        <v>142</v>
      </c>
      <c r="E265" s="236" t="s">
        <v>1</v>
      </c>
      <c r="F265" s="237" t="s">
        <v>83</v>
      </c>
      <c r="G265" s="234"/>
      <c r="H265" s="238">
        <v>2</v>
      </c>
      <c r="I265" s="239"/>
      <c r="J265" s="234"/>
      <c r="K265" s="234"/>
      <c r="L265" s="240"/>
      <c r="M265" s="241"/>
      <c r="N265" s="242"/>
      <c r="O265" s="242"/>
      <c r="P265" s="242"/>
      <c r="Q265" s="242"/>
      <c r="R265" s="242"/>
      <c r="S265" s="242"/>
      <c r="T265" s="24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4" t="s">
        <v>142</v>
      </c>
      <c r="AU265" s="244" t="s">
        <v>83</v>
      </c>
      <c r="AV265" s="13" t="s">
        <v>83</v>
      </c>
      <c r="AW265" s="13" t="s">
        <v>31</v>
      </c>
      <c r="AX265" s="13" t="s">
        <v>74</v>
      </c>
      <c r="AY265" s="244" t="s">
        <v>135</v>
      </c>
    </row>
    <row r="266" s="14" customFormat="1">
      <c r="A266" s="14"/>
      <c r="B266" s="245"/>
      <c r="C266" s="246"/>
      <c r="D266" s="235" t="s">
        <v>142</v>
      </c>
      <c r="E266" s="247" t="s">
        <v>1</v>
      </c>
      <c r="F266" s="248" t="s">
        <v>144</v>
      </c>
      <c r="G266" s="246"/>
      <c r="H266" s="249">
        <v>2</v>
      </c>
      <c r="I266" s="250"/>
      <c r="J266" s="246"/>
      <c r="K266" s="246"/>
      <c r="L266" s="251"/>
      <c r="M266" s="252"/>
      <c r="N266" s="253"/>
      <c r="O266" s="253"/>
      <c r="P266" s="253"/>
      <c r="Q266" s="253"/>
      <c r="R266" s="253"/>
      <c r="S266" s="253"/>
      <c r="T266" s="25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5" t="s">
        <v>142</v>
      </c>
      <c r="AU266" s="255" t="s">
        <v>83</v>
      </c>
      <c r="AV266" s="14" t="s">
        <v>89</v>
      </c>
      <c r="AW266" s="14" t="s">
        <v>31</v>
      </c>
      <c r="AX266" s="14" t="s">
        <v>79</v>
      </c>
      <c r="AY266" s="255" t="s">
        <v>135</v>
      </c>
    </row>
    <row r="267" s="2" customFormat="1" ht="24.15" customHeight="1">
      <c r="A267" s="38"/>
      <c r="B267" s="39"/>
      <c r="C267" s="219" t="s">
        <v>326</v>
      </c>
      <c r="D267" s="219" t="s">
        <v>137</v>
      </c>
      <c r="E267" s="220" t="s">
        <v>919</v>
      </c>
      <c r="F267" s="221" t="s">
        <v>920</v>
      </c>
      <c r="G267" s="222" t="s">
        <v>201</v>
      </c>
      <c r="H267" s="223">
        <v>1</v>
      </c>
      <c r="I267" s="224"/>
      <c r="J267" s="225">
        <f>ROUND(I267*H267,2)</f>
        <v>0</v>
      </c>
      <c r="K267" s="226"/>
      <c r="L267" s="44"/>
      <c r="M267" s="227" t="s">
        <v>1</v>
      </c>
      <c r="N267" s="228" t="s">
        <v>40</v>
      </c>
      <c r="O267" s="91"/>
      <c r="P267" s="229">
        <f>O267*H267</f>
        <v>0</v>
      </c>
      <c r="Q267" s="229">
        <v>0.0035899999999999999</v>
      </c>
      <c r="R267" s="229">
        <f>Q267*H267</f>
        <v>0.0035899999999999999</v>
      </c>
      <c r="S267" s="229">
        <v>0</v>
      </c>
      <c r="T267" s="230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1" t="s">
        <v>220</v>
      </c>
      <c r="AT267" s="231" t="s">
        <v>137</v>
      </c>
      <c r="AU267" s="231" t="s">
        <v>83</v>
      </c>
      <c r="AY267" s="17" t="s">
        <v>135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17" t="s">
        <v>83</v>
      </c>
      <c r="BK267" s="232">
        <f>ROUND(I267*H267,2)</f>
        <v>0</v>
      </c>
      <c r="BL267" s="17" t="s">
        <v>220</v>
      </c>
      <c r="BM267" s="231" t="s">
        <v>921</v>
      </c>
    </row>
    <row r="268" s="15" customFormat="1">
      <c r="A268" s="15"/>
      <c r="B268" s="270"/>
      <c r="C268" s="271"/>
      <c r="D268" s="235" t="s">
        <v>142</v>
      </c>
      <c r="E268" s="272" t="s">
        <v>1</v>
      </c>
      <c r="F268" s="273" t="s">
        <v>824</v>
      </c>
      <c r="G268" s="271"/>
      <c r="H268" s="272" t="s">
        <v>1</v>
      </c>
      <c r="I268" s="274"/>
      <c r="J268" s="271"/>
      <c r="K268" s="271"/>
      <c r="L268" s="275"/>
      <c r="M268" s="276"/>
      <c r="N268" s="277"/>
      <c r="O268" s="277"/>
      <c r="P268" s="277"/>
      <c r="Q268" s="277"/>
      <c r="R268" s="277"/>
      <c r="S268" s="277"/>
      <c r="T268" s="278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79" t="s">
        <v>142</v>
      </c>
      <c r="AU268" s="279" t="s">
        <v>83</v>
      </c>
      <c r="AV268" s="15" t="s">
        <v>79</v>
      </c>
      <c r="AW268" s="15" t="s">
        <v>31</v>
      </c>
      <c r="AX268" s="15" t="s">
        <v>74</v>
      </c>
      <c r="AY268" s="279" t="s">
        <v>135</v>
      </c>
    </row>
    <row r="269" s="13" customFormat="1">
      <c r="A269" s="13"/>
      <c r="B269" s="233"/>
      <c r="C269" s="234"/>
      <c r="D269" s="235" t="s">
        <v>142</v>
      </c>
      <c r="E269" s="236" t="s">
        <v>1</v>
      </c>
      <c r="F269" s="237" t="s">
        <v>79</v>
      </c>
      <c r="G269" s="234"/>
      <c r="H269" s="238">
        <v>1</v>
      </c>
      <c r="I269" s="239"/>
      <c r="J269" s="234"/>
      <c r="K269" s="234"/>
      <c r="L269" s="240"/>
      <c r="M269" s="241"/>
      <c r="N269" s="242"/>
      <c r="O269" s="242"/>
      <c r="P269" s="242"/>
      <c r="Q269" s="242"/>
      <c r="R269" s="242"/>
      <c r="S269" s="242"/>
      <c r="T269" s="24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4" t="s">
        <v>142</v>
      </c>
      <c r="AU269" s="244" t="s">
        <v>83</v>
      </c>
      <c r="AV269" s="13" t="s">
        <v>83</v>
      </c>
      <c r="AW269" s="13" t="s">
        <v>31</v>
      </c>
      <c r="AX269" s="13" t="s">
        <v>74</v>
      </c>
      <c r="AY269" s="244" t="s">
        <v>135</v>
      </c>
    </row>
    <row r="270" s="14" customFormat="1">
      <c r="A270" s="14"/>
      <c r="B270" s="245"/>
      <c r="C270" s="246"/>
      <c r="D270" s="235" t="s">
        <v>142</v>
      </c>
      <c r="E270" s="247" t="s">
        <v>1</v>
      </c>
      <c r="F270" s="248" t="s">
        <v>144</v>
      </c>
      <c r="G270" s="246"/>
      <c r="H270" s="249">
        <v>1</v>
      </c>
      <c r="I270" s="250"/>
      <c r="J270" s="246"/>
      <c r="K270" s="246"/>
      <c r="L270" s="251"/>
      <c r="M270" s="252"/>
      <c r="N270" s="253"/>
      <c r="O270" s="253"/>
      <c r="P270" s="253"/>
      <c r="Q270" s="253"/>
      <c r="R270" s="253"/>
      <c r="S270" s="253"/>
      <c r="T270" s="25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5" t="s">
        <v>142</v>
      </c>
      <c r="AU270" s="255" t="s">
        <v>83</v>
      </c>
      <c r="AV270" s="14" t="s">
        <v>89</v>
      </c>
      <c r="AW270" s="14" t="s">
        <v>31</v>
      </c>
      <c r="AX270" s="14" t="s">
        <v>79</v>
      </c>
      <c r="AY270" s="255" t="s">
        <v>135</v>
      </c>
    </row>
    <row r="271" s="2" customFormat="1" ht="24.15" customHeight="1">
      <c r="A271" s="38"/>
      <c r="B271" s="39"/>
      <c r="C271" s="219" t="s">
        <v>330</v>
      </c>
      <c r="D271" s="219" t="s">
        <v>137</v>
      </c>
      <c r="E271" s="220" t="s">
        <v>922</v>
      </c>
      <c r="F271" s="221" t="s">
        <v>923</v>
      </c>
      <c r="G271" s="222" t="s">
        <v>201</v>
      </c>
      <c r="H271" s="223">
        <v>2</v>
      </c>
      <c r="I271" s="224"/>
      <c r="J271" s="225">
        <f>ROUND(I271*H271,2)</f>
        <v>0</v>
      </c>
      <c r="K271" s="226"/>
      <c r="L271" s="44"/>
      <c r="M271" s="227" t="s">
        <v>1</v>
      </c>
      <c r="N271" s="228" t="s">
        <v>40</v>
      </c>
      <c r="O271" s="91"/>
      <c r="P271" s="229">
        <f>O271*H271</f>
        <v>0</v>
      </c>
      <c r="Q271" s="229">
        <v>0.00173</v>
      </c>
      <c r="R271" s="229">
        <f>Q271*H271</f>
        <v>0.00346</v>
      </c>
      <c r="S271" s="229">
        <v>0</v>
      </c>
      <c r="T271" s="230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1" t="s">
        <v>220</v>
      </c>
      <c r="AT271" s="231" t="s">
        <v>137</v>
      </c>
      <c r="AU271" s="231" t="s">
        <v>83</v>
      </c>
      <c r="AY271" s="17" t="s">
        <v>135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7" t="s">
        <v>83</v>
      </c>
      <c r="BK271" s="232">
        <f>ROUND(I271*H271,2)</f>
        <v>0</v>
      </c>
      <c r="BL271" s="17" t="s">
        <v>220</v>
      </c>
      <c r="BM271" s="231" t="s">
        <v>924</v>
      </c>
    </row>
    <row r="272" s="15" customFormat="1">
      <c r="A272" s="15"/>
      <c r="B272" s="270"/>
      <c r="C272" s="271"/>
      <c r="D272" s="235" t="s">
        <v>142</v>
      </c>
      <c r="E272" s="272" t="s">
        <v>1</v>
      </c>
      <c r="F272" s="273" t="s">
        <v>801</v>
      </c>
      <c r="G272" s="271"/>
      <c r="H272" s="272" t="s">
        <v>1</v>
      </c>
      <c r="I272" s="274"/>
      <c r="J272" s="271"/>
      <c r="K272" s="271"/>
      <c r="L272" s="275"/>
      <c r="M272" s="276"/>
      <c r="N272" s="277"/>
      <c r="O272" s="277"/>
      <c r="P272" s="277"/>
      <c r="Q272" s="277"/>
      <c r="R272" s="277"/>
      <c r="S272" s="277"/>
      <c r="T272" s="278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79" t="s">
        <v>142</v>
      </c>
      <c r="AU272" s="279" t="s">
        <v>83</v>
      </c>
      <c r="AV272" s="15" t="s">
        <v>79</v>
      </c>
      <c r="AW272" s="15" t="s">
        <v>31</v>
      </c>
      <c r="AX272" s="15" t="s">
        <v>74</v>
      </c>
      <c r="AY272" s="279" t="s">
        <v>135</v>
      </c>
    </row>
    <row r="273" s="13" customFormat="1">
      <c r="A273" s="13"/>
      <c r="B273" s="233"/>
      <c r="C273" s="234"/>
      <c r="D273" s="235" t="s">
        <v>142</v>
      </c>
      <c r="E273" s="236" t="s">
        <v>1</v>
      </c>
      <c r="F273" s="237" t="s">
        <v>83</v>
      </c>
      <c r="G273" s="234"/>
      <c r="H273" s="238">
        <v>2</v>
      </c>
      <c r="I273" s="239"/>
      <c r="J273" s="234"/>
      <c r="K273" s="234"/>
      <c r="L273" s="240"/>
      <c r="M273" s="241"/>
      <c r="N273" s="242"/>
      <c r="O273" s="242"/>
      <c r="P273" s="242"/>
      <c r="Q273" s="242"/>
      <c r="R273" s="242"/>
      <c r="S273" s="242"/>
      <c r="T273" s="24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4" t="s">
        <v>142</v>
      </c>
      <c r="AU273" s="244" t="s">
        <v>83</v>
      </c>
      <c r="AV273" s="13" t="s">
        <v>83</v>
      </c>
      <c r="AW273" s="13" t="s">
        <v>31</v>
      </c>
      <c r="AX273" s="13" t="s">
        <v>74</v>
      </c>
      <c r="AY273" s="244" t="s">
        <v>135</v>
      </c>
    </row>
    <row r="274" s="14" customFormat="1">
      <c r="A274" s="14"/>
      <c r="B274" s="245"/>
      <c r="C274" s="246"/>
      <c r="D274" s="235" t="s">
        <v>142</v>
      </c>
      <c r="E274" s="247" t="s">
        <v>1</v>
      </c>
      <c r="F274" s="248" t="s">
        <v>144</v>
      </c>
      <c r="G274" s="246"/>
      <c r="H274" s="249">
        <v>2</v>
      </c>
      <c r="I274" s="250"/>
      <c r="J274" s="246"/>
      <c r="K274" s="246"/>
      <c r="L274" s="251"/>
      <c r="M274" s="252"/>
      <c r="N274" s="253"/>
      <c r="O274" s="253"/>
      <c r="P274" s="253"/>
      <c r="Q274" s="253"/>
      <c r="R274" s="253"/>
      <c r="S274" s="253"/>
      <c r="T274" s="25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5" t="s">
        <v>142</v>
      </c>
      <c r="AU274" s="255" t="s">
        <v>83</v>
      </c>
      <c r="AV274" s="14" t="s">
        <v>89</v>
      </c>
      <c r="AW274" s="14" t="s">
        <v>31</v>
      </c>
      <c r="AX274" s="14" t="s">
        <v>79</v>
      </c>
      <c r="AY274" s="255" t="s">
        <v>135</v>
      </c>
    </row>
    <row r="275" s="2" customFormat="1" ht="16.5" customHeight="1">
      <c r="A275" s="38"/>
      <c r="B275" s="39"/>
      <c r="C275" s="256" t="s">
        <v>336</v>
      </c>
      <c r="D275" s="256" t="s">
        <v>166</v>
      </c>
      <c r="E275" s="257" t="s">
        <v>925</v>
      </c>
      <c r="F275" s="258" t="s">
        <v>926</v>
      </c>
      <c r="G275" s="259" t="s">
        <v>927</v>
      </c>
      <c r="H275" s="260">
        <v>1</v>
      </c>
      <c r="I275" s="261"/>
      <c r="J275" s="262">
        <f>ROUND(I275*H275,2)</f>
        <v>0</v>
      </c>
      <c r="K275" s="263"/>
      <c r="L275" s="264"/>
      <c r="M275" s="265" t="s">
        <v>1</v>
      </c>
      <c r="N275" s="266" t="s">
        <v>40</v>
      </c>
      <c r="O275" s="91"/>
      <c r="P275" s="229">
        <f>O275*H275</f>
        <v>0</v>
      </c>
      <c r="Q275" s="229">
        <v>1.0000000000000001E-05</v>
      </c>
      <c r="R275" s="229">
        <f>Q275*H275</f>
        <v>1.0000000000000001E-05</v>
      </c>
      <c r="S275" s="229">
        <v>0</v>
      </c>
      <c r="T275" s="230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31" t="s">
        <v>292</v>
      </c>
      <c r="AT275" s="231" t="s">
        <v>166</v>
      </c>
      <c r="AU275" s="231" t="s">
        <v>83</v>
      </c>
      <c r="AY275" s="17" t="s">
        <v>135</v>
      </c>
      <c r="BE275" s="232">
        <f>IF(N275="základní",J275,0)</f>
        <v>0</v>
      </c>
      <c r="BF275" s="232">
        <f>IF(N275="snížená",J275,0)</f>
        <v>0</v>
      </c>
      <c r="BG275" s="232">
        <f>IF(N275="zákl. přenesená",J275,0)</f>
        <v>0</v>
      </c>
      <c r="BH275" s="232">
        <f>IF(N275="sníž. přenesená",J275,0)</f>
        <v>0</v>
      </c>
      <c r="BI275" s="232">
        <f>IF(N275="nulová",J275,0)</f>
        <v>0</v>
      </c>
      <c r="BJ275" s="17" t="s">
        <v>83</v>
      </c>
      <c r="BK275" s="232">
        <f>ROUND(I275*H275,2)</f>
        <v>0</v>
      </c>
      <c r="BL275" s="17" t="s">
        <v>220</v>
      </c>
      <c r="BM275" s="231" t="s">
        <v>928</v>
      </c>
    </row>
    <row r="276" s="13" customFormat="1">
      <c r="A276" s="13"/>
      <c r="B276" s="233"/>
      <c r="C276" s="234"/>
      <c r="D276" s="235" t="s">
        <v>142</v>
      </c>
      <c r="E276" s="236" t="s">
        <v>1</v>
      </c>
      <c r="F276" s="237" t="s">
        <v>79</v>
      </c>
      <c r="G276" s="234"/>
      <c r="H276" s="238">
        <v>1</v>
      </c>
      <c r="I276" s="239"/>
      <c r="J276" s="234"/>
      <c r="K276" s="234"/>
      <c r="L276" s="240"/>
      <c r="M276" s="241"/>
      <c r="N276" s="242"/>
      <c r="O276" s="242"/>
      <c r="P276" s="242"/>
      <c r="Q276" s="242"/>
      <c r="R276" s="242"/>
      <c r="S276" s="242"/>
      <c r="T276" s="24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4" t="s">
        <v>142</v>
      </c>
      <c r="AU276" s="244" t="s">
        <v>83</v>
      </c>
      <c r="AV276" s="13" t="s">
        <v>83</v>
      </c>
      <c r="AW276" s="13" t="s">
        <v>31</v>
      </c>
      <c r="AX276" s="13" t="s">
        <v>74</v>
      </c>
      <c r="AY276" s="244" t="s">
        <v>135</v>
      </c>
    </row>
    <row r="277" s="14" customFormat="1">
      <c r="A277" s="14"/>
      <c r="B277" s="245"/>
      <c r="C277" s="246"/>
      <c r="D277" s="235" t="s">
        <v>142</v>
      </c>
      <c r="E277" s="247" t="s">
        <v>1</v>
      </c>
      <c r="F277" s="248" t="s">
        <v>144</v>
      </c>
      <c r="G277" s="246"/>
      <c r="H277" s="249">
        <v>1</v>
      </c>
      <c r="I277" s="250"/>
      <c r="J277" s="246"/>
      <c r="K277" s="246"/>
      <c r="L277" s="251"/>
      <c r="M277" s="252"/>
      <c r="N277" s="253"/>
      <c r="O277" s="253"/>
      <c r="P277" s="253"/>
      <c r="Q277" s="253"/>
      <c r="R277" s="253"/>
      <c r="S277" s="253"/>
      <c r="T277" s="25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5" t="s">
        <v>142</v>
      </c>
      <c r="AU277" s="255" t="s">
        <v>83</v>
      </c>
      <c r="AV277" s="14" t="s">
        <v>89</v>
      </c>
      <c r="AW277" s="14" t="s">
        <v>31</v>
      </c>
      <c r="AX277" s="14" t="s">
        <v>79</v>
      </c>
      <c r="AY277" s="255" t="s">
        <v>135</v>
      </c>
    </row>
    <row r="278" s="2" customFormat="1" ht="24.15" customHeight="1">
      <c r="A278" s="38"/>
      <c r="B278" s="39"/>
      <c r="C278" s="219" t="s">
        <v>344</v>
      </c>
      <c r="D278" s="219" t="s">
        <v>137</v>
      </c>
      <c r="E278" s="220" t="s">
        <v>929</v>
      </c>
      <c r="F278" s="221" t="s">
        <v>930</v>
      </c>
      <c r="G278" s="222" t="s">
        <v>163</v>
      </c>
      <c r="H278" s="223">
        <v>0.98499999999999999</v>
      </c>
      <c r="I278" s="224"/>
      <c r="J278" s="225">
        <f>ROUND(I278*H278,2)</f>
        <v>0</v>
      </c>
      <c r="K278" s="226"/>
      <c r="L278" s="44"/>
      <c r="M278" s="227" t="s">
        <v>1</v>
      </c>
      <c r="N278" s="228" t="s">
        <v>40</v>
      </c>
      <c r="O278" s="91"/>
      <c r="P278" s="229">
        <f>O278*H278</f>
        <v>0</v>
      </c>
      <c r="Q278" s="229">
        <v>0</v>
      </c>
      <c r="R278" s="229">
        <f>Q278*H278</f>
        <v>0</v>
      </c>
      <c r="S278" s="229">
        <v>0</v>
      </c>
      <c r="T278" s="230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31" t="s">
        <v>220</v>
      </c>
      <c r="AT278" s="231" t="s">
        <v>137</v>
      </c>
      <c r="AU278" s="231" t="s">
        <v>83</v>
      </c>
      <c r="AY278" s="17" t="s">
        <v>135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7" t="s">
        <v>83</v>
      </c>
      <c r="BK278" s="232">
        <f>ROUND(I278*H278,2)</f>
        <v>0</v>
      </c>
      <c r="BL278" s="17" t="s">
        <v>220</v>
      </c>
      <c r="BM278" s="231" t="s">
        <v>931</v>
      </c>
    </row>
    <row r="279" s="2" customFormat="1" ht="33" customHeight="1">
      <c r="A279" s="38"/>
      <c r="B279" s="39"/>
      <c r="C279" s="219" t="s">
        <v>350</v>
      </c>
      <c r="D279" s="219" t="s">
        <v>137</v>
      </c>
      <c r="E279" s="220" t="s">
        <v>932</v>
      </c>
      <c r="F279" s="221" t="s">
        <v>933</v>
      </c>
      <c r="G279" s="222" t="s">
        <v>163</v>
      </c>
      <c r="H279" s="223">
        <v>0.98499999999999999</v>
      </c>
      <c r="I279" s="224"/>
      <c r="J279" s="225">
        <f>ROUND(I279*H279,2)</f>
        <v>0</v>
      </c>
      <c r="K279" s="226"/>
      <c r="L279" s="44"/>
      <c r="M279" s="280" t="s">
        <v>1</v>
      </c>
      <c r="N279" s="281" t="s">
        <v>40</v>
      </c>
      <c r="O279" s="282"/>
      <c r="P279" s="283">
        <f>O279*H279</f>
        <v>0</v>
      </c>
      <c r="Q279" s="283">
        <v>0</v>
      </c>
      <c r="R279" s="283">
        <f>Q279*H279</f>
        <v>0</v>
      </c>
      <c r="S279" s="283">
        <v>0</v>
      </c>
      <c r="T279" s="284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31" t="s">
        <v>220</v>
      </c>
      <c r="AT279" s="231" t="s">
        <v>137</v>
      </c>
      <c r="AU279" s="231" t="s">
        <v>83</v>
      </c>
      <c r="AY279" s="17" t="s">
        <v>135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17" t="s">
        <v>83</v>
      </c>
      <c r="BK279" s="232">
        <f>ROUND(I279*H279,2)</f>
        <v>0</v>
      </c>
      <c r="BL279" s="17" t="s">
        <v>220</v>
      </c>
      <c r="BM279" s="231" t="s">
        <v>934</v>
      </c>
    </row>
    <row r="280" s="2" customFormat="1" ht="6.96" customHeight="1">
      <c r="A280" s="38"/>
      <c r="B280" s="66"/>
      <c r="C280" s="67"/>
      <c r="D280" s="67"/>
      <c r="E280" s="67"/>
      <c r="F280" s="67"/>
      <c r="G280" s="67"/>
      <c r="H280" s="67"/>
      <c r="I280" s="67"/>
      <c r="J280" s="67"/>
      <c r="K280" s="67"/>
      <c r="L280" s="44"/>
      <c r="M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</row>
  </sheetData>
  <sheetProtection sheet="1" autoFilter="0" formatColumns="0" formatRows="0" objects="1" scenarios="1" spinCount="100000" saltValue="p+9hn7/6LF6yeEa0Nt+1jP/WzA1xdrPRlqTnYetCB3VHHg+CI8wrw+bYJ1wJBsSa3W+MBPPWbveI7/sVvargpA==" hashValue="Ohh7M+B/rNNJnOj11YISJV5gPa6lBcv1o2nzQcMjiIoQxx0s44RUyVfJobxq44U7znfVG6H3JluRVS2GX7UwvA==" algorithmName="SHA-512" password="CC35"/>
  <autoFilter ref="C117:K279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79</v>
      </c>
    </row>
    <row r="4" s="1" customFormat="1" ht="24.96" customHeight="1">
      <c r="B4" s="20"/>
      <c r="D4" s="138" t="s">
        <v>98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16.5" customHeight="1">
      <c r="B7" s="20"/>
      <c r="E7" s="141" t="str">
        <f>'Rekapitulace stavby'!K6</f>
        <v>Evakuační výtah v domově pro seniory - Písečná 5062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99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935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14. 12. 2022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33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34</v>
      </c>
      <c r="E30" s="38"/>
      <c r="F30" s="38"/>
      <c r="G30" s="38"/>
      <c r="H30" s="38"/>
      <c r="I30" s="38"/>
      <c r="J30" s="151">
        <f>ROUND(J124,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36</v>
      </c>
      <c r="G32" s="38"/>
      <c r="H32" s="38"/>
      <c r="I32" s="152" t="s">
        <v>35</v>
      </c>
      <c r="J32" s="152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38</v>
      </c>
      <c r="E33" s="140" t="s">
        <v>39</v>
      </c>
      <c r="F33" s="154">
        <f>ROUND((SUM(BE124:BE237)),  2)</f>
        <v>0</v>
      </c>
      <c r="G33" s="38"/>
      <c r="H33" s="38"/>
      <c r="I33" s="155">
        <v>0.20999999999999999</v>
      </c>
      <c r="J33" s="154">
        <f>ROUND(((SUM(BE124:BE237))*I33),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40</v>
      </c>
      <c r="F34" s="154">
        <f>ROUND((SUM(BF124:BF237)),  2)</f>
        <v>0</v>
      </c>
      <c r="G34" s="38"/>
      <c r="H34" s="38"/>
      <c r="I34" s="155">
        <v>0.14999999999999999</v>
      </c>
      <c r="J34" s="154">
        <f>ROUND(((SUM(BF124:BF237))*I34),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41</v>
      </c>
      <c r="F35" s="154">
        <f>ROUND((SUM(BG124:BG237)),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42</v>
      </c>
      <c r="F36" s="154">
        <f>ROUND((SUM(BH124:BH237)),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43</v>
      </c>
      <c r="F37" s="154">
        <f>ROUND((SUM(BI124:BI237)),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47</v>
      </c>
      <c r="E50" s="164"/>
      <c r="F50" s="164"/>
      <c r="G50" s="163" t="s">
        <v>48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49</v>
      </c>
      <c r="E61" s="166"/>
      <c r="F61" s="167" t="s">
        <v>50</v>
      </c>
      <c r="G61" s="165" t="s">
        <v>49</v>
      </c>
      <c r="H61" s="166"/>
      <c r="I61" s="166"/>
      <c r="J61" s="168" t="s">
        <v>50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51</v>
      </c>
      <c r="E65" s="169"/>
      <c r="F65" s="169"/>
      <c r="G65" s="163" t="s">
        <v>52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49</v>
      </c>
      <c r="E76" s="166"/>
      <c r="F76" s="167" t="s">
        <v>50</v>
      </c>
      <c r="G76" s="165" t="s">
        <v>49</v>
      </c>
      <c r="H76" s="166"/>
      <c r="I76" s="166"/>
      <c r="J76" s="168" t="s">
        <v>50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4" t="str">
        <f>E7</f>
        <v>Evakuační výtah v domově pro seniory - Písečná 5062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99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5 - Elektrická požární signalizace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Chomutov</v>
      </c>
      <c r="G89" s="40"/>
      <c r="H89" s="40"/>
      <c r="I89" s="32" t="s">
        <v>22</v>
      </c>
      <c r="J89" s="79" t="str">
        <f>IF(J12="","",J12)</f>
        <v>14. 12. 2022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102</v>
      </c>
      <c r="D94" s="176"/>
      <c r="E94" s="176"/>
      <c r="F94" s="176"/>
      <c r="G94" s="176"/>
      <c r="H94" s="176"/>
      <c r="I94" s="176"/>
      <c r="J94" s="177" t="s">
        <v>103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104</v>
      </c>
      <c r="D96" s="40"/>
      <c r="E96" s="40"/>
      <c r="F96" s="40"/>
      <c r="G96" s="40"/>
      <c r="H96" s="40"/>
      <c r="I96" s="40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105</v>
      </c>
    </row>
    <row r="97" s="9" customFormat="1" ht="24.96" customHeight="1">
      <c r="A97" s="9"/>
      <c r="B97" s="179"/>
      <c r="C97" s="180"/>
      <c r="D97" s="181" t="s">
        <v>106</v>
      </c>
      <c r="E97" s="182"/>
      <c r="F97" s="182"/>
      <c r="G97" s="182"/>
      <c r="H97" s="182"/>
      <c r="I97" s="182"/>
      <c r="J97" s="183">
        <f>J125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110</v>
      </c>
      <c r="E98" s="188"/>
      <c r="F98" s="188"/>
      <c r="G98" s="188"/>
      <c r="H98" s="188"/>
      <c r="I98" s="188"/>
      <c r="J98" s="189">
        <f>J126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5"/>
      <c r="C99" s="186"/>
      <c r="D99" s="187" t="s">
        <v>111</v>
      </c>
      <c r="E99" s="188"/>
      <c r="F99" s="188"/>
      <c r="G99" s="188"/>
      <c r="H99" s="188"/>
      <c r="I99" s="188"/>
      <c r="J99" s="189">
        <f>J137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79"/>
      <c r="C100" s="180"/>
      <c r="D100" s="181" t="s">
        <v>113</v>
      </c>
      <c r="E100" s="182"/>
      <c r="F100" s="182"/>
      <c r="G100" s="182"/>
      <c r="H100" s="182"/>
      <c r="I100" s="182"/>
      <c r="J100" s="183">
        <f>J143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85"/>
      <c r="C101" s="186"/>
      <c r="D101" s="187" t="s">
        <v>936</v>
      </c>
      <c r="E101" s="188"/>
      <c r="F101" s="188"/>
      <c r="G101" s="188"/>
      <c r="H101" s="188"/>
      <c r="I101" s="188"/>
      <c r="J101" s="189">
        <f>J144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79"/>
      <c r="C102" s="180"/>
      <c r="D102" s="181" t="s">
        <v>564</v>
      </c>
      <c r="E102" s="182"/>
      <c r="F102" s="182"/>
      <c r="G102" s="182"/>
      <c r="H102" s="182"/>
      <c r="I102" s="182"/>
      <c r="J102" s="183">
        <f>J225</f>
        <v>0</v>
      </c>
      <c r="K102" s="180"/>
      <c r="L102" s="18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85"/>
      <c r="C103" s="186"/>
      <c r="D103" s="187" t="s">
        <v>937</v>
      </c>
      <c r="E103" s="188"/>
      <c r="F103" s="188"/>
      <c r="G103" s="188"/>
      <c r="H103" s="188"/>
      <c r="I103" s="188"/>
      <c r="J103" s="189">
        <f>J226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79"/>
      <c r="C104" s="180"/>
      <c r="D104" s="181" t="s">
        <v>574</v>
      </c>
      <c r="E104" s="182"/>
      <c r="F104" s="182"/>
      <c r="G104" s="182"/>
      <c r="H104" s="182"/>
      <c r="I104" s="182"/>
      <c r="J104" s="183">
        <f>J233</f>
        <v>0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2" customFormat="1" ht="21.84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6.96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="2" customFormat="1" ht="6.96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24.96" customHeight="1">
      <c r="A111" s="38"/>
      <c r="B111" s="39"/>
      <c r="C111" s="23" t="s">
        <v>120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40"/>
      <c r="D114" s="40"/>
      <c r="E114" s="174" t="str">
        <f>E7</f>
        <v>Evakuační výtah v domově pro seniory - Písečná 5062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99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6.5" customHeight="1">
      <c r="A116" s="38"/>
      <c r="B116" s="39"/>
      <c r="C116" s="40"/>
      <c r="D116" s="40"/>
      <c r="E116" s="76" t="str">
        <f>E9</f>
        <v>5 - Elektrická požární signalizace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2" customHeight="1">
      <c r="A118" s="38"/>
      <c r="B118" s="39"/>
      <c r="C118" s="32" t="s">
        <v>20</v>
      </c>
      <c r="D118" s="40"/>
      <c r="E118" s="40"/>
      <c r="F118" s="27" t="str">
        <f>F12</f>
        <v>Chomutov</v>
      </c>
      <c r="G118" s="40"/>
      <c r="H118" s="40"/>
      <c r="I118" s="32" t="s">
        <v>22</v>
      </c>
      <c r="J118" s="79" t="str">
        <f>IF(J12="","",J12)</f>
        <v>14. 12. 2022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5.15" customHeight="1">
      <c r="A120" s="38"/>
      <c r="B120" s="39"/>
      <c r="C120" s="32" t="s">
        <v>24</v>
      </c>
      <c r="D120" s="40"/>
      <c r="E120" s="40"/>
      <c r="F120" s="27" t="str">
        <f>E15</f>
        <v xml:space="preserve"> </v>
      </c>
      <c r="G120" s="40"/>
      <c r="H120" s="40"/>
      <c r="I120" s="32" t="s">
        <v>30</v>
      </c>
      <c r="J120" s="36" t="str">
        <f>E21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5.15" customHeight="1">
      <c r="A121" s="38"/>
      <c r="B121" s="39"/>
      <c r="C121" s="32" t="s">
        <v>28</v>
      </c>
      <c r="D121" s="40"/>
      <c r="E121" s="40"/>
      <c r="F121" s="27" t="str">
        <f>IF(E18="","",E18)</f>
        <v>Vyplň údaj</v>
      </c>
      <c r="G121" s="40"/>
      <c r="H121" s="40"/>
      <c r="I121" s="32" t="s">
        <v>32</v>
      </c>
      <c r="J121" s="36" t="str">
        <f>E24</f>
        <v xml:space="preserve">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0.32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11" customFormat="1" ht="29.28" customHeight="1">
      <c r="A123" s="191"/>
      <c r="B123" s="192"/>
      <c r="C123" s="193" t="s">
        <v>121</v>
      </c>
      <c r="D123" s="194" t="s">
        <v>59</v>
      </c>
      <c r="E123" s="194" t="s">
        <v>55</v>
      </c>
      <c r="F123" s="194" t="s">
        <v>56</v>
      </c>
      <c r="G123" s="194" t="s">
        <v>122</v>
      </c>
      <c r="H123" s="194" t="s">
        <v>123</v>
      </c>
      <c r="I123" s="194" t="s">
        <v>124</v>
      </c>
      <c r="J123" s="195" t="s">
        <v>103</v>
      </c>
      <c r="K123" s="196" t="s">
        <v>125</v>
      </c>
      <c r="L123" s="197"/>
      <c r="M123" s="100" t="s">
        <v>1</v>
      </c>
      <c r="N123" s="101" t="s">
        <v>38</v>
      </c>
      <c r="O123" s="101" t="s">
        <v>126</v>
      </c>
      <c r="P123" s="101" t="s">
        <v>127</v>
      </c>
      <c r="Q123" s="101" t="s">
        <v>128</v>
      </c>
      <c r="R123" s="101" t="s">
        <v>129</v>
      </c>
      <c r="S123" s="101" t="s">
        <v>130</v>
      </c>
      <c r="T123" s="102" t="s">
        <v>131</v>
      </c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</row>
    <row r="124" s="2" customFormat="1" ht="22.8" customHeight="1">
      <c r="A124" s="38"/>
      <c r="B124" s="39"/>
      <c r="C124" s="107" t="s">
        <v>132</v>
      </c>
      <c r="D124" s="40"/>
      <c r="E124" s="40"/>
      <c r="F124" s="40"/>
      <c r="G124" s="40"/>
      <c r="H124" s="40"/>
      <c r="I124" s="40"/>
      <c r="J124" s="198">
        <f>BK124</f>
        <v>0</v>
      </c>
      <c r="K124" s="40"/>
      <c r="L124" s="44"/>
      <c r="M124" s="103"/>
      <c r="N124" s="199"/>
      <c r="O124" s="104"/>
      <c r="P124" s="200">
        <f>P125+P143+P225+P233</f>
        <v>0</v>
      </c>
      <c r="Q124" s="104"/>
      <c r="R124" s="200">
        <f>R125+R143+R225+R233</f>
        <v>0.005588000000000001</v>
      </c>
      <c r="S124" s="104"/>
      <c r="T124" s="201">
        <f>T125+T143+T225+T233</f>
        <v>1.0600000000000001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73</v>
      </c>
      <c r="AU124" s="17" t="s">
        <v>105</v>
      </c>
      <c r="BK124" s="202">
        <f>BK125+BK143+BK225+BK233</f>
        <v>0</v>
      </c>
    </row>
    <row r="125" s="12" customFormat="1" ht="25.92" customHeight="1">
      <c r="A125" s="12"/>
      <c r="B125" s="203"/>
      <c r="C125" s="204"/>
      <c r="D125" s="205" t="s">
        <v>73</v>
      </c>
      <c r="E125" s="206" t="s">
        <v>133</v>
      </c>
      <c r="F125" s="206" t="s">
        <v>134</v>
      </c>
      <c r="G125" s="204"/>
      <c r="H125" s="204"/>
      <c r="I125" s="207"/>
      <c r="J125" s="208">
        <f>BK125</f>
        <v>0</v>
      </c>
      <c r="K125" s="204"/>
      <c r="L125" s="209"/>
      <c r="M125" s="210"/>
      <c r="N125" s="211"/>
      <c r="O125" s="211"/>
      <c r="P125" s="212">
        <f>P126+P137</f>
        <v>0</v>
      </c>
      <c r="Q125" s="211"/>
      <c r="R125" s="212">
        <f>R126+R137</f>
        <v>0</v>
      </c>
      <c r="S125" s="211"/>
      <c r="T125" s="213">
        <f>T126+T137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79</v>
      </c>
      <c r="AT125" s="215" t="s">
        <v>73</v>
      </c>
      <c r="AU125" s="215" t="s">
        <v>74</v>
      </c>
      <c r="AY125" s="214" t="s">
        <v>135</v>
      </c>
      <c r="BK125" s="216">
        <f>BK126+BK137</f>
        <v>0</v>
      </c>
    </row>
    <row r="126" s="12" customFormat="1" ht="22.8" customHeight="1">
      <c r="A126" s="12"/>
      <c r="B126" s="203"/>
      <c r="C126" s="204"/>
      <c r="D126" s="205" t="s">
        <v>73</v>
      </c>
      <c r="E126" s="217" t="s">
        <v>184</v>
      </c>
      <c r="F126" s="217" t="s">
        <v>211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SUM(P127:P136)</f>
        <v>0</v>
      </c>
      <c r="Q126" s="211"/>
      <c r="R126" s="212">
        <f>SUM(R127:R136)</f>
        <v>0</v>
      </c>
      <c r="S126" s="211"/>
      <c r="T126" s="213">
        <f>SUM(T127:T136)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79</v>
      </c>
      <c r="AT126" s="215" t="s">
        <v>73</v>
      </c>
      <c r="AU126" s="215" t="s">
        <v>79</v>
      </c>
      <c r="AY126" s="214" t="s">
        <v>135</v>
      </c>
      <c r="BK126" s="216">
        <f>SUM(BK127:BK136)</f>
        <v>0</v>
      </c>
    </row>
    <row r="127" s="2" customFormat="1" ht="33" customHeight="1">
      <c r="A127" s="38"/>
      <c r="B127" s="39"/>
      <c r="C127" s="219" t="s">
        <v>79</v>
      </c>
      <c r="D127" s="219" t="s">
        <v>137</v>
      </c>
      <c r="E127" s="220" t="s">
        <v>938</v>
      </c>
      <c r="F127" s="221" t="s">
        <v>939</v>
      </c>
      <c r="G127" s="222" t="s">
        <v>201</v>
      </c>
      <c r="H127" s="223">
        <v>1</v>
      </c>
      <c r="I127" s="224"/>
      <c r="J127" s="225">
        <f>ROUND(I127*H127,2)</f>
        <v>0</v>
      </c>
      <c r="K127" s="226"/>
      <c r="L127" s="44"/>
      <c r="M127" s="227" t="s">
        <v>1</v>
      </c>
      <c r="N127" s="228" t="s">
        <v>40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89</v>
      </c>
      <c r="AT127" s="231" t="s">
        <v>137</v>
      </c>
      <c r="AU127" s="231" t="s">
        <v>83</v>
      </c>
      <c r="AY127" s="17" t="s">
        <v>135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83</v>
      </c>
      <c r="BK127" s="232">
        <f>ROUND(I127*H127,2)</f>
        <v>0</v>
      </c>
      <c r="BL127" s="17" t="s">
        <v>89</v>
      </c>
      <c r="BM127" s="231" t="s">
        <v>940</v>
      </c>
    </row>
    <row r="128" s="13" customFormat="1">
      <c r="A128" s="13"/>
      <c r="B128" s="233"/>
      <c r="C128" s="234"/>
      <c r="D128" s="235" t="s">
        <v>142</v>
      </c>
      <c r="E128" s="236" t="s">
        <v>1</v>
      </c>
      <c r="F128" s="237" t="s">
        <v>79</v>
      </c>
      <c r="G128" s="234"/>
      <c r="H128" s="238">
        <v>1</v>
      </c>
      <c r="I128" s="239"/>
      <c r="J128" s="234"/>
      <c r="K128" s="234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142</v>
      </c>
      <c r="AU128" s="244" t="s">
        <v>83</v>
      </c>
      <c r="AV128" s="13" t="s">
        <v>83</v>
      </c>
      <c r="AW128" s="13" t="s">
        <v>31</v>
      </c>
      <c r="AX128" s="13" t="s">
        <v>74</v>
      </c>
      <c r="AY128" s="244" t="s">
        <v>135</v>
      </c>
    </row>
    <row r="129" s="14" customFormat="1">
      <c r="A129" s="14"/>
      <c r="B129" s="245"/>
      <c r="C129" s="246"/>
      <c r="D129" s="235" t="s">
        <v>142</v>
      </c>
      <c r="E129" s="247" t="s">
        <v>1</v>
      </c>
      <c r="F129" s="248" t="s">
        <v>144</v>
      </c>
      <c r="G129" s="246"/>
      <c r="H129" s="249">
        <v>1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5" t="s">
        <v>142</v>
      </c>
      <c r="AU129" s="255" t="s">
        <v>83</v>
      </c>
      <c r="AV129" s="14" t="s">
        <v>89</v>
      </c>
      <c r="AW129" s="14" t="s">
        <v>31</v>
      </c>
      <c r="AX129" s="14" t="s">
        <v>79</v>
      </c>
      <c r="AY129" s="255" t="s">
        <v>135</v>
      </c>
    </row>
    <row r="130" s="2" customFormat="1" ht="33" customHeight="1">
      <c r="A130" s="38"/>
      <c r="B130" s="39"/>
      <c r="C130" s="219" t="s">
        <v>83</v>
      </c>
      <c r="D130" s="219" t="s">
        <v>137</v>
      </c>
      <c r="E130" s="220" t="s">
        <v>941</v>
      </c>
      <c r="F130" s="221" t="s">
        <v>942</v>
      </c>
      <c r="G130" s="222" t="s">
        <v>201</v>
      </c>
      <c r="H130" s="223">
        <v>2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40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89</v>
      </c>
      <c r="AT130" s="231" t="s">
        <v>137</v>
      </c>
      <c r="AU130" s="231" t="s">
        <v>83</v>
      </c>
      <c r="AY130" s="17" t="s">
        <v>135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83</v>
      </c>
      <c r="BK130" s="232">
        <f>ROUND(I130*H130,2)</f>
        <v>0</v>
      </c>
      <c r="BL130" s="17" t="s">
        <v>89</v>
      </c>
      <c r="BM130" s="231" t="s">
        <v>943</v>
      </c>
    </row>
    <row r="131" s="13" customFormat="1">
      <c r="A131" s="13"/>
      <c r="B131" s="233"/>
      <c r="C131" s="234"/>
      <c r="D131" s="235" t="s">
        <v>142</v>
      </c>
      <c r="E131" s="236" t="s">
        <v>1</v>
      </c>
      <c r="F131" s="237" t="s">
        <v>79</v>
      </c>
      <c r="G131" s="234"/>
      <c r="H131" s="238">
        <v>1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142</v>
      </c>
      <c r="AU131" s="244" t="s">
        <v>83</v>
      </c>
      <c r="AV131" s="13" t="s">
        <v>83</v>
      </c>
      <c r="AW131" s="13" t="s">
        <v>31</v>
      </c>
      <c r="AX131" s="13" t="s">
        <v>74</v>
      </c>
      <c r="AY131" s="244" t="s">
        <v>135</v>
      </c>
    </row>
    <row r="132" s="14" customFormat="1">
      <c r="A132" s="14"/>
      <c r="B132" s="245"/>
      <c r="C132" s="246"/>
      <c r="D132" s="235" t="s">
        <v>142</v>
      </c>
      <c r="E132" s="247" t="s">
        <v>1</v>
      </c>
      <c r="F132" s="248" t="s">
        <v>144</v>
      </c>
      <c r="G132" s="246"/>
      <c r="H132" s="249">
        <v>1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142</v>
      </c>
      <c r="AU132" s="255" t="s">
        <v>83</v>
      </c>
      <c r="AV132" s="14" t="s">
        <v>89</v>
      </c>
      <c r="AW132" s="14" t="s">
        <v>31</v>
      </c>
      <c r="AX132" s="14" t="s">
        <v>79</v>
      </c>
      <c r="AY132" s="255" t="s">
        <v>135</v>
      </c>
    </row>
    <row r="133" s="13" customFormat="1">
      <c r="A133" s="13"/>
      <c r="B133" s="233"/>
      <c r="C133" s="234"/>
      <c r="D133" s="235" t="s">
        <v>142</v>
      </c>
      <c r="E133" s="234"/>
      <c r="F133" s="237" t="s">
        <v>944</v>
      </c>
      <c r="G133" s="234"/>
      <c r="H133" s="238">
        <v>2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142</v>
      </c>
      <c r="AU133" s="244" t="s">
        <v>83</v>
      </c>
      <c r="AV133" s="13" t="s">
        <v>83</v>
      </c>
      <c r="AW133" s="13" t="s">
        <v>4</v>
      </c>
      <c r="AX133" s="13" t="s">
        <v>79</v>
      </c>
      <c r="AY133" s="244" t="s">
        <v>135</v>
      </c>
    </row>
    <row r="134" s="2" customFormat="1" ht="33" customHeight="1">
      <c r="A134" s="38"/>
      <c r="B134" s="39"/>
      <c r="C134" s="219" t="s">
        <v>86</v>
      </c>
      <c r="D134" s="219" t="s">
        <v>137</v>
      </c>
      <c r="E134" s="220" t="s">
        <v>945</v>
      </c>
      <c r="F134" s="221" t="s">
        <v>946</v>
      </c>
      <c r="G134" s="222" t="s">
        <v>201</v>
      </c>
      <c r="H134" s="223">
        <v>1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40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89</v>
      </c>
      <c r="AT134" s="231" t="s">
        <v>137</v>
      </c>
      <c r="AU134" s="231" t="s">
        <v>83</v>
      </c>
      <c r="AY134" s="17" t="s">
        <v>135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83</v>
      </c>
      <c r="BK134" s="232">
        <f>ROUND(I134*H134,2)</f>
        <v>0</v>
      </c>
      <c r="BL134" s="17" t="s">
        <v>89</v>
      </c>
      <c r="BM134" s="231" t="s">
        <v>947</v>
      </c>
    </row>
    <row r="135" s="13" customFormat="1">
      <c r="A135" s="13"/>
      <c r="B135" s="233"/>
      <c r="C135" s="234"/>
      <c r="D135" s="235" t="s">
        <v>142</v>
      </c>
      <c r="E135" s="236" t="s">
        <v>1</v>
      </c>
      <c r="F135" s="237" t="s">
        <v>79</v>
      </c>
      <c r="G135" s="234"/>
      <c r="H135" s="238">
        <v>1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142</v>
      </c>
      <c r="AU135" s="244" t="s">
        <v>83</v>
      </c>
      <c r="AV135" s="13" t="s">
        <v>83</v>
      </c>
      <c r="AW135" s="13" t="s">
        <v>31</v>
      </c>
      <c r="AX135" s="13" t="s">
        <v>74</v>
      </c>
      <c r="AY135" s="244" t="s">
        <v>135</v>
      </c>
    </row>
    <row r="136" s="14" customFormat="1">
      <c r="A136" s="14"/>
      <c r="B136" s="245"/>
      <c r="C136" s="246"/>
      <c r="D136" s="235" t="s">
        <v>142</v>
      </c>
      <c r="E136" s="247" t="s">
        <v>1</v>
      </c>
      <c r="F136" s="248" t="s">
        <v>144</v>
      </c>
      <c r="G136" s="246"/>
      <c r="H136" s="249">
        <v>1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142</v>
      </c>
      <c r="AU136" s="255" t="s">
        <v>83</v>
      </c>
      <c r="AV136" s="14" t="s">
        <v>89</v>
      </c>
      <c r="AW136" s="14" t="s">
        <v>31</v>
      </c>
      <c r="AX136" s="14" t="s">
        <v>79</v>
      </c>
      <c r="AY136" s="255" t="s">
        <v>135</v>
      </c>
    </row>
    <row r="137" s="12" customFormat="1" ht="22.8" customHeight="1">
      <c r="A137" s="12"/>
      <c r="B137" s="203"/>
      <c r="C137" s="204"/>
      <c r="D137" s="205" t="s">
        <v>73</v>
      </c>
      <c r="E137" s="217" t="s">
        <v>307</v>
      </c>
      <c r="F137" s="217" t="s">
        <v>308</v>
      </c>
      <c r="G137" s="204"/>
      <c r="H137" s="204"/>
      <c r="I137" s="207"/>
      <c r="J137" s="218">
        <f>BK137</f>
        <v>0</v>
      </c>
      <c r="K137" s="204"/>
      <c r="L137" s="209"/>
      <c r="M137" s="210"/>
      <c r="N137" s="211"/>
      <c r="O137" s="211"/>
      <c r="P137" s="212">
        <f>SUM(P138:P142)</f>
        <v>0</v>
      </c>
      <c r="Q137" s="211"/>
      <c r="R137" s="212">
        <f>SUM(R138:R142)</f>
        <v>0</v>
      </c>
      <c r="S137" s="211"/>
      <c r="T137" s="213">
        <f>SUM(T138:T142)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4" t="s">
        <v>79</v>
      </c>
      <c r="AT137" s="215" t="s">
        <v>73</v>
      </c>
      <c r="AU137" s="215" t="s">
        <v>79</v>
      </c>
      <c r="AY137" s="214" t="s">
        <v>135</v>
      </c>
      <c r="BK137" s="216">
        <f>SUM(BK138:BK142)</f>
        <v>0</v>
      </c>
    </row>
    <row r="138" s="2" customFormat="1" ht="33" customHeight="1">
      <c r="A138" s="38"/>
      <c r="B138" s="39"/>
      <c r="C138" s="219" t="s">
        <v>89</v>
      </c>
      <c r="D138" s="219" t="s">
        <v>137</v>
      </c>
      <c r="E138" s="220" t="s">
        <v>310</v>
      </c>
      <c r="F138" s="221" t="s">
        <v>311</v>
      </c>
      <c r="G138" s="222" t="s">
        <v>163</v>
      </c>
      <c r="H138" s="223">
        <v>1.0600000000000001</v>
      </c>
      <c r="I138" s="224"/>
      <c r="J138" s="225">
        <f>ROUND(I138*H138,2)</f>
        <v>0</v>
      </c>
      <c r="K138" s="226"/>
      <c r="L138" s="44"/>
      <c r="M138" s="227" t="s">
        <v>1</v>
      </c>
      <c r="N138" s="228" t="s">
        <v>40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89</v>
      </c>
      <c r="AT138" s="231" t="s">
        <v>137</v>
      </c>
      <c r="AU138" s="231" t="s">
        <v>83</v>
      </c>
      <c r="AY138" s="17" t="s">
        <v>135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83</v>
      </c>
      <c r="BK138" s="232">
        <f>ROUND(I138*H138,2)</f>
        <v>0</v>
      </c>
      <c r="BL138" s="17" t="s">
        <v>89</v>
      </c>
      <c r="BM138" s="231" t="s">
        <v>948</v>
      </c>
    </row>
    <row r="139" s="2" customFormat="1" ht="24.15" customHeight="1">
      <c r="A139" s="38"/>
      <c r="B139" s="39"/>
      <c r="C139" s="219" t="s">
        <v>92</v>
      </c>
      <c r="D139" s="219" t="s">
        <v>137</v>
      </c>
      <c r="E139" s="220" t="s">
        <v>314</v>
      </c>
      <c r="F139" s="221" t="s">
        <v>315</v>
      </c>
      <c r="G139" s="222" t="s">
        <v>163</v>
      </c>
      <c r="H139" s="223">
        <v>1.0600000000000001</v>
      </c>
      <c r="I139" s="224"/>
      <c r="J139" s="225">
        <f>ROUND(I139*H139,2)</f>
        <v>0</v>
      </c>
      <c r="K139" s="226"/>
      <c r="L139" s="44"/>
      <c r="M139" s="227" t="s">
        <v>1</v>
      </c>
      <c r="N139" s="228" t="s">
        <v>40</v>
      </c>
      <c r="O139" s="91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89</v>
      </c>
      <c r="AT139" s="231" t="s">
        <v>137</v>
      </c>
      <c r="AU139" s="231" t="s">
        <v>83</v>
      </c>
      <c r="AY139" s="17" t="s">
        <v>135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83</v>
      </c>
      <c r="BK139" s="232">
        <f>ROUND(I139*H139,2)</f>
        <v>0</v>
      </c>
      <c r="BL139" s="17" t="s">
        <v>89</v>
      </c>
      <c r="BM139" s="231" t="s">
        <v>949</v>
      </c>
    </row>
    <row r="140" s="2" customFormat="1" ht="24.15" customHeight="1">
      <c r="A140" s="38"/>
      <c r="B140" s="39"/>
      <c r="C140" s="219" t="s">
        <v>95</v>
      </c>
      <c r="D140" s="219" t="s">
        <v>137</v>
      </c>
      <c r="E140" s="220" t="s">
        <v>318</v>
      </c>
      <c r="F140" s="221" t="s">
        <v>319</v>
      </c>
      <c r="G140" s="222" t="s">
        <v>163</v>
      </c>
      <c r="H140" s="223">
        <v>26.5</v>
      </c>
      <c r="I140" s="224"/>
      <c r="J140" s="225">
        <f>ROUND(I140*H140,2)</f>
        <v>0</v>
      </c>
      <c r="K140" s="226"/>
      <c r="L140" s="44"/>
      <c r="M140" s="227" t="s">
        <v>1</v>
      </c>
      <c r="N140" s="228" t="s">
        <v>40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89</v>
      </c>
      <c r="AT140" s="231" t="s">
        <v>137</v>
      </c>
      <c r="AU140" s="231" t="s">
        <v>83</v>
      </c>
      <c r="AY140" s="17" t="s">
        <v>135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83</v>
      </c>
      <c r="BK140" s="232">
        <f>ROUND(I140*H140,2)</f>
        <v>0</v>
      </c>
      <c r="BL140" s="17" t="s">
        <v>89</v>
      </c>
      <c r="BM140" s="231" t="s">
        <v>950</v>
      </c>
    </row>
    <row r="141" s="13" customFormat="1">
      <c r="A141" s="13"/>
      <c r="B141" s="233"/>
      <c r="C141" s="234"/>
      <c r="D141" s="235" t="s">
        <v>142</v>
      </c>
      <c r="E141" s="234"/>
      <c r="F141" s="237" t="s">
        <v>951</v>
      </c>
      <c r="G141" s="234"/>
      <c r="H141" s="238">
        <v>26.5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142</v>
      </c>
      <c r="AU141" s="244" t="s">
        <v>83</v>
      </c>
      <c r="AV141" s="13" t="s">
        <v>83</v>
      </c>
      <c r="AW141" s="13" t="s">
        <v>4</v>
      </c>
      <c r="AX141" s="13" t="s">
        <v>79</v>
      </c>
      <c r="AY141" s="244" t="s">
        <v>135</v>
      </c>
    </row>
    <row r="142" s="2" customFormat="1" ht="33" customHeight="1">
      <c r="A142" s="38"/>
      <c r="B142" s="39"/>
      <c r="C142" s="219" t="s">
        <v>172</v>
      </c>
      <c r="D142" s="219" t="s">
        <v>137</v>
      </c>
      <c r="E142" s="220" t="s">
        <v>323</v>
      </c>
      <c r="F142" s="221" t="s">
        <v>324</v>
      </c>
      <c r="G142" s="222" t="s">
        <v>163</v>
      </c>
      <c r="H142" s="223">
        <v>1.0600000000000001</v>
      </c>
      <c r="I142" s="224"/>
      <c r="J142" s="225">
        <f>ROUND(I142*H142,2)</f>
        <v>0</v>
      </c>
      <c r="K142" s="226"/>
      <c r="L142" s="44"/>
      <c r="M142" s="227" t="s">
        <v>1</v>
      </c>
      <c r="N142" s="228" t="s">
        <v>40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89</v>
      </c>
      <c r="AT142" s="231" t="s">
        <v>137</v>
      </c>
      <c r="AU142" s="231" t="s">
        <v>83</v>
      </c>
      <c r="AY142" s="17" t="s">
        <v>135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83</v>
      </c>
      <c r="BK142" s="232">
        <f>ROUND(I142*H142,2)</f>
        <v>0</v>
      </c>
      <c r="BL142" s="17" t="s">
        <v>89</v>
      </c>
      <c r="BM142" s="231" t="s">
        <v>952</v>
      </c>
    </row>
    <row r="143" s="12" customFormat="1" ht="25.92" customHeight="1">
      <c r="A143" s="12"/>
      <c r="B143" s="203"/>
      <c r="C143" s="204"/>
      <c r="D143" s="205" t="s">
        <v>73</v>
      </c>
      <c r="E143" s="206" t="s">
        <v>340</v>
      </c>
      <c r="F143" s="206" t="s">
        <v>341</v>
      </c>
      <c r="G143" s="204"/>
      <c r="H143" s="204"/>
      <c r="I143" s="207"/>
      <c r="J143" s="208">
        <f>BK143</f>
        <v>0</v>
      </c>
      <c r="K143" s="204"/>
      <c r="L143" s="209"/>
      <c r="M143" s="210"/>
      <c r="N143" s="211"/>
      <c r="O143" s="211"/>
      <c r="P143" s="212">
        <f>P144</f>
        <v>0</v>
      </c>
      <c r="Q143" s="211"/>
      <c r="R143" s="212">
        <f>R144</f>
        <v>0.005588000000000001</v>
      </c>
      <c r="S143" s="211"/>
      <c r="T143" s="213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4" t="s">
        <v>83</v>
      </c>
      <c r="AT143" s="215" t="s">
        <v>73</v>
      </c>
      <c r="AU143" s="215" t="s">
        <v>74</v>
      </c>
      <c r="AY143" s="214" t="s">
        <v>135</v>
      </c>
      <c r="BK143" s="216">
        <f>BK144</f>
        <v>0</v>
      </c>
    </row>
    <row r="144" s="12" customFormat="1" ht="22.8" customHeight="1">
      <c r="A144" s="12"/>
      <c r="B144" s="203"/>
      <c r="C144" s="204"/>
      <c r="D144" s="205" t="s">
        <v>73</v>
      </c>
      <c r="E144" s="217" t="s">
        <v>953</v>
      </c>
      <c r="F144" s="217" t="s">
        <v>954</v>
      </c>
      <c r="G144" s="204"/>
      <c r="H144" s="204"/>
      <c r="I144" s="207"/>
      <c r="J144" s="218">
        <f>BK144</f>
        <v>0</v>
      </c>
      <c r="K144" s="204"/>
      <c r="L144" s="209"/>
      <c r="M144" s="210"/>
      <c r="N144" s="211"/>
      <c r="O144" s="211"/>
      <c r="P144" s="212">
        <f>SUM(P145:P224)</f>
        <v>0</v>
      </c>
      <c r="Q144" s="211"/>
      <c r="R144" s="212">
        <f>SUM(R145:R224)</f>
        <v>0.005588000000000001</v>
      </c>
      <c r="S144" s="211"/>
      <c r="T144" s="213">
        <f>SUM(T145:T224)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4" t="s">
        <v>83</v>
      </c>
      <c r="AT144" s="215" t="s">
        <v>73</v>
      </c>
      <c r="AU144" s="215" t="s">
        <v>79</v>
      </c>
      <c r="AY144" s="214" t="s">
        <v>135</v>
      </c>
      <c r="BK144" s="216">
        <f>SUM(BK145:BK224)</f>
        <v>0</v>
      </c>
    </row>
    <row r="145" s="2" customFormat="1" ht="16.5" customHeight="1">
      <c r="A145" s="38"/>
      <c r="B145" s="39"/>
      <c r="C145" s="219" t="s">
        <v>169</v>
      </c>
      <c r="D145" s="219" t="s">
        <v>137</v>
      </c>
      <c r="E145" s="220" t="s">
        <v>955</v>
      </c>
      <c r="F145" s="221" t="s">
        <v>956</v>
      </c>
      <c r="G145" s="222" t="s">
        <v>153</v>
      </c>
      <c r="H145" s="223">
        <v>25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40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220</v>
      </c>
      <c r="AT145" s="231" t="s">
        <v>137</v>
      </c>
      <c r="AU145" s="231" t="s">
        <v>83</v>
      </c>
      <c r="AY145" s="17" t="s">
        <v>135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83</v>
      </c>
      <c r="BK145" s="232">
        <f>ROUND(I145*H145,2)</f>
        <v>0</v>
      </c>
      <c r="BL145" s="17" t="s">
        <v>220</v>
      </c>
      <c r="BM145" s="231" t="s">
        <v>957</v>
      </c>
    </row>
    <row r="146" s="13" customFormat="1">
      <c r="A146" s="13"/>
      <c r="B146" s="233"/>
      <c r="C146" s="234"/>
      <c r="D146" s="235" t="s">
        <v>142</v>
      </c>
      <c r="E146" s="236" t="s">
        <v>1</v>
      </c>
      <c r="F146" s="237" t="s">
        <v>260</v>
      </c>
      <c r="G146" s="234"/>
      <c r="H146" s="238">
        <v>25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142</v>
      </c>
      <c r="AU146" s="244" t="s">
        <v>83</v>
      </c>
      <c r="AV146" s="13" t="s">
        <v>83</v>
      </c>
      <c r="AW146" s="13" t="s">
        <v>31</v>
      </c>
      <c r="AX146" s="13" t="s">
        <v>74</v>
      </c>
      <c r="AY146" s="244" t="s">
        <v>135</v>
      </c>
    </row>
    <row r="147" s="14" customFormat="1">
      <c r="A147" s="14"/>
      <c r="B147" s="245"/>
      <c r="C147" s="246"/>
      <c r="D147" s="235" t="s">
        <v>142</v>
      </c>
      <c r="E147" s="247" t="s">
        <v>1</v>
      </c>
      <c r="F147" s="248" t="s">
        <v>144</v>
      </c>
      <c r="G147" s="246"/>
      <c r="H147" s="249">
        <v>25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5" t="s">
        <v>142</v>
      </c>
      <c r="AU147" s="255" t="s">
        <v>83</v>
      </c>
      <c r="AV147" s="14" t="s">
        <v>89</v>
      </c>
      <c r="AW147" s="14" t="s">
        <v>31</v>
      </c>
      <c r="AX147" s="14" t="s">
        <v>79</v>
      </c>
      <c r="AY147" s="255" t="s">
        <v>135</v>
      </c>
    </row>
    <row r="148" s="2" customFormat="1" ht="16.5" customHeight="1">
      <c r="A148" s="38"/>
      <c r="B148" s="39"/>
      <c r="C148" s="256" t="s">
        <v>184</v>
      </c>
      <c r="D148" s="256" t="s">
        <v>166</v>
      </c>
      <c r="E148" s="257" t="s">
        <v>958</v>
      </c>
      <c r="F148" s="258" t="s">
        <v>959</v>
      </c>
      <c r="G148" s="259" t="s">
        <v>153</v>
      </c>
      <c r="H148" s="260">
        <v>26.25</v>
      </c>
      <c r="I148" s="261"/>
      <c r="J148" s="262">
        <f>ROUND(I148*H148,2)</f>
        <v>0</v>
      </c>
      <c r="K148" s="263"/>
      <c r="L148" s="264"/>
      <c r="M148" s="265" t="s">
        <v>1</v>
      </c>
      <c r="N148" s="266" t="s">
        <v>40</v>
      </c>
      <c r="O148" s="91"/>
      <c r="P148" s="229">
        <f>O148*H148</f>
        <v>0</v>
      </c>
      <c r="Q148" s="229">
        <v>8.0000000000000007E-05</v>
      </c>
      <c r="R148" s="229">
        <f>Q148*H148</f>
        <v>0.0021000000000000003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292</v>
      </c>
      <c r="AT148" s="231" t="s">
        <v>166</v>
      </c>
      <c r="AU148" s="231" t="s">
        <v>83</v>
      </c>
      <c r="AY148" s="17" t="s">
        <v>135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83</v>
      </c>
      <c r="BK148" s="232">
        <f>ROUND(I148*H148,2)</f>
        <v>0</v>
      </c>
      <c r="BL148" s="17" t="s">
        <v>220</v>
      </c>
      <c r="BM148" s="231" t="s">
        <v>960</v>
      </c>
    </row>
    <row r="149" s="13" customFormat="1">
      <c r="A149" s="13"/>
      <c r="B149" s="233"/>
      <c r="C149" s="234"/>
      <c r="D149" s="235" t="s">
        <v>142</v>
      </c>
      <c r="E149" s="236" t="s">
        <v>1</v>
      </c>
      <c r="F149" s="237" t="s">
        <v>260</v>
      </c>
      <c r="G149" s="234"/>
      <c r="H149" s="238">
        <v>25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142</v>
      </c>
      <c r="AU149" s="244" t="s">
        <v>83</v>
      </c>
      <c r="AV149" s="13" t="s">
        <v>83</v>
      </c>
      <c r="AW149" s="13" t="s">
        <v>31</v>
      </c>
      <c r="AX149" s="13" t="s">
        <v>74</v>
      </c>
      <c r="AY149" s="244" t="s">
        <v>135</v>
      </c>
    </row>
    <row r="150" s="14" customFormat="1">
      <c r="A150" s="14"/>
      <c r="B150" s="245"/>
      <c r="C150" s="246"/>
      <c r="D150" s="235" t="s">
        <v>142</v>
      </c>
      <c r="E150" s="247" t="s">
        <v>1</v>
      </c>
      <c r="F150" s="248" t="s">
        <v>144</v>
      </c>
      <c r="G150" s="246"/>
      <c r="H150" s="249">
        <v>25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142</v>
      </c>
      <c r="AU150" s="255" t="s">
        <v>83</v>
      </c>
      <c r="AV150" s="14" t="s">
        <v>89</v>
      </c>
      <c r="AW150" s="14" t="s">
        <v>31</v>
      </c>
      <c r="AX150" s="14" t="s">
        <v>79</v>
      </c>
      <c r="AY150" s="255" t="s">
        <v>135</v>
      </c>
    </row>
    <row r="151" s="13" customFormat="1">
      <c r="A151" s="13"/>
      <c r="B151" s="233"/>
      <c r="C151" s="234"/>
      <c r="D151" s="235" t="s">
        <v>142</v>
      </c>
      <c r="E151" s="234"/>
      <c r="F151" s="237" t="s">
        <v>961</v>
      </c>
      <c r="G151" s="234"/>
      <c r="H151" s="238">
        <v>26.25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142</v>
      </c>
      <c r="AU151" s="244" t="s">
        <v>83</v>
      </c>
      <c r="AV151" s="13" t="s">
        <v>83</v>
      </c>
      <c r="AW151" s="13" t="s">
        <v>4</v>
      </c>
      <c r="AX151" s="13" t="s">
        <v>79</v>
      </c>
      <c r="AY151" s="244" t="s">
        <v>135</v>
      </c>
    </row>
    <row r="152" s="2" customFormat="1" ht="16.5" customHeight="1">
      <c r="A152" s="38"/>
      <c r="B152" s="39"/>
      <c r="C152" s="256" t="s">
        <v>188</v>
      </c>
      <c r="D152" s="256" t="s">
        <v>166</v>
      </c>
      <c r="E152" s="257" t="s">
        <v>962</v>
      </c>
      <c r="F152" s="258" t="s">
        <v>963</v>
      </c>
      <c r="G152" s="259" t="s">
        <v>201</v>
      </c>
      <c r="H152" s="260">
        <v>26.25</v>
      </c>
      <c r="I152" s="261"/>
      <c r="J152" s="262">
        <f>ROUND(I152*H152,2)</f>
        <v>0</v>
      </c>
      <c r="K152" s="263"/>
      <c r="L152" s="264"/>
      <c r="M152" s="265" t="s">
        <v>1</v>
      </c>
      <c r="N152" s="266" t="s">
        <v>40</v>
      </c>
      <c r="O152" s="91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292</v>
      </c>
      <c r="AT152" s="231" t="s">
        <v>166</v>
      </c>
      <c r="AU152" s="231" t="s">
        <v>83</v>
      </c>
      <c r="AY152" s="17" t="s">
        <v>135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83</v>
      </c>
      <c r="BK152" s="232">
        <f>ROUND(I152*H152,2)</f>
        <v>0</v>
      </c>
      <c r="BL152" s="17" t="s">
        <v>220</v>
      </c>
      <c r="BM152" s="231" t="s">
        <v>964</v>
      </c>
    </row>
    <row r="153" s="13" customFormat="1">
      <c r="A153" s="13"/>
      <c r="B153" s="233"/>
      <c r="C153" s="234"/>
      <c r="D153" s="235" t="s">
        <v>142</v>
      </c>
      <c r="E153" s="234"/>
      <c r="F153" s="237" t="s">
        <v>961</v>
      </c>
      <c r="G153" s="234"/>
      <c r="H153" s="238">
        <v>26.25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142</v>
      </c>
      <c r="AU153" s="244" t="s">
        <v>83</v>
      </c>
      <c r="AV153" s="13" t="s">
        <v>83</v>
      </c>
      <c r="AW153" s="13" t="s">
        <v>4</v>
      </c>
      <c r="AX153" s="13" t="s">
        <v>79</v>
      </c>
      <c r="AY153" s="244" t="s">
        <v>135</v>
      </c>
    </row>
    <row r="154" s="2" customFormat="1" ht="16.5" customHeight="1">
      <c r="A154" s="38"/>
      <c r="B154" s="39"/>
      <c r="C154" s="256" t="s">
        <v>198</v>
      </c>
      <c r="D154" s="256" t="s">
        <v>166</v>
      </c>
      <c r="E154" s="257" t="s">
        <v>965</v>
      </c>
      <c r="F154" s="258" t="s">
        <v>966</v>
      </c>
      <c r="G154" s="259" t="s">
        <v>201</v>
      </c>
      <c r="H154" s="260">
        <v>26.25</v>
      </c>
      <c r="I154" s="261"/>
      <c r="J154" s="262">
        <f>ROUND(I154*H154,2)</f>
        <v>0</v>
      </c>
      <c r="K154" s="263"/>
      <c r="L154" s="264"/>
      <c r="M154" s="265" t="s">
        <v>1</v>
      </c>
      <c r="N154" s="266" t="s">
        <v>40</v>
      </c>
      <c r="O154" s="91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292</v>
      </c>
      <c r="AT154" s="231" t="s">
        <v>166</v>
      </c>
      <c r="AU154" s="231" t="s">
        <v>83</v>
      </c>
      <c r="AY154" s="17" t="s">
        <v>135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83</v>
      </c>
      <c r="BK154" s="232">
        <f>ROUND(I154*H154,2)</f>
        <v>0</v>
      </c>
      <c r="BL154" s="17" t="s">
        <v>220</v>
      </c>
      <c r="BM154" s="231" t="s">
        <v>967</v>
      </c>
    </row>
    <row r="155" s="13" customFormat="1">
      <c r="A155" s="13"/>
      <c r="B155" s="233"/>
      <c r="C155" s="234"/>
      <c r="D155" s="235" t="s">
        <v>142</v>
      </c>
      <c r="E155" s="234"/>
      <c r="F155" s="237" t="s">
        <v>961</v>
      </c>
      <c r="G155" s="234"/>
      <c r="H155" s="238">
        <v>26.25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142</v>
      </c>
      <c r="AU155" s="244" t="s">
        <v>83</v>
      </c>
      <c r="AV155" s="13" t="s">
        <v>83</v>
      </c>
      <c r="AW155" s="13" t="s">
        <v>4</v>
      </c>
      <c r="AX155" s="13" t="s">
        <v>79</v>
      </c>
      <c r="AY155" s="244" t="s">
        <v>135</v>
      </c>
    </row>
    <row r="156" s="2" customFormat="1" ht="33" customHeight="1">
      <c r="A156" s="38"/>
      <c r="B156" s="39"/>
      <c r="C156" s="256" t="s">
        <v>203</v>
      </c>
      <c r="D156" s="256" t="s">
        <v>166</v>
      </c>
      <c r="E156" s="257" t="s">
        <v>968</v>
      </c>
      <c r="F156" s="258" t="s">
        <v>969</v>
      </c>
      <c r="G156" s="259" t="s">
        <v>970</v>
      </c>
      <c r="H156" s="260">
        <v>0.44</v>
      </c>
      <c r="I156" s="261"/>
      <c r="J156" s="262">
        <f>ROUND(I156*H156,2)</f>
        <v>0</v>
      </c>
      <c r="K156" s="263"/>
      <c r="L156" s="264"/>
      <c r="M156" s="265" t="s">
        <v>1</v>
      </c>
      <c r="N156" s="266" t="s">
        <v>40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292</v>
      </c>
      <c r="AT156" s="231" t="s">
        <v>166</v>
      </c>
      <c r="AU156" s="231" t="s">
        <v>83</v>
      </c>
      <c r="AY156" s="17" t="s">
        <v>135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83</v>
      </c>
      <c r="BK156" s="232">
        <f>ROUND(I156*H156,2)</f>
        <v>0</v>
      </c>
      <c r="BL156" s="17" t="s">
        <v>220</v>
      </c>
      <c r="BM156" s="231" t="s">
        <v>971</v>
      </c>
    </row>
    <row r="157" s="13" customFormat="1">
      <c r="A157" s="13"/>
      <c r="B157" s="233"/>
      <c r="C157" s="234"/>
      <c r="D157" s="235" t="s">
        <v>142</v>
      </c>
      <c r="E157" s="236" t="s">
        <v>1</v>
      </c>
      <c r="F157" s="237" t="s">
        <v>972</v>
      </c>
      <c r="G157" s="234"/>
      <c r="H157" s="238">
        <v>0.40000000000000002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142</v>
      </c>
      <c r="AU157" s="244" t="s">
        <v>83</v>
      </c>
      <c r="AV157" s="13" t="s">
        <v>83</v>
      </c>
      <c r="AW157" s="13" t="s">
        <v>31</v>
      </c>
      <c r="AX157" s="13" t="s">
        <v>74</v>
      </c>
      <c r="AY157" s="244" t="s">
        <v>135</v>
      </c>
    </row>
    <row r="158" s="14" customFormat="1">
      <c r="A158" s="14"/>
      <c r="B158" s="245"/>
      <c r="C158" s="246"/>
      <c r="D158" s="235" t="s">
        <v>142</v>
      </c>
      <c r="E158" s="247" t="s">
        <v>1</v>
      </c>
      <c r="F158" s="248" t="s">
        <v>144</v>
      </c>
      <c r="G158" s="246"/>
      <c r="H158" s="249">
        <v>0.40000000000000002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142</v>
      </c>
      <c r="AU158" s="255" t="s">
        <v>83</v>
      </c>
      <c r="AV158" s="14" t="s">
        <v>89</v>
      </c>
      <c r="AW158" s="14" t="s">
        <v>31</v>
      </c>
      <c r="AX158" s="14" t="s">
        <v>79</v>
      </c>
      <c r="AY158" s="255" t="s">
        <v>135</v>
      </c>
    </row>
    <row r="159" s="13" customFormat="1">
      <c r="A159" s="13"/>
      <c r="B159" s="233"/>
      <c r="C159" s="234"/>
      <c r="D159" s="235" t="s">
        <v>142</v>
      </c>
      <c r="E159" s="234"/>
      <c r="F159" s="237" t="s">
        <v>973</v>
      </c>
      <c r="G159" s="234"/>
      <c r="H159" s="238">
        <v>0.44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142</v>
      </c>
      <c r="AU159" s="244" t="s">
        <v>83</v>
      </c>
      <c r="AV159" s="13" t="s">
        <v>83</v>
      </c>
      <c r="AW159" s="13" t="s">
        <v>4</v>
      </c>
      <c r="AX159" s="13" t="s">
        <v>79</v>
      </c>
      <c r="AY159" s="244" t="s">
        <v>135</v>
      </c>
    </row>
    <row r="160" s="2" customFormat="1" ht="16.5" customHeight="1">
      <c r="A160" s="38"/>
      <c r="B160" s="39"/>
      <c r="C160" s="256" t="s">
        <v>207</v>
      </c>
      <c r="D160" s="256" t="s">
        <v>166</v>
      </c>
      <c r="E160" s="257" t="s">
        <v>974</v>
      </c>
      <c r="F160" s="258" t="s">
        <v>975</v>
      </c>
      <c r="G160" s="259" t="s">
        <v>201</v>
      </c>
      <c r="H160" s="260">
        <v>8.4000000000000004</v>
      </c>
      <c r="I160" s="261"/>
      <c r="J160" s="262">
        <f>ROUND(I160*H160,2)</f>
        <v>0</v>
      </c>
      <c r="K160" s="263"/>
      <c r="L160" s="264"/>
      <c r="M160" s="265" t="s">
        <v>1</v>
      </c>
      <c r="N160" s="266" t="s">
        <v>40</v>
      </c>
      <c r="O160" s="91"/>
      <c r="P160" s="229">
        <f>O160*H160</f>
        <v>0</v>
      </c>
      <c r="Q160" s="229">
        <v>2.0000000000000002E-05</v>
      </c>
      <c r="R160" s="229">
        <f>Q160*H160</f>
        <v>0.00016800000000000002</v>
      </c>
      <c r="S160" s="229">
        <v>0</v>
      </c>
      <c r="T160" s="23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1" t="s">
        <v>292</v>
      </c>
      <c r="AT160" s="231" t="s">
        <v>166</v>
      </c>
      <c r="AU160" s="231" t="s">
        <v>83</v>
      </c>
      <c r="AY160" s="17" t="s">
        <v>135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7" t="s">
        <v>83</v>
      </c>
      <c r="BK160" s="232">
        <f>ROUND(I160*H160,2)</f>
        <v>0</v>
      </c>
      <c r="BL160" s="17" t="s">
        <v>220</v>
      </c>
      <c r="BM160" s="231" t="s">
        <v>976</v>
      </c>
    </row>
    <row r="161" s="13" customFormat="1">
      <c r="A161" s="13"/>
      <c r="B161" s="233"/>
      <c r="C161" s="234"/>
      <c r="D161" s="235" t="s">
        <v>142</v>
      </c>
      <c r="E161" s="234"/>
      <c r="F161" s="237" t="s">
        <v>977</v>
      </c>
      <c r="G161" s="234"/>
      <c r="H161" s="238">
        <v>8.4000000000000004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142</v>
      </c>
      <c r="AU161" s="244" t="s">
        <v>83</v>
      </c>
      <c r="AV161" s="13" t="s">
        <v>83</v>
      </c>
      <c r="AW161" s="13" t="s">
        <v>4</v>
      </c>
      <c r="AX161" s="13" t="s">
        <v>79</v>
      </c>
      <c r="AY161" s="244" t="s">
        <v>135</v>
      </c>
    </row>
    <row r="162" s="2" customFormat="1" ht="33" customHeight="1">
      <c r="A162" s="38"/>
      <c r="B162" s="39"/>
      <c r="C162" s="219" t="s">
        <v>212</v>
      </c>
      <c r="D162" s="219" t="s">
        <v>137</v>
      </c>
      <c r="E162" s="220" t="s">
        <v>978</v>
      </c>
      <c r="F162" s="221" t="s">
        <v>979</v>
      </c>
      <c r="G162" s="222" t="s">
        <v>201</v>
      </c>
      <c r="H162" s="223">
        <v>2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40</v>
      </c>
      <c r="O162" s="91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220</v>
      </c>
      <c r="AT162" s="231" t="s">
        <v>137</v>
      </c>
      <c r="AU162" s="231" t="s">
        <v>83</v>
      </c>
      <c r="AY162" s="17" t="s">
        <v>135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83</v>
      </c>
      <c r="BK162" s="232">
        <f>ROUND(I162*H162,2)</f>
        <v>0</v>
      </c>
      <c r="BL162" s="17" t="s">
        <v>220</v>
      </c>
      <c r="BM162" s="231" t="s">
        <v>980</v>
      </c>
    </row>
    <row r="163" s="13" customFormat="1">
      <c r="A163" s="13"/>
      <c r="B163" s="233"/>
      <c r="C163" s="234"/>
      <c r="D163" s="235" t="s">
        <v>142</v>
      </c>
      <c r="E163" s="236" t="s">
        <v>1</v>
      </c>
      <c r="F163" s="237" t="s">
        <v>83</v>
      </c>
      <c r="G163" s="234"/>
      <c r="H163" s="238">
        <v>2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142</v>
      </c>
      <c r="AU163" s="244" t="s">
        <v>83</v>
      </c>
      <c r="AV163" s="13" t="s">
        <v>83</v>
      </c>
      <c r="AW163" s="13" t="s">
        <v>31</v>
      </c>
      <c r="AX163" s="13" t="s">
        <v>74</v>
      </c>
      <c r="AY163" s="244" t="s">
        <v>135</v>
      </c>
    </row>
    <row r="164" s="14" customFormat="1">
      <c r="A164" s="14"/>
      <c r="B164" s="245"/>
      <c r="C164" s="246"/>
      <c r="D164" s="235" t="s">
        <v>142</v>
      </c>
      <c r="E164" s="247" t="s">
        <v>1</v>
      </c>
      <c r="F164" s="248" t="s">
        <v>144</v>
      </c>
      <c r="G164" s="246"/>
      <c r="H164" s="249">
        <v>2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5" t="s">
        <v>142</v>
      </c>
      <c r="AU164" s="255" t="s">
        <v>83</v>
      </c>
      <c r="AV164" s="14" t="s">
        <v>89</v>
      </c>
      <c r="AW164" s="14" t="s">
        <v>31</v>
      </c>
      <c r="AX164" s="14" t="s">
        <v>79</v>
      </c>
      <c r="AY164" s="255" t="s">
        <v>135</v>
      </c>
    </row>
    <row r="165" s="2" customFormat="1" ht="37.8" customHeight="1">
      <c r="A165" s="38"/>
      <c r="B165" s="39"/>
      <c r="C165" s="256" t="s">
        <v>8</v>
      </c>
      <c r="D165" s="256" t="s">
        <v>166</v>
      </c>
      <c r="E165" s="257" t="s">
        <v>981</v>
      </c>
      <c r="F165" s="258" t="s">
        <v>982</v>
      </c>
      <c r="G165" s="259" t="s">
        <v>201</v>
      </c>
      <c r="H165" s="260">
        <v>2</v>
      </c>
      <c r="I165" s="261"/>
      <c r="J165" s="262">
        <f>ROUND(I165*H165,2)</f>
        <v>0</v>
      </c>
      <c r="K165" s="263"/>
      <c r="L165" s="264"/>
      <c r="M165" s="265" t="s">
        <v>1</v>
      </c>
      <c r="N165" s="266" t="s">
        <v>40</v>
      </c>
      <c r="O165" s="91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1" t="s">
        <v>292</v>
      </c>
      <c r="AT165" s="231" t="s">
        <v>166</v>
      </c>
      <c r="AU165" s="231" t="s">
        <v>83</v>
      </c>
      <c r="AY165" s="17" t="s">
        <v>135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83</v>
      </c>
      <c r="BK165" s="232">
        <f>ROUND(I165*H165,2)</f>
        <v>0</v>
      </c>
      <c r="BL165" s="17" t="s">
        <v>220</v>
      </c>
      <c r="BM165" s="231" t="s">
        <v>983</v>
      </c>
    </row>
    <row r="166" s="2" customFormat="1" ht="24.15" customHeight="1">
      <c r="A166" s="38"/>
      <c r="B166" s="39"/>
      <c r="C166" s="219" t="s">
        <v>220</v>
      </c>
      <c r="D166" s="219" t="s">
        <v>137</v>
      </c>
      <c r="E166" s="220" t="s">
        <v>984</v>
      </c>
      <c r="F166" s="221" t="s">
        <v>985</v>
      </c>
      <c r="G166" s="222" t="s">
        <v>201</v>
      </c>
      <c r="H166" s="223">
        <v>45</v>
      </c>
      <c r="I166" s="224"/>
      <c r="J166" s="225">
        <f>ROUND(I166*H166,2)</f>
        <v>0</v>
      </c>
      <c r="K166" s="226"/>
      <c r="L166" s="44"/>
      <c r="M166" s="227" t="s">
        <v>1</v>
      </c>
      <c r="N166" s="228" t="s">
        <v>40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220</v>
      </c>
      <c r="AT166" s="231" t="s">
        <v>137</v>
      </c>
      <c r="AU166" s="231" t="s">
        <v>83</v>
      </c>
      <c r="AY166" s="17" t="s">
        <v>135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83</v>
      </c>
      <c r="BK166" s="232">
        <f>ROUND(I166*H166,2)</f>
        <v>0</v>
      </c>
      <c r="BL166" s="17" t="s">
        <v>220</v>
      </c>
      <c r="BM166" s="231" t="s">
        <v>986</v>
      </c>
    </row>
    <row r="167" s="13" customFormat="1">
      <c r="A167" s="13"/>
      <c r="B167" s="233"/>
      <c r="C167" s="234"/>
      <c r="D167" s="235" t="s">
        <v>142</v>
      </c>
      <c r="E167" s="236" t="s">
        <v>1</v>
      </c>
      <c r="F167" s="237" t="s">
        <v>359</v>
      </c>
      <c r="G167" s="234"/>
      <c r="H167" s="238">
        <v>45</v>
      </c>
      <c r="I167" s="239"/>
      <c r="J167" s="234"/>
      <c r="K167" s="234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142</v>
      </c>
      <c r="AU167" s="244" t="s">
        <v>83</v>
      </c>
      <c r="AV167" s="13" t="s">
        <v>83</v>
      </c>
      <c r="AW167" s="13" t="s">
        <v>31</v>
      </c>
      <c r="AX167" s="13" t="s">
        <v>74</v>
      </c>
      <c r="AY167" s="244" t="s">
        <v>135</v>
      </c>
    </row>
    <row r="168" s="14" customFormat="1">
      <c r="A168" s="14"/>
      <c r="B168" s="245"/>
      <c r="C168" s="246"/>
      <c r="D168" s="235" t="s">
        <v>142</v>
      </c>
      <c r="E168" s="247" t="s">
        <v>1</v>
      </c>
      <c r="F168" s="248" t="s">
        <v>144</v>
      </c>
      <c r="G168" s="246"/>
      <c r="H168" s="249">
        <v>45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142</v>
      </c>
      <c r="AU168" s="255" t="s">
        <v>83</v>
      </c>
      <c r="AV168" s="14" t="s">
        <v>89</v>
      </c>
      <c r="AW168" s="14" t="s">
        <v>31</v>
      </c>
      <c r="AX168" s="14" t="s">
        <v>79</v>
      </c>
      <c r="AY168" s="255" t="s">
        <v>135</v>
      </c>
    </row>
    <row r="169" s="2" customFormat="1" ht="24.15" customHeight="1">
      <c r="A169" s="38"/>
      <c r="B169" s="39"/>
      <c r="C169" s="256" t="s">
        <v>225</v>
      </c>
      <c r="D169" s="256" t="s">
        <v>166</v>
      </c>
      <c r="E169" s="257" t="s">
        <v>987</v>
      </c>
      <c r="F169" s="258" t="s">
        <v>988</v>
      </c>
      <c r="G169" s="259" t="s">
        <v>201</v>
      </c>
      <c r="H169" s="260">
        <v>22</v>
      </c>
      <c r="I169" s="261"/>
      <c r="J169" s="262">
        <f>ROUND(I169*H169,2)</f>
        <v>0</v>
      </c>
      <c r="K169" s="263"/>
      <c r="L169" s="264"/>
      <c r="M169" s="265" t="s">
        <v>1</v>
      </c>
      <c r="N169" s="266" t="s">
        <v>40</v>
      </c>
      <c r="O169" s="91"/>
      <c r="P169" s="229">
        <f>O169*H169</f>
        <v>0</v>
      </c>
      <c r="Q169" s="229">
        <v>1.0000000000000001E-05</v>
      </c>
      <c r="R169" s="229">
        <f>Q169*H169</f>
        <v>0.00022000000000000001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292</v>
      </c>
      <c r="AT169" s="231" t="s">
        <v>166</v>
      </c>
      <c r="AU169" s="231" t="s">
        <v>83</v>
      </c>
      <c r="AY169" s="17" t="s">
        <v>135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83</v>
      </c>
      <c r="BK169" s="232">
        <f>ROUND(I169*H169,2)</f>
        <v>0</v>
      </c>
      <c r="BL169" s="17" t="s">
        <v>220</v>
      </c>
      <c r="BM169" s="231" t="s">
        <v>989</v>
      </c>
    </row>
    <row r="170" s="13" customFormat="1">
      <c r="A170" s="13"/>
      <c r="B170" s="233"/>
      <c r="C170" s="234"/>
      <c r="D170" s="235" t="s">
        <v>142</v>
      </c>
      <c r="E170" s="236" t="s">
        <v>1</v>
      </c>
      <c r="F170" s="237" t="s">
        <v>239</v>
      </c>
      <c r="G170" s="234"/>
      <c r="H170" s="238">
        <v>20</v>
      </c>
      <c r="I170" s="239"/>
      <c r="J170" s="234"/>
      <c r="K170" s="234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142</v>
      </c>
      <c r="AU170" s="244" t="s">
        <v>83</v>
      </c>
      <c r="AV170" s="13" t="s">
        <v>83</v>
      </c>
      <c r="AW170" s="13" t="s">
        <v>31</v>
      </c>
      <c r="AX170" s="13" t="s">
        <v>74</v>
      </c>
      <c r="AY170" s="244" t="s">
        <v>135</v>
      </c>
    </row>
    <row r="171" s="14" customFormat="1">
      <c r="A171" s="14"/>
      <c r="B171" s="245"/>
      <c r="C171" s="246"/>
      <c r="D171" s="235" t="s">
        <v>142</v>
      </c>
      <c r="E171" s="247" t="s">
        <v>1</v>
      </c>
      <c r="F171" s="248" t="s">
        <v>144</v>
      </c>
      <c r="G171" s="246"/>
      <c r="H171" s="249">
        <v>20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5" t="s">
        <v>142</v>
      </c>
      <c r="AU171" s="255" t="s">
        <v>83</v>
      </c>
      <c r="AV171" s="14" t="s">
        <v>89</v>
      </c>
      <c r="AW171" s="14" t="s">
        <v>31</v>
      </c>
      <c r="AX171" s="14" t="s">
        <v>79</v>
      </c>
      <c r="AY171" s="255" t="s">
        <v>135</v>
      </c>
    </row>
    <row r="172" s="13" customFormat="1">
      <c r="A172" s="13"/>
      <c r="B172" s="233"/>
      <c r="C172" s="234"/>
      <c r="D172" s="235" t="s">
        <v>142</v>
      </c>
      <c r="E172" s="234"/>
      <c r="F172" s="237" t="s">
        <v>990</v>
      </c>
      <c r="G172" s="234"/>
      <c r="H172" s="238">
        <v>22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142</v>
      </c>
      <c r="AU172" s="244" t="s">
        <v>83</v>
      </c>
      <c r="AV172" s="13" t="s">
        <v>83</v>
      </c>
      <c r="AW172" s="13" t="s">
        <v>4</v>
      </c>
      <c r="AX172" s="13" t="s">
        <v>79</v>
      </c>
      <c r="AY172" s="244" t="s">
        <v>135</v>
      </c>
    </row>
    <row r="173" s="2" customFormat="1" ht="33" customHeight="1">
      <c r="A173" s="38"/>
      <c r="B173" s="39"/>
      <c r="C173" s="256" t="s">
        <v>229</v>
      </c>
      <c r="D173" s="256" t="s">
        <v>166</v>
      </c>
      <c r="E173" s="257" t="s">
        <v>991</v>
      </c>
      <c r="F173" s="258" t="s">
        <v>992</v>
      </c>
      <c r="G173" s="259" t="s">
        <v>201</v>
      </c>
      <c r="H173" s="260">
        <v>27.5</v>
      </c>
      <c r="I173" s="261"/>
      <c r="J173" s="262">
        <f>ROUND(I173*H173,2)</f>
        <v>0</v>
      </c>
      <c r="K173" s="263"/>
      <c r="L173" s="264"/>
      <c r="M173" s="265" t="s">
        <v>1</v>
      </c>
      <c r="N173" s="266" t="s">
        <v>40</v>
      </c>
      <c r="O173" s="91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292</v>
      </c>
      <c r="AT173" s="231" t="s">
        <v>166</v>
      </c>
      <c r="AU173" s="231" t="s">
        <v>83</v>
      </c>
      <c r="AY173" s="17" t="s">
        <v>135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83</v>
      </c>
      <c r="BK173" s="232">
        <f>ROUND(I173*H173,2)</f>
        <v>0</v>
      </c>
      <c r="BL173" s="17" t="s">
        <v>220</v>
      </c>
      <c r="BM173" s="231" t="s">
        <v>993</v>
      </c>
    </row>
    <row r="174" s="13" customFormat="1">
      <c r="A174" s="13"/>
      <c r="B174" s="233"/>
      <c r="C174" s="234"/>
      <c r="D174" s="235" t="s">
        <v>142</v>
      </c>
      <c r="E174" s="236" t="s">
        <v>1</v>
      </c>
      <c r="F174" s="237" t="s">
        <v>260</v>
      </c>
      <c r="G174" s="234"/>
      <c r="H174" s="238">
        <v>25</v>
      </c>
      <c r="I174" s="239"/>
      <c r="J174" s="234"/>
      <c r="K174" s="234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142</v>
      </c>
      <c r="AU174" s="244" t="s">
        <v>83</v>
      </c>
      <c r="AV174" s="13" t="s">
        <v>83</v>
      </c>
      <c r="AW174" s="13" t="s">
        <v>31</v>
      </c>
      <c r="AX174" s="13" t="s">
        <v>74</v>
      </c>
      <c r="AY174" s="244" t="s">
        <v>135</v>
      </c>
    </row>
    <row r="175" s="14" customFormat="1">
      <c r="A175" s="14"/>
      <c r="B175" s="245"/>
      <c r="C175" s="246"/>
      <c r="D175" s="235" t="s">
        <v>142</v>
      </c>
      <c r="E175" s="247" t="s">
        <v>1</v>
      </c>
      <c r="F175" s="248" t="s">
        <v>144</v>
      </c>
      <c r="G175" s="246"/>
      <c r="H175" s="249">
        <v>25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5" t="s">
        <v>142</v>
      </c>
      <c r="AU175" s="255" t="s">
        <v>83</v>
      </c>
      <c r="AV175" s="14" t="s">
        <v>89</v>
      </c>
      <c r="AW175" s="14" t="s">
        <v>31</v>
      </c>
      <c r="AX175" s="14" t="s">
        <v>79</v>
      </c>
      <c r="AY175" s="255" t="s">
        <v>135</v>
      </c>
    </row>
    <row r="176" s="13" customFormat="1">
      <c r="A176" s="13"/>
      <c r="B176" s="233"/>
      <c r="C176" s="234"/>
      <c r="D176" s="235" t="s">
        <v>142</v>
      </c>
      <c r="E176" s="234"/>
      <c r="F176" s="237" t="s">
        <v>994</v>
      </c>
      <c r="G176" s="234"/>
      <c r="H176" s="238">
        <v>27.5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142</v>
      </c>
      <c r="AU176" s="244" t="s">
        <v>83</v>
      </c>
      <c r="AV176" s="13" t="s">
        <v>83</v>
      </c>
      <c r="AW176" s="13" t="s">
        <v>4</v>
      </c>
      <c r="AX176" s="13" t="s">
        <v>79</v>
      </c>
      <c r="AY176" s="244" t="s">
        <v>135</v>
      </c>
    </row>
    <row r="177" s="2" customFormat="1" ht="16.5" customHeight="1">
      <c r="A177" s="38"/>
      <c r="B177" s="39"/>
      <c r="C177" s="256" t="s">
        <v>234</v>
      </c>
      <c r="D177" s="256" t="s">
        <v>166</v>
      </c>
      <c r="E177" s="257" t="s">
        <v>995</v>
      </c>
      <c r="F177" s="258" t="s">
        <v>996</v>
      </c>
      <c r="G177" s="259" t="s">
        <v>201</v>
      </c>
      <c r="H177" s="260">
        <v>35</v>
      </c>
      <c r="I177" s="261"/>
      <c r="J177" s="262">
        <f>ROUND(I177*H177,2)</f>
        <v>0</v>
      </c>
      <c r="K177" s="263"/>
      <c r="L177" s="264"/>
      <c r="M177" s="265" t="s">
        <v>1</v>
      </c>
      <c r="N177" s="266" t="s">
        <v>40</v>
      </c>
      <c r="O177" s="91"/>
      <c r="P177" s="229">
        <f>O177*H177</f>
        <v>0</v>
      </c>
      <c r="Q177" s="229">
        <v>1.0000000000000001E-05</v>
      </c>
      <c r="R177" s="229">
        <f>Q177*H177</f>
        <v>0.00035000000000000005</v>
      </c>
      <c r="S177" s="229">
        <v>0</v>
      </c>
      <c r="T177" s="23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1" t="s">
        <v>292</v>
      </c>
      <c r="AT177" s="231" t="s">
        <v>166</v>
      </c>
      <c r="AU177" s="231" t="s">
        <v>83</v>
      </c>
      <c r="AY177" s="17" t="s">
        <v>135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7" t="s">
        <v>83</v>
      </c>
      <c r="BK177" s="232">
        <f>ROUND(I177*H177,2)</f>
        <v>0</v>
      </c>
      <c r="BL177" s="17" t="s">
        <v>220</v>
      </c>
      <c r="BM177" s="231" t="s">
        <v>997</v>
      </c>
    </row>
    <row r="178" s="13" customFormat="1">
      <c r="A178" s="13"/>
      <c r="B178" s="233"/>
      <c r="C178" s="234"/>
      <c r="D178" s="235" t="s">
        <v>142</v>
      </c>
      <c r="E178" s="236" t="s">
        <v>1</v>
      </c>
      <c r="F178" s="237" t="s">
        <v>309</v>
      </c>
      <c r="G178" s="234"/>
      <c r="H178" s="238">
        <v>35</v>
      </c>
      <c r="I178" s="239"/>
      <c r="J178" s="234"/>
      <c r="K178" s="234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142</v>
      </c>
      <c r="AU178" s="244" t="s">
        <v>83</v>
      </c>
      <c r="AV178" s="13" t="s">
        <v>83</v>
      </c>
      <c r="AW178" s="13" t="s">
        <v>31</v>
      </c>
      <c r="AX178" s="13" t="s">
        <v>74</v>
      </c>
      <c r="AY178" s="244" t="s">
        <v>135</v>
      </c>
    </row>
    <row r="179" s="14" customFormat="1">
      <c r="A179" s="14"/>
      <c r="B179" s="245"/>
      <c r="C179" s="246"/>
      <c r="D179" s="235" t="s">
        <v>142</v>
      </c>
      <c r="E179" s="247" t="s">
        <v>1</v>
      </c>
      <c r="F179" s="248" t="s">
        <v>144</v>
      </c>
      <c r="G179" s="246"/>
      <c r="H179" s="249">
        <v>35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5" t="s">
        <v>142</v>
      </c>
      <c r="AU179" s="255" t="s">
        <v>83</v>
      </c>
      <c r="AV179" s="14" t="s">
        <v>89</v>
      </c>
      <c r="AW179" s="14" t="s">
        <v>31</v>
      </c>
      <c r="AX179" s="14" t="s">
        <v>79</v>
      </c>
      <c r="AY179" s="255" t="s">
        <v>135</v>
      </c>
    </row>
    <row r="180" s="2" customFormat="1" ht="37.8" customHeight="1">
      <c r="A180" s="38"/>
      <c r="B180" s="39"/>
      <c r="C180" s="256" t="s">
        <v>239</v>
      </c>
      <c r="D180" s="256" t="s">
        <v>166</v>
      </c>
      <c r="E180" s="257" t="s">
        <v>998</v>
      </c>
      <c r="F180" s="258" t="s">
        <v>999</v>
      </c>
      <c r="G180" s="259" t="s">
        <v>201</v>
      </c>
      <c r="H180" s="260">
        <v>35</v>
      </c>
      <c r="I180" s="261"/>
      <c r="J180" s="262">
        <f>ROUND(I180*H180,2)</f>
        <v>0</v>
      </c>
      <c r="K180" s="263"/>
      <c r="L180" s="264"/>
      <c r="M180" s="265" t="s">
        <v>1</v>
      </c>
      <c r="N180" s="266" t="s">
        <v>40</v>
      </c>
      <c r="O180" s="91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1" t="s">
        <v>292</v>
      </c>
      <c r="AT180" s="231" t="s">
        <v>166</v>
      </c>
      <c r="AU180" s="231" t="s">
        <v>83</v>
      </c>
      <c r="AY180" s="17" t="s">
        <v>135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7" t="s">
        <v>83</v>
      </c>
      <c r="BK180" s="232">
        <f>ROUND(I180*H180,2)</f>
        <v>0</v>
      </c>
      <c r="BL180" s="17" t="s">
        <v>220</v>
      </c>
      <c r="BM180" s="231" t="s">
        <v>1000</v>
      </c>
    </row>
    <row r="181" s="13" customFormat="1">
      <c r="A181" s="13"/>
      <c r="B181" s="233"/>
      <c r="C181" s="234"/>
      <c r="D181" s="235" t="s">
        <v>142</v>
      </c>
      <c r="E181" s="236" t="s">
        <v>1</v>
      </c>
      <c r="F181" s="237" t="s">
        <v>309</v>
      </c>
      <c r="G181" s="234"/>
      <c r="H181" s="238">
        <v>35</v>
      </c>
      <c r="I181" s="239"/>
      <c r="J181" s="234"/>
      <c r="K181" s="234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142</v>
      </c>
      <c r="AU181" s="244" t="s">
        <v>83</v>
      </c>
      <c r="AV181" s="13" t="s">
        <v>83</v>
      </c>
      <c r="AW181" s="13" t="s">
        <v>31</v>
      </c>
      <c r="AX181" s="13" t="s">
        <v>74</v>
      </c>
      <c r="AY181" s="244" t="s">
        <v>135</v>
      </c>
    </row>
    <row r="182" s="14" customFormat="1">
      <c r="A182" s="14"/>
      <c r="B182" s="245"/>
      <c r="C182" s="246"/>
      <c r="D182" s="235" t="s">
        <v>142</v>
      </c>
      <c r="E182" s="247" t="s">
        <v>1</v>
      </c>
      <c r="F182" s="248" t="s">
        <v>144</v>
      </c>
      <c r="G182" s="246"/>
      <c r="H182" s="249">
        <v>35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5" t="s">
        <v>142</v>
      </c>
      <c r="AU182" s="255" t="s">
        <v>83</v>
      </c>
      <c r="AV182" s="14" t="s">
        <v>89</v>
      </c>
      <c r="AW182" s="14" t="s">
        <v>31</v>
      </c>
      <c r="AX182" s="14" t="s">
        <v>79</v>
      </c>
      <c r="AY182" s="255" t="s">
        <v>135</v>
      </c>
    </row>
    <row r="183" s="2" customFormat="1" ht="16.5" customHeight="1">
      <c r="A183" s="38"/>
      <c r="B183" s="39"/>
      <c r="C183" s="219" t="s">
        <v>7</v>
      </c>
      <c r="D183" s="219" t="s">
        <v>137</v>
      </c>
      <c r="E183" s="220" t="s">
        <v>1001</v>
      </c>
      <c r="F183" s="221" t="s">
        <v>1002</v>
      </c>
      <c r="G183" s="222" t="s">
        <v>201</v>
      </c>
      <c r="H183" s="223">
        <v>2</v>
      </c>
      <c r="I183" s="224"/>
      <c r="J183" s="225">
        <f>ROUND(I183*H183,2)</f>
        <v>0</v>
      </c>
      <c r="K183" s="226"/>
      <c r="L183" s="44"/>
      <c r="M183" s="227" t="s">
        <v>1</v>
      </c>
      <c r="N183" s="228" t="s">
        <v>40</v>
      </c>
      <c r="O183" s="91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1" t="s">
        <v>220</v>
      </c>
      <c r="AT183" s="231" t="s">
        <v>137</v>
      </c>
      <c r="AU183" s="231" t="s">
        <v>83</v>
      </c>
      <c r="AY183" s="17" t="s">
        <v>135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7" t="s">
        <v>83</v>
      </c>
      <c r="BK183" s="232">
        <f>ROUND(I183*H183,2)</f>
        <v>0</v>
      </c>
      <c r="BL183" s="17" t="s">
        <v>220</v>
      </c>
      <c r="BM183" s="231" t="s">
        <v>1003</v>
      </c>
    </row>
    <row r="184" s="13" customFormat="1">
      <c r="A184" s="13"/>
      <c r="B184" s="233"/>
      <c r="C184" s="234"/>
      <c r="D184" s="235" t="s">
        <v>142</v>
      </c>
      <c r="E184" s="236" t="s">
        <v>1</v>
      </c>
      <c r="F184" s="237" t="s">
        <v>83</v>
      </c>
      <c r="G184" s="234"/>
      <c r="H184" s="238">
        <v>2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142</v>
      </c>
      <c r="AU184" s="244" t="s">
        <v>83</v>
      </c>
      <c r="AV184" s="13" t="s">
        <v>83</v>
      </c>
      <c r="AW184" s="13" t="s">
        <v>31</v>
      </c>
      <c r="AX184" s="13" t="s">
        <v>74</v>
      </c>
      <c r="AY184" s="244" t="s">
        <v>135</v>
      </c>
    </row>
    <row r="185" s="14" customFormat="1">
      <c r="A185" s="14"/>
      <c r="B185" s="245"/>
      <c r="C185" s="246"/>
      <c r="D185" s="235" t="s">
        <v>142</v>
      </c>
      <c r="E185" s="247" t="s">
        <v>1</v>
      </c>
      <c r="F185" s="248" t="s">
        <v>144</v>
      </c>
      <c r="G185" s="246"/>
      <c r="H185" s="249">
        <v>2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5" t="s">
        <v>142</v>
      </c>
      <c r="AU185" s="255" t="s">
        <v>83</v>
      </c>
      <c r="AV185" s="14" t="s">
        <v>89</v>
      </c>
      <c r="AW185" s="14" t="s">
        <v>31</v>
      </c>
      <c r="AX185" s="14" t="s">
        <v>79</v>
      </c>
      <c r="AY185" s="255" t="s">
        <v>135</v>
      </c>
    </row>
    <row r="186" s="2" customFormat="1" ht="24.15" customHeight="1">
      <c r="A186" s="38"/>
      <c r="B186" s="39"/>
      <c r="C186" s="256" t="s">
        <v>247</v>
      </c>
      <c r="D186" s="256" t="s">
        <v>166</v>
      </c>
      <c r="E186" s="257" t="s">
        <v>1004</v>
      </c>
      <c r="F186" s="258" t="s">
        <v>1005</v>
      </c>
      <c r="G186" s="259" t="s">
        <v>201</v>
      </c>
      <c r="H186" s="260">
        <v>2</v>
      </c>
      <c r="I186" s="261"/>
      <c r="J186" s="262">
        <f>ROUND(I186*H186,2)</f>
        <v>0</v>
      </c>
      <c r="K186" s="263"/>
      <c r="L186" s="264"/>
      <c r="M186" s="265" t="s">
        <v>1</v>
      </c>
      <c r="N186" s="266" t="s">
        <v>40</v>
      </c>
      <c r="O186" s="91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1" t="s">
        <v>292</v>
      </c>
      <c r="AT186" s="231" t="s">
        <v>166</v>
      </c>
      <c r="AU186" s="231" t="s">
        <v>83</v>
      </c>
      <c r="AY186" s="17" t="s">
        <v>135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7" t="s">
        <v>83</v>
      </c>
      <c r="BK186" s="232">
        <f>ROUND(I186*H186,2)</f>
        <v>0</v>
      </c>
      <c r="BL186" s="17" t="s">
        <v>220</v>
      </c>
      <c r="BM186" s="231" t="s">
        <v>1006</v>
      </c>
    </row>
    <row r="187" s="13" customFormat="1">
      <c r="A187" s="13"/>
      <c r="B187" s="233"/>
      <c r="C187" s="234"/>
      <c r="D187" s="235" t="s">
        <v>142</v>
      </c>
      <c r="E187" s="236" t="s">
        <v>1</v>
      </c>
      <c r="F187" s="237" t="s">
        <v>83</v>
      </c>
      <c r="G187" s="234"/>
      <c r="H187" s="238">
        <v>2</v>
      </c>
      <c r="I187" s="239"/>
      <c r="J187" s="234"/>
      <c r="K187" s="234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142</v>
      </c>
      <c r="AU187" s="244" t="s">
        <v>83</v>
      </c>
      <c r="AV187" s="13" t="s">
        <v>83</v>
      </c>
      <c r="AW187" s="13" t="s">
        <v>31</v>
      </c>
      <c r="AX187" s="13" t="s">
        <v>74</v>
      </c>
      <c r="AY187" s="244" t="s">
        <v>135</v>
      </c>
    </row>
    <row r="188" s="14" customFormat="1">
      <c r="A188" s="14"/>
      <c r="B188" s="245"/>
      <c r="C188" s="246"/>
      <c r="D188" s="235" t="s">
        <v>142</v>
      </c>
      <c r="E188" s="247" t="s">
        <v>1</v>
      </c>
      <c r="F188" s="248" t="s">
        <v>144</v>
      </c>
      <c r="G188" s="246"/>
      <c r="H188" s="249">
        <v>2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142</v>
      </c>
      <c r="AU188" s="255" t="s">
        <v>83</v>
      </c>
      <c r="AV188" s="14" t="s">
        <v>89</v>
      </c>
      <c r="AW188" s="14" t="s">
        <v>31</v>
      </c>
      <c r="AX188" s="14" t="s">
        <v>79</v>
      </c>
      <c r="AY188" s="255" t="s">
        <v>135</v>
      </c>
    </row>
    <row r="189" s="2" customFormat="1" ht="24.15" customHeight="1">
      <c r="A189" s="38"/>
      <c r="B189" s="39"/>
      <c r="C189" s="256" t="s">
        <v>251</v>
      </c>
      <c r="D189" s="256" t="s">
        <v>166</v>
      </c>
      <c r="E189" s="257" t="s">
        <v>1007</v>
      </c>
      <c r="F189" s="258" t="s">
        <v>1008</v>
      </c>
      <c r="G189" s="259" t="s">
        <v>201</v>
      </c>
      <c r="H189" s="260">
        <v>2</v>
      </c>
      <c r="I189" s="261"/>
      <c r="J189" s="262">
        <f>ROUND(I189*H189,2)</f>
        <v>0</v>
      </c>
      <c r="K189" s="263"/>
      <c r="L189" s="264"/>
      <c r="M189" s="265" t="s">
        <v>1</v>
      </c>
      <c r="N189" s="266" t="s">
        <v>40</v>
      </c>
      <c r="O189" s="91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1" t="s">
        <v>292</v>
      </c>
      <c r="AT189" s="231" t="s">
        <v>166</v>
      </c>
      <c r="AU189" s="231" t="s">
        <v>83</v>
      </c>
      <c r="AY189" s="17" t="s">
        <v>135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7" t="s">
        <v>83</v>
      </c>
      <c r="BK189" s="232">
        <f>ROUND(I189*H189,2)</f>
        <v>0</v>
      </c>
      <c r="BL189" s="17" t="s">
        <v>220</v>
      </c>
      <c r="BM189" s="231" t="s">
        <v>1009</v>
      </c>
    </row>
    <row r="190" s="13" customFormat="1">
      <c r="A190" s="13"/>
      <c r="B190" s="233"/>
      <c r="C190" s="234"/>
      <c r="D190" s="235" t="s">
        <v>142</v>
      </c>
      <c r="E190" s="236" t="s">
        <v>1</v>
      </c>
      <c r="F190" s="237" t="s">
        <v>83</v>
      </c>
      <c r="G190" s="234"/>
      <c r="H190" s="238">
        <v>2</v>
      </c>
      <c r="I190" s="239"/>
      <c r="J190" s="234"/>
      <c r="K190" s="234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142</v>
      </c>
      <c r="AU190" s="244" t="s">
        <v>83</v>
      </c>
      <c r="AV190" s="13" t="s">
        <v>83</v>
      </c>
      <c r="AW190" s="13" t="s">
        <v>31</v>
      </c>
      <c r="AX190" s="13" t="s">
        <v>74</v>
      </c>
      <c r="AY190" s="244" t="s">
        <v>135</v>
      </c>
    </row>
    <row r="191" s="14" customFormat="1">
      <c r="A191" s="14"/>
      <c r="B191" s="245"/>
      <c r="C191" s="246"/>
      <c r="D191" s="235" t="s">
        <v>142</v>
      </c>
      <c r="E191" s="247" t="s">
        <v>1</v>
      </c>
      <c r="F191" s="248" t="s">
        <v>144</v>
      </c>
      <c r="G191" s="246"/>
      <c r="H191" s="249">
        <v>2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5" t="s">
        <v>142</v>
      </c>
      <c r="AU191" s="255" t="s">
        <v>83</v>
      </c>
      <c r="AV191" s="14" t="s">
        <v>89</v>
      </c>
      <c r="AW191" s="14" t="s">
        <v>31</v>
      </c>
      <c r="AX191" s="14" t="s">
        <v>79</v>
      </c>
      <c r="AY191" s="255" t="s">
        <v>135</v>
      </c>
    </row>
    <row r="192" s="2" customFormat="1" ht="16.5" customHeight="1">
      <c r="A192" s="38"/>
      <c r="B192" s="39"/>
      <c r="C192" s="219" t="s">
        <v>255</v>
      </c>
      <c r="D192" s="219" t="s">
        <v>137</v>
      </c>
      <c r="E192" s="220" t="s">
        <v>1010</v>
      </c>
      <c r="F192" s="221" t="s">
        <v>1011</v>
      </c>
      <c r="G192" s="222" t="s">
        <v>201</v>
      </c>
      <c r="H192" s="223">
        <v>6</v>
      </c>
      <c r="I192" s="224"/>
      <c r="J192" s="225">
        <f>ROUND(I192*H192,2)</f>
        <v>0</v>
      </c>
      <c r="K192" s="226"/>
      <c r="L192" s="44"/>
      <c r="M192" s="227" t="s">
        <v>1</v>
      </c>
      <c r="N192" s="228" t="s">
        <v>40</v>
      </c>
      <c r="O192" s="91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1" t="s">
        <v>220</v>
      </c>
      <c r="AT192" s="231" t="s">
        <v>137</v>
      </c>
      <c r="AU192" s="231" t="s">
        <v>83</v>
      </c>
      <c r="AY192" s="17" t="s">
        <v>135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7" t="s">
        <v>83</v>
      </c>
      <c r="BK192" s="232">
        <f>ROUND(I192*H192,2)</f>
        <v>0</v>
      </c>
      <c r="BL192" s="17" t="s">
        <v>220</v>
      </c>
      <c r="BM192" s="231" t="s">
        <v>1012</v>
      </c>
    </row>
    <row r="193" s="13" customFormat="1">
      <c r="A193" s="13"/>
      <c r="B193" s="233"/>
      <c r="C193" s="234"/>
      <c r="D193" s="235" t="s">
        <v>142</v>
      </c>
      <c r="E193" s="236" t="s">
        <v>1</v>
      </c>
      <c r="F193" s="237" t="s">
        <v>95</v>
      </c>
      <c r="G193" s="234"/>
      <c r="H193" s="238">
        <v>6</v>
      </c>
      <c r="I193" s="239"/>
      <c r="J193" s="234"/>
      <c r="K193" s="234"/>
      <c r="L193" s="240"/>
      <c r="M193" s="241"/>
      <c r="N193" s="242"/>
      <c r="O193" s="242"/>
      <c r="P193" s="242"/>
      <c r="Q193" s="242"/>
      <c r="R193" s="242"/>
      <c r="S193" s="242"/>
      <c r="T193" s="24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4" t="s">
        <v>142</v>
      </c>
      <c r="AU193" s="244" t="s">
        <v>83</v>
      </c>
      <c r="AV193" s="13" t="s">
        <v>83</v>
      </c>
      <c r="AW193" s="13" t="s">
        <v>31</v>
      </c>
      <c r="AX193" s="13" t="s">
        <v>74</v>
      </c>
      <c r="AY193" s="244" t="s">
        <v>135</v>
      </c>
    </row>
    <row r="194" s="14" customFormat="1">
      <c r="A194" s="14"/>
      <c r="B194" s="245"/>
      <c r="C194" s="246"/>
      <c r="D194" s="235" t="s">
        <v>142</v>
      </c>
      <c r="E194" s="247" t="s">
        <v>1</v>
      </c>
      <c r="F194" s="248" t="s">
        <v>144</v>
      </c>
      <c r="G194" s="246"/>
      <c r="H194" s="249">
        <v>6</v>
      </c>
      <c r="I194" s="250"/>
      <c r="J194" s="246"/>
      <c r="K194" s="246"/>
      <c r="L194" s="251"/>
      <c r="M194" s="252"/>
      <c r="N194" s="253"/>
      <c r="O194" s="253"/>
      <c r="P194" s="253"/>
      <c r="Q194" s="253"/>
      <c r="R194" s="253"/>
      <c r="S194" s="253"/>
      <c r="T194" s="25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5" t="s">
        <v>142</v>
      </c>
      <c r="AU194" s="255" t="s">
        <v>83</v>
      </c>
      <c r="AV194" s="14" t="s">
        <v>89</v>
      </c>
      <c r="AW194" s="14" t="s">
        <v>31</v>
      </c>
      <c r="AX194" s="14" t="s">
        <v>79</v>
      </c>
      <c r="AY194" s="255" t="s">
        <v>135</v>
      </c>
    </row>
    <row r="195" s="2" customFormat="1" ht="24.15" customHeight="1">
      <c r="A195" s="38"/>
      <c r="B195" s="39"/>
      <c r="C195" s="256" t="s">
        <v>260</v>
      </c>
      <c r="D195" s="256" t="s">
        <v>166</v>
      </c>
      <c r="E195" s="257" t="s">
        <v>1013</v>
      </c>
      <c r="F195" s="258" t="s">
        <v>1014</v>
      </c>
      <c r="G195" s="259" t="s">
        <v>201</v>
      </c>
      <c r="H195" s="260">
        <v>6</v>
      </c>
      <c r="I195" s="261"/>
      <c r="J195" s="262">
        <f>ROUND(I195*H195,2)</f>
        <v>0</v>
      </c>
      <c r="K195" s="263"/>
      <c r="L195" s="264"/>
      <c r="M195" s="265" t="s">
        <v>1</v>
      </c>
      <c r="N195" s="266" t="s">
        <v>40</v>
      </c>
      <c r="O195" s="91"/>
      <c r="P195" s="229">
        <f>O195*H195</f>
        <v>0</v>
      </c>
      <c r="Q195" s="229">
        <v>0</v>
      </c>
      <c r="R195" s="229">
        <f>Q195*H195</f>
        <v>0</v>
      </c>
      <c r="S195" s="229">
        <v>0</v>
      </c>
      <c r="T195" s="23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1" t="s">
        <v>292</v>
      </c>
      <c r="AT195" s="231" t="s">
        <v>166</v>
      </c>
      <c r="AU195" s="231" t="s">
        <v>83</v>
      </c>
      <c r="AY195" s="17" t="s">
        <v>135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7" t="s">
        <v>83</v>
      </c>
      <c r="BK195" s="232">
        <f>ROUND(I195*H195,2)</f>
        <v>0</v>
      </c>
      <c r="BL195" s="17" t="s">
        <v>220</v>
      </c>
      <c r="BM195" s="231" t="s">
        <v>1015</v>
      </c>
    </row>
    <row r="196" s="2" customFormat="1" ht="16.5" customHeight="1">
      <c r="A196" s="38"/>
      <c r="B196" s="39"/>
      <c r="C196" s="219" t="s">
        <v>265</v>
      </c>
      <c r="D196" s="219" t="s">
        <v>137</v>
      </c>
      <c r="E196" s="220" t="s">
        <v>1016</v>
      </c>
      <c r="F196" s="221" t="s">
        <v>1017</v>
      </c>
      <c r="G196" s="222" t="s">
        <v>201</v>
      </c>
      <c r="H196" s="223">
        <v>5</v>
      </c>
      <c r="I196" s="224"/>
      <c r="J196" s="225">
        <f>ROUND(I196*H196,2)</f>
        <v>0</v>
      </c>
      <c r="K196" s="226"/>
      <c r="L196" s="44"/>
      <c r="M196" s="227" t="s">
        <v>1</v>
      </c>
      <c r="N196" s="228" t="s">
        <v>40</v>
      </c>
      <c r="O196" s="91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1" t="s">
        <v>220</v>
      </c>
      <c r="AT196" s="231" t="s">
        <v>137</v>
      </c>
      <c r="AU196" s="231" t="s">
        <v>83</v>
      </c>
      <c r="AY196" s="17" t="s">
        <v>135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7" t="s">
        <v>83</v>
      </c>
      <c r="BK196" s="232">
        <f>ROUND(I196*H196,2)</f>
        <v>0</v>
      </c>
      <c r="BL196" s="17" t="s">
        <v>220</v>
      </c>
      <c r="BM196" s="231" t="s">
        <v>1018</v>
      </c>
    </row>
    <row r="197" s="13" customFormat="1">
      <c r="A197" s="13"/>
      <c r="B197" s="233"/>
      <c r="C197" s="234"/>
      <c r="D197" s="235" t="s">
        <v>142</v>
      </c>
      <c r="E197" s="236" t="s">
        <v>1</v>
      </c>
      <c r="F197" s="237" t="s">
        <v>92</v>
      </c>
      <c r="G197" s="234"/>
      <c r="H197" s="238">
        <v>5</v>
      </c>
      <c r="I197" s="239"/>
      <c r="J197" s="234"/>
      <c r="K197" s="234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142</v>
      </c>
      <c r="AU197" s="244" t="s">
        <v>83</v>
      </c>
      <c r="AV197" s="13" t="s">
        <v>83</v>
      </c>
      <c r="AW197" s="13" t="s">
        <v>31</v>
      </c>
      <c r="AX197" s="13" t="s">
        <v>74</v>
      </c>
      <c r="AY197" s="244" t="s">
        <v>135</v>
      </c>
    </row>
    <row r="198" s="14" customFormat="1">
      <c r="A198" s="14"/>
      <c r="B198" s="245"/>
      <c r="C198" s="246"/>
      <c r="D198" s="235" t="s">
        <v>142</v>
      </c>
      <c r="E198" s="247" t="s">
        <v>1</v>
      </c>
      <c r="F198" s="248" t="s">
        <v>144</v>
      </c>
      <c r="G198" s="246"/>
      <c r="H198" s="249">
        <v>5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5" t="s">
        <v>142</v>
      </c>
      <c r="AU198" s="255" t="s">
        <v>83</v>
      </c>
      <c r="AV198" s="14" t="s">
        <v>89</v>
      </c>
      <c r="AW198" s="14" t="s">
        <v>31</v>
      </c>
      <c r="AX198" s="14" t="s">
        <v>79</v>
      </c>
      <c r="AY198" s="255" t="s">
        <v>135</v>
      </c>
    </row>
    <row r="199" s="2" customFormat="1" ht="24.15" customHeight="1">
      <c r="A199" s="38"/>
      <c r="B199" s="39"/>
      <c r="C199" s="256" t="s">
        <v>233</v>
      </c>
      <c r="D199" s="256" t="s">
        <v>166</v>
      </c>
      <c r="E199" s="257" t="s">
        <v>1019</v>
      </c>
      <c r="F199" s="258" t="s">
        <v>1020</v>
      </c>
      <c r="G199" s="259" t="s">
        <v>201</v>
      </c>
      <c r="H199" s="260">
        <v>5</v>
      </c>
      <c r="I199" s="261"/>
      <c r="J199" s="262">
        <f>ROUND(I199*H199,2)</f>
        <v>0</v>
      </c>
      <c r="K199" s="263"/>
      <c r="L199" s="264"/>
      <c r="M199" s="265" t="s">
        <v>1</v>
      </c>
      <c r="N199" s="266" t="s">
        <v>40</v>
      </c>
      <c r="O199" s="91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1" t="s">
        <v>292</v>
      </c>
      <c r="AT199" s="231" t="s">
        <v>166</v>
      </c>
      <c r="AU199" s="231" t="s">
        <v>83</v>
      </c>
      <c r="AY199" s="17" t="s">
        <v>135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7" t="s">
        <v>83</v>
      </c>
      <c r="BK199" s="232">
        <f>ROUND(I199*H199,2)</f>
        <v>0</v>
      </c>
      <c r="BL199" s="17" t="s">
        <v>220</v>
      </c>
      <c r="BM199" s="231" t="s">
        <v>1021</v>
      </c>
    </row>
    <row r="200" s="13" customFormat="1">
      <c r="A200" s="13"/>
      <c r="B200" s="233"/>
      <c r="C200" s="234"/>
      <c r="D200" s="235" t="s">
        <v>142</v>
      </c>
      <c r="E200" s="236" t="s">
        <v>1</v>
      </c>
      <c r="F200" s="237" t="s">
        <v>92</v>
      </c>
      <c r="G200" s="234"/>
      <c r="H200" s="238">
        <v>5</v>
      </c>
      <c r="I200" s="239"/>
      <c r="J200" s="234"/>
      <c r="K200" s="234"/>
      <c r="L200" s="240"/>
      <c r="M200" s="241"/>
      <c r="N200" s="242"/>
      <c r="O200" s="242"/>
      <c r="P200" s="242"/>
      <c r="Q200" s="242"/>
      <c r="R200" s="242"/>
      <c r="S200" s="242"/>
      <c r="T200" s="24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4" t="s">
        <v>142</v>
      </c>
      <c r="AU200" s="244" t="s">
        <v>83</v>
      </c>
      <c r="AV200" s="13" t="s">
        <v>83</v>
      </c>
      <c r="AW200" s="13" t="s">
        <v>31</v>
      </c>
      <c r="AX200" s="13" t="s">
        <v>74</v>
      </c>
      <c r="AY200" s="244" t="s">
        <v>135</v>
      </c>
    </row>
    <row r="201" s="14" customFormat="1">
      <c r="A201" s="14"/>
      <c r="B201" s="245"/>
      <c r="C201" s="246"/>
      <c r="D201" s="235" t="s">
        <v>142</v>
      </c>
      <c r="E201" s="247" t="s">
        <v>1</v>
      </c>
      <c r="F201" s="248" t="s">
        <v>144</v>
      </c>
      <c r="G201" s="246"/>
      <c r="H201" s="249">
        <v>5</v>
      </c>
      <c r="I201" s="250"/>
      <c r="J201" s="246"/>
      <c r="K201" s="246"/>
      <c r="L201" s="251"/>
      <c r="M201" s="252"/>
      <c r="N201" s="253"/>
      <c r="O201" s="253"/>
      <c r="P201" s="253"/>
      <c r="Q201" s="253"/>
      <c r="R201" s="253"/>
      <c r="S201" s="253"/>
      <c r="T201" s="25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5" t="s">
        <v>142</v>
      </c>
      <c r="AU201" s="255" t="s">
        <v>83</v>
      </c>
      <c r="AV201" s="14" t="s">
        <v>89</v>
      </c>
      <c r="AW201" s="14" t="s">
        <v>31</v>
      </c>
      <c r="AX201" s="14" t="s">
        <v>79</v>
      </c>
      <c r="AY201" s="255" t="s">
        <v>135</v>
      </c>
    </row>
    <row r="202" s="2" customFormat="1" ht="21.75" customHeight="1">
      <c r="A202" s="38"/>
      <c r="B202" s="39"/>
      <c r="C202" s="219" t="s">
        <v>272</v>
      </c>
      <c r="D202" s="219" t="s">
        <v>137</v>
      </c>
      <c r="E202" s="220" t="s">
        <v>1022</v>
      </c>
      <c r="F202" s="221" t="s">
        <v>1023</v>
      </c>
      <c r="G202" s="222" t="s">
        <v>201</v>
      </c>
      <c r="H202" s="223">
        <v>1</v>
      </c>
      <c r="I202" s="224"/>
      <c r="J202" s="225">
        <f>ROUND(I202*H202,2)</f>
        <v>0</v>
      </c>
      <c r="K202" s="226"/>
      <c r="L202" s="44"/>
      <c r="M202" s="227" t="s">
        <v>1</v>
      </c>
      <c r="N202" s="228" t="s">
        <v>40</v>
      </c>
      <c r="O202" s="91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1" t="s">
        <v>220</v>
      </c>
      <c r="AT202" s="231" t="s">
        <v>137</v>
      </c>
      <c r="AU202" s="231" t="s">
        <v>83</v>
      </c>
      <c r="AY202" s="17" t="s">
        <v>135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7" t="s">
        <v>83</v>
      </c>
      <c r="BK202" s="232">
        <f>ROUND(I202*H202,2)</f>
        <v>0</v>
      </c>
      <c r="BL202" s="17" t="s">
        <v>220</v>
      </c>
      <c r="BM202" s="231" t="s">
        <v>1024</v>
      </c>
    </row>
    <row r="203" s="13" customFormat="1">
      <c r="A203" s="13"/>
      <c r="B203" s="233"/>
      <c r="C203" s="234"/>
      <c r="D203" s="235" t="s">
        <v>142</v>
      </c>
      <c r="E203" s="236" t="s">
        <v>1</v>
      </c>
      <c r="F203" s="237" t="s">
        <v>79</v>
      </c>
      <c r="G203" s="234"/>
      <c r="H203" s="238">
        <v>1</v>
      </c>
      <c r="I203" s="239"/>
      <c r="J203" s="234"/>
      <c r="K203" s="234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142</v>
      </c>
      <c r="AU203" s="244" t="s">
        <v>83</v>
      </c>
      <c r="AV203" s="13" t="s">
        <v>83</v>
      </c>
      <c r="AW203" s="13" t="s">
        <v>31</v>
      </c>
      <c r="AX203" s="13" t="s">
        <v>74</v>
      </c>
      <c r="AY203" s="244" t="s">
        <v>135</v>
      </c>
    </row>
    <row r="204" s="14" customFormat="1">
      <c r="A204" s="14"/>
      <c r="B204" s="245"/>
      <c r="C204" s="246"/>
      <c r="D204" s="235" t="s">
        <v>142</v>
      </c>
      <c r="E204" s="247" t="s">
        <v>1</v>
      </c>
      <c r="F204" s="248" t="s">
        <v>144</v>
      </c>
      <c r="G204" s="246"/>
      <c r="H204" s="249">
        <v>1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5" t="s">
        <v>142</v>
      </c>
      <c r="AU204" s="255" t="s">
        <v>83</v>
      </c>
      <c r="AV204" s="14" t="s">
        <v>89</v>
      </c>
      <c r="AW204" s="14" t="s">
        <v>31</v>
      </c>
      <c r="AX204" s="14" t="s">
        <v>79</v>
      </c>
      <c r="AY204" s="255" t="s">
        <v>135</v>
      </c>
    </row>
    <row r="205" s="2" customFormat="1" ht="16.5" customHeight="1">
      <c r="A205" s="38"/>
      <c r="B205" s="39"/>
      <c r="C205" s="256" t="s">
        <v>277</v>
      </c>
      <c r="D205" s="256" t="s">
        <v>166</v>
      </c>
      <c r="E205" s="257" t="s">
        <v>1025</v>
      </c>
      <c r="F205" s="258" t="s">
        <v>1026</v>
      </c>
      <c r="G205" s="259" t="s">
        <v>201</v>
      </c>
      <c r="H205" s="260">
        <v>1</v>
      </c>
      <c r="I205" s="261"/>
      <c r="J205" s="262">
        <f>ROUND(I205*H205,2)</f>
        <v>0</v>
      </c>
      <c r="K205" s="263"/>
      <c r="L205" s="264"/>
      <c r="M205" s="265" t="s">
        <v>1</v>
      </c>
      <c r="N205" s="266" t="s">
        <v>40</v>
      </c>
      <c r="O205" s="91"/>
      <c r="P205" s="229">
        <f>O205*H205</f>
        <v>0</v>
      </c>
      <c r="Q205" s="229">
        <v>0.00011</v>
      </c>
      <c r="R205" s="229">
        <f>Q205*H205</f>
        <v>0.00011</v>
      </c>
      <c r="S205" s="229">
        <v>0</v>
      </c>
      <c r="T205" s="23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1" t="s">
        <v>292</v>
      </c>
      <c r="AT205" s="231" t="s">
        <v>166</v>
      </c>
      <c r="AU205" s="231" t="s">
        <v>83</v>
      </c>
      <c r="AY205" s="17" t="s">
        <v>135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7" t="s">
        <v>83</v>
      </c>
      <c r="BK205" s="232">
        <f>ROUND(I205*H205,2)</f>
        <v>0</v>
      </c>
      <c r="BL205" s="17" t="s">
        <v>220</v>
      </c>
      <c r="BM205" s="231" t="s">
        <v>1027</v>
      </c>
    </row>
    <row r="206" s="13" customFormat="1">
      <c r="A206" s="13"/>
      <c r="B206" s="233"/>
      <c r="C206" s="234"/>
      <c r="D206" s="235" t="s">
        <v>142</v>
      </c>
      <c r="E206" s="236" t="s">
        <v>1</v>
      </c>
      <c r="F206" s="237" t="s">
        <v>79</v>
      </c>
      <c r="G206" s="234"/>
      <c r="H206" s="238">
        <v>1</v>
      </c>
      <c r="I206" s="239"/>
      <c r="J206" s="234"/>
      <c r="K206" s="234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142</v>
      </c>
      <c r="AU206" s="244" t="s">
        <v>83</v>
      </c>
      <c r="AV206" s="13" t="s">
        <v>83</v>
      </c>
      <c r="AW206" s="13" t="s">
        <v>31</v>
      </c>
      <c r="AX206" s="13" t="s">
        <v>74</v>
      </c>
      <c r="AY206" s="244" t="s">
        <v>135</v>
      </c>
    </row>
    <row r="207" s="14" customFormat="1">
      <c r="A207" s="14"/>
      <c r="B207" s="245"/>
      <c r="C207" s="246"/>
      <c r="D207" s="235" t="s">
        <v>142</v>
      </c>
      <c r="E207" s="247" t="s">
        <v>1</v>
      </c>
      <c r="F207" s="248" t="s">
        <v>144</v>
      </c>
      <c r="G207" s="246"/>
      <c r="H207" s="249">
        <v>1</v>
      </c>
      <c r="I207" s="250"/>
      <c r="J207" s="246"/>
      <c r="K207" s="246"/>
      <c r="L207" s="251"/>
      <c r="M207" s="252"/>
      <c r="N207" s="253"/>
      <c r="O207" s="253"/>
      <c r="P207" s="253"/>
      <c r="Q207" s="253"/>
      <c r="R207" s="253"/>
      <c r="S207" s="253"/>
      <c r="T207" s="25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5" t="s">
        <v>142</v>
      </c>
      <c r="AU207" s="255" t="s">
        <v>83</v>
      </c>
      <c r="AV207" s="14" t="s">
        <v>89</v>
      </c>
      <c r="AW207" s="14" t="s">
        <v>31</v>
      </c>
      <c r="AX207" s="14" t="s">
        <v>79</v>
      </c>
      <c r="AY207" s="255" t="s">
        <v>135</v>
      </c>
    </row>
    <row r="208" s="2" customFormat="1" ht="16.5" customHeight="1">
      <c r="A208" s="38"/>
      <c r="B208" s="39"/>
      <c r="C208" s="219" t="s">
        <v>246</v>
      </c>
      <c r="D208" s="219" t="s">
        <v>137</v>
      </c>
      <c r="E208" s="220" t="s">
        <v>1028</v>
      </c>
      <c r="F208" s="221" t="s">
        <v>1029</v>
      </c>
      <c r="G208" s="222" t="s">
        <v>153</v>
      </c>
      <c r="H208" s="223">
        <v>55</v>
      </c>
      <c r="I208" s="224"/>
      <c r="J208" s="225">
        <f>ROUND(I208*H208,2)</f>
        <v>0</v>
      </c>
      <c r="K208" s="226"/>
      <c r="L208" s="44"/>
      <c r="M208" s="227" t="s">
        <v>1</v>
      </c>
      <c r="N208" s="228" t="s">
        <v>40</v>
      </c>
      <c r="O208" s="91"/>
      <c r="P208" s="229">
        <f>O208*H208</f>
        <v>0</v>
      </c>
      <c r="Q208" s="229">
        <v>0</v>
      </c>
      <c r="R208" s="229">
        <f>Q208*H208</f>
        <v>0</v>
      </c>
      <c r="S208" s="229">
        <v>0</v>
      </c>
      <c r="T208" s="23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1" t="s">
        <v>220</v>
      </c>
      <c r="AT208" s="231" t="s">
        <v>137</v>
      </c>
      <c r="AU208" s="231" t="s">
        <v>83</v>
      </c>
      <c r="AY208" s="17" t="s">
        <v>135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7" t="s">
        <v>83</v>
      </c>
      <c r="BK208" s="232">
        <f>ROUND(I208*H208,2)</f>
        <v>0</v>
      </c>
      <c r="BL208" s="17" t="s">
        <v>220</v>
      </c>
      <c r="BM208" s="231" t="s">
        <v>1030</v>
      </c>
    </row>
    <row r="209" s="13" customFormat="1">
      <c r="A209" s="13"/>
      <c r="B209" s="233"/>
      <c r="C209" s="234"/>
      <c r="D209" s="235" t="s">
        <v>142</v>
      </c>
      <c r="E209" s="236" t="s">
        <v>1</v>
      </c>
      <c r="F209" s="237" t="s">
        <v>404</v>
      </c>
      <c r="G209" s="234"/>
      <c r="H209" s="238">
        <v>55</v>
      </c>
      <c r="I209" s="239"/>
      <c r="J209" s="234"/>
      <c r="K209" s="234"/>
      <c r="L209" s="240"/>
      <c r="M209" s="241"/>
      <c r="N209" s="242"/>
      <c r="O209" s="242"/>
      <c r="P209" s="242"/>
      <c r="Q209" s="242"/>
      <c r="R209" s="242"/>
      <c r="S209" s="242"/>
      <c r="T209" s="24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4" t="s">
        <v>142</v>
      </c>
      <c r="AU209" s="244" t="s">
        <v>83</v>
      </c>
      <c r="AV209" s="13" t="s">
        <v>83</v>
      </c>
      <c r="AW209" s="13" t="s">
        <v>31</v>
      </c>
      <c r="AX209" s="13" t="s">
        <v>74</v>
      </c>
      <c r="AY209" s="244" t="s">
        <v>135</v>
      </c>
    </row>
    <row r="210" s="14" customFormat="1">
      <c r="A210" s="14"/>
      <c r="B210" s="245"/>
      <c r="C210" s="246"/>
      <c r="D210" s="235" t="s">
        <v>142</v>
      </c>
      <c r="E210" s="247" t="s">
        <v>1</v>
      </c>
      <c r="F210" s="248" t="s">
        <v>144</v>
      </c>
      <c r="G210" s="246"/>
      <c r="H210" s="249">
        <v>55</v>
      </c>
      <c r="I210" s="250"/>
      <c r="J210" s="246"/>
      <c r="K210" s="246"/>
      <c r="L210" s="251"/>
      <c r="M210" s="252"/>
      <c r="N210" s="253"/>
      <c r="O210" s="253"/>
      <c r="P210" s="253"/>
      <c r="Q210" s="253"/>
      <c r="R210" s="253"/>
      <c r="S210" s="253"/>
      <c r="T210" s="25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5" t="s">
        <v>142</v>
      </c>
      <c r="AU210" s="255" t="s">
        <v>83</v>
      </c>
      <c r="AV210" s="14" t="s">
        <v>89</v>
      </c>
      <c r="AW210" s="14" t="s">
        <v>31</v>
      </c>
      <c r="AX210" s="14" t="s">
        <v>79</v>
      </c>
      <c r="AY210" s="255" t="s">
        <v>135</v>
      </c>
    </row>
    <row r="211" s="2" customFormat="1" ht="16.5" customHeight="1">
      <c r="A211" s="38"/>
      <c r="B211" s="39"/>
      <c r="C211" s="256" t="s">
        <v>287</v>
      </c>
      <c r="D211" s="256" t="s">
        <v>166</v>
      </c>
      <c r="E211" s="257" t="s">
        <v>1031</v>
      </c>
      <c r="F211" s="258" t="s">
        <v>1032</v>
      </c>
      <c r="G211" s="259" t="s">
        <v>153</v>
      </c>
      <c r="H211" s="260">
        <v>66</v>
      </c>
      <c r="I211" s="261"/>
      <c r="J211" s="262">
        <f>ROUND(I211*H211,2)</f>
        <v>0</v>
      </c>
      <c r="K211" s="263"/>
      <c r="L211" s="264"/>
      <c r="M211" s="265" t="s">
        <v>1</v>
      </c>
      <c r="N211" s="266" t="s">
        <v>40</v>
      </c>
      <c r="O211" s="91"/>
      <c r="P211" s="229">
        <f>O211*H211</f>
        <v>0</v>
      </c>
      <c r="Q211" s="229">
        <v>4.0000000000000003E-05</v>
      </c>
      <c r="R211" s="229">
        <f>Q211*H211</f>
        <v>0.0026400000000000004</v>
      </c>
      <c r="S211" s="229">
        <v>0</v>
      </c>
      <c r="T211" s="230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1" t="s">
        <v>292</v>
      </c>
      <c r="AT211" s="231" t="s">
        <v>166</v>
      </c>
      <c r="AU211" s="231" t="s">
        <v>83</v>
      </c>
      <c r="AY211" s="17" t="s">
        <v>135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7" t="s">
        <v>83</v>
      </c>
      <c r="BK211" s="232">
        <f>ROUND(I211*H211,2)</f>
        <v>0</v>
      </c>
      <c r="BL211" s="17" t="s">
        <v>220</v>
      </c>
      <c r="BM211" s="231" t="s">
        <v>1033</v>
      </c>
    </row>
    <row r="212" s="13" customFormat="1">
      <c r="A212" s="13"/>
      <c r="B212" s="233"/>
      <c r="C212" s="234"/>
      <c r="D212" s="235" t="s">
        <v>142</v>
      </c>
      <c r="E212" s="236" t="s">
        <v>1</v>
      </c>
      <c r="F212" s="237" t="s">
        <v>404</v>
      </c>
      <c r="G212" s="234"/>
      <c r="H212" s="238">
        <v>55</v>
      </c>
      <c r="I212" s="239"/>
      <c r="J212" s="234"/>
      <c r="K212" s="234"/>
      <c r="L212" s="240"/>
      <c r="M212" s="241"/>
      <c r="N212" s="242"/>
      <c r="O212" s="242"/>
      <c r="P212" s="242"/>
      <c r="Q212" s="242"/>
      <c r="R212" s="242"/>
      <c r="S212" s="242"/>
      <c r="T212" s="24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4" t="s">
        <v>142</v>
      </c>
      <c r="AU212" s="244" t="s">
        <v>83</v>
      </c>
      <c r="AV212" s="13" t="s">
        <v>83</v>
      </c>
      <c r="AW212" s="13" t="s">
        <v>31</v>
      </c>
      <c r="AX212" s="13" t="s">
        <v>74</v>
      </c>
      <c r="AY212" s="244" t="s">
        <v>135</v>
      </c>
    </row>
    <row r="213" s="14" customFormat="1">
      <c r="A213" s="14"/>
      <c r="B213" s="245"/>
      <c r="C213" s="246"/>
      <c r="D213" s="235" t="s">
        <v>142</v>
      </c>
      <c r="E213" s="247" t="s">
        <v>1</v>
      </c>
      <c r="F213" s="248" t="s">
        <v>144</v>
      </c>
      <c r="G213" s="246"/>
      <c r="H213" s="249">
        <v>55</v>
      </c>
      <c r="I213" s="250"/>
      <c r="J213" s="246"/>
      <c r="K213" s="246"/>
      <c r="L213" s="251"/>
      <c r="M213" s="252"/>
      <c r="N213" s="253"/>
      <c r="O213" s="253"/>
      <c r="P213" s="253"/>
      <c r="Q213" s="253"/>
      <c r="R213" s="253"/>
      <c r="S213" s="253"/>
      <c r="T213" s="25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5" t="s">
        <v>142</v>
      </c>
      <c r="AU213" s="255" t="s">
        <v>83</v>
      </c>
      <c r="AV213" s="14" t="s">
        <v>89</v>
      </c>
      <c r="AW213" s="14" t="s">
        <v>31</v>
      </c>
      <c r="AX213" s="14" t="s">
        <v>79</v>
      </c>
      <c r="AY213" s="255" t="s">
        <v>135</v>
      </c>
    </row>
    <row r="214" s="13" customFormat="1">
      <c r="A214" s="13"/>
      <c r="B214" s="233"/>
      <c r="C214" s="234"/>
      <c r="D214" s="235" t="s">
        <v>142</v>
      </c>
      <c r="E214" s="234"/>
      <c r="F214" s="237" t="s">
        <v>1034</v>
      </c>
      <c r="G214" s="234"/>
      <c r="H214" s="238">
        <v>66</v>
      </c>
      <c r="I214" s="239"/>
      <c r="J214" s="234"/>
      <c r="K214" s="234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142</v>
      </c>
      <c r="AU214" s="244" t="s">
        <v>83</v>
      </c>
      <c r="AV214" s="13" t="s">
        <v>83</v>
      </c>
      <c r="AW214" s="13" t="s">
        <v>4</v>
      </c>
      <c r="AX214" s="13" t="s">
        <v>79</v>
      </c>
      <c r="AY214" s="244" t="s">
        <v>135</v>
      </c>
    </row>
    <row r="215" s="2" customFormat="1" ht="16.5" customHeight="1">
      <c r="A215" s="38"/>
      <c r="B215" s="39"/>
      <c r="C215" s="219" t="s">
        <v>292</v>
      </c>
      <c r="D215" s="219" t="s">
        <v>137</v>
      </c>
      <c r="E215" s="220" t="s">
        <v>1035</v>
      </c>
      <c r="F215" s="221" t="s">
        <v>1036</v>
      </c>
      <c r="G215" s="222" t="s">
        <v>201</v>
      </c>
      <c r="H215" s="223">
        <v>1</v>
      </c>
      <c r="I215" s="224"/>
      <c r="J215" s="225">
        <f>ROUND(I215*H215,2)</f>
        <v>0</v>
      </c>
      <c r="K215" s="226"/>
      <c r="L215" s="44"/>
      <c r="M215" s="227" t="s">
        <v>1</v>
      </c>
      <c r="N215" s="228" t="s">
        <v>40</v>
      </c>
      <c r="O215" s="91"/>
      <c r="P215" s="229">
        <f>O215*H215</f>
        <v>0</v>
      </c>
      <c r="Q215" s="229">
        <v>0</v>
      </c>
      <c r="R215" s="229">
        <f>Q215*H215</f>
        <v>0</v>
      </c>
      <c r="S215" s="229">
        <v>0</v>
      </c>
      <c r="T215" s="23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1" t="s">
        <v>220</v>
      </c>
      <c r="AT215" s="231" t="s">
        <v>137</v>
      </c>
      <c r="AU215" s="231" t="s">
        <v>83</v>
      </c>
      <c r="AY215" s="17" t="s">
        <v>135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7" t="s">
        <v>83</v>
      </c>
      <c r="BK215" s="232">
        <f>ROUND(I215*H215,2)</f>
        <v>0</v>
      </c>
      <c r="BL215" s="17" t="s">
        <v>220</v>
      </c>
      <c r="BM215" s="231" t="s">
        <v>1037</v>
      </c>
    </row>
    <row r="216" s="13" customFormat="1">
      <c r="A216" s="13"/>
      <c r="B216" s="233"/>
      <c r="C216" s="234"/>
      <c r="D216" s="235" t="s">
        <v>142</v>
      </c>
      <c r="E216" s="236" t="s">
        <v>1</v>
      </c>
      <c r="F216" s="237" t="s">
        <v>79</v>
      </c>
      <c r="G216" s="234"/>
      <c r="H216" s="238">
        <v>1</v>
      </c>
      <c r="I216" s="239"/>
      <c r="J216" s="234"/>
      <c r="K216" s="234"/>
      <c r="L216" s="240"/>
      <c r="M216" s="241"/>
      <c r="N216" s="242"/>
      <c r="O216" s="242"/>
      <c r="P216" s="242"/>
      <c r="Q216" s="242"/>
      <c r="R216" s="242"/>
      <c r="S216" s="242"/>
      <c r="T216" s="24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4" t="s">
        <v>142</v>
      </c>
      <c r="AU216" s="244" t="s">
        <v>83</v>
      </c>
      <c r="AV216" s="13" t="s">
        <v>83</v>
      </c>
      <c r="AW216" s="13" t="s">
        <v>31</v>
      </c>
      <c r="AX216" s="13" t="s">
        <v>74</v>
      </c>
      <c r="AY216" s="244" t="s">
        <v>135</v>
      </c>
    </row>
    <row r="217" s="14" customFormat="1">
      <c r="A217" s="14"/>
      <c r="B217" s="245"/>
      <c r="C217" s="246"/>
      <c r="D217" s="235" t="s">
        <v>142</v>
      </c>
      <c r="E217" s="247" t="s">
        <v>1</v>
      </c>
      <c r="F217" s="248" t="s">
        <v>144</v>
      </c>
      <c r="G217" s="246"/>
      <c r="H217" s="249">
        <v>1</v>
      </c>
      <c r="I217" s="250"/>
      <c r="J217" s="246"/>
      <c r="K217" s="246"/>
      <c r="L217" s="251"/>
      <c r="M217" s="252"/>
      <c r="N217" s="253"/>
      <c r="O217" s="253"/>
      <c r="P217" s="253"/>
      <c r="Q217" s="253"/>
      <c r="R217" s="253"/>
      <c r="S217" s="253"/>
      <c r="T217" s="25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5" t="s">
        <v>142</v>
      </c>
      <c r="AU217" s="255" t="s">
        <v>83</v>
      </c>
      <c r="AV217" s="14" t="s">
        <v>89</v>
      </c>
      <c r="AW217" s="14" t="s">
        <v>31</v>
      </c>
      <c r="AX217" s="14" t="s">
        <v>79</v>
      </c>
      <c r="AY217" s="255" t="s">
        <v>135</v>
      </c>
    </row>
    <row r="218" s="2" customFormat="1" ht="16.5" customHeight="1">
      <c r="A218" s="38"/>
      <c r="B218" s="39"/>
      <c r="C218" s="219" t="s">
        <v>296</v>
      </c>
      <c r="D218" s="219" t="s">
        <v>137</v>
      </c>
      <c r="E218" s="220" t="s">
        <v>1038</v>
      </c>
      <c r="F218" s="221" t="s">
        <v>1039</v>
      </c>
      <c r="G218" s="222" t="s">
        <v>201</v>
      </c>
      <c r="H218" s="223">
        <v>1</v>
      </c>
      <c r="I218" s="224"/>
      <c r="J218" s="225">
        <f>ROUND(I218*H218,2)</f>
        <v>0</v>
      </c>
      <c r="K218" s="226"/>
      <c r="L218" s="44"/>
      <c r="M218" s="227" t="s">
        <v>1</v>
      </c>
      <c r="N218" s="228" t="s">
        <v>40</v>
      </c>
      <c r="O218" s="91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1" t="s">
        <v>220</v>
      </c>
      <c r="AT218" s="231" t="s">
        <v>137</v>
      </c>
      <c r="AU218" s="231" t="s">
        <v>83</v>
      </c>
      <c r="AY218" s="17" t="s">
        <v>135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7" t="s">
        <v>83</v>
      </c>
      <c r="BK218" s="232">
        <f>ROUND(I218*H218,2)</f>
        <v>0</v>
      </c>
      <c r="BL218" s="17" t="s">
        <v>220</v>
      </c>
      <c r="BM218" s="231" t="s">
        <v>1040</v>
      </c>
    </row>
    <row r="219" s="13" customFormat="1">
      <c r="A219" s="13"/>
      <c r="B219" s="233"/>
      <c r="C219" s="234"/>
      <c r="D219" s="235" t="s">
        <v>142</v>
      </c>
      <c r="E219" s="236" t="s">
        <v>1</v>
      </c>
      <c r="F219" s="237" t="s">
        <v>79</v>
      </c>
      <c r="G219" s="234"/>
      <c r="H219" s="238">
        <v>1</v>
      </c>
      <c r="I219" s="239"/>
      <c r="J219" s="234"/>
      <c r="K219" s="234"/>
      <c r="L219" s="240"/>
      <c r="M219" s="241"/>
      <c r="N219" s="242"/>
      <c r="O219" s="242"/>
      <c r="P219" s="242"/>
      <c r="Q219" s="242"/>
      <c r="R219" s="242"/>
      <c r="S219" s="242"/>
      <c r="T219" s="24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4" t="s">
        <v>142</v>
      </c>
      <c r="AU219" s="244" t="s">
        <v>83</v>
      </c>
      <c r="AV219" s="13" t="s">
        <v>83</v>
      </c>
      <c r="AW219" s="13" t="s">
        <v>31</v>
      </c>
      <c r="AX219" s="13" t="s">
        <v>74</v>
      </c>
      <c r="AY219" s="244" t="s">
        <v>135</v>
      </c>
    </row>
    <row r="220" s="14" customFormat="1">
      <c r="A220" s="14"/>
      <c r="B220" s="245"/>
      <c r="C220" s="246"/>
      <c r="D220" s="235" t="s">
        <v>142</v>
      </c>
      <c r="E220" s="247" t="s">
        <v>1</v>
      </c>
      <c r="F220" s="248" t="s">
        <v>144</v>
      </c>
      <c r="G220" s="246"/>
      <c r="H220" s="249">
        <v>1</v>
      </c>
      <c r="I220" s="250"/>
      <c r="J220" s="246"/>
      <c r="K220" s="246"/>
      <c r="L220" s="251"/>
      <c r="M220" s="252"/>
      <c r="N220" s="253"/>
      <c r="O220" s="253"/>
      <c r="P220" s="253"/>
      <c r="Q220" s="253"/>
      <c r="R220" s="253"/>
      <c r="S220" s="253"/>
      <c r="T220" s="25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5" t="s">
        <v>142</v>
      </c>
      <c r="AU220" s="255" t="s">
        <v>83</v>
      </c>
      <c r="AV220" s="14" t="s">
        <v>89</v>
      </c>
      <c r="AW220" s="14" t="s">
        <v>31</v>
      </c>
      <c r="AX220" s="14" t="s">
        <v>79</v>
      </c>
      <c r="AY220" s="255" t="s">
        <v>135</v>
      </c>
    </row>
    <row r="221" s="2" customFormat="1" ht="16.5" customHeight="1">
      <c r="A221" s="38"/>
      <c r="B221" s="39"/>
      <c r="C221" s="219" t="s">
        <v>302</v>
      </c>
      <c r="D221" s="219" t="s">
        <v>137</v>
      </c>
      <c r="E221" s="220" t="s">
        <v>1041</v>
      </c>
      <c r="F221" s="221" t="s">
        <v>1042</v>
      </c>
      <c r="G221" s="222" t="s">
        <v>201</v>
      </c>
      <c r="H221" s="223">
        <v>1</v>
      </c>
      <c r="I221" s="224"/>
      <c r="J221" s="225">
        <f>ROUND(I221*H221,2)</f>
        <v>0</v>
      </c>
      <c r="K221" s="226"/>
      <c r="L221" s="44"/>
      <c r="M221" s="227" t="s">
        <v>1</v>
      </c>
      <c r="N221" s="228" t="s">
        <v>40</v>
      </c>
      <c r="O221" s="91"/>
      <c r="P221" s="229">
        <f>O221*H221</f>
        <v>0</v>
      </c>
      <c r="Q221" s="229">
        <v>0</v>
      </c>
      <c r="R221" s="229">
        <f>Q221*H221</f>
        <v>0</v>
      </c>
      <c r="S221" s="229">
        <v>0</v>
      </c>
      <c r="T221" s="230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1" t="s">
        <v>220</v>
      </c>
      <c r="AT221" s="231" t="s">
        <v>137</v>
      </c>
      <c r="AU221" s="231" t="s">
        <v>83</v>
      </c>
      <c r="AY221" s="17" t="s">
        <v>135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7" t="s">
        <v>83</v>
      </c>
      <c r="BK221" s="232">
        <f>ROUND(I221*H221,2)</f>
        <v>0</v>
      </c>
      <c r="BL221" s="17" t="s">
        <v>220</v>
      </c>
      <c r="BM221" s="231" t="s">
        <v>1043</v>
      </c>
    </row>
    <row r="222" s="13" customFormat="1">
      <c r="A222" s="13"/>
      <c r="B222" s="233"/>
      <c r="C222" s="234"/>
      <c r="D222" s="235" t="s">
        <v>142</v>
      </c>
      <c r="E222" s="236" t="s">
        <v>1</v>
      </c>
      <c r="F222" s="237" t="s">
        <v>79</v>
      </c>
      <c r="G222" s="234"/>
      <c r="H222" s="238">
        <v>1</v>
      </c>
      <c r="I222" s="239"/>
      <c r="J222" s="234"/>
      <c r="K222" s="234"/>
      <c r="L222" s="240"/>
      <c r="M222" s="241"/>
      <c r="N222" s="242"/>
      <c r="O222" s="242"/>
      <c r="P222" s="242"/>
      <c r="Q222" s="242"/>
      <c r="R222" s="242"/>
      <c r="S222" s="242"/>
      <c r="T222" s="24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4" t="s">
        <v>142</v>
      </c>
      <c r="AU222" s="244" t="s">
        <v>83</v>
      </c>
      <c r="AV222" s="13" t="s">
        <v>83</v>
      </c>
      <c r="AW222" s="13" t="s">
        <v>31</v>
      </c>
      <c r="AX222" s="13" t="s">
        <v>74</v>
      </c>
      <c r="AY222" s="244" t="s">
        <v>135</v>
      </c>
    </row>
    <row r="223" s="14" customFormat="1">
      <c r="A223" s="14"/>
      <c r="B223" s="245"/>
      <c r="C223" s="246"/>
      <c r="D223" s="235" t="s">
        <v>142</v>
      </c>
      <c r="E223" s="247" t="s">
        <v>1</v>
      </c>
      <c r="F223" s="248" t="s">
        <v>144</v>
      </c>
      <c r="G223" s="246"/>
      <c r="H223" s="249">
        <v>1</v>
      </c>
      <c r="I223" s="250"/>
      <c r="J223" s="246"/>
      <c r="K223" s="246"/>
      <c r="L223" s="251"/>
      <c r="M223" s="252"/>
      <c r="N223" s="253"/>
      <c r="O223" s="253"/>
      <c r="P223" s="253"/>
      <c r="Q223" s="253"/>
      <c r="R223" s="253"/>
      <c r="S223" s="253"/>
      <c r="T223" s="25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5" t="s">
        <v>142</v>
      </c>
      <c r="AU223" s="255" t="s">
        <v>83</v>
      </c>
      <c r="AV223" s="14" t="s">
        <v>89</v>
      </c>
      <c r="AW223" s="14" t="s">
        <v>31</v>
      </c>
      <c r="AX223" s="14" t="s">
        <v>79</v>
      </c>
      <c r="AY223" s="255" t="s">
        <v>135</v>
      </c>
    </row>
    <row r="224" s="2" customFormat="1" ht="24.15" customHeight="1">
      <c r="A224" s="38"/>
      <c r="B224" s="39"/>
      <c r="C224" s="219" t="s">
        <v>309</v>
      </c>
      <c r="D224" s="219" t="s">
        <v>137</v>
      </c>
      <c r="E224" s="220" t="s">
        <v>1044</v>
      </c>
      <c r="F224" s="221" t="s">
        <v>1045</v>
      </c>
      <c r="G224" s="222" t="s">
        <v>1046</v>
      </c>
      <c r="H224" s="285"/>
      <c r="I224" s="224"/>
      <c r="J224" s="225">
        <f>ROUND(I224*H224,2)</f>
        <v>0</v>
      </c>
      <c r="K224" s="226"/>
      <c r="L224" s="44"/>
      <c r="M224" s="227" t="s">
        <v>1</v>
      </c>
      <c r="N224" s="228" t="s">
        <v>40</v>
      </c>
      <c r="O224" s="91"/>
      <c r="P224" s="229">
        <f>O224*H224</f>
        <v>0</v>
      </c>
      <c r="Q224" s="229">
        <v>0</v>
      </c>
      <c r="R224" s="229">
        <f>Q224*H224</f>
        <v>0</v>
      </c>
      <c r="S224" s="229">
        <v>0</v>
      </c>
      <c r="T224" s="230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1" t="s">
        <v>220</v>
      </c>
      <c r="AT224" s="231" t="s">
        <v>137</v>
      </c>
      <c r="AU224" s="231" t="s">
        <v>83</v>
      </c>
      <c r="AY224" s="17" t="s">
        <v>135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7" t="s">
        <v>83</v>
      </c>
      <c r="BK224" s="232">
        <f>ROUND(I224*H224,2)</f>
        <v>0</v>
      </c>
      <c r="BL224" s="17" t="s">
        <v>220</v>
      </c>
      <c r="BM224" s="231" t="s">
        <v>1047</v>
      </c>
    </row>
    <row r="225" s="12" customFormat="1" ht="25.92" customHeight="1">
      <c r="A225" s="12"/>
      <c r="B225" s="203"/>
      <c r="C225" s="204"/>
      <c r="D225" s="205" t="s">
        <v>73</v>
      </c>
      <c r="E225" s="206" t="s">
        <v>166</v>
      </c>
      <c r="F225" s="206" t="s">
        <v>566</v>
      </c>
      <c r="G225" s="204"/>
      <c r="H225" s="204"/>
      <c r="I225" s="207"/>
      <c r="J225" s="208">
        <f>BK225</f>
        <v>0</v>
      </c>
      <c r="K225" s="204"/>
      <c r="L225" s="209"/>
      <c r="M225" s="210"/>
      <c r="N225" s="211"/>
      <c r="O225" s="211"/>
      <c r="P225" s="212">
        <f>P226</f>
        <v>0</v>
      </c>
      <c r="Q225" s="211"/>
      <c r="R225" s="212">
        <f>R226</f>
        <v>0</v>
      </c>
      <c r="S225" s="211"/>
      <c r="T225" s="213">
        <f>T226</f>
        <v>1.0600000000000001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14" t="s">
        <v>86</v>
      </c>
      <c r="AT225" s="215" t="s">
        <v>73</v>
      </c>
      <c r="AU225" s="215" t="s">
        <v>74</v>
      </c>
      <c r="AY225" s="214" t="s">
        <v>135</v>
      </c>
      <c r="BK225" s="216">
        <f>BK226</f>
        <v>0</v>
      </c>
    </row>
    <row r="226" s="12" customFormat="1" ht="22.8" customHeight="1">
      <c r="A226" s="12"/>
      <c r="B226" s="203"/>
      <c r="C226" s="204"/>
      <c r="D226" s="205" t="s">
        <v>73</v>
      </c>
      <c r="E226" s="217" t="s">
        <v>1048</v>
      </c>
      <c r="F226" s="217" t="s">
        <v>1049</v>
      </c>
      <c r="G226" s="204"/>
      <c r="H226" s="204"/>
      <c r="I226" s="207"/>
      <c r="J226" s="218">
        <f>BK226</f>
        <v>0</v>
      </c>
      <c r="K226" s="204"/>
      <c r="L226" s="209"/>
      <c r="M226" s="210"/>
      <c r="N226" s="211"/>
      <c r="O226" s="211"/>
      <c r="P226" s="212">
        <f>SUM(P227:P232)</f>
        <v>0</v>
      </c>
      <c r="Q226" s="211"/>
      <c r="R226" s="212">
        <f>SUM(R227:R232)</f>
        <v>0</v>
      </c>
      <c r="S226" s="211"/>
      <c r="T226" s="213">
        <f>SUM(T227:T232)</f>
        <v>1.0600000000000001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14" t="s">
        <v>86</v>
      </c>
      <c r="AT226" s="215" t="s">
        <v>73</v>
      </c>
      <c r="AU226" s="215" t="s">
        <v>79</v>
      </c>
      <c r="AY226" s="214" t="s">
        <v>135</v>
      </c>
      <c r="BK226" s="216">
        <f>SUM(BK227:BK232)</f>
        <v>0</v>
      </c>
    </row>
    <row r="227" s="2" customFormat="1" ht="33" customHeight="1">
      <c r="A227" s="38"/>
      <c r="B227" s="39"/>
      <c r="C227" s="219" t="s">
        <v>313</v>
      </c>
      <c r="D227" s="219" t="s">
        <v>137</v>
      </c>
      <c r="E227" s="220" t="s">
        <v>1050</v>
      </c>
      <c r="F227" s="221" t="s">
        <v>1051</v>
      </c>
      <c r="G227" s="222" t="s">
        <v>201</v>
      </c>
      <c r="H227" s="223">
        <v>5</v>
      </c>
      <c r="I227" s="224"/>
      <c r="J227" s="225">
        <f>ROUND(I227*H227,2)</f>
        <v>0</v>
      </c>
      <c r="K227" s="226"/>
      <c r="L227" s="44"/>
      <c r="M227" s="227" t="s">
        <v>1</v>
      </c>
      <c r="N227" s="228" t="s">
        <v>40</v>
      </c>
      <c r="O227" s="91"/>
      <c r="P227" s="229">
        <f>O227*H227</f>
        <v>0</v>
      </c>
      <c r="Q227" s="229">
        <v>0</v>
      </c>
      <c r="R227" s="229">
        <f>Q227*H227</f>
        <v>0</v>
      </c>
      <c r="S227" s="229">
        <v>0.021999999999999999</v>
      </c>
      <c r="T227" s="230">
        <f>S227*H227</f>
        <v>0.10999999999999999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1" t="s">
        <v>442</v>
      </c>
      <c r="AT227" s="231" t="s">
        <v>137</v>
      </c>
      <c r="AU227" s="231" t="s">
        <v>83</v>
      </c>
      <c r="AY227" s="17" t="s">
        <v>135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7" t="s">
        <v>83</v>
      </c>
      <c r="BK227" s="232">
        <f>ROUND(I227*H227,2)</f>
        <v>0</v>
      </c>
      <c r="BL227" s="17" t="s">
        <v>442</v>
      </c>
      <c r="BM227" s="231" t="s">
        <v>1052</v>
      </c>
    </row>
    <row r="228" s="13" customFormat="1">
      <c r="A228" s="13"/>
      <c r="B228" s="233"/>
      <c r="C228" s="234"/>
      <c r="D228" s="235" t="s">
        <v>142</v>
      </c>
      <c r="E228" s="236" t="s">
        <v>1</v>
      </c>
      <c r="F228" s="237" t="s">
        <v>92</v>
      </c>
      <c r="G228" s="234"/>
      <c r="H228" s="238">
        <v>5</v>
      </c>
      <c r="I228" s="239"/>
      <c r="J228" s="234"/>
      <c r="K228" s="234"/>
      <c r="L228" s="240"/>
      <c r="M228" s="241"/>
      <c r="N228" s="242"/>
      <c r="O228" s="242"/>
      <c r="P228" s="242"/>
      <c r="Q228" s="242"/>
      <c r="R228" s="242"/>
      <c r="S228" s="242"/>
      <c r="T228" s="24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4" t="s">
        <v>142</v>
      </c>
      <c r="AU228" s="244" t="s">
        <v>83</v>
      </c>
      <c r="AV228" s="13" t="s">
        <v>83</v>
      </c>
      <c r="AW228" s="13" t="s">
        <v>31</v>
      </c>
      <c r="AX228" s="13" t="s">
        <v>74</v>
      </c>
      <c r="AY228" s="244" t="s">
        <v>135</v>
      </c>
    </row>
    <row r="229" s="14" customFormat="1">
      <c r="A229" s="14"/>
      <c r="B229" s="245"/>
      <c r="C229" s="246"/>
      <c r="D229" s="235" t="s">
        <v>142</v>
      </c>
      <c r="E229" s="247" t="s">
        <v>1</v>
      </c>
      <c r="F229" s="248" t="s">
        <v>144</v>
      </c>
      <c r="G229" s="246"/>
      <c r="H229" s="249">
        <v>5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5" t="s">
        <v>142</v>
      </c>
      <c r="AU229" s="255" t="s">
        <v>83</v>
      </c>
      <c r="AV229" s="14" t="s">
        <v>89</v>
      </c>
      <c r="AW229" s="14" t="s">
        <v>31</v>
      </c>
      <c r="AX229" s="14" t="s">
        <v>79</v>
      </c>
      <c r="AY229" s="255" t="s">
        <v>135</v>
      </c>
    </row>
    <row r="230" s="2" customFormat="1" ht="33" customHeight="1">
      <c r="A230" s="38"/>
      <c r="B230" s="39"/>
      <c r="C230" s="219" t="s">
        <v>317</v>
      </c>
      <c r="D230" s="219" t="s">
        <v>137</v>
      </c>
      <c r="E230" s="220" t="s">
        <v>1053</v>
      </c>
      <c r="F230" s="221" t="s">
        <v>1054</v>
      </c>
      <c r="G230" s="222" t="s">
        <v>153</v>
      </c>
      <c r="H230" s="223">
        <v>190</v>
      </c>
      <c r="I230" s="224"/>
      <c r="J230" s="225">
        <f>ROUND(I230*H230,2)</f>
        <v>0</v>
      </c>
      <c r="K230" s="226"/>
      <c r="L230" s="44"/>
      <c r="M230" s="227" t="s">
        <v>1</v>
      </c>
      <c r="N230" s="228" t="s">
        <v>40</v>
      </c>
      <c r="O230" s="91"/>
      <c r="P230" s="229">
        <f>O230*H230</f>
        <v>0</v>
      </c>
      <c r="Q230" s="229">
        <v>0</v>
      </c>
      <c r="R230" s="229">
        <f>Q230*H230</f>
        <v>0</v>
      </c>
      <c r="S230" s="229">
        <v>0.0050000000000000001</v>
      </c>
      <c r="T230" s="230">
        <f>S230*H230</f>
        <v>0.95000000000000007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1" t="s">
        <v>442</v>
      </c>
      <c r="AT230" s="231" t="s">
        <v>137</v>
      </c>
      <c r="AU230" s="231" t="s">
        <v>83</v>
      </c>
      <c r="AY230" s="17" t="s">
        <v>135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7" t="s">
        <v>83</v>
      </c>
      <c r="BK230" s="232">
        <f>ROUND(I230*H230,2)</f>
        <v>0</v>
      </c>
      <c r="BL230" s="17" t="s">
        <v>442</v>
      </c>
      <c r="BM230" s="231" t="s">
        <v>1055</v>
      </c>
    </row>
    <row r="231" s="13" customFormat="1">
      <c r="A231" s="13"/>
      <c r="B231" s="233"/>
      <c r="C231" s="234"/>
      <c r="D231" s="235" t="s">
        <v>142</v>
      </c>
      <c r="E231" s="236" t="s">
        <v>1</v>
      </c>
      <c r="F231" s="237" t="s">
        <v>1056</v>
      </c>
      <c r="G231" s="234"/>
      <c r="H231" s="238">
        <v>190</v>
      </c>
      <c r="I231" s="239"/>
      <c r="J231" s="234"/>
      <c r="K231" s="234"/>
      <c r="L231" s="240"/>
      <c r="M231" s="241"/>
      <c r="N231" s="242"/>
      <c r="O231" s="242"/>
      <c r="P231" s="242"/>
      <c r="Q231" s="242"/>
      <c r="R231" s="242"/>
      <c r="S231" s="242"/>
      <c r="T231" s="24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142</v>
      </c>
      <c r="AU231" s="244" t="s">
        <v>83</v>
      </c>
      <c r="AV231" s="13" t="s">
        <v>83</v>
      </c>
      <c r="AW231" s="13" t="s">
        <v>31</v>
      </c>
      <c r="AX231" s="13" t="s">
        <v>74</v>
      </c>
      <c r="AY231" s="244" t="s">
        <v>135</v>
      </c>
    </row>
    <row r="232" s="14" customFormat="1">
      <c r="A232" s="14"/>
      <c r="B232" s="245"/>
      <c r="C232" s="246"/>
      <c r="D232" s="235" t="s">
        <v>142</v>
      </c>
      <c r="E232" s="247" t="s">
        <v>1</v>
      </c>
      <c r="F232" s="248" t="s">
        <v>144</v>
      </c>
      <c r="G232" s="246"/>
      <c r="H232" s="249">
        <v>190</v>
      </c>
      <c r="I232" s="250"/>
      <c r="J232" s="246"/>
      <c r="K232" s="246"/>
      <c r="L232" s="251"/>
      <c r="M232" s="252"/>
      <c r="N232" s="253"/>
      <c r="O232" s="253"/>
      <c r="P232" s="253"/>
      <c r="Q232" s="253"/>
      <c r="R232" s="253"/>
      <c r="S232" s="253"/>
      <c r="T232" s="25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5" t="s">
        <v>142</v>
      </c>
      <c r="AU232" s="255" t="s">
        <v>83</v>
      </c>
      <c r="AV232" s="14" t="s">
        <v>89</v>
      </c>
      <c r="AW232" s="14" t="s">
        <v>31</v>
      </c>
      <c r="AX232" s="14" t="s">
        <v>79</v>
      </c>
      <c r="AY232" s="255" t="s">
        <v>135</v>
      </c>
    </row>
    <row r="233" s="12" customFormat="1" ht="25.92" customHeight="1">
      <c r="A233" s="12"/>
      <c r="B233" s="203"/>
      <c r="C233" s="204"/>
      <c r="D233" s="205" t="s">
        <v>73</v>
      </c>
      <c r="E233" s="206" t="s">
        <v>779</v>
      </c>
      <c r="F233" s="206" t="s">
        <v>780</v>
      </c>
      <c r="G233" s="204"/>
      <c r="H233" s="204"/>
      <c r="I233" s="207"/>
      <c r="J233" s="208">
        <f>BK233</f>
        <v>0</v>
      </c>
      <c r="K233" s="204"/>
      <c r="L233" s="209"/>
      <c r="M233" s="210"/>
      <c r="N233" s="211"/>
      <c r="O233" s="211"/>
      <c r="P233" s="212">
        <f>SUM(P234:P237)</f>
        <v>0</v>
      </c>
      <c r="Q233" s="211"/>
      <c r="R233" s="212">
        <f>SUM(R234:R237)</f>
        <v>0</v>
      </c>
      <c r="S233" s="211"/>
      <c r="T233" s="213">
        <f>SUM(T234:T237)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14" t="s">
        <v>89</v>
      </c>
      <c r="AT233" s="215" t="s">
        <v>73</v>
      </c>
      <c r="AU233" s="215" t="s">
        <v>74</v>
      </c>
      <c r="AY233" s="214" t="s">
        <v>135</v>
      </c>
      <c r="BK233" s="216">
        <f>SUM(BK234:BK237)</f>
        <v>0</v>
      </c>
    </row>
    <row r="234" s="2" customFormat="1" ht="16.5" customHeight="1">
      <c r="A234" s="38"/>
      <c r="B234" s="39"/>
      <c r="C234" s="219" t="s">
        <v>322</v>
      </c>
      <c r="D234" s="219" t="s">
        <v>137</v>
      </c>
      <c r="E234" s="220" t="s">
        <v>1057</v>
      </c>
      <c r="F234" s="221" t="s">
        <v>1058</v>
      </c>
      <c r="G234" s="222" t="s">
        <v>783</v>
      </c>
      <c r="H234" s="223">
        <v>7</v>
      </c>
      <c r="I234" s="224"/>
      <c r="J234" s="225">
        <f>ROUND(I234*H234,2)</f>
        <v>0</v>
      </c>
      <c r="K234" s="226"/>
      <c r="L234" s="44"/>
      <c r="M234" s="227" t="s">
        <v>1</v>
      </c>
      <c r="N234" s="228" t="s">
        <v>40</v>
      </c>
      <c r="O234" s="91"/>
      <c r="P234" s="229">
        <f>O234*H234</f>
        <v>0</v>
      </c>
      <c r="Q234" s="229">
        <v>0</v>
      </c>
      <c r="R234" s="229">
        <f>Q234*H234</f>
        <v>0</v>
      </c>
      <c r="S234" s="229">
        <v>0</v>
      </c>
      <c r="T234" s="230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1" t="s">
        <v>784</v>
      </c>
      <c r="AT234" s="231" t="s">
        <v>137</v>
      </c>
      <c r="AU234" s="231" t="s">
        <v>79</v>
      </c>
      <c r="AY234" s="17" t="s">
        <v>135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7" t="s">
        <v>83</v>
      </c>
      <c r="BK234" s="232">
        <f>ROUND(I234*H234,2)</f>
        <v>0</v>
      </c>
      <c r="BL234" s="17" t="s">
        <v>784</v>
      </c>
      <c r="BM234" s="231" t="s">
        <v>1059</v>
      </c>
    </row>
    <row r="235" s="15" customFormat="1">
      <c r="A235" s="15"/>
      <c r="B235" s="270"/>
      <c r="C235" s="271"/>
      <c r="D235" s="235" t="s">
        <v>142</v>
      </c>
      <c r="E235" s="272" t="s">
        <v>1</v>
      </c>
      <c r="F235" s="273" t="s">
        <v>1060</v>
      </c>
      <c r="G235" s="271"/>
      <c r="H235" s="272" t="s">
        <v>1</v>
      </c>
      <c r="I235" s="274"/>
      <c r="J235" s="271"/>
      <c r="K235" s="271"/>
      <c r="L235" s="275"/>
      <c r="M235" s="276"/>
      <c r="N235" s="277"/>
      <c r="O235" s="277"/>
      <c r="P235" s="277"/>
      <c r="Q235" s="277"/>
      <c r="R235" s="277"/>
      <c r="S235" s="277"/>
      <c r="T235" s="278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79" t="s">
        <v>142</v>
      </c>
      <c r="AU235" s="279" t="s">
        <v>79</v>
      </c>
      <c r="AV235" s="15" t="s">
        <v>79</v>
      </c>
      <c r="AW235" s="15" t="s">
        <v>31</v>
      </c>
      <c r="AX235" s="15" t="s">
        <v>74</v>
      </c>
      <c r="AY235" s="279" t="s">
        <v>135</v>
      </c>
    </row>
    <row r="236" s="13" customFormat="1">
      <c r="A236" s="13"/>
      <c r="B236" s="233"/>
      <c r="C236" s="234"/>
      <c r="D236" s="235" t="s">
        <v>142</v>
      </c>
      <c r="E236" s="236" t="s">
        <v>1</v>
      </c>
      <c r="F236" s="237" t="s">
        <v>172</v>
      </c>
      <c r="G236" s="234"/>
      <c r="H236" s="238">
        <v>7</v>
      </c>
      <c r="I236" s="239"/>
      <c r="J236" s="234"/>
      <c r="K236" s="234"/>
      <c r="L236" s="240"/>
      <c r="M236" s="241"/>
      <c r="N236" s="242"/>
      <c r="O236" s="242"/>
      <c r="P236" s="242"/>
      <c r="Q236" s="242"/>
      <c r="R236" s="242"/>
      <c r="S236" s="242"/>
      <c r="T236" s="24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4" t="s">
        <v>142</v>
      </c>
      <c r="AU236" s="244" t="s">
        <v>79</v>
      </c>
      <c r="AV236" s="13" t="s">
        <v>83</v>
      </c>
      <c r="AW236" s="13" t="s">
        <v>31</v>
      </c>
      <c r="AX236" s="13" t="s">
        <v>74</v>
      </c>
      <c r="AY236" s="244" t="s">
        <v>135</v>
      </c>
    </row>
    <row r="237" s="14" customFormat="1">
      <c r="A237" s="14"/>
      <c r="B237" s="245"/>
      <c r="C237" s="246"/>
      <c r="D237" s="235" t="s">
        <v>142</v>
      </c>
      <c r="E237" s="247" t="s">
        <v>1</v>
      </c>
      <c r="F237" s="248" t="s">
        <v>144</v>
      </c>
      <c r="G237" s="246"/>
      <c r="H237" s="249">
        <v>7</v>
      </c>
      <c r="I237" s="250"/>
      <c r="J237" s="246"/>
      <c r="K237" s="246"/>
      <c r="L237" s="251"/>
      <c r="M237" s="267"/>
      <c r="N237" s="268"/>
      <c r="O237" s="268"/>
      <c r="P237" s="268"/>
      <c r="Q237" s="268"/>
      <c r="R237" s="268"/>
      <c r="S237" s="268"/>
      <c r="T237" s="26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5" t="s">
        <v>142</v>
      </c>
      <c r="AU237" s="255" t="s">
        <v>79</v>
      </c>
      <c r="AV237" s="14" t="s">
        <v>89</v>
      </c>
      <c r="AW237" s="14" t="s">
        <v>31</v>
      </c>
      <c r="AX237" s="14" t="s">
        <v>79</v>
      </c>
      <c r="AY237" s="255" t="s">
        <v>135</v>
      </c>
    </row>
    <row r="238" s="2" customFormat="1" ht="6.96" customHeight="1">
      <c r="A238" s="38"/>
      <c r="B238" s="66"/>
      <c r="C238" s="67"/>
      <c r="D238" s="67"/>
      <c r="E238" s="67"/>
      <c r="F238" s="67"/>
      <c r="G238" s="67"/>
      <c r="H238" s="67"/>
      <c r="I238" s="67"/>
      <c r="J238" s="67"/>
      <c r="K238" s="67"/>
      <c r="L238" s="44"/>
      <c r="M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</row>
  </sheetData>
  <sheetProtection sheet="1" autoFilter="0" formatColumns="0" formatRows="0" objects="1" scenarios="1" spinCount="100000" saltValue="LadwyOGjLJABNpyTASZozU3PBEz0FTc+li2gyc3LCQ05fm+KJobTMGJRttdX2JOVugdm+J1Q1ENskW57gRD9Hw==" hashValue="B1yybMQkMtf1tOY4l8UUIwm/dQiG/Ev9DbPvmJu0Brg4MvFnwI3JjMZSmeMKNfypG9Nh20D/oN+R6/lc0CuA2A==" algorithmName="SHA-512" password="CC35"/>
  <autoFilter ref="C123:K237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79</v>
      </c>
    </row>
    <row r="4" s="1" customFormat="1" ht="24.96" customHeight="1">
      <c r="B4" s="20"/>
      <c r="D4" s="138" t="s">
        <v>98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16.5" customHeight="1">
      <c r="B7" s="20"/>
      <c r="E7" s="141" t="str">
        <f>'Rekapitulace stavby'!K6</f>
        <v>Evakuační výtah v domově pro seniory - Písečná 5062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99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1061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14. 12. 2022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33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34</v>
      </c>
      <c r="E30" s="38"/>
      <c r="F30" s="38"/>
      <c r="G30" s="38"/>
      <c r="H30" s="38"/>
      <c r="I30" s="38"/>
      <c r="J30" s="151">
        <f>ROUND(J122,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36</v>
      </c>
      <c r="G32" s="38"/>
      <c r="H32" s="38"/>
      <c r="I32" s="152" t="s">
        <v>35</v>
      </c>
      <c r="J32" s="152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38</v>
      </c>
      <c r="E33" s="140" t="s">
        <v>39</v>
      </c>
      <c r="F33" s="154">
        <f>ROUND((SUM(BE122:BE154)),  2)</f>
        <v>0</v>
      </c>
      <c r="G33" s="38"/>
      <c r="H33" s="38"/>
      <c r="I33" s="155">
        <v>0.20999999999999999</v>
      </c>
      <c r="J33" s="154">
        <f>ROUND(((SUM(BE122:BE154))*I33),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40</v>
      </c>
      <c r="F34" s="154">
        <f>ROUND((SUM(BF122:BF154)),  2)</f>
        <v>0</v>
      </c>
      <c r="G34" s="38"/>
      <c r="H34" s="38"/>
      <c r="I34" s="155">
        <v>0.14999999999999999</v>
      </c>
      <c r="J34" s="154">
        <f>ROUND(((SUM(BF122:BF154))*I34),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41</v>
      </c>
      <c r="F35" s="154">
        <f>ROUND((SUM(BG122:BG154)),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42</v>
      </c>
      <c r="F36" s="154">
        <f>ROUND((SUM(BH122:BH154)),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43</v>
      </c>
      <c r="F37" s="154">
        <f>ROUND((SUM(BI122:BI154)),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47</v>
      </c>
      <c r="E50" s="164"/>
      <c r="F50" s="164"/>
      <c r="G50" s="163" t="s">
        <v>48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49</v>
      </c>
      <c r="E61" s="166"/>
      <c r="F61" s="167" t="s">
        <v>50</v>
      </c>
      <c r="G61" s="165" t="s">
        <v>49</v>
      </c>
      <c r="H61" s="166"/>
      <c r="I61" s="166"/>
      <c r="J61" s="168" t="s">
        <v>50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51</v>
      </c>
      <c r="E65" s="169"/>
      <c r="F65" s="169"/>
      <c r="G65" s="163" t="s">
        <v>52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49</v>
      </c>
      <c r="E76" s="166"/>
      <c r="F76" s="167" t="s">
        <v>50</v>
      </c>
      <c r="G76" s="165" t="s">
        <v>49</v>
      </c>
      <c r="H76" s="166"/>
      <c r="I76" s="166"/>
      <c r="J76" s="168" t="s">
        <v>50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4" t="str">
        <f>E7</f>
        <v>Evakuační výtah v domově pro seniory - Písečná 5062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99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6 - Vedlejší rozpočtové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Chomutov</v>
      </c>
      <c r="G89" s="40"/>
      <c r="H89" s="40"/>
      <c r="I89" s="32" t="s">
        <v>22</v>
      </c>
      <c r="J89" s="79" t="str">
        <f>IF(J12="","",J12)</f>
        <v>14. 12. 2022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102</v>
      </c>
      <c r="D94" s="176"/>
      <c r="E94" s="176"/>
      <c r="F94" s="176"/>
      <c r="G94" s="176"/>
      <c r="H94" s="176"/>
      <c r="I94" s="176"/>
      <c r="J94" s="177" t="s">
        <v>103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104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105</v>
      </c>
    </row>
    <row r="97" s="9" customFormat="1" ht="24.96" customHeight="1">
      <c r="A97" s="9"/>
      <c r="B97" s="179"/>
      <c r="C97" s="180"/>
      <c r="D97" s="181" t="s">
        <v>1062</v>
      </c>
      <c r="E97" s="182"/>
      <c r="F97" s="182"/>
      <c r="G97" s="182"/>
      <c r="H97" s="182"/>
      <c r="I97" s="182"/>
      <c r="J97" s="183">
        <f>J123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1063</v>
      </c>
      <c r="E98" s="188"/>
      <c r="F98" s="188"/>
      <c r="G98" s="188"/>
      <c r="H98" s="188"/>
      <c r="I98" s="188"/>
      <c r="J98" s="189">
        <f>J124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5"/>
      <c r="C99" s="186"/>
      <c r="D99" s="187" t="s">
        <v>1064</v>
      </c>
      <c r="E99" s="188"/>
      <c r="F99" s="188"/>
      <c r="G99" s="188"/>
      <c r="H99" s="188"/>
      <c r="I99" s="188"/>
      <c r="J99" s="189">
        <f>J132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5"/>
      <c r="C100" s="186"/>
      <c r="D100" s="187" t="s">
        <v>1065</v>
      </c>
      <c r="E100" s="188"/>
      <c r="F100" s="188"/>
      <c r="G100" s="188"/>
      <c r="H100" s="188"/>
      <c r="I100" s="188"/>
      <c r="J100" s="189">
        <f>J142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5"/>
      <c r="C101" s="186"/>
      <c r="D101" s="187" t="s">
        <v>1066</v>
      </c>
      <c r="E101" s="188"/>
      <c r="F101" s="188"/>
      <c r="G101" s="188"/>
      <c r="H101" s="188"/>
      <c r="I101" s="188"/>
      <c r="J101" s="189">
        <f>J146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5"/>
      <c r="C102" s="186"/>
      <c r="D102" s="187" t="s">
        <v>1067</v>
      </c>
      <c r="E102" s="188"/>
      <c r="F102" s="188"/>
      <c r="G102" s="188"/>
      <c r="H102" s="188"/>
      <c r="I102" s="188"/>
      <c r="J102" s="189">
        <f>J150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="2" customFormat="1" ht="6.96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="2" customFormat="1" ht="6.96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24.96" customHeight="1">
      <c r="A109" s="38"/>
      <c r="B109" s="39"/>
      <c r="C109" s="23" t="s">
        <v>120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6.96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6.5" customHeight="1">
      <c r="A112" s="38"/>
      <c r="B112" s="39"/>
      <c r="C112" s="40"/>
      <c r="D112" s="40"/>
      <c r="E112" s="174" t="str">
        <f>E7</f>
        <v>Evakuační výtah v domově pro seniory - Písečná 5062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99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40"/>
      <c r="D114" s="40"/>
      <c r="E114" s="76" t="str">
        <f>E9</f>
        <v>6 - Vedlejší rozpočtové náklady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>Chomutov</v>
      </c>
      <c r="G116" s="40"/>
      <c r="H116" s="40"/>
      <c r="I116" s="32" t="s">
        <v>22</v>
      </c>
      <c r="J116" s="79" t="str">
        <f>IF(J12="","",J12)</f>
        <v>14. 12. 2022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5.15" customHeight="1">
      <c r="A118" s="38"/>
      <c r="B118" s="39"/>
      <c r="C118" s="32" t="s">
        <v>24</v>
      </c>
      <c r="D118" s="40"/>
      <c r="E118" s="40"/>
      <c r="F118" s="27" t="str">
        <f>E15</f>
        <v xml:space="preserve"> </v>
      </c>
      <c r="G118" s="40"/>
      <c r="H118" s="40"/>
      <c r="I118" s="32" t="s">
        <v>30</v>
      </c>
      <c r="J118" s="36" t="str">
        <f>E21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5.15" customHeight="1">
      <c r="A119" s="38"/>
      <c r="B119" s="39"/>
      <c r="C119" s="32" t="s">
        <v>28</v>
      </c>
      <c r="D119" s="40"/>
      <c r="E119" s="40"/>
      <c r="F119" s="27" t="str">
        <f>IF(E18="","",E18)</f>
        <v>Vyplň údaj</v>
      </c>
      <c r="G119" s="40"/>
      <c r="H119" s="40"/>
      <c r="I119" s="32" t="s">
        <v>32</v>
      </c>
      <c r="J119" s="36" t="str">
        <f>E24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0.32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11" customFormat="1" ht="29.28" customHeight="1">
      <c r="A121" s="191"/>
      <c r="B121" s="192"/>
      <c r="C121" s="193" t="s">
        <v>121</v>
      </c>
      <c r="D121" s="194" t="s">
        <v>59</v>
      </c>
      <c r="E121" s="194" t="s">
        <v>55</v>
      </c>
      <c r="F121" s="194" t="s">
        <v>56</v>
      </c>
      <c r="G121" s="194" t="s">
        <v>122</v>
      </c>
      <c r="H121" s="194" t="s">
        <v>123</v>
      </c>
      <c r="I121" s="194" t="s">
        <v>124</v>
      </c>
      <c r="J121" s="195" t="s">
        <v>103</v>
      </c>
      <c r="K121" s="196" t="s">
        <v>125</v>
      </c>
      <c r="L121" s="197"/>
      <c r="M121" s="100" t="s">
        <v>1</v>
      </c>
      <c r="N121" s="101" t="s">
        <v>38</v>
      </c>
      <c r="O121" s="101" t="s">
        <v>126</v>
      </c>
      <c r="P121" s="101" t="s">
        <v>127</v>
      </c>
      <c r="Q121" s="101" t="s">
        <v>128</v>
      </c>
      <c r="R121" s="101" t="s">
        <v>129</v>
      </c>
      <c r="S121" s="101" t="s">
        <v>130</v>
      </c>
      <c r="T121" s="102" t="s">
        <v>131</v>
      </c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</row>
    <row r="122" s="2" customFormat="1" ht="22.8" customHeight="1">
      <c r="A122" s="38"/>
      <c r="B122" s="39"/>
      <c r="C122" s="107" t="s">
        <v>132</v>
      </c>
      <c r="D122" s="40"/>
      <c r="E122" s="40"/>
      <c r="F122" s="40"/>
      <c r="G122" s="40"/>
      <c r="H122" s="40"/>
      <c r="I122" s="40"/>
      <c r="J122" s="198">
        <f>BK122</f>
        <v>0</v>
      </c>
      <c r="K122" s="40"/>
      <c r="L122" s="44"/>
      <c r="M122" s="103"/>
      <c r="N122" s="199"/>
      <c r="O122" s="104"/>
      <c r="P122" s="200">
        <f>P123</f>
        <v>0</v>
      </c>
      <c r="Q122" s="104"/>
      <c r="R122" s="200">
        <f>R123</f>
        <v>0</v>
      </c>
      <c r="S122" s="104"/>
      <c r="T122" s="201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73</v>
      </c>
      <c r="AU122" s="17" t="s">
        <v>105</v>
      </c>
      <c r="BK122" s="202">
        <f>BK123</f>
        <v>0</v>
      </c>
    </row>
    <row r="123" s="12" customFormat="1" ht="25.92" customHeight="1">
      <c r="A123" s="12"/>
      <c r="B123" s="203"/>
      <c r="C123" s="204"/>
      <c r="D123" s="205" t="s">
        <v>73</v>
      </c>
      <c r="E123" s="206" t="s">
        <v>1068</v>
      </c>
      <c r="F123" s="206" t="s">
        <v>96</v>
      </c>
      <c r="G123" s="204"/>
      <c r="H123" s="204"/>
      <c r="I123" s="207"/>
      <c r="J123" s="208">
        <f>BK123</f>
        <v>0</v>
      </c>
      <c r="K123" s="204"/>
      <c r="L123" s="209"/>
      <c r="M123" s="210"/>
      <c r="N123" s="211"/>
      <c r="O123" s="211"/>
      <c r="P123" s="212">
        <f>P124+P132+P142+P146+P150</f>
        <v>0</v>
      </c>
      <c r="Q123" s="211"/>
      <c r="R123" s="212">
        <f>R124+R132+R142+R146+R150</f>
        <v>0</v>
      </c>
      <c r="S123" s="211"/>
      <c r="T123" s="213">
        <f>T124+T132+T142+T146+T150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92</v>
      </c>
      <c r="AT123" s="215" t="s">
        <v>73</v>
      </c>
      <c r="AU123" s="215" t="s">
        <v>74</v>
      </c>
      <c r="AY123" s="214" t="s">
        <v>135</v>
      </c>
      <c r="BK123" s="216">
        <f>BK124+BK132+BK142+BK146+BK150</f>
        <v>0</v>
      </c>
    </row>
    <row r="124" s="12" customFormat="1" ht="22.8" customHeight="1">
      <c r="A124" s="12"/>
      <c r="B124" s="203"/>
      <c r="C124" s="204"/>
      <c r="D124" s="205" t="s">
        <v>73</v>
      </c>
      <c r="E124" s="217" t="s">
        <v>1069</v>
      </c>
      <c r="F124" s="217" t="s">
        <v>1070</v>
      </c>
      <c r="G124" s="204"/>
      <c r="H124" s="204"/>
      <c r="I124" s="207"/>
      <c r="J124" s="218">
        <f>BK124</f>
        <v>0</v>
      </c>
      <c r="K124" s="204"/>
      <c r="L124" s="209"/>
      <c r="M124" s="210"/>
      <c r="N124" s="211"/>
      <c r="O124" s="211"/>
      <c r="P124" s="212">
        <f>SUM(P125:P131)</f>
        <v>0</v>
      </c>
      <c r="Q124" s="211"/>
      <c r="R124" s="212">
        <f>SUM(R125:R131)</f>
        <v>0</v>
      </c>
      <c r="S124" s="211"/>
      <c r="T124" s="213">
        <f>SUM(T125:T131)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92</v>
      </c>
      <c r="AT124" s="215" t="s">
        <v>73</v>
      </c>
      <c r="AU124" s="215" t="s">
        <v>79</v>
      </c>
      <c r="AY124" s="214" t="s">
        <v>135</v>
      </c>
      <c r="BK124" s="216">
        <f>SUM(BK125:BK131)</f>
        <v>0</v>
      </c>
    </row>
    <row r="125" s="2" customFormat="1" ht="16.5" customHeight="1">
      <c r="A125" s="38"/>
      <c r="B125" s="39"/>
      <c r="C125" s="219" t="s">
        <v>79</v>
      </c>
      <c r="D125" s="219" t="s">
        <v>137</v>
      </c>
      <c r="E125" s="220" t="s">
        <v>1071</v>
      </c>
      <c r="F125" s="221" t="s">
        <v>1072</v>
      </c>
      <c r="G125" s="222" t="s">
        <v>1073</v>
      </c>
      <c r="H125" s="223">
        <v>1</v>
      </c>
      <c r="I125" s="224"/>
      <c r="J125" s="225">
        <f>ROUND(I125*H125,2)</f>
        <v>0</v>
      </c>
      <c r="K125" s="226"/>
      <c r="L125" s="44"/>
      <c r="M125" s="227" t="s">
        <v>1</v>
      </c>
      <c r="N125" s="228" t="s">
        <v>40</v>
      </c>
      <c r="O125" s="91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1074</v>
      </c>
      <c r="AT125" s="231" t="s">
        <v>137</v>
      </c>
      <c r="AU125" s="231" t="s">
        <v>83</v>
      </c>
      <c r="AY125" s="17" t="s">
        <v>135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83</v>
      </c>
      <c r="BK125" s="232">
        <f>ROUND(I125*H125,2)</f>
        <v>0</v>
      </c>
      <c r="BL125" s="17" t="s">
        <v>1074</v>
      </c>
      <c r="BM125" s="231" t="s">
        <v>1075</v>
      </c>
    </row>
    <row r="126" s="13" customFormat="1">
      <c r="A126" s="13"/>
      <c r="B126" s="233"/>
      <c r="C126" s="234"/>
      <c r="D126" s="235" t="s">
        <v>142</v>
      </c>
      <c r="E126" s="236" t="s">
        <v>1</v>
      </c>
      <c r="F126" s="237" t="s">
        <v>79</v>
      </c>
      <c r="G126" s="234"/>
      <c r="H126" s="238">
        <v>1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142</v>
      </c>
      <c r="AU126" s="244" t="s">
        <v>83</v>
      </c>
      <c r="AV126" s="13" t="s">
        <v>83</v>
      </c>
      <c r="AW126" s="13" t="s">
        <v>31</v>
      </c>
      <c r="AX126" s="13" t="s">
        <v>74</v>
      </c>
      <c r="AY126" s="244" t="s">
        <v>135</v>
      </c>
    </row>
    <row r="127" s="14" customFormat="1">
      <c r="A127" s="14"/>
      <c r="B127" s="245"/>
      <c r="C127" s="246"/>
      <c r="D127" s="235" t="s">
        <v>142</v>
      </c>
      <c r="E127" s="247" t="s">
        <v>1</v>
      </c>
      <c r="F127" s="248" t="s">
        <v>144</v>
      </c>
      <c r="G127" s="246"/>
      <c r="H127" s="249">
        <v>1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5" t="s">
        <v>142</v>
      </c>
      <c r="AU127" s="255" t="s">
        <v>83</v>
      </c>
      <c r="AV127" s="14" t="s">
        <v>89</v>
      </c>
      <c r="AW127" s="14" t="s">
        <v>31</v>
      </c>
      <c r="AX127" s="14" t="s">
        <v>79</v>
      </c>
      <c r="AY127" s="255" t="s">
        <v>135</v>
      </c>
    </row>
    <row r="128" s="2" customFormat="1" ht="16.5" customHeight="1">
      <c r="A128" s="38"/>
      <c r="B128" s="39"/>
      <c r="C128" s="219" t="s">
        <v>83</v>
      </c>
      <c r="D128" s="219" t="s">
        <v>137</v>
      </c>
      <c r="E128" s="220" t="s">
        <v>1076</v>
      </c>
      <c r="F128" s="221" t="s">
        <v>1077</v>
      </c>
      <c r="G128" s="222" t="s">
        <v>478</v>
      </c>
      <c r="H128" s="223">
        <v>1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40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1074</v>
      </c>
      <c r="AT128" s="231" t="s">
        <v>137</v>
      </c>
      <c r="AU128" s="231" t="s">
        <v>83</v>
      </c>
      <c r="AY128" s="17" t="s">
        <v>135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83</v>
      </c>
      <c r="BK128" s="232">
        <f>ROUND(I128*H128,2)</f>
        <v>0</v>
      </c>
      <c r="BL128" s="17" t="s">
        <v>1074</v>
      </c>
      <c r="BM128" s="231" t="s">
        <v>1078</v>
      </c>
    </row>
    <row r="129" s="15" customFormat="1">
      <c r="A129" s="15"/>
      <c r="B129" s="270"/>
      <c r="C129" s="271"/>
      <c r="D129" s="235" t="s">
        <v>142</v>
      </c>
      <c r="E129" s="272" t="s">
        <v>1</v>
      </c>
      <c r="F129" s="273" t="s">
        <v>1079</v>
      </c>
      <c r="G129" s="271"/>
      <c r="H129" s="272" t="s">
        <v>1</v>
      </c>
      <c r="I129" s="274"/>
      <c r="J129" s="271"/>
      <c r="K129" s="271"/>
      <c r="L129" s="275"/>
      <c r="M129" s="276"/>
      <c r="N129" s="277"/>
      <c r="O129" s="277"/>
      <c r="P129" s="277"/>
      <c r="Q129" s="277"/>
      <c r="R129" s="277"/>
      <c r="S129" s="277"/>
      <c r="T129" s="278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79" t="s">
        <v>142</v>
      </c>
      <c r="AU129" s="279" t="s">
        <v>83</v>
      </c>
      <c r="AV129" s="15" t="s">
        <v>79</v>
      </c>
      <c r="AW129" s="15" t="s">
        <v>31</v>
      </c>
      <c r="AX129" s="15" t="s">
        <v>74</v>
      </c>
      <c r="AY129" s="279" t="s">
        <v>135</v>
      </c>
    </row>
    <row r="130" s="13" customFormat="1">
      <c r="A130" s="13"/>
      <c r="B130" s="233"/>
      <c r="C130" s="234"/>
      <c r="D130" s="235" t="s">
        <v>142</v>
      </c>
      <c r="E130" s="236" t="s">
        <v>1</v>
      </c>
      <c r="F130" s="237" t="s">
        <v>79</v>
      </c>
      <c r="G130" s="234"/>
      <c r="H130" s="238">
        <v>1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142</v>
      </c>
      <c r="AU130" s="244" t="s">
        <v>83</v>
      </c>
      <c r="AV130" s="13" t="s">
        <v>83</v>
      </c>
      <c r="AW130" s="13" t="s">
        <v>31</v>
      </c>
      <c r="AX130" s="13" t="s">
        <v>74</v>
      </c>
      <c r="AY130" s="244" t="s">
        <v>135</v>
      </c>
    </row>
    <row r="131" s="14" customFormat="1">
      <c r="A131" s="14"/>
      <c r="B131" s="245"/>
      <c r="C131" s="246"/>
      <c r="D131" s="235" t="s">
        <v>142</v>
      </c>
      <c r="E131" s="247" t="s">
        <v>1</v>
      </c>
      <c r="F131" s="248" t="s">
        <v>144</v>
      </c>
      <c r="G131" s="246"/>
      <c r="H131" s="249">
        <v>1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142</v>
      </c>
      <c r="AU131" s="255" t="s">
        <v>83</v>
      </c>
      <c r="AV131" s="14" t="s">
        <v>89</v>
      </c>
      <c r="AW131" s="14" t="s">
        <v>31</v>
      </c>
      <c r="AX131" s="14" t="s">
        <v>79</v>
      </c>
      <c r="AY131" s="255" t="s">
        <v>135</v>
      </c>
    </row>
    <row r="132" s="12" customFormat="1" ht="22.8" customHeight="1">
      <c r="A132" s="12"/>
      <c r="B132" s="203"/>
      <c r="C132" s="204"/>
      <c r="D132" s="205" t="s">
        <v>73</v>
      </c>
      <c r="E132" s="217" t="s">
        <v>1080</v>
      </c>
      <c r="F132" s="217" t="s">
        <v>1081</v>
      </c>
      <c r="G132" s="204"/>
      <c r="H132" s="204"/>
      <c r="I132" s="207"/>
      <c r="J132" s="218">
        <f>BK132</f>
        <v>0</v>
      </c>
      <c r="K132" s="204"/>
      <c r="L132" s="209"/>
      <c r="M132" s="210"/>
      <c r="N132" s="211"/>
      <c r="O132" s="211"/>
      <c r="P132" s="212">
        <f>SUM(P133:P141)</f>
        <v>0</v>
      </c>
      <c r="Q132" s="211"/>
      <c r="R132" s="212">
        <f>SUM(R133:R141)</f>
        <v>0</v>
      </c>
      <c r="S132" s="211"/>
      <c r="T132" s="213">
        <f>SUM(T133:T141)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4" t="s">
        <v>92</v>
      </c>
      <c r="AT132" s="215" t="s">
        <v>73</v>
      </c>
      <c r="AU132" s="215" t="s">
        <v>79</v>
      </c>
      <c r="AY132" s="214" t="s">
        <v>135</v>
      </c>
      <c r="BK132" s="216">
        <f>SUM(BK133:BK141)</f>
        <v>0</v>
      </c>
    </row>
    <row r="133" s="2" customFormat="1" ht="16.5" customHeight="1">
      <c r="A133" s="38"/>
      <c r="B133" s="39"/>
      <c r="C133" s="219" t="s">
        <v>86</v>
      </c>
      <c r="D133" s="219" t="s">
        <v>137</v>
      </c>
      <c r="E133" s="220" t="s">
        <v>1082</v>
      </c>
      <c r="F133" s="221" t="s">
        <v>1081</v>
      </c>
      <c r="G133" s="222" t="s">
        <v>1073</v>
      </c>
      <c r="H133" s="223">
        <v>1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40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1074</v>
      </c>
      <c r="AT133" s="231" t="s">
        <v>137</v>
      </c>
      <c r="AU133" s="231" t="s">
        <v>83</v>
      </c>
      <c r="AY133" s="17" t="s">
        <v>135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83</v>
      </c>
      <c r="BK133" s="232">
        <f>ROUND(I133*H133,2)</f>
        <v>0</v>
      </c>
      <c r="BL133" s="17" t="s">
        <v>1074</v>
      </c>
      <c r="BM133" s="231" t="s">
        <v>1083</v>
      </c>
    </row>
    <row r="134" s="13" customFormat="1">
      <c r="A134" s="13"/>
      <c r="B134" s="233"/>
      <c r="C134" s="234"/>
      <c r="D134" s="235" t="s">
        <v>142</v>
      </c>
      <c r="E134" s="236" t="s">
        <v>1</v>
      </c>
      <c r="F134" s="237" t="s">
        <v>79</v>
      </c>
      <c r="G134" s="234"/>
      <c r="H134" s="238">
        <v>1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142</v>
      </c>
      <c r="AU134" s="244" t="s">
        <v>83</v>
      </c>
      <c r="AV134" s="13" t="s">
        <v>83</v>
      </c>
      <c r="AW134" s="13" t="s">
        <v>31</v>
      </c>
      <c r="AX134" s="13" t="s">
        <v>74</v>
      </c>
      <c r="AY134" s="244" t="s">
        <v>135</v>
      </c>
    </row>
    <row r="135" s="14" customFormat="1">
      <c r="A135" s="14"/>
      <c r="B135" s="245"/>
      <c r="C135" s="246"/>
      <c r="D135" s="235" t="s">
        <v>142</v>
      </c>
      <c r="E135" s="247" t="s">
        <v>1</v>
      </c>
      <c r="F135" s="248" t="s">
        <v>144</v>
      </c>
      <c r="G135" s="246"/>
      <c r="H135" s="249">
        <v>1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5" t="s">
        <v>142</v>
      </c>
      <c r="AU135" s="255" t="s">
        <v>83</v>
      </c>
      <c r="AV135" s="14" t="s">
        <v>89</v>
      </c>
      <c r="AW135" s="14" t="s">
        <v>31</v>
      </c>
      <c r="AX135" s="14" t="s">
        <v>79</v>
      </c>
      <c r="AY135" s="255" t="s">
        <v>135</v>
      </c>
    </row>
    <row r="136" s="2" customFormat="1" ht="16.5" customHeight="1">
      <c r="A136" s="38"/>
      <c r="B136" s="39"/>
      <c r="C136" s="219" t="s">
        <v>89</v>
      </c>
      <c r="D136" s="219" t="s">
        <v>137</v>
      </c>
      <c r="E136" s="220" t="s">
        <v>1084</v>
      </c>
      <c r="F136" s="221" t="s">
        <v>1085</v>
      </c>
      <c r="G136" s="222" t="s">
        <v>1073</v>
      </c>
      <c r="H136" s="223">
        <v>1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40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1074</v>
      </c>
      <c r="AT136" s="231" t="s">
        <v>137</v>
      </c>
      <c r="AU136" s="231" t="s">
        <v>83</v>
      </c>
      <c r="AY136" s="17" t="s">
        <v>135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83</v>
      </c>
      <c r="BK136" s="232">
        <f>ROUND(I136*H136,2)</f>
        <v>0</v>
      </c>
      <c r="BL136" s="17" t="s">
        <v>1074</v>
      </c>
      <c r="BM136" s="231" t="s">
        <v>1086</v>
      </c>
    </row>
    <row r="137" s="13" customFormat="1">
      <c r="A137" s="13"/>
      <c r="B137" s="233"/>
      <c r="C137" s="234"/>
      <c r="D137" s="235" t="s">
        <v>142</v>
      </c>
      <c r="E137" s="236" t="s">
        <v>1</v>
      </c>
      <c r="F137" s="237" t="s">
        <v>79</v>
      </c>
      <c r="G137" s="234"/>
      <c r="H137" s="238">
        <v>1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142</v>
      </c>
      <c r="AU137" s="244" t="s">
        <v>83</v>
      </c>
      <c r="AV137" s="13" t="s">
        <v>83</v>
      </c>
      <c r="AW137" s="13" t="s">
        <v>31</v>
      </c>
      <c r="AX137" s="13" t="s">
        <v>74</v>
      </c>
      <c r="AY137" s="244" t="s">
        <v>135</v>
      </c>
    </row>
    <row r="138" s="14" customFormat="1">
      <c r="A138" s="14"/>
      <c r="B138" s="245"/>
      <c r="C138" s="246"/>
      <c r="D138" s="235" t="s">
        <v>142</v>
      </c>
      <c r="E138" s="247" t="s">
        <v>1</v>
      </c>
      <c r="F138" s="248" t="s">
        <v>144</v>
      </c>
      <c r="G138" s="246"/>
      <c r="H138" s="249">
        <v>1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5" t="s">
        <v>142</v>
      </c>
      <c r="AU138" s="255" t="s">
        <v>83</v>
      </c>
      <c r="AV138" s="14" t="s">
        <v>89</v>
      </c>
      <c r="AW138" s="14" t="s">
        <v>31</v>
      </c>
      <c r="AX138" s="14" t="s">
        <v>79</v>
      </c>
      <c r="AY138" s="255" t="s">
        <v>135</v>
      </c>
    </row>
    <row r="139" s="2" customFormat="1" ht="16.5" customHeight="1">
      <c r="A139" s="38"/>
      <c r="B139" s="39"/>
      <c r="C139" s="219" t="s">
        <v>92</v>
      </c>
      <c r="D139" s="219" t="s">
        <v>137</v>
      </c>
      <c r="E139" s="220" t="s">
        <v>1087</v>
      </c>
      <c r="F139" s="221" t="s">
        <v>1088</v>
      </c>
      <c r="G139" s="222" t="s">
        <v>1073</v>
      </c>
      <c r="H139" s="223">
        <v>1</v>
      </c>
      <c r="I139" s="224"/>
      <c r="J139" s="225">
        <f>ROUND(I139*H139,2)</f>
        <v>0</v>
      </c>
      <c r="K139" s="226"/>
      <c r="L139" s="44"/>
      <c r="M139" s="227" t="s">
        <v>1</v>
      </c>
      <c r="N139" s="228" t="s">
        <v>40</v>
      </c>
      <c r="O139" s="91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1074</v>
      </c>
      <c r="AT139" s="231" t="s">
        <v>137</v>
      </c>
      <c r="AU139" s="231" t="s">
        <v>83</v>
      </c>
      <c r="AY139" s="17" t="s">
        <v>135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83</v>
      </c>
      <c r="BK139" s="232">
        <f>ROUND(I139*H139,2)</f>
        <v>0</v>
      </c>
      <c r="BL139" s="17" t="s">
        <v>1074</v>
      </c>
      <c r="BM139" s="231" t="s">
        <v>1089</v>
      </c>
    </row>
    <row r="140" s="13" customFormat="1">
      <c r="A140" s="13"/>
      <c r="B140" s="233"/>
      <c r="C140" s="234"/>
      <c r="D140" s="235" t="s">
        <v>142</v>
      </c>
      <c r="E140" s="236" t="s">
        <v>1</v>
      </c>
      <c r="F140" s="237" t="s">
        <v>79</v>
      </c>
      <c r="G140" s="234"/>
      <c r="H140" s="238">
        <v>1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142</v>
      </c>
      <c r="AU140" s="244" t="s">
        <v>83</v>
      </c>
      <c r="AV140" s="13" t="s">
        <v>83</v>
      </c>
      <c r="AW140" s="13" t="s">
        <v>31</v>
      </c>
      <c r="AX140" s="13" t="s">
        <v>74</v>
      </c>
      <c r="AY140" s="244" t="s">
        <v>135</v>
      </c>
    </row>
    <row r="141" s="14" customFormat="1">
      <c r="A141" s="14"/>
      <c r="B141" s="245"/>
      <c r="C141" s="246"/>
      <c r="D141" s="235" t="s">
        <v>142</v>
      </c>
      <c r="E141" s="247" t="s">
        <v>1</v>
      </c>
      <c r="F141" s="248" t="s">
        <v>144</v>
      </c>
      <c r="G141" s="246"/>
      <c r="H141" s="249">
        <v>1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5" t="s">
        <v>142</v>
      </c>
      <c r="AU141" s="255" t="s">
        <v>83</v>
      </c>
      <c r="AV141" s="14" t="s">
        <v>89</v>
      </c>
      <c r="AW141" s="14" t="s">
        <v>31</v>
      </c>
      <c r="AX141" s="14" t="s">
        <v>79</v>
      </c>
      <c r="AY141" s="255" t="s">
        <v>135</v>
      </c>
    </row>
    <row r="142" s="12" customFormat="1" ht="22.8" customHeight="1">
      <c r="A142" s="12"/>
      <c r="B142" s="203"/>
      <c r="C142" s="204"/>
      <c r="D142" s="205" t="s">
        <v>73</v>
      </c>
      <c r="E142" s="217" t="s">
        <v>1090</v>
      </c>
      <c r="F142" s="217" t="s">
        <v>1091</v>
      </c>
      <c r="G142" s="204"/>
      <c r="H142" s="204"/>
      <c r="I142" s="207"/>
      <c r="J142" s="218">
        <f>BK142</f>
        <v>0</v>
      </c>
      <c r="K142" s="204"/>
      <c r="L142" s="209"/>
      <c r="M142" s="210"/>
      <c r="N142" s="211"/>
      <c r="O142" s="211"/>
      <c r="P142" s="212">
        <f>SUM(P143:P145)</f>
        <v>0</v>
      </c>
      <c r="Q142" s="211"/>
      <c r="R142" s="212">
        <f>SUM(R143:R145)</f>
        <v>0</v>
      </c>
      <c r="S142" s="211"/>
      <c r="T142" s="213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4" t="s">
        <v>92</v>
      </c>
      <c r="AT142" s="215" t="s">
        <v>73</v>
      </c>
      <c r="AU142" s="215" t="s">
        <v>79</v>
      </c>
      <c r="AY142" s="214" t="s">
        <v>135</v>
      </c>
      <c r="BK142" s="216">
        <f>SUM(BK143:BK145)</f>
        <v>0</v>
      </c>
    </row>
    <row r="143" s="2" customFormat="1" ht="16.5" customHeight="1">
      <c r="A143" s="38"/>
      <c r="B143" s="39"/>
      <c r="C143" s="219" t="s">
        <v>95</v>
      </c>
      <c r="D143" s="219" t="s">
        <v>137</v>
      </c>
      <c r="E143" s="220" t="s">
        <v>1092</v>
      </c>
      <c r="F143" s="221" t="s">
        <v>1093</v>
      </c>
      <c r="G143" s="222" t="s">
        <v>1073</v>
      </c>
      <c r="H143" s="223">
        <v>1</v>
      </c>
      <c r="I143" s="224"/>
      <c r="J143" s="225">
        <f>ROUND(I143*H143,2)</f>
        <v>0</v>
      </c>
      <c r="K143" s="226"/>
      <c r="L143" s="44"/>
      <c r="M143" s="227" t="s">
        <v>1</v>
      </c>
      <c r="N143" s="228" t="s">
        <v>40</v>
      </c>
      <c r="O143" s="91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1074</v>
      </c>
      <c r="AT143" s="231" t="s">
        <v>137</v>
      </c>
      <c r="AU143" s="231" t="s">
        <v>83</v>
      </c>
      <c r="AY143" s="17" t="s">
        <v>135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83</v>
      </c>
      <c r="BK143" s="232">
        <f>ROUND(I143*H143,2)</f>
        <v>0</v>
      </c>
      <c r="BL143" s="17" t="s">
        <v>1074</v>
      </c>
      <c r="BM143" s="231" t="s">
        <v>1094</v>
      </c>
    </row>
    <row r="144" s="13" customFormat="1">
      <c r="A144" s="13"/>
      <c r="B144" s="233"/>
      <c r="C144" s="234"/>
      <c r="D144" s="235" t="s">
        <v>142</v>
      </c>
      <c r="E144" s="236" t="s">
        <v>1</v>
      </c>
      <c r="F144" s="237" t="s">
        <v>79</v>
      </c>
      <c r="G144" s="234"/>
      <c r="H144" s="238">
        <v>1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142</v>
      </c>
      <c r="AU144" s="244" t="s">
        <v>83</v>
      </c>
      <c r="AV144" s="13" t="s">
        <v>83</v>
      </c>
      <c r="AW144" s="13" t="s">
        <v>31</v>
      </c>
      <c r="AX144" s="13" t="s">
        <v>74</v>
      </c>
      <c r="AY144" s="244" t="s">
        <v>135</v>
      </c>
    </row>
    <row r="145" s="14" customFormat="1">
      <c r="A145" s="14"/>
      <c r="B145" s="245"/>
      <c r="C145" s="246"/>
      <c r="D145" s="235" t="s">
        <v>142</v>
      </c>
      <c r="E145" s="247" t="s">
        <v>1</v>
      </c>
      <c r="F145" s="248" t="s">
        <v>144</v>
      </c>
      <c r="G145" s="246"/>
      <c r="H145" s="249">
        <v>1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142</v>
      </c>
      <c r="AU145" s="255" t="s">
        <v>83</v>
      </c>
      <c r="AV145" s="14" t="s">
        <v>89</v>
      </c>
      <c r="AW145" s="14" t="s">
        <v>31</v>
      </c>
      <c r="AX145" s="14" t="s">
        <v>79</v>
      </c>
      <c r="AY145" s="255" t="s">
        <v>135</v>
      </c>
    </row>
    <row r="146" s="12" customFormat="1" ht="22.8" customHeight="1">
      <c r="A146" s="12"/>
      <c r="B146" s="203"/>
      <c r="C146" s="204"/>
      <c r="D146" s="205" t="s">
        <v>73</v>
      </c>
      <c r="E146" s="217" t="s">
        <v>1095</v>
      </c>
      <c r="F146" s="217" t="s">
        <v>1096</v>
      </c>
      <c r="G146" s="204"/>
      <c r="H146" s="204"/>
      <c r="I146" s="207"/>
      <c r="J146" s="218">
        <f>BK146</f>
        <v>0</v>
      </c>
      <c r="K146" s="204"/>
      <c r="L146" s="209"/>
      <c r="M146" s="210"/>
      <c r="N146" s="211"/>
      <c r="O146" s="211"/>
      <c r="P146" s="212">
        <f>SUM(P147:P149)</f>
        <v>0</v>
      </c>
      <c r="Q146" s="211"/>
      <c r="R146" s="212">
        <f>SUM(R147:R149)</f>
        <v>0</v>
      </c>
      <c r="S146" s="211"/>
      <c r="T146" s="213">
        <f>SUM(T147:T149)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4" t="s">
        <v>92</v>
      </c>
      <c r="AT146" s="215" t="s">
        <v>73</v>
      </c>
      <c r="AU146" s="215" t="s">
        <v>79</v>
      </c>
      <c r="AY146" s="214" t="s">
        <v>135</v>
      </c>
      <c r="BK146" s="216">
        <f>SUM(BK147:BK149)</f>
        <v>0</v>
      </c>
    </row>
    <row r="147" s="2" customFormat="1" ht="16.5" customHeight="1">
      <c r="A147" s="38"/>
      <c r="B147" s="39"/>
      <c r="C147" s="219" t="s">
        <v>172</v>
      </c>
      <c r="D147" s="219" t="s">
        <v>137</v>
      </c>
      <c r="E147" s="220" t="s">
        <v>1097</v>
      </c>
      <c r="F147" s="221" t="s">
        <v>1098</v>
      </c>
      <c r="G147" s="222" t="s">
        <v>1073</v>
      </c>
      <c r="H147" s="223">
        <v>1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40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1074</v>
      </c>
      <c r="AT147" s="231" t="s">
        <v>137</v>
      </c>
      <c r="AU147" s="231" t="s">
        <v>83</v>
      </c>
      <c r="AY147" s="17" t="s">
        <v>135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83</v>
      </c>
      <c r="BK147" s="232">
        <f>ROUND(I147*H147,2)</f>
        <v>0</v>
      </c>
      <c r="BL147" s="17" t="s">
        <v>1074</v>
      </c>
      <c r="BM147" s="231" t="s">
        <v>1099</v>
      </c>
    </row>
    <row r="148" s="13" customFormat="1">
      <c r="A148" s="13"/>
      <c r="B148" s="233"/>
      <c r="C148" s="234"/>
      <c r="D148" s="235" t="s">
        <v>142</v>
      </c>
      <c r="E148" s="236" t="s">
        <v>1</v>
      </c>
      <c r="F148" s="237" t="s">
        <v>79</v>
      </c>
      <c r="G148" s="234"/>
      <c r="H148" s="238">
        <v>1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142</v>
      </c>
      <c r="AU148" s="244" t="s">
        <v>83</v>
      </c>
      <c r="AV148" s="13" t="s">
        <v>83</v>
      </c>
      <c r="AW148" s="13" t="s">
        <v>31</v>
      </c>
      <c r="AX148" s="13" t="s">
        <v>74</v>
      </c>
      <c r="AY148" s="244" t="s">
        <v>135</v>
      </c>
    </row>
    <row r="149" s="14" customFormat="1">
      <c r="A149" s="14"/>
      <c r="B149" s="245"/>
      <c r="C149" s="246"/>
      <c r="D149" s="235" t="s">
        <v>142</v>
      </c>
      <c r="E149" s="247" t="s">
        <v>1</v>
      </c>
      <c r="F149" s="248" t="s">
        <v>144</v>
      </c>
      <c r="G149" s="246"/>
      <c r="H149" s="249">
        <v>1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5" t="s">
        <v>142</v>
      </c>
      <c r="AU149" s="255" t="s">
        <v>83</v>
      </c>
      <c r="AV149" s="14" t="s">
        <v>89</v>
      </c>
      <c r="AW149" s="14" t="s">
        <v>31</v>
      </c>
      <c r="AX149" s="14" t="s">
        <v>79</v>
      </c>
      <c r="AY149" s="255" t="s">
        <v>135</v>
      </c>
    </row>
    <row r="150" s="12" customFormat="1" ht="22.8" customHeight="1">
      <c r="A150" s="12"/>
      <c r="B150" s="203"/>
      <c r="C150" s="204"/>
      <c r="D150" s="205" t="s">
        <v>73</v>
      </c>
      <c r="E150" s="217" t="s">
        <v>1100</v>
      </c>
      <c r="F150" s="217" t="s">
        <v>1101</v>
      </c>
      <c r="G150" s="204"/>
      <c r="H150" s="204"/>
      <c r="I150" s="207"/>
      <c r="J150" s="218">
        <f>BK150</f>
        <v>0</v>
      </c>
      <c r="K150" s="204"/>
      <c r="L150" s="209"/>
      <c r="M150" s="210"/>
      <c r="N150" s="211"/>
      <c r="O150" s="211"/>
      <c r="P150" s="212">
        <f>SUM(P151:P154)</f>
        <v>0</v>
      </c>
      <c r="Q150" s="211"/>
      <c r="R150" s="212">
        <f>SUM(R151:R154)</f>
        <v>0</v>
      </c>
      <c r="S150" s="211"/>
      <c r="T150" s="213">
        <f>SUM(T151:T154)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4" t="s">
        <v>92</v>
      </c>
      <c r="AT150" s="215" t="s">
        <v>73</v>
      </c>
      <c r="AU150" s="215" t="s">
        <v>79</v>
      </c>
      <c r="AY150" s="214" t="s">
        <v>135</v>
      </c>
      <c r="BK150" s="216">
        <f>SUM(BK151:BK154)</f>
        <v>0</v>
      </c>
    </row>
    <row r="151" s="2" customFormat="1" ht="16.5" customHeight="1">
      <c r="A151" s="38"/>
      <c r="B151" s="39"/>
      <c r="C151" s="219" t="s">
        <v>169</v>
      </c>
      <c r="D151" s="219" t="s">
        <v>137</v>
      </c>
      <c r="E151" s="220" t="s">
        <v>1102</v>
      </c>
      <c r="F151" s="221" t="s">
        <v>1103</v>
      </c>
      <c r="G151" s="222" t="s">
        <v>1073</v>
      </c>
      <c r="H151" s="223">
        <v>1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40</v>
      </c>
      <c r="O151" s="91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1074</v>
      </c>
      <c r="AT151" s="231" t="s">
        <v>137</v>
      </c>
      <c r="AU151" s="231" t="s">
        <v>83</v>
      </c>
      <c r="AY151" s="17" t="s">
        <v>135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83</v>
      </c>
      <c r="BK151" s="232">
        <f>ROUND(I151*H151,2)</f>
        <v>0</v>
      </c>
      <c r="BL151" s="17" t="s">
        <v>1074</v>
      </c>
      <c r="BM151" s="231" t="s">
        <v>1104</v>
      </c>
    </row>
    <row r="152" s="15" customFormat="1">
      <c r="A152" s="15"/>
      <c r="B152" s="270"/>
      <c r="C152" s="271"/>
      <c r="D152" s="235" t="s">
        <v>142</v>
      </c>
      <c r="E152" s="272" t="s">
        <v>1</v>
      </c>
      <c r="F152" s="273" t="s">
        <v>1105</v>
      </c>
      <c r="G152" s="271"/>
      <c r="H152" s="272" t="s">
        <v>1</v>
      </c>
      <c r="I152" s="274"/>
      <c r="J152" s="271"/>
      <c r="K152" s="271"/>
      <c r="L152" s="275"/>
      <c r="M152" s="276"/>
      <c r="N152" s="277"/>
      <c r="O152" s="277"/>
      <c r="P152" s="277"/>
      <c r="Q152" s="277"/>
      <c r="R152" s="277"/>
      <c r="S152" s="277"/>
      <c r="T152" s="278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79" t="s">
        <v>142</v>
      </c>
      <c r="AU152" s="279" t="s">
        <v>83</v>
      </c>
      <c r="AV152" s="15" t="s">
        <v>79</v>
      </c>
      <c r="AW152" s="15" t="s">
        <v>31</v>
      </c>
      <c r="AX152" s="15" t="s">
        <v>74</v>
      </c>
      <c r="AY152" s="279" t="s">
        <v>135</v>
      </c>
    </row>
    <row r="153" s="13" customFormat="1">
      <c r="A153" s="13"/>
      <c r="B153" s="233"/>
      <c r="C153" s="234"/>
      <c r="D153" s="235" t="s">
        <v>142</v>
      </c>
      <c r="E153" s="236" t="s">
        <v>1</v>
      </c>
      <c r="F153" s="237" t="s">
        <v>79</v>
      </c>
      <c r="G153" s="234"/>
      <c r="H153" s="238">
        <v>1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142</v>
      </c>
      <c r="AU153" s="244" t="s">
        <v>83</v>
      </c>
      <c r="AV153" s="13" t="s">
        <v>83</v>
      </c>
      <c r="AW153" s="13" t="s">
        <v>31</v>
      </c>
      <c r="AX153" s="13" t="s">
        <v>74</v>
      </c>
      <c r="AY153" s="244" t="s">
        <v>135</v>
      </c>
    </row>
    <row r="154" s="14" customFormat="1">
      <c r="A154" s="14"/>
      <c r="B154" s="245"/>
      <c r="C154" s="246"/>
      <c r="D154" s="235" t="s">
        <v>142</v>
      </c>
      <c r="E154" s="247" t="s">
        <v>1</v>
      </c>
      <c r="F154" s="248" t="s">
        <v>144</v>
      </c>
      <c r="G154" s="246"/>
      <c r="H154" s="249">
        <v>1</v>
      </c>
      <c r="I154" s="250"/>
      <c r="J154" s="246"/>
      <c r="K154" s="246"/>
      <c r="L154" s="251"/>
      <c r="M154" s="267"/>
      <c r="N154" s="268"/>
      <c r="O154" s="268"/>
      <c r="P154" s="268"/>
      <c r="Q154" s="268"/>
      <c r="R154" s="268"/>
      <c r="S154" s="268"/>
      <c r="T154" s="26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5" t="s">
        <v>142</v>
      </c>
      <c r="AU154" s="255" t="s">
        <v>83</v>
      </c>
      <c r="AV154" s="14" t="s">
        <v>89</v>
      </c>
      <c r="AW154" s="14" t="s">
        <v>31</v>
      </c>
      <c r="AX154" s="14" t="s">
        <v>79</v>
      </c>
      <c r="AY154" s="255" t="s">
        <v>135</v>
      </c>
    </row>
    <row r="155" s="2" customFormat="1" ht="6.96" customHeight="1">
      <c r="A155" s="38"/>
      <c r="B155" s="66"/>
      <c r="C155" s="67"/>
      <c r="D155" s="67"/>
      <c r="E155" s="67"/>
      <c r="F155" s="67"/>
      <c r="G155" s="67"/>
      <c r="H155" s="67"/>
      <c r="I155" s="67"/>
      <c r="J155" s="67"/>
      <c r="K155" s="67"/>
      <c r="L155" s="44"/>
      <c r="M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</row>
  </sheetData>
  <sheetProtection sheet="1" autoFilter="0" formatColumns="0" formatRows="0" objects="1" scenarios="1" spinCount="100000" saltValue="i3vMZGcykxyLngzhkUSJjyouPqgOM4HRDQwf/n3o71MTBS5WfYZQySBq520JFzPdfNvZuv3tyf8Wkol9eDTeKQ==" hashValue="jJeMFajoY28NpP+doIC0KeSWWIhIlk9IJQHDRyX4l0goFDRzR5/vLoMdlAeE9pTxkiE50CDgGbMm78YKPBGccw==" algorithmName="SHA-512" password="CC35"/>
  <autoFilter ref="C121:K154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LAPTOP-OT6PHQ4B\buria</dc:creator>
  <cp:lastModifiedBy>LAPTOP-OT6PHQ4B\buria</cp:lastModifiedBy>
  <dcterms:created xsi:type="dcterms:W3CDTF">2023-02-06T12:04:08Z</dcterms:created>
  <dcterms:modified xsi:type="dcterms:W3CDTF">2023-02-06T12:04:16Z</dcterms:modified>
</cp:coreProperties>
</file>