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5"/>
  <workbookPr/>
  <bookViews>
    <workbookView xWindow="0" yWindow="0" windowWidth="28800" windowHeight="12225" activeTab="1"/>
  </bookViews>
  <sheets>
    <sheet name="Rekapitulace stavby" sheetId="1" r:id="rId1"/>
    <sheet name="SO 101 - Komunikace včetn..." sheetId="2" r:id="rId2"/>
    <sheet name="Pokyny pro vyplnění" sheetId="3" r:id="rId3"/>
  </sheets>
  <definedNames>
    <definedName name="_xlnm._FilterDatabase" localSheetId="1" hidden="1">'SO 101 - Komunikace včetn...'!$C$95:$K$975</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Area" localSheetId="1">'SO 101 - Komunikace včetn...'!$C$4:$J$39,'SO 101 - Komunikace včetn...'!$C$45:$J$77,'SO 101 - Komunikace včetn...'!$C$83:$K$975</definedName>
    <definedName name="_xlnm.Print_Titles" localSheetId="0">'Rekapitulace stavby'!$52:$52</definedName>
    <definedName name="_xlnm.Print_Titles" localSheetId="1">'SO 101 - Komunikace včetn...'!$95:$95</definedName>
  </definedNames>
  <calcPr calcId="191029"/>
</workbook>
</file>

<file path=xl/sharedStrings.xml><?xml version="1.0" encoding="utf-8"?>
<sst xmlns="http://schemas.openxmlformats.org/spreadsheetml/2006/main" count="8079" uniqueCount="1193">
  <si>
    <t>Export Komplet</t>
  </si>
  <si>
    <t>VZ</t>
  </si>
  <si>
    <t>2.0</t>
  </si>
  <si>
    <t>ZAMOK</t>
  </si>
  <si>
    <t>False</t>
  </si>
  <si>
    <t>{13f57fa8-a539-48d4-a86a-b7f297f4c471}</t>
  </si>
  <si>
    <t>0,01</t>
  </si>
  <si>
    <t>21</t>
  </si>
  <si>
    <t>15</t>
  </si>
  <si>
    <t>REKAPITULACE STAVBY</t>
  </si>
  <si>
    <t>v ---  níže se nacházejí doplnkové a pomocné údaje k sestavám  --- v</t>
  </si>
  <si>
    <t>Návod na vyplnění</t>
  </si>
  <si>
    <t>0,001</t>
  </si>
  <si>
    <t>Kód:</t>
  </si>
  <si>
    <t>2023-007-rev1</t>
  </si>
  <si>
    <t>Měnit lze pouze buňky se žlutým podbarvením!
1) v Rekapitulaci stavby vyplňte údaje o Uchazeči (přenesou se do ostatních sestav i v jiných listech)
2) na vybraných listech vyplňte v sestavě Soupis prací ceny u položek</t>
  </si>
  <si>
    <t>Stavba:</t>
  </si>
  <si>
    <t>Obnova povrchu v ulici Březenecká v úseku od SHELL - Pod Strážištěm</t>
  </si>
  <si>
    <t>KSO:</t>
  </si>
  <si>
    <t/>
  </si>
  <si>
    <t>CC-CZ:</t>
  </si>
  <si>
    <t>Místo:</t>
  </si>
  <si>
    <t xml:space="preserve"> </t>
  </si>
  <si>
    <t>Datum:</t>
  </si>
  <si>
    <t>9. 1. 2023</t>
  </si>
  <si>
    <t>Zadavatel:</t>
  </si>
  <si>
    <t>IČ:</t>
  </si>
  <si>
    <t>00261891</t>
  </si>
  <si>
    <t>Statutární město Chomutov,Zborovská 4602, Chomutov</t>
  </si>
  <si>
    <t>DIČ:</t>
  </si>
  <si>
    <t>Uchazeč:</t>
  </si>
  <si>
    <t>Vyplň údaj</t>
  </si>
  <si>
    <t>Projektant:</t>
  </si>
  <si>
    <t>03258106</t>
  </si>
  <si>
    <t xml:space="preserve">IQ PROJEKT s.r.o.  Školní 3635   Chomutov 430 01  </t>
  </si>
  <si>
    <t>True</t>
  </si>
  <si>
    <t>Zpracovatel:</t>
  </si>
  <si>
    <t>75900513</t>
  </si>
  <si>
    <t>ing. Kateřina Tumpachová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</si>
  <si>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</si>
  <si>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</si>
  <si>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</si>
  <si>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</si>
  <si>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</si>
  <si>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</si>
  <si>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</si>
  <si>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</si>
  <si>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</si>
  <si>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</si>
  <si>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</si>
  <si>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</si>
  <si>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</si>
  <si>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</si>
  <si>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</si>
  <si>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</si>
  <si>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</si>
  <si>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</si>
  <si>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</si>
  <si>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</si>
  <si>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</si>
  <si>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</si>
  <si>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</si>
  <si>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</si>
  <si>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</si>
  <si>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</si>
  <si>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</si>
  <si>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</si>
  <si>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</si>
  <si>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</si>
  <si>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</si>
  <si>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</si>
  <si>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</si>
  <si>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</si>
  <si>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</si>
  <si>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</si>
  <si>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</si>
  <si>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</si>
  <si>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</si>
  <si>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</si>
  <si>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</si>
  <si>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</si>
  <si>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 včetně dopravního značení</t>
  </si>
  <si>
    <t>STA</t>
  </si>
  <si>
    <t>1</t>
  </si>
  <si>
    <t>{15677a79-9cde-4ca9-9d80-04c88c4fafc8}</t>
  </si>
  <si>
    <t>2</t>
  </si>
  <si>
    <t>KRYCÍ LIST SOUPISU PRACÍ</t>
  </si>
  <si>
    <t>Objekt:</t>
  </si>
  <si>
    <t>SO 101 - Komunikace včetně dopravního značení</t>
  </si>
  <si>
    <t>Statutární město Chomutov,Zborovská 4602, 43028 Ch</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</si>
  <si>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</si>
  <si>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</si>
  <si>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</si>
  <si>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</si>
  <si>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</si>
  <si>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</si>
  <si>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</si>
  <si>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</si>
  <si>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</si>
  <si>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</si>
  <si>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</si>
  <si>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</si>
  <si>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</si>
  <si>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</si>
  <si>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21-M - Elektromontáže</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</si>
  <si>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</si>
  <si>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</si>
  <si>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</si>
  <si>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</si>
  <si>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</si>
  <si>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</si>
  <si>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</si>
  <si>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</si>
  <si>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</si>
  <si>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</si>
  <si>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</si>
  <si>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</si>
  <si>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</si>
  <si>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</si>
  <si>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</si>
  <si>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</si>
  <si>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</si>
  <si>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</si>
  <si>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</si>
  <si>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</si>
  <si>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</si>
  <si>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</si>
  <si>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</si>
  <si>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</si>
  <si>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</si>
  <si>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</si>
  <si>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</si>
  <si>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2023 01</t>
  </si>
  <si>
    <t>4</t>
  </si>
  <si>
    <t>-605506831</t>
  </si>
  <si>
    <t>PP</t>
  </si>
  <si>
    <t>Rozebrání dlažeb komunikací pro pěší s přemístěním hmot na skládku na vzdálenost do 3 m nebo s naložením na dopravní prostředek s ložem z kameniva nebo živice a s jakoukoliv výplní spár ručně z mozaiky</t>
  </si>
  <si>
    <t>Online PSC</t>
  </si>
  <si>
    <t>https://podminky.urs.cz/item/CS_URS_2023_01/113106111</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</si>
  <si>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</si>
  <si>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</si>
  <si>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</si>
  <si>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ostrůvek 2</t>
  </si>
  <si>
    <t>ostrůvek 3</t>
  </si>
  <si>
    <t>3,3</t>
  </si>
  <si>
    <t>ostrůvek 4</t>
  </si>
  <si>
    <t>Součet</t>
  </si>
  <si>
    <t>113106123</t>
  </si>
  <si>
    <t>Rozebrání dlažeb ze zámkových dlaždic komunikací pro pěší ručně</t>
  </si>
  <si>
    <t>-789220465</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</si>
  <si>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</si>
  <si>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https://podminky.urs.cz/item/CS_URS_2023_01/113106123</t>
  </si>
  <si>
    <t>ostrůvek 1</t>
  </si>
  <si>
    <t>5,1</t>
  </si>
  <si>
    <t>11,5</t>
  </si>
  <si>
    <t>5,2</t>
  </si>
  <si>
    <t>Mezisoučet</t>
  </si>
  <si>
    <t>3</t>
  </si>
  <si>
    <t>oprava dlažby podél obrubníků - 30%</t>
  </si>
  <si>
    <t>0,3*(20+312,5)*0,5</t>
  </si>
  <si>
    <t>0,3*(10+5+140+65)*0,5</t>
  </si>
  <si>
    <t>obnova hmatových prvků stávajícího chodníku -ostrůvek 2</t>
  </si>
  <si>
    <t>1,6+1,6</t>
  </si>
  <si>
    <t>obnova hmatových prvků stávajícího chodníku -ostrůvek 4</t>
  </si>
  <si>
    <t>6</t>
  </si>
  <si>
    <t>113106212</t>
  </si>
  <si>
    <t>Rozebrání dlažeb vozovek z velkých kostek s ložem ze živice strojně pl přes 50 do 200 m2</t>
  </si>
  <si>
    <t>968553654</t>
  </si>
  <si>
    <t>Rozebrání dlažeb a dílců vozovek a ploch s přemístěním hmot na skládku na vzdálenost do 3 m nebo s naložením na dopravní prostředek, s jakoukoliv výplní spár strojně plochy jednotlivě přes 50 m2 do 200 m2 z velkých kostek s ložem ze živice</t>
  </si>
  <si>
    <t>https://podminky.urs.cz/item/CS_URS_2023_01/113106212</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</si>
  <si>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</si>
  <si>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záliv pro BUS - kostky 200x200 mm</t>
  </si>
  <si>
    <t>105,5</t>
  </si>
  <si>
    <t>113107161</t>
  </si>
  <si>
    <t>Odstranění podkladu z kameniva drceného tl 100 mm strojně pl přes 50 do 200 m2</t>
  </si>
  <si>
    <t>2086035560</t>
  </si>
  <si>
    <t>Odstranění podkladů nebo krytů strojně plochy jednotlivě přes 50 m2 do 200 m2 s přemístěním hmot na skládku na vzdálenost do 20 m nebo s naložením na dopravní prostředek z kameniva hrubého drceného, o tl. vrstvy do 100 mm</t>
  </si>
  <si>
    <t>https://podminky.urs.cz/item/CS_URS_2023_01/113107161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</si>
  <si>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</si>
  <si>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oprava chodníku v místě zastávky</t>
  </si>
  <si>
    <t>105</t>
  </si>
  <si>
    <t>5</t>
  </si>
  <si>
    <t>113107162</t>
  </si>
  <si>
    <t>Odstranění podkladu z kameniva drceného tl 200 mm strojně pl přes 50 do 200 m2</t>
  </si>
  <si>
    <t>-1598645661</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</si>
  <si>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</si>
  <si>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https://podminky.urs.cz/item/CS_URS_2023_01/113107162</t>
  </si>
  <si>
    <t>113107163</t>
  </si>
  <si>
    <t>Odstranění podkladu z kameniva drceného tl 300 mm strojně pl přes 50 do 200 m2</t>
  </si>
  <si>
    <t>-1846011842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</si>
  <si>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</si>
  <si>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https://podminky.urs.cz/item/CS_URS_2023_01/113107163</t>
  </si>
  <si>
    <t>záliv pro BUS</t>
  </si>
  <si>
    <t>101,5+105,5</t>
  </si>
  <si>
    <t>7</t>
  </si>
  <si>
    <t>113107170</t>
  </si>
  <si>
    <t>Odstranění podkladu z betonu prostého tl 100 mm strojně pl přes 50 do 200 m2</t>
  </si>
  <si>
    <t>-56409732</t>
  </si>
  <si>
    <t>Odstranění podkladů nebo krytů strojně plochy jednotlivě přes 50 m2 do 200 m2 s přemístěním hmot na skládku na vzdálenost do 20 m nebo s naložením na dopravní prostředek z betonu prostého, o tl. vrstvy do 100 mm</t>
  </si>
  <si>
    <t>https://podminky.urs.cz/item/CS_URS_2023_01/113107170</t>
  </si>
  <si>
    <t>8</t>
  </si>
  <si>
    <t>113107171</t>
  </si>
  <si>
    <t>Odstranění podkladu z betonu prostého tl 150 mm strojně pl přes 50 do 200 m2</t>
  </si>
  <si>
    <t>-935708012</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</si>
  <si>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</si>
  <si>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https://podminky.urs.cz/item/CS_URS_2023_01/113107171</t>
  </si>
  <si>
    <t>záliv pro BUS - tl. 10 cm</t>
  </si>
  <si>
    <t>9</t>
  </si>
  <si>
    <t>113107182</t>
  </si>
  <si>
    <t>Odstranění podkladu živičného tl 100 mm strojně pl přes 50 do 200 m2</t>
  </si>
  <si>
    <t>-1813255748</t>
  </si>
  <si>
    <t>Odstranění podkladů nebo krytů strojně plochy jednotlivě přes 50 m2 do 200 m2 s přemístěním hmot na skládku na vzdálenost do 20 m nebo s naložením na dopravní prostředek živičných, o tl. vrstvy přes 50 do 100 mm</t>
  </si>
  <si>
    <t>https://podminky.urs.cz/item/CS_URS_2023_01/113107182</t>
  </si>
  <si>
    <t>10</t>
  </si>
  <si>
    <t>113107222</t>
  </si>
  <si>
    <t>Odstranění podkladu z kameniva drceného tl 200 mm strojně pl přes 200 m2</t>
  </si>
  <si>
    <t>347797565</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</si>
  <si>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</si>
  <si>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https://podminky.urs.cz/item/CS_URS_2023_01/113107222</t>
  </si>
  <si>
    <t>sanace podkladů - 150 mm</t>
  </si>
  <si>
    <t>2988,800</t>
  </si>
  <si>
    <t>11</t>
  </si>
  <si>
    <t>113107321</t>
  </si>
  <si>
    <t>Odstranění podkladu z kameniva drceného tl 100 mm strojně pl do 50 m2</t>
  </si>
  <si>
    <t>-917780884</t>
  </si>
  <si>
    <t>Odstranění podkladů nebo krytů strojně plochy jednotlivě do 50 m2 s přemístěním hmot na skládku na vzdálenost do 3 m nebo s naložením na dopravní prostředek z kameniva hrubého drceného, o tl. vrstvy do 100 mm</t>
  </si>
  <si>
    <t>https://podminky.urs.cz/item/CS_URS_2023_01/113107321</t>
  </si>
  <si>
    <t>oprava chodníku - staničení 265 m</t>
  </si>
  <si>
    <t>1,8</t>
  </si>
  <si>
    <t>oprava chodníku - staničení 340 m</t>
  </si>
  <si>
    <t>4,0</t>
  </si>
  <si>
    <t>4,5+8,5</t>
  </si>
  <si>
    <t>12</t>
  </si>
  <si>
    <t>113107322</t>
  </si>
  <si>
    <t>Odstranění podkladu z kameniva drceného tl 200 mm strojně pl do 50 m2</t>
  </si>
  <si>
    <t>1100857984</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</si>
  <si>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</si>
  <si>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https://podminky.urs.cz/item/CS_URS_2023_01/113107322</t>
  </si>
  <si>
    <t>"kačírek"2,8*2</t>
  </si>
  <si>
    <t>"podkladní vrstvy"2*5,1+5,6</t>
  </si>
  <si>
    <t>"kačírek"3,7*2</t>
  </si>
  <si>
    <t>"podkladní vrstvy"11,5+3,7*2+4</t>
  </si>
  <si>
    <t>"kačírek"12,8</t>
  </si>
  <si>
    <t>"podkladní vrstvy"5,2+12,8+3,3</t>
  </si>
  <si>
    <t>"kačírek"7,4</t>
  </si>
  <si>
    <t>"podkladní vrstvy"11,5+7,4+4</t>
  </si>
  <si>
    <t>6,0</t>
  </si>
  <si>
    <t>13</t>
  </si>
  <si>
    <t>113107330</t>
  </si>
  <si>
    <t>Odstranění podkladu z betonu prostého tl 100 mm strojně pl do 50 m2</t>
  </si>
  <si>
    <t>-116208607</t>
  </si>
  <si>
    <t>Odstranění podkladů nebo krytů strojně plochy jednotlivě do 50 m2 s přemístěním hmot na skládku na vzdálenost do 3 m nebo s naložením na dopravní prostředek z betonu prostého, o tl. vrstvy do 100 mm</t>
  </si>
  <si>
    <t>https://podminky.urs.cz/item/CS_URS_2023_01/113107330</t>
  </si>
  <si>
    <t>14</t>
  </si>
  <si>
    <t>113107342</t>
  </si>
  <si>
    <t>Odstranění podkladu živičného tl 100 mm strojně pl do 50 m2</t>
  </si>
  <si>
    <t>-736819683</t>
  </si>
  <si>
    <t>Odstranění podkladů nebo krytů strojně plochy jednotlivě do 50 m2 s přemístěním hmot na skládku na vzdálenost do 3 m nebo s naložením na dopravní prostředek živičných, o tl. vrstvy přes 50 do 100 mm</t>
  </si>
  <si>
    <t>https://podminky.urs.cz/item/CS_URS_2023_01/113107342</t>
  </si>
  <si>
    <t>113107344</t>
  </si>
  <si>
    <t>Odstranění podkladu živičného tl 200 mm strojně pl do 50 m2</t>
  </si>
  <si>
    <t>51045365</t>
  </si>
  <si>
    <t>Odstranění podkladů nebo krytů strojně plochy jednotlivě do 50 m2 s přemístěním hmot na skládku na vzdálenost do 3 m nebo s naložením na dopravní prostředek živičných, o tl. vrstvy přes 150 do 200 mm</t>
  </si>
  <si>
    <t>https://podminky.urs.cz/item/CS_URS_2023_01/113107344</t>
  </si>
  <si>
    <t>16</t>
  </si>
  <si>
    <t>113154233</t>
  </si>
  <si>
    <t>Frézování živičného krytu tl 50 mm pruh š přes 1 do 2 m pl přes 500 do 1000 m2 bez překážek v trase</t>
  </si>
  <si>
    <t>2081131904</t>
  </si>
  <si>
    <t>Frézování živičného podkladu nebo krytu s naložením na dopravní prostředek plochy přes 500 do 1 000 m2 bez překážek v trase pruhu šířky přes 1 m do 2 m, tloušťky vrstvy 50 mm</t>
  </si>
  <si>
    <t>https://podminky.urs.cz/item/CS_URS_2023_01/113154233</t>
  </si>
  <si>
    <t>vedlejší trasa</t>
  </si>
  <si>
    <t>620,5</t>
  </si>
  <si>
    <t>17</t>
  </si>
  <si>
    <t>113154336</t>
  </si>
  <si>
    <t>Frézování živičného krytu tl 300 mm pruh š 2 m pl do 10000 m2 bez překážek v trase</t>
  </si>
  <si>
    <t>-1438274386</t>
  </si>
  <si>
    <t>Frézování živičného podkladu nebo krytu s naložením na dopravní prostředek plochy přes 1 000 do 10 000 m2 bez překážek v trase pruhu šířky přes 1 m do 2 m, tloušťky vrstvy 300 mm</t>
  </si>
  <si>
    <t>https://podminky.urs.cz/item/CS_URS_2023_01/113154336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</si>
  <si>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</si>
  <si>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101,5</t>
  </si>
  <si>
    <t>18</t>
  </si>
  <si>
    <t>113154365</t>
  </si>
  <si>
    <t>Frézování živičného krytu tl 200 mm pruh š 2 m pl do 10000 m2 s překážkami v trase</t>
  </si>
  <si>
    <t>1759420931</t>
  </si>
  <si>
    <t>Frézování živičného podkladu nebo krytu s naložením na dopravní prostředek plochy přes 1 000 do 10 000 m2 s překážkami v trase pruhu šířky přes 1 m do 2 m, tloušťky vrstvy 200 mm</t>
  </si>
  <si>
    <t>https://podminky.urs.cz/item/CS_URS_2023_01/113154365</t>
  </si>
  <si>
    <t>hlavní trasa</t>
  </si>
  <si>
    <t>4181</t>
  </si>
  <si>
    <t>19</t>
  </si>
  <si>
    <t>113201112</t>
  </si>
  <si>
    <t>Vytrhání obrub silničních ležatých</t>
  </si>
  <si>
    <t>m</t>
  </si>
  <si>
    <t>-286072005</t>
  </si>
  <si>
    <t>Vytrhání obrub s vybouráním lože, s přemístěním hmot na skládku na vzdálenost do 3 m nebo s naložením na dopravní prostředek silničních ležatých</t>
  </si>
  <si>
    <t>https://podminky.urs.cz/item/CS_URS_2023_01/113201112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</si>
  <si>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</si>
  <si>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žulové obrubníky - OS 06 výměna</t>
  </si>
  <si>
    <t>20</t>
  </si>
  <si>
    <t>žulové obrubníky - OS 06 přeložení</t>
  </si>
  <si>
    <t>312,5</t>
  </si>
  <si>
    <t>betonové obrubníky - výměna a přeložení</t>
  </si>
  <si>
    <t>OS 04</t>
  </si>
  <si>
    <t>10+5</t>
  </si>
  <si>
    <t>OS 05</t>
  </si>
  <si>
    <t>140+65</t>
  </si>
  <si>
    <t>113202111</t>
  </si>
  <si>
    <t>Vytrhání obrub krajníků obrubníků stojatých</t>
  </si>
  <si>
    <t>394404182</t>
  </si>
  <si>
    <t>Vytrhání obrub s vybouráním lože, s přemístěním hmot na skládku na vzdálenost do 3 m nebo s naložením na dopravní prostředek z krajníků nebo obrubníků stojatých</t>
  </si>
  <si>
    <t>https://podminky.urs.cz/item/CS_URS_2023_01/113202111</t>
  </si>
  <si>
    <t>27</t>
  </si>
  <si>
    <t>15,2</t>
  </si>
  <si>
    <t>13,2</t>
  </si>
  <si>
    <t>výměna beton.obrubníků - OS 01</t>
  </si>
  <si>
    <t>7,0+35</t>
  </si>
  <si>
    <t>2,0</t>
  </si>
  <si>
    <t>132251103</t>
  </si>
  <si>
    <t>Hloubení rýh nezapažených  š do 800 mm v hornině třídy těžitelnosti I, skupiny 3 objem do 100 m3 strojně</t>
  </si>
  <si>
    <t>m3</t>
  </si>
  <si>
    <t>-1729450474</t>
  </si>
  <si>
    <t>Hloubení nezapažených rýh šířky do 800 mm strojně s urovnáním dna do předepsaného profilu a spádu v hornině třídy těžitelnosti I skupiny 3 přes 50 do 100 m3</t>
  </si>
  <si>
    <t>https://podminky.urs.cz/item/CS_URS_2023_01/132251103</t>
  </si>
  <si>
    <t xml:space="preserve">Poznámka k souboru cen:
1. V cenách jsou započteny i náklady na přehození výkopku na přilehlém terénu na vzdálenost do 3 m od podélné osy rýhy nebo naložení na dopravní prostředek.
</t>
  </si>
  <si>
    <t>žulové obrubníky</t>
  </si>
  <si>
    <t>332,5*0,3*0,3</t>
  </si>
  <si>
    <t>0,3*0,3*42</t>
  </si>
  <si>
    <t>betonové obrubníky + výměna + přeložení</t>
  </si>
  <si>
    <t>0,3*0,3*(10+5+140+65)</t>
  </si>
  <si>
    <t>2,0*0,3*0,3</t>
  </si>
  <si>
    <t>4,0*0,3*0,3</t>
  </si>
  <si>
    <t>nový ostrůvek 1-4</t>
  </si>
  <si>
    <t>0,3*0,3*(14+14+12+14+12+6+6+6)</t>
  </si>
  <si>
    <t>nový ostrůvek 1</t>
  </si>
  <si>
    <t>22</t>
  </si>
  <si>
    <t>162751117</t>
  </si>
  <si>
    <t>Vodorovné přemístění do 10000 m výkopku/sypaniny z horniny třídy těžitelnosti I, skupiny 1 až 3</t>
  </si>
  <si>
    <t>1476839775</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</si>
  <si>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</si>
  <si>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</si>
  <si>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</si>
  <si>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ornice</t>
  </si>
  <si>
    <t>198,375*0,1</t>
  </si>
  <si>
    <t>zemina</t>
  </si>
  <si>
    <t>74,283-61,785-8</t>
  </si>
  <si>
    <t>23</t>
  </si>
  <si>
    <t>M</t>
  </si>
  <si>
    <t>10364100</t>
  </si>
  <si>
    <t>zemina pro terénní úpravy - tříděná</t>
  </si>
  <si>
    <t>t</t>
  </si>
  <si>
    <t>-1336857968</t>
  </si>
  <si>
    <t>(74,283-61,785-8)*1,8</t>
  </si>
  <si>
    <t>8,096*1,05 'Přepočtené koeficientem množství</t>
  </si>
  <si>
    <t>24</t>
  </si>
  <si>
    <t>10364101</t>
  </si>
  <si>
    <t>zemina pro terénní úpravy -  ornice</t>
  </si>
  <si>
    <t>502166759</t>
  </si>
  <si>
    <t>198,375*0,1*1,8</t>
  </si>
  <si>
    <t>35,708*1,05 'Přepočtené koeficientem množství</t>
  </si>
  <si>
    <t>25</t>
  </si>
  <si>
    <t>167151101</t>
  </si>
  <si>
    <t>Nakládání výkopku z hornin třídy těžitelnosti I, skupiny 1 až 3 do 100 m3</t>
  </si>
  <si>
    <t>924342136</t>
  </si>
  <si>
    <t>Nakládání, skládání a překládání neulehlého výkopku nebo sypaniny strojně nakládání, množství do 100 m3, z horniny třídy těžitelnosti I, skupiny 1 až 3</t>
  </si>
  <si>
    <t>https://podminky.urs.cz/item/CS_URS_2023_01/167151101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</si>
  <si>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</si>
  <si>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26</t>
  </si>
  <si>
    <t>174151101</t>
  </si>
  <si>
    <t>Zásyp jam, šachet rýh nebo kolem objektů sypaninou se zhutněním</t>
  </si>
  <si>
    <t>2131324503</t>
  </si>
  <si>
    <t>Zásyp sypaninou z jakékoliv horniny strojně s uložením výkopku ve vrstvách se zhutněním jam, šachet, rýh nebo kolem objektů v těchto vykopávkách</t>
  </si>
  <si>
    <t>https://podminky.urs.cz/item/CS_URS_2023_01/174151101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</si>
  <si>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</si>
  <si>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61,785-45,515</t>
  </si>
  <si>
    <t>zásyp obrubníků - 70% délky</t>
  </si>
  <si>
    <t>0,7*(20+312,5)*0,5*0,3</t>
  </si>
  <si>
    <t>0,7*(10+5+140+65)*0,5*0,3</t>
  </si>
  <si>
    <t>181311103</t>
  </si>
  <si>
    <t>Rozprostření ornice tl vrstvy do 200 mm v rovině nebo ve svahu do 1:5 ručně</t>
  </si>
  <si>
    <t>187743442</t>
  </si>
  <si>
    <t>Rozprostření a urovnání ornice v rovině nebo ve svahu sklonu do 1:5 ručně při souvislé ploše, tl. vrstvy do 200 mm</t>
  </si>
  <si>
    <t>https://podminky.urs.cz/item/CS_URS_2023_01/181311103</t>
  </si>
  <si>
    <t xml:space="preserve">Poznámka k souboru cen:
1. V ceně jsou započteny i náklady na případné nutné přemístění hromad nebo dočasných skládek na místo spotřeby ze vzdálenosti do 3 m.
2. V ceně nejsou započteny náklady na získání ornice.
</t>
  </si>
  <si>
    <t>28</t>
  </si>
  <si>
    <t>171152501</t>
  </si>
  <si>
    <t>Zhutnění podloží z hornin soudržných nebo nesoudržných pod násypy</t>
  </si>
  <si>
    <t>-643199222</t>
  </si>
  <si>
    <t>Zhutnění podloží pod násypy z rostlé horniny třídy těžitelnosti I a II, skupiny 1 až 4 z hornin soudružných a nesoudržných</t>
  </si>
  <si>
    <t>https://podminky.urs.cz/item/CS_URS_2023_01/171152501</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</si>
  <si>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</si>
  <si>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4181,000</t>
  </si>
  <si>
    <t>114,1</t>
  </si>
  <si>
    <t>351,075</t>
  </si>
  <si>
    <t>207</t>
  </si>
  <si>
    <t>Zemní práce - povrchové úpravy terénu</t>
  </si>
  <si>
    <t>29</t>
  </si>
  <si>
    <t>181411131</t>
  </si>
  <si>
    <t>Založení parkového trávníku výsevem plochy do 1000 m2 v rovině a ve svahu do 1:5</t>
  </si>
  <si>
    <t>1973439180</t>
  </si>
  <si>
    <t>Založení trávníku na půdě předem připravené plochy do 1000 m2 výsevem včetně utažení parkového v rovině nebo na svahu do 1:5</t>
  </si>
  <si>
    <t>https://podminky.urs.cz/item/CS_URS_2023_01/181411131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</si>
  <si>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</si>
  <si>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0,7*(20+312,5)*0,5</t>
  </si>
  <si>
    <t>0,7*(10+5+140+65)*0,5</t>
  </si>
  <si>
    <t>oprava po výkopech elektro</t>
  </si>
  <si>
    <t>10*0,5</t>
  </si>
  <si>
    <t>30</t>
  </si>
  <si>
    <t>00572410</t>
  </si>
  <si>
    <t>osivo směs travní parková</t>
  </si>
  <si>
    <t>kg</t>
  </si>
  <si>
    <t>-2091903383</t>
  </si>
  <si>
    <t>198,375*0,03 'Přepočtené koeficientem množství</t>
  </si>
  <si>
    <t>Zakládání</t>
  </si>
  <si>
    <t>31</t>
  </si>
  <si>
    <t>275313611</t>
  </si>
  <si>
    <t>Základové patky z betonu tř. C 16/20</t>
  </si>
  <si>
    <t>-533543830</t>
  </si>
  <si>
    <t>Základy z betonu prostého patky a bloky z betonu kamenem neprokládaného tř. C 16/20</t>
  </si>
  <si>
    <t>https://podminky.urs.cz/item/CS_URS_2023_01/275313611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</si>
  <si>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</si>
  <si>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pod maják</t>
  </si>
  <si>
    <t>0,5*0,5*0,5*8</t>
  </si>
  <si>
    <t>Komunikace pozemní</t>
  </si>
  <si>
    <t>32</t>
  </si>
  <si>
    <t>561121112</t>
  </si>
  <si>
    <t>Podklad z mechanicky zpevněné zeminy MZ tl 200 mm</t>
  </si>
  <si>
    <t>-123813708</t>
  </si>
  <si>
    <t>Zřízení podkladu nebo ochranné vrstvy vozovky z mechanicky zpevněné zeminy MZ bez přidání pojiva nebo vylepšovacího materiálu, s rozprostřením, vlhčením, promísením a zhutněním, tloušťka po zhutnění 200 mm</t>
  </si>
  <si>
    <t>https://podminky.urs.cz/item/CS_URS_2023_01/561121112</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</si>
  <si>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</si>
  <si>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20*0,5</t>
  </si>
  <si>
    <t>93</t>
  </si>
  <si>
    <t>33</t>
  </si>
  <si>
    <t>564851111</t>
  </si>
  <si>
    <t>Podklad ze štěrkodrtě ŠD tl 150 mm</t>
  </si>
  <si>
    <t>-580407983</t>
  </si>
  <si>
    <t>Podklad ze štěrkodrti ŠD s rozprostřením a zhutněním, po zhutnění tl. 150 mm</t>
  </si>
  <si>
    <t>https://podminky.urs.cz/item/CS_URS_2023_01/564851111</t>
  </si>
  <si>
    <t>82,875</t>
  </si>
  <si>
    <t>10+8,2</t>
  </si>
  <si>
    <t>16,5</t>
  </si>
  <si>
    <t>5,1+5,1+5,2+5,1</t>
  </si>
  <si>
    <t>záliv</t>
  </si>
  <si>
    <t>34</t>
  </si>
  <si>
    <t>564911511</t>
  </si>
  <si>
    <t>Podklad z R-materiálu tl 50 mm</t>
  </si>
  <si>
    <t>-1766291190</t>
  </si>
  <si>
    <t>Podklad nebo podsyp z R-materiálu s rozprostřením a zhutněním, po zhutnění tl. 50 mm</t>
  </si>
  <si>
    <t>https://podminky.urs.cz/item/CS_URS_2023_01/564911511</t>
  </si>
  <si>
    <t>35</t>
  </si>
  <si>
    <t>564952111</t>
  </si>
  <si>
    <t>Podklad z mechanicky zpevněného kameniva MZK tl 150 mm</t>
  </si>
  <si>
    <t>1526802981</t>
  </si>
  <si>
    <t>Podklad z mechanicky zpevněného kameniva MZK (minerální beton) s rozprostřením a s hutněním, po zhutnění tl. 150 mm</t>
  </si>
  <si>
    <t>https://podminky.urs.cz/item/CS_URS_2023_01/564952111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</si>
  <si>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</si>
  <si>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sanace podkladu hlavní trasy 70%</t>
  </si>
  <si>
    <t>0,7*4181</t>
  </si>
  <si>
    <t>sanace podkladu- záliv  30%</t>
  </si>
  <si>
    <t>0,3*207</t>
  </si>
  <si>
    <t>36</t>
  </si>
  <si>
    <t>564962111</t>
  </si>
  <si>
    <t>Podklad z mechanicky zpevněného kameniva MZK tl 200 mm</t>
  </si>
  <si>
    <t>-2053074557</t>
  </si>
  <si>
    <t>Podklad z mechanicky zpevněného kameniva MZK (minerální beton) s rozprostřením a s hutněním, po zhutnění tl. 200 mm</t>
  </si>
  <si>
    <t>https://podminky.urs.cz/item/CS_URS_2023_01/564962111</t>
  </si>
  <si>
    <t>37</t>
  </si>
  <si>
    <t>571908111</t>
  </si>
  <si>
    <t>Kryt vymývaným dekoračním kamenivem (kačírkem) tl 200 mm</t>
  </si>
  <si>
    <t>-317371116</t>
  </si>
  <si>
    <t>Kryt vymývaným dekoračním kamenivem (kačírkem) tl. 200 mm</t>
  </si>
  <si>
    <t>https://podminky.urs.cz/item/CS_URS_2023_01/571908111</t>
  </si>
  <si>
    <t>nový ostrůvek 2</t>
  </si>
  <si>
    <t>nový ostrůvek 3</t>
  </si>
  <si>
    <t>nový ostrůvek 4</t>
  </si>
  <si>
    <t>38</t>
  </si>
  <si>
    <t>572531131</t>
  </si>
  <si>
    <t>Oprava trhlin asfaltovou sanační hmotou š do 40 mm</t>
  </si>
  <si>
    <t>4536302</t>
  </si>
  <si>
    <t>Vyspravení trhlin dosavadního krytu asfaltovou sanační hmotou oprava trhlin šířky přes 30 do 40 mm</t>
  </si>
  <si>
    <t>https://podminky.urs.cz/item/CS_URS_2023_01/572531131</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</si>
  <si>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</si>
  <si>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39</t>
  </si>
  <si>
    <t>573231106</t>
  </si>
  <si>
    <t>Postřik živičný spojovací ze silniční emulze v množství 0,30 kg/m2</t>
  </si>
  <si>
    <t>-1847711351</t>
  </si>
  <si>
    <t>Postřik spojovací PS bez posypu kamenivem ze silniční emulze, v množství 0,30 kg/m2</t>
  </si>
  <si>
    <t>https://podminky.urs.cz/item/CS_URS_2023_01/573231106</t>
  </si>
  <si>
    <t>vozovka - vedlejší trasa-skl.5</t>
  </si>
  <si>
    <t>40</t>
  </si>
  <si>
    <t>576146311</t>
  </si>
  <si>
    <t>Asfaltový koberec otevřený AKO 16 (AKOH) tl 50 mm š do 3 m z nemodifikovaného asfaltu</t>
  </si>
  <si>
    <t>872061866</t>
  </si>
  <si>
    <t>Asfaltový koberec otevřený AKO 16 (AKOH) s rozprostřením a se zhutněním z nemodifikovaného asfaltu v pruhu šířky do 3 m, po zhutnění tl. 50 mm</t>
  </si>
  <si>
    <t>https://podminky.urs.cz/item/CS_URS_2023_01/576146311</t>
  </si>
  <si>
    <t>41</t>
  </si>
  <si>
    <t>577144131</t>
  </si>
  <si>
    <t>Asfaltový beton vrstva obrusná ACO 11 (ABS) tř. I tl 50 mm š do 3 m z modifikovaného asfaltu</t>
  </si>
  <si>
    <t>-621597789</t>
  </si>
  <si>
    <t>Asfaltový beton vrstva obrusná ACO 11 (ABS) s rozprostřením a se zhutněním z modifikovaného asfaltu v pruhu šířky přes do 1,5 do 3 m, po zhutnění tl. 50 mm</t>
  </si>
  <si>
    <t>https://podminky.urs.cz/item/CS_URS_2023_01/577144131</t>
  </si>
  <si>
    <t xml:space="preserve">Poznámka k souboru cen:
1. Cenami 577 1.-40 lze oceňovat např. chodníky, úzké cesty a vjezdy v pruhu šířky do 1,5 m jakékoliv délky a jednotlivé plochy velikosti do 10 m2.
2. ČSN EN 13108-1 připouští pro ACO 11 pouze tl. 35 až 50 mm.
</t>
  </si>
  <si>
    <t>42</t>
  </si>
  <si>
    <t>581141114</t>
  </si>
  <si>
    <t>Kryt cementobetonový vozovek skupiny CB I tl 250 mm</t>
  </si>
  <si>
    <t>512183244</t>
  </si>
  <si>
    <t>Kryt cementobetonový silničních komunikací skupiny CB I tl. 250 mm</t>
  </si>
  <si>
    <t>https://podminky.urs.cz/item/CS_URS_2023_01/581141114</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</si>
  <si>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</si>
  <si>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43</t>
  </si>
  <si>
    <t>596211110</t>
  </si>
  <si>
    <t>Kladení zámkové dlažby komunikací pro pěší tl 60 mm skupiny A pl do 50 m2</t>
  </si>
  <si>
    <t>65681022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</si>
  <si>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</si>
  <si>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https://podminky.urs.cz/item/CS_URS_2023_01/596211110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</si>
  <si>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</si>
  <si>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obnova hmatových prvků stávajícího chodníku -ostrůvek 4 - přeložení dlažby</t>
  </si>
  <si>
    <t>44</t>
  </si>
  <si>
    <t>59245018</t>
  </si>
  <si>
    <t>dlažba tvar obdélník betonová 200x100x60mm přírodní</t>
  </si>
  <si>
    <t>1411151148</t>
  </si>
  <si>
    <t>82,875*0,1</t>
  </si>
  <si>
    <t>20,5-12,5</t>
  </si>
  <si>
    <t>16,288*1,1 'Přepočtené koeficientem množství</t>
  </si>
  <si>
    <t>45</t>
  </si>
  <si>
    <t>59245008</t>
  </si>
  <si>
    <t>dlažba tvar obdélník betonová 200x100x60mm barevná</t>
  </si>
  <si>
    <t>128</t>
  </si>
  <si>
    <t>-1437722383</t>
  </si>
  <si>
    <t>10*1,1 'Přepočtené koeficientem množství</t>
  </si>
  <si>
    <t>46</t>
  </si>
  <si>
    <t>59245006</t>
  </si>
  <si>
    <t>dlažba tvar obdélník betonová pro nevidomé 200x100x60mm barevná</t>
  </si>
  <si>
    <t>-1275264552</t>
  </si>
  <si>
    <t>8,2</t>
  </si>
  <si>
    <t>3,12+3,12+3,14+3,12</t>
  </si>
  <si>
    <t>37,2*1,1 'Přepočtené koeficientem množství</t>
  </si>
  <si>
    <t>47</t>
  </si>
  <si>
    <t>56516R</t>
  </si>
  <si>
    <t>Asfaltový beton vrstva podkladní-VMT 22 podle TP 151 s modifikovaným asfaltovým pojivem PmB 10/40-65- tl 80 mm š do 3 m</t>
  </si>
  <si>
    <t>vlastní</t>
  </si>
  <si>
    <t>668253927</t>
  </si>
  <si>
    <t xml:space="preserve">Poznámka k souboru cen:
1. Cenami 565 1.-610 lze oceňovat např. chodníky, úzké cesty a vjezdy v pruhu šířky do 1,5 m jakékoliv délky a jednotlivé plochy velikosti do 10 m2.
2. ČSN EN 13108-1 připouští pro ACP 22 pouze tl. 60 až 100 mm.
</t>
  </si>
  <si>
    <t>vozovka hlavní trasa - skl. 1</t>
  </si>
  <si>
    <t>48</t>
  </si>
  <si>
    <t>646562825</t>
  </si>
  <si>
    <t>4181*2</t>
  </si>
  <si>
    <t>49</t>
  </si>
  <si>
    <t>573231108</t>
  </si>
  <si>
    <t>Postřik živičný spojovací ze silniční emulze v množství 0,50 kg/m2</t>
  </si>
  <si>
    <t>138612111</t>
  </si>
  <si>
    <t>Postřik spojovací PS bez posypu kamenivem ze silniční emulze, v množství 0,50 kg/m2</t>
  </si>
  <si>
    <t>https://podminky.urs.cz/item/CS_URS_2023_01/573231108</t>
  </si>
  <si>
    <t>50</t>
  </si>
  <si>
    <t>565166111</t>
  </si>
  <si>
    <t>Asfaltový beton vrstva podkladní ACP 22 (obalované kamenivo OKH) tl 80 mm š do 3 m</t>
  </si>
  <si>
    <t>-484636723</t>
  </si>
  <si>
    <t>Asfaltový beton vrstva podkladní ACP 22 (obalované kamenivo hrubozrnné - OKH) s rozprostřením a zhutněním v pruhu šířky přes 1,5 do 3 m, po zhutnění tl. 80 mm</t>
  </si>
  <si>
    <t>https://podminky.urs.cz/item/CS_URS_2023_01/565166111</t>
  </si>
  <si>
    <t>51</t>
  </si>
  <si>
    <t>577134131</t>
  </si>
  <si>
    <t>Asfaltový beton vrstva obrusná ACO 11 (ABS) tř. I tl 40 mm š do 3 m z modifikovaného asfaltu</t>
  </si>
  <si>
    <t>-799741076</t>
  </si>
  <si>
    <t>Asfaltový beton vrstva obrusná ACO 11 (ABS) s rozprostřením a se zhutněním z modifikovaného asfaltu v pruhu šířky přes do 1,5 do 3 m, po zhutnění tl. 40 mm</t>
  </si>
  <si>
    <t>https://podminky.urs.cz/item/CS_URS_2023_01/577134131</t>
  </si>
  <si>
    <t>Trubní vedení</t>
  </si>
  <si>
    <t>52</t>
  </si>
  <si>
    <t>899331111</t>
  </si>
  <si>
    <t>Výšková úprava uličního vstupu nebo vpusti do 200 mm zvýšením poklopu</t>
  </si>
  <si>
    <t>kus</t>
  </si>
  <si>
    <t>-130844259</t>
  </si>
  <si>
    <t>https://podminky.urs.cz/item/CS_URS_2023_01/899331111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</si>
  <si>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</si>
  <si>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</si>
  <si>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53</t>
  </si>
  <si>
    <t>912411122</t>
  </si>
  <si>
    <t>Pružný výstražný maják plastový D 290 mm prosvětlený pozinkovaný ostrůvek</t>
  </si>
  <si>
    <t>2117349884</t>
  </si>
  <si>
    <t>Pružný výstražný maják plastový průměru 290 mm pozinkovaný ostrůvek prosvětlený</t>
  </si>
  <si>
    <t>https://podminky.urs.cz/item/CS_URS_2023_01/912411122</t>
  </si>
  <si>
    <t xml:space="preserve">Poznámka k souboru cen:
1. V cenách jsou započteny i náklady na:
a) montáž a dodávku majáků včetně upevňovacího materiálu,
b) montáž a dodávku pozinkovaného ostrůvku,
c) zářivky u prosvětlených majáků.
2. V cenách prosvětlených majáků nejsou započteny náklady spojené s elektroinstalací; tyto se oceňují cenami katalogu 800-741 Elektroinstalace - silnoproud.
</t>
  </si>
  <si>
    <t>54</t>
  </si>
  <si>
    <t>919124121</t>
  </si>
  <si>
    <t>Dilatační spáry vkládané v cementobetonovém krytu s vyplněním spár asfaltovou zálivkou</t>
  </si>
  <si>
    <t>-2025157011</t>
  </si>
  <si>
    <t>Dilatační spáry vkládané v cementobetonovém krytu s odstraněním vložek, s vyčištěním a vyplněním spár asfaltovou zálivkou</t>
  </si>
  <si>
    <t>https://podminky.urs.cz/item/CS_URS_2023_01/919124121</t>
  </si>
  <si>
    <t>u vedlejší trasy  zalití teplou bitumenovou zálivkou</t>
  </si>
  <si>
    <t>340</t>
  </si>
  <si>
    <t>55</t>
  </si>
  <si>
    <t>919735111</t>
  </si>
  <si>
    <t>Řezání stávajícího živičného krytu hl do 50 mm</t>
  </si>
  <si>
    <t>-1503989832</t>
  </si>
  <si>
    <t>Řezání stávajícího živičného krytu nebo podkladu hloubky do 50 mm</t>
  </si>
  <si>
    <t>https://podminky.urs.cz/item/CS_URS_2023_01/919735111</t>
  </si>
  <si>
    <t>u vedlejší trasy prořezání asfaltu</t>
  </si>
  <si>
    <t>56</t>
  </si>
  <si>
    <t>E001</t>
  </si>
  <si>
    <t>elektro napojení majáků</t>
  </si>
  <si>
    <t>ks</t>
  </si>
  <si>
    <t>69772066</t>
  </si>
  <si>
    <t>57</t>
  </si>
  <si>
    <t>915211112</t>
  </si>
  <si>
    <t>Vodorovné dopravní značení dělící čáry souvislé š 125 mm retroreflexní bílý plast</t>
  </si>
  <si>
    <t>-1571271208</t>
  </si>
  <si>
    <t>Vodorovné dopravní značení stříkaným plastem dělící čára šířky 125 mm souvislá bílá retroreflexní</t>
  </si>
  <si>
    <t>https://podminky.urs.cz/item/CS_URS_2023_01/915211112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</si>
  <si>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</si>
  <si>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V11a - zastávka</t>
  </si>
  <si>
    <t>212</t>
  </si>
  <si>
    <t>V1a</t>
  </si>
  <si>
    <t>324,5</t>
  </si>
  <si>
    <t>V13</t>
  </si>
  <si>
    <t>288</t>
  </si>
  <si>
    <t>58</t>
  </si>
  <si>
    <t>915211122</t>
  </si>
  <si>
    <t>Vodorovné dopravní značení dělící čáry přerušované š 125 mm retroreflexní bílý plast</t>
  </si>
  <si>
    <t>-1871644581</t>
  </si>
  <si>
    <t>Vodorovné dopravní značení stříkaným plastem dělící čára šířky 125 mm přerušovaná bílá retroreflexní</t>
  </si>
  <si>
    <t>https://podminky.urs.cz/item/CS_URS_2023_01/915211122</t>
  </si>
  <si>
    <t>V2b - 1,5/1,5/0,125</t>
  </si>
  <si>
    <t>51,5</t>
  </si>
  <si>
    <t>59</t>
  </si>
  <si>
    <t>915221112</t>
  </si>
  <si>
    <t>Vodorovné dopravní značení vodící čáry souvislé š 250 mm retroreflexní bílý plast</t>
  </si>
  <si>
    <t>1158370850</t>
  </si>
  <si>
    <t>Vodorovné dopravní značení stříkaným plastem vodící čára bílá šířky 250 mm souvislá retroreflexní</t>
  </si>
  <si>
    <t>https://podminky.urs.cz/item/CS_URS_2023_01/915221112</t>
  </si>
  <si>
    <t>V4</t>
  </si>
  <si>
    <t>851,5</t>
  </si>
  <si>
    <t>60</t>
  </si>
  <si>
    <t>915221122</t>
  </si>
  <si>
    <t>Vodorovné dopravní značení vodící čáry přerušované š 250 mm retroreflexní bílý plast</t>
  </si>
  <si>
    <t>1841376687</t>
  </si>
  <si>
    <t>Vodorovné dopravní značení stříkaným plastem vodící čára bílá šířky 250 mm přerušovaná retroreflexní</t>
  </si>
  <si>
    <t>https://podminky.urs.cz/item/CS_URS_2023_01/915221122</t>
  </si>
  <si>
    <t>V2b- 1,5/1,5/0,25</t>
  </si>
  <si>
    <t>137</t>
  </si>
  <si>
    <t>61</t>
  </si>
  <si>
    <t>915231112</t>
  </si>
  <si>
    <t>Vodorovné dopravní značení přechody pro chodce, šipky, symboly retroreflexní bílý plast</t>
  </si>
  <si>
    <t>-1326068130</t>
  </si>
  <si>
    <t>Vodorovné dopravní značení stříkaným plastem přechody pro chodce, šipky, symboly nápisy bílé retroreflexní</t>
  </si>
  <si>
    <t>https://podminky.urs.cz/item/CS_URS_2023_01/915231112</t>
  </si>
  <si>
    <t>V 7a</t>
  </si>
  <si>
    <t>196</t>
  </si>
  <si>
    <t>62</t>
  </si>
  <si>
    <t>915611111</t>
  </si>
  <si>
    <t>Předznačení vodorovného liniového značení</t>
  </si>
  <si>
    <t>289010565</t>
  </si>
  <si>
    <t>Předznačení pro vodorovné značení stříkané barvou nebo prováděné z nátěrových hmot liniové dělicí čáry, vodicí proužky</t>
  </si>
  <si>
    <t>https://podminky.urs.cz/item/CS_URS_2023_01/915611111</t>
  </si>
  <si>
    <t xml:space="preserve">Poznámka k souboru cen:
1. Množství měrných jednotek se určuje:
a) pro cenu -1111 v m délky dělicí čáry nebo vodícího proužku (včetně mezer),
b) pro cenu -1112 v m2 natírané nebo stříkané plochy.
</t>
  </si>
  <si>
    <t>824,5+51,5+860,5+137</t>
  </si>
  <si>
    <t>63</t>
  </si>
  <si>
    <t>915621111</t>
  </si>
  <si>
    <t>Předznačení vodorovného plošného značení</t>
  </si>
  <si>
    <t>755534801</t>
  </si>
  <si>
    <t>Předznačení pro vodorovné značení stříkané barvou nebo prováděné z nátěrových hmot plošné šipky, symboly, nápisy</t>
  </si>
  <si>
    <t>https://podminky.urs.cz/item/CS_URS_2023_01/915621111</t>
  </si>
  <si>
    <t>64</t>
  </si>
  <si>
    <t>916131113</t>
  </si>
  <si>
    <t>Osazení silničního obrubníku betonového ležatého s boční opěrou do lože z betonu prostého</t>
  </si>
  <si>
    <t>175698435</t>
  </si>
  <si>
    <t>Osazení silničního obrubníku betonového se zřízením lože, s vyplněním a zatřením spár cementovou maltou ležatého s boční opěrou z betonu prostého, do lože z betonu prostého</t>
  </si>
  <si>
    <t>https://podminky.urs.cz/item/CS_URS_2023_01/916131113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</si>
  <si>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</si>
  <si>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 04 - výměna</t>
  </si>
  <si>
    <t>OS 04 přeložení</t>
  </si>
  <si>
    <t>OS 05 - výměna</t>
  </si>
  <si>
    <t>140</t>
  </si>
  <si>
    <t>OS 05 přeložení</t>
  </si>
  <si>
    <t>65</t>
  </si>
  <si>
    <t>12+6+6+6</t>
  </si>
  <si>
    <t>ZASTÁVKOVÝ OBRUBNÍK 290x400x1000mm</t>
  </si>
  <si>
    <t>59217034</t>
  </si>
  <si>
    <t>obrubník betonový silniční 1000x150x300mm</t>
  </si>
  <si>
    <t>977158033</t>
  </si>
  <si>
    <t xml:space="preserve">OS 04výměna </t>
  </si>
  <si>
    <t>OS 04 přeložení - doplnění 10%</t>
  </si>
  <si>
    <t>5*0,1</t>
  </si>
  <si>
    <t>10,5*1,05 'Přepočtené koeficientem množství</t>
  </si>
  <si>
    <t>66</t>
  </si>
  <si>
    <t>59217029</t>
  </si>
  <si>
    <t>obrubník betonový silniční nájezdový 1000x150x150mm</t>
  </si>
  <si>
    <t>-1362609691</t>
  </si>
  <si>
    <t>30*1,05 'Přepočtené koeficientem množství</t>
  </si>
  <si>
    <t>67</t>
  </si>
  <si>
    <t>59217R</t>
  </si>
  <si>
    <t>obrubník betonový staven.prefabrikát 300x250 mm</t>
  </si>
  <si>
    <t>2102192171</t>
  </si>
  <si>
    <t>OS 05 výměna</t>
  </si>
  <si>
    <t>OS 05 přeložení - doplnění 10%</t>
  </si>
  <si>
    <t>65*0,1</t>
  </si>
  <si>
    <t>146,5*1,05 'Přepočtené koeficientem množství</t>
  </si>
  <si>
    <t>68</t>
  </si>
  <si>
    <t>BET.OBZAS290</t>
  </si>
  <si>
    <t>BEST-ZASTÁVKOVÝ OBRUBNÍK 290</t>
  </si>
  <si>
    <t>online materiály</t>
  </si>
  <si>
    <t>-176541781</t>
  </si>
  <si>
    <t>50*1,05 'Přepočtené koeficientem množství</t>
  </si>
  <si>
    <t>69</t>
  </si>
  <si>
    <t>916131213</t>
  </si>
  <si>
    <t>Osazení silničního obrubníku betonového stojatého s boční opěrou do lože z betonu prostého</t>
  </si>
  <si>
    <t>663021760</t>
  </si>
  <si>
    <t>Osazení silničního obrubníku betonového se zřízením lože, s vyplněním a zatřením spár cementovou maltou stojatého s boční opěrou z betonu prostého, do lože z betonu prostého</t>
  </si>
  <si>
    <t>https://podminky.urs.cz/item/CS_URS_2023_01/916131213</t>
  </si>
  <si>
    <t>70</t>
  </si>
  <si>
    <t>59217031</t>
  </si>
  <si>
    <t>obrubník betonový silniční 1000x150x250mm</t>
  </si>
  <si>
    <t>-2127006226</t>
  </si>
  <si>
    <t>42*1,05 'Přepočtené koeficientem množství</t>
  </si>
  <si>
    <t>71</t>
  </si>
  <si>
    <t>-947899900</t>
  </si>
  <si>
    <t>54*1,05 'Přepočtené koeficientem množství</t>
  </si>
  <si>
    <t>72</t>
  </si>
  <si>
    <t>916231213</t>
  </si>
  <si>
    <t>Osazení chodníkového obrubníku betonového stojatého s boční opěrou do lože z betonu prostého</t>
  </si>
  <si>
    <t>-26047952</t>
  </si>
  <si>
    <t>Osazení chodníkového obrubníku betonového se zřízením lože, s vyplněním a zatřením spár cementovou maltou stojatého s boční opěrou z betonu prostého, do lože z betonu prostého</t>
  </si>
  <si>
    <t>https://podminky.urs.cz/item/CS_URS_2023_01/916231213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</si>
  <si>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</si>
  <si>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73</t>
  </si>
  <si>
    <t>59217016</t>
  </si>
  <si>
    <t>obrubník betonový chodníkový 1000x80x250mm</t>
  </si>
  <si>
    <t>-1761985682</t>
  </si>
  <si>
    <t>8*1,05 'Přepočtené koeficientem množství</t>
  </si>
  <si>
    <t>74</t>
  </si>
  <si>
    <t>916241113</t>
  </si>
  <si>
    <t>Osazení obrubníku kamenného ležatého s boční opěrou do lože z betonu prostého</t>
  </si>
  <si>
    <t>449302677</t>
  </si>
  <si>
    <t>Osazení obrubníku kamenného se zřízením lože, s vyplněním a zatřením spár cementovou maltou ležatého s boční opěrou z betonu prostého, do lože z betonu prostého</t>
  </si>
  <si>
    <t>https://podminky.urs.cz/item/CS_URS_2023_01/916241113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</si>
  <si>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</si>
  <si>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75</t>
  </si>
  <si>
    <t>916991121</t>
  </si>
  <si>
    <t>Lože pod obrubníky, krajníky nebo obruby z dlažebních kostek z betonu prostého</t>
  </si>
  <si>
    <t>-968731941</t>
  </si>
  <si>
    <t>Lože pod obrubníky, krajníky nebo obruby z dlažebních kostek z betonu prostého tř. C 16/20</t>
  </si>
  <si>
    <t>https://podminky.urs.cz/item/CS_URS_2023_01/916991121</t>
  </si>
  <si>
    <t>žulové obrubníky OS 06</t>
  </si>
  <si>
    <t>332,500*0,07</t>
  </si>
  <si>
    <t>42*0,05</t>
  </si>
  <si>
    <t>0,05*(10+5)</t>
  </si>
  <si>
    <t>0,07*(140+65)</t>
  </si>
  <si>
    <t>2,0*0,03</t>
  </si>
  <si>
    <t>4,0*0,03</t>
  </si>
  <si>
    <t>54*0,05</t>
  </si>
  <si>
    <t>30*0,07</t>
  </si>
  <si>
    <t>50*0,07</t>
  </si>
  <si>
    <t>76</t>
  </si>
  <si>
    <t>961044111</t>
  </si>
  <si>
    <t>Bourání základů z betonu prostého</t>
  </si>
  <si>
    <t>904829070</t>
  </si>
  <si>
    <t>Bourání základů z betonu prostého</t>
  </si>
  <si>
    <t>https://podminky.urs.cz/item/CS_URS_2023_01/961044111</t>
  </si>
  <si>
    <t>bourání betonového lože žul.obrubníků</t>
  </si>
  <si>
    <t>332,500*0,05</t>
  </si>
  <si>
    <t>0,05*(10+5+140+65)</t>
  </si>
  <si>
    <t>77</t>
  </si>
  <si>
    <t>966006132</t>
  </si>
  <si>
    <t>Odstranění značek dopravních nebo orientačních se sloupky s betonovými patkami</t>
  </si>
  <si>
    <t>-120059645</t>
  </si>
  <si>
    <t>Odstranění dopravních nebo orientačních značek se sloupkem s uložením hmot na vzdálenost do 20 m nebo s naložením na dopravní prostředek, se zásypem jam a jeho zhutněním s betonovou patkou</t>
  </si>
  <si>
    <t>https://podminky.urs.cz/item/CS_URS_2023_01/966006132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</si>
  <si>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</si>
  <si>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78</t>
  </si>
  <si>
    <t>979024443</t>
  </si>
  <si>
    <t>Očištění vybouraných obrubníků a krajníků silničních</t>
  </si>
  <si>
    <t>74377885</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</si>
  <si>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</si>
  <si>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https://podminky.urs.cz/item/CS_URS_2023_01/979024443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</si>
  <si>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</si>
  <si>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betonové obrubníky - přeložení</t>
  </si>
  <si>
    <t>79</t>
  </si>
  <si>
    <t>979054451</t>
  </si>
  <si>
    <t>Očištění vybouraných zámkových dlaždic s původním spárováním z kameniva těženého</t>
  </si>
  <si>
    <t>2110139120</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</si>
  <si>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</si>
  <si>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https://podminky.urs.cz/item/CS_URS_2023_01/979054451</t>
  </si>
  <si>
    <t>997</t>
  </si>
  <si>
    <t>Přesun sutě</t>
  </si>
  <si>
    <t>80</t>
  </si>
  <si>
    <t>997221551</t>
  </si>
  <si>
    <t>Vodorovná doprava suti ze sypkých materiálů do 1 km</t>
  </si>
  <si>
    <t>1759289212</t>
  </si>
  <si>
    <t>Vodorovná doprava suti bez naložení, ale se složením a s hrubým urovnáním ze sypkých materiálů, na vzdálenost do 1 km</t>
  </si>
  <si>
    <t>https://podminky.urs.cz/item/CS_URS_2023_01/997221551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</si>
  <si>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</si>
  <si>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</si>
  <si>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1042,424</t>
  </si>
  <si>
    <t>živice</t>
  </si>
  <si>
    <t>23,1+4,136+2,295+71,358+70,035+1923,26</t>
  </si>
  <si>
    <t>81</t>
  </si>
  <si>
    <t>997221559</t>
  </si>
  <si>
    <t>Příplatek ZKD 1 km u vodorovné dopravy suti ze sypkých materiálů</t>
  </si>
  <si>
    <t>2087113853</t>
  </si>
  <si>
    <t>Vodorovná doprava suti bez naložení, ale se složením a s hrubým urovnáním Příplatek k ceně za každý další i započatý 1 km přes 1 km</t>
  </si>
  <si>
    <t>https://podminky.urs.cz/item/CS_URS_2023_01/997221559</t>
  </si>
  <si>
    <t>3136,608*9 'Přepočtené koeficientem množství</t>
  </si>
  <si>
    <t>82</t>
  </si>
  <si>
    <t>997221561</t>
  </si>
  <si>
    <t>Vodorovná doprava suti z kusových materiálů do 1 km</t>
  </si>
  <si>
    <t>-792444958</t>
  </si>
  <si>
    <t>Vodorovná doprava suti bez naložení, ale se složením a s hrubým urovnáním z kusových materiálů, na vzdálenost do 1 km</t>
  </si>
  <si>
    <t>https://podminky.urs.cz/item/CS_URS_2023_01/997221561</t>
  </si>
  <si>
    <t>3526,926</t>
  </si>
  <si>
    <t>-3136,608</t>
  </si>
  <si>
    <t>-0,656</t>
  </si>
  <si>
    <t>žul.obruby zpět - přeložení obrubníků</t>
  </si>
  <si>
    <t>-0,29*312,5</t>
  </si>
  <si>
    <t>-0,205*70</t>
  </si>
  <si>
    <t>velké kostky na deponii TSMCH</t>
  </si>
  <si>
    <t>-53,278</t>
  </si>
  <si>
    <t>83</t>
  </si>
  <si>
    <t>997221569</t>
  </si>
  <si>
    <t>Příplatek ZKD 1 km u vodorovné dopravy suti z kusových materiálů</t>
  </si>
  <si>
    <t>-906294698</t>
  </si>
  <si>
    <t>https://podminky.urs.cz/item/CS_URS_2023_01/997221569</t>
  </si>
  <si>
    <t>231,409*9 'Přepočtené koeficientem množství</t>
  </si>
  <si>
    <t>84</t>
  </si>
  <si>
    <t>997221611</t>
  </si>
  <si>
    <t>Nakládání suti na dopravní prostředky pro vodorovnou dopravu</t>
  </si>
  <si>
    <t>1759542619</t>
  </si>
  <si>
    <t>Nakládání na dopravní prostředky pro vodorovnou dopravu suti</t>
  </si>
  <si>
    <t>https://podminky.urs.cz/item/CS_URS_2023_01/997221611</t>
  </si>
  <si>
    <t xml:space="preserve">Poznámka k souboru cen:
1. Ceny lze použít i pro překládání při lomené dopravě.
2. Ceny nelze použít při dopravě po železnici, po vodě nebo neobvyklými dopravními prostředky.
</t>
  </si>
  <si>
    <t>85</t>
  </si>
  <si>
    <t>997221861</t>
  </si>
  <si>
    <t>Poplatek za uložení stavebního odpadu na recyklační skládce (skládkovné) z prostého betonu pod kódem 17 01 01</t>
  </si>
  <si>
    <t>2130764969</t>
  </si>
  <si>
    <t>Poplatek za uložení stavebního odpadu na recyklační skládce (skládkovné) z prostého betonu zatříděného do Katalogu odpadů pod kódem 17 01 01</t>
  </si>
  <si>
    <t>https://podminky.urs.cz/item/CS_URS_2023_01/997221861</t>
  </si>
  <si>
    <t>86</t>
  </si>
  <si>
    <t>997221873</t>
  </si>
  <si>
    <t>Poplatek za uložení stavebního odpadu na recyklační skládce (skládkovné) zeminy a kamení zatříděného do Katalogu odpadů pod kódem 17 05 04</t>
  </si>
  <si>
    <t>-1575949496</t>
  </si>
  <si>
    <t>https://podminky.urs.cz/item/CS_URS_2023_01/997221873</t>
  </si>
  <si>
    <t>36,337</t>
  </si>
  <si>
    <t>3,196</t>
  </si>
  <si>
    <t>91,08</t>
  </si>
  <si>
    <t>24,034</t>
  </si>
  <si>
    <t>17,85</t>
  </si>
  <si>
    <t>866,752</t>
  </si>
  <si>
    <t>3,175</t>
  </si>
  <si>
    <t>87</t>
  </si>
  <si>
    <t>997013631</t>
  </si>
  <si>
    <t>Poplatek za uložení na skládce (skládkovné) stavebního odpadu směsného kód odpadu 17 09 04</t>
  </si>
  <si>
    <t>-297837103</t>
  </si>
  <si>
    <t>Poplatek za uložení stavebního odpadu na skládce (skládkovné) směsného stavebního a demoličního zatříděného do Katalogu odpadů pod kódem 17 09 04</t>
  </si>
  <si>
    <t>https://podminky.urs.cz/item/CS_URS_2023_01/997013631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</si>
  <si>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</si>
  <si>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88</t>
  </si>
  <si>
    <t>997221571</t>
  </si>
  <si>
    <t>Vodorovná doprava vybouraných hmot do 1 km</t>
  </si>
  <si>
    <t>2010986625</t>
  </si>
  <si>
    <t>Vodorovná doprava vybouraných hmot bez naložení, ale se složením a s hrubým urovnáním na vzdálenost do 1 km</t>
  </si>
  <si>
    <t>https://podminky.urs.cz/item/CS_URS_2023_01/997221571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</si>
  <si>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</si>
  <si>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žulové obrubníky 20m - doprava z TSMCH</t>
  </si>
  <si>
    <t>3,0</t>
  </si>
  <si>
    <t>89</t>
  </si>
  <si>
    <t>997221579</t>
  </si>
  <si>
    <t>Příplatek ZKD 1 km u vodorovné dopravy vybouraných hmot</t>
  </si>
  <si>
    <t>1793602801</t>
  </si>
  <si>
    <t>Vodorovná doprava vybouraných hmot bez naložení, ale se složením a s hrubým urovnáním na vzdálenost Příplatek k ceně za každý další i započatý 1 km přes 1 km</t>
  </si>
  <si>
    <t>https://podminky.urs.cz/item/CS_URS_2023_01/997221579</t>
  </si>
  <si>
    <t>3,0*9</t>
  </si>
  <si>
    <t>90</t>
  </si>
  <si>
    <t>997221612</t>
  </si>
  <si>
    <t>Nakládání vybouraných hmot na dopravní prostředky pro vodorovnou dopravu</t>
  </si>
  <si>
    <t>-2061940996</t>
  </si>
  <si>
    <t>Nakládání na dopravní prostředky pro vodorovnou dopravu vybouraných hmot</t>
  </si>
  <si>
    <t>https://podminky.urs.cz/item/CS_URS_2023_01/997221612</t>
  </si>
  <si>
    <t>žulové obrubníky 20m</t>
  </si>
  <si>
    <t>998</t>
  </si>
  <si>
    <t>Přesun hmot</t>
  </si>
  <si>
    <t>91</t>
  </si>
  <si>
    <t>998225111</t>
  </si>
  <si>
    <t>Přesun hmot pro pozemní komunikace s krytem z kamene, monolitickým betonovým nebo živičným</t>
  </si>
  <si>
    <t>-671988630</t>
  </si>
  <si>
    <t>Přesun hmot pro komunikace s krytem z kameniva, monolitickým betonovým nebo živičným dopravní vzdálenost do 200 m jakékoliv délky objektu</t>
  </si>
  <si>
    <t>https://podminky.urs.cz/item/CS_URS_2023_01/998225111</t>
  </si>
  <si>
    <t xml:space="preserve">Poznámka k souboru cen:
1. Ceny lze použít i pro plochy letišť s krytem monolitickým betonovým nebo živičným.
</t>
  </si>
  <si>
    <t>92</t>
  </si>
  <si>
    <t>998225191</t>
  </si>
  <si>
    <t>Příplatek k přesunu hmot pro pozemní komunikace s krytem z kamene, živičným, betonovým do 1000 m</t>
  </si>
  <si>
    <t>-865784294</t>
  </si>
  <si>
    <t>Přesun hmot pro komunikace s krytem z kameniva, monolitickým betonovým nebo živičným Příplatek k ceně za zvětšený přesun přes vymezenou největší dopravní vzdálenost do 1000 m</t>
  </si>
  <si>
    <t>https://podminky.urs.cz/item/CS_URS_2023_01/998225191</t>
  </si>
  <si>
    <t>Práce a dodávky M</t>
  </si>
  <si>
    <t>21-M</t>
  </si>
  <si>
    <t>Elektromontáže</t>
  </si>
  <si>
    <t>210280001</t>
  </si>
  <si>
    <t>Zkoušky a prohlídky el rozvodů a zařízení celková prohlídka pro objem mtž prací do 100 000 Kč</t>
  </si>
  <si>
    <t>-1952642561</t>
  </si>
  <si>
    <t>Zkoušky a prohlídky elektrických rozvodů a zařízení celková prohlídka, zkoušení, měření a vyhotovení revizní zprávy pro objem montážních prací do 100 tisíc Kč</t>
  </si>
  <si>
    <t>https://podminky.urs.cz/item/CS_URS_2023_01/210280001</t>
  </si>
  <si>
    <t xml:space="preserve">Poznámka k souboru cen:
1. Ceny -0001 až -0010 jsou určeny pro objem montážních prací včetně nákladů na nosný a podružný materiál.
</t>
  </si>
  <si>
    <t>94</t>
  </si>
  <si>
    <t>210812011</t>
  </si>
  <si>
    <t>Montáž kabel Cu plný kulatý do 1 kV 3x1,5 až 6 mm2 uložený volně nebo v liště (CYKY)</t>
  </si>
  <si>
    <t>-1847798311</t>
  </si>
  <si>
    <t>Montáž izolovaných kabelů měděných do 1 kV bez ukončení plných a kulatých (CYKY, CHKE-R,...) uložených volně nebo v liště počtu a průřezu žil 3x1,5 až 6 mm2</t>
  </si>
  <si>
    <t>https://podminky.urs.cz/item/CS_URS_2023_01/210812011</t>
  </si>
  <si>
    <t>52+52+68+40</t>
  </si>
  <si>
    <t>95</t>
  </si>
  <si>
    <t>34111036</t>
  </si>
  <si>
    <t>kabel silový s Cu jádrem 1kV 3x2,5mm2</t>
  </si>
  <si>
    <t>1556663828</t>
  </si>
  <si>
    <t>212*1,15 'Přepočtené koeficientem množství</t>
  </si>
  <si>
    <t>46-M</t>
  </si>
  <si>
    <t>Zemní práce při extr.mont.pracích</t>
  </si>
  <si>
    <t>96</t>
  </si>
  <si>
    <t>460171282</t>
  </si>
  <si>
    <t>Hloubení kabelových nezapažených rýh strojně š 50 cm hl 90 cm v hornině tř I skupiny 3</t>
  </si>
  <si>
    <t>-122845085</t>
  </si>
  <si>
    <t>Hloubení nezapažených kabelových rýh strojně včetně urovnání dna s přemístěním výkopku do vzdálenosti 3 m od okraje jámy nebo s naložením na dopravní prostředek šířky 50 cm hloubky 90 cm v hornině třídy těžitelnosti I skupiny 3</t>
  </si>
  <si>
    <t>https://podminky.urs.cz/item/CS_URS_2023_01/460171282</t>
  </si>
  <si>
    <t>97</t>
  </si>
  <si>
    <t>460661113</t>
  </si>
  <si>
    <t>Kabelové lože z písku pro kabely nn bez zakrytí š lože přes 50 do 65 cm</t>
  </si>
  <si>
    <t>-1156680530</t>
  </si>
  <si>
    <t>Kabelové lože z písku včetně podsypu, zhutnění a urovnání povrchu pro kabely nn bez zakrytí, šířky přes 50 do 65 cm</t>
  </si>
  <si>
    <t>https://podminky.urs.cz/item/CS_URS_2023_01/460661113</t>
  </si>
  <si>
    <t>98</t>
  </si>
  <si>
    <t>460671111</t>
  </si>
  <si>
    <t>Výstražná fólie pro krytí kabelů šířky 20 cm</t>
  </si>
  <si>
    <t>1540381534</t>
  </si>
  <si>
    <t>Výstražná fólie z PVC pro krytí kabelů včetně vyrovnání povrchu rýhy, rozvinutí a uložení fólie šířky do 20 cm</t>
  </si>
  <si>
    <t>https://podminky.urs.cz/item/CS_URS_2023_01/460671111</t>
  </si>
  <si>
    <t>99</t>
  </si>
  <si>
    <t>460791213</t>
  </si>
  <si>
    <t>Montáž trubek ochranných plastových uložených volně do rýhy ohebných přes 50 do 90 mm</t>
  </si>
  <si>
    <t>566613880</t>
  </si>
  <si>
    <t>Montáž trubek ochranných uložených volně do rýhy plastových ohebných, vnitřního průměru přes 50 do 90 mm</t>
  </si>
  <si>
    <t>https://podminky.urs.cz/item/CS_URS_2023_01/460791213</t>
  </si>
  <si>
    <t>37+36+57+30</t>
  </si>
  <si>
    <t>100</t>
  </si>
  <si>
    <t>34571354</t>
  </si>
  <si>
    <t>trubka elektroinstalační ohebná dvouplášťová korugovaná (chránička) D 75/90mm, HDPE+LDPE</t>
  </si>
  <si>
    <t>637835388</t>
  </si>
  <si>
    <t>160*1,1 'Přepočtené koeficientem množství</t>
  </si>
  <si>
    <t>101</t>
  </si>
  <si>
    <t>460451292</t>
  </si>
  <si>
    <t>Zásyp kabelových rýh strojně se zhutněním š 50 cm hl 90 cm z horniny tř I skupiny 3</t>
  </si>
  <si>
    <t>-647947995</t>
  </si>
  <si>
    <t>Zásyp kabelových rýh strojně s přemístěním sypaniny ze vzdálenosti do 10 m, s uložením výkopku ve vrstvách včetně zhutnění a urovnání povrchu šířky 50 cm hloubky 90 cm z horniny třídy těžitelnosti I skupiny 3</t>
  </si>
  <si>
    <t>https://podminky.urs.cz/item/CS_URS_2023_01/460451292</t>
  </si>
  <si>
    <t>160,000</t>
  </si>
  <si>
    <t>VRN</t>
  </si>
  <si>
    <t>Vedlejší rozpočtové náklady</t>
  </si>
  <si>
    <t>VRN1</t>
  </si>
  <si>
    <t>Průzkumné, geodetické a projektové práce</t>
  </si>
  <si>
    <t>102</t>
  </si>
  <si>
    <t>012103000</t>
  </si>
  <si>
    <t>Geodetické práce před výstavbou</t>
  </si>
  <si>
    <t>kpl</t>
  </si>
  <si>
    <t>1024</t>
  </si>
  <si>
    <t>-1179637515</t>
  </si>
  <si>
    <t>https://podminky.urs.cz/item/CS_URS_2023_01/012103000</t>
  </si>
  <si>
    <t>103</t>
  </si>
  <si>
    <t>012303000</t>
  </si>
  <si>
    <t>Geodetické práce po výstavbě</t>
  </si>
  <si>
    <t>-1428104155</t>
  </si>
  <si>
    <t>https://podminky.urs.cz/item/CS_URS_2023_01/012303000</t>
  </si>
  <si>
    <t>104</t>
  </si>
  <si>
    <t>013244000</t>
  </si>
  <si>
    <t>Dokumentace pro provádění stavby - betonová deska - návrh - skladba č.2</t>
  </si>
  <si>
    <t>501744181</t>
  </si>
  <si>
    <t>Dokumentace pro provádění stavby</t>
  </si>
  <si>
    <t>https://podminky.urs.cz/item/CS_URS_2023_01/013244000</t>
  </si>
  <si>
    <t>013254000</t>
  </si>
  <si>
    <t>Dokumentace skutečného provedení stavby</t>
  </si>
  <si>
    <t>1488151531</t>
  </si>
  <si>
    <t>https://podminky.urs.cz/item/CS_URS_2023_01/013254000</t>
  </si>
  <si>
    <t>VRN3</t>
  </si>
  <si>
    <t>Zařízení staveniště</t>
  </si>
  <si>
    <t>106</t>
  </si>
  <si>
    <t>030001000</t>
  </si>
  <si>
    <t>-2008719669</t>
  </si>
  <si>
    <t>https://podminky.urs.cz/item/CS_URS_2023_01/030001000</t>
  </si>
  <si>
    <t>VRN4</t>
  </si>
  <si>
    <t>Inženýrská činnost</t>
  </si>
  <si>
    <t>107</t>
  </si>
  <si>
    <t>043154000</t>
  </si>
  <si>
    <t>Zkoušky hutnicí</t>
  </si>
  <si>
    <t>1275540246</t>
  </si>
  <si>
    <t>https://podminky.urs.cz/item/CS_URS_2023_01/043154000</t>
  </si>
  <si>
    <t>108</t>
  </si>
  <si>
    <t>043194000</t>
  </si>
  <si>
    <t>Ostatní zkoušky - kontrola kvality</t>
  </si>
  <si>
    <t>%</t>
  </si>
  <si>
    <t>1146420673</t>
  </si>
  <si>
    <t>Ostatní zkoušky</t>
  </si>
  <si>
    <t>https://podminky.urs.cz/item/CS_URS_2023_01/043194000</t>
  </si>
  <si>
    <t>VRN7</t>
  </si>
  <si>
    <t>Provozní vlivy</t>
  </si>
  <si>
    <t>109</t>
  </si>
  <si>
    <t>072103001</t>
  </si>
  <si>
    <t>448391150</t>
  </si>
  <si>
    <t>https://podminky.urs.cz/item/CS_URS_2023_01/072103001</t>
  </si>
  <si>
    <t>110</t>
  </si>
  <si>
    <t>072103011</t>
  </si>
  <si>
    <t>Zajištění DIO komunikace II. a III. třídy - jednoduché el. vedení</t>
  </si>
  <si>
    <t>2074262403</t>
  </si>
  <si>
    <t>https://podminky.urs.cz/item/CS_URS_2023_01/072103011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</si>
  <si>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</si>
  <si>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</si>
  <si>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</si>
  <si>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</si>
  <si>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</si>
  <si>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</si>
  <si>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</si>
  <si>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</si>
  <si>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</si>
  <si>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</si>
  <si>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</si>
  <si>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</si>
  <si>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</si>
  <si>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</si>
  <si>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</si>
  <si>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</si>
  <si>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</si>
  <si>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</si>
  <si>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</si>
  <si>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</si>
  <si>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</si>
  <si>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</si>
  <si>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</si>
  <si>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</si>
  <si>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</si>
  <si>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</si>
  <si>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</si>
  <si>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</si>
  <si>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</si>
  <si>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</si>
  <si>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</si>
  <si>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</si>
  <si>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</si>
  <si>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</si>
  <si>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</si>
  <si>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</si>
  <si>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</si>
  <si>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</si>
  <si>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</si>
  <si>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</si>
  <si>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</si>
  <si>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</si>
  <si>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</si>
  <si>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</si>
  <si>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</si>
  <si>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</si>
  <si>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</si>
  <si>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</si>
  <si>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</si>
  <si>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</si>
  <si>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</si>
  <si>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</si>
  <si>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</si>
  <si>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</si>
  <si>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</si>
  <si>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</si>
  <si>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</si>
  <si>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</si>
  <si>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</si>
  <si>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</si>
  <si>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</si>
  <si>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</si>
  <si>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</si>
  <si>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</si>
  <si>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</si>
  <si>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</si>
  <si>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</si>
  <si>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</si>
  <si>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</si>
  <si>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</si>
  <si>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</si>
  <si>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</si>
  <si>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</si>
  <si>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</si>
  <si>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</si>
  <si>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</si>
  <si>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</si>
  <si>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</si>
  <si>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</si>
  <si>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</si>
  <si>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</si>
  <si>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</si>
  <si>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</si>
  <si>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</si>
  <si>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</si>
  <si>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</si>
  <si>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</si>
  <si>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</si>
  <si>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</si>
  <si>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</si>
  <si>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</si>
  <si>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</si>
  <si>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</si>
  <si>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</si>
  <si>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</si>
  <si>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</si>
  <si>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</si>
  <si>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</si>
  <si>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</si>
  <si>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</si>
  <si>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</si>
  <si>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</si>
  <si>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</si>
  <si>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</si>
  <si>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</si>
  <si>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</si>
  <si>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</si>
  <si>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</si>
  <si>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</si>
  <si>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</si>
  <si>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</si>
  <si>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</si>
  <si>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</si>
  <si>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</si>
  <si>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</si>
  <si>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</si>
  <si>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</si>
  <si>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</si>
  <si>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</si>
  <si>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</si>
  <si>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</si>
  <si>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</si>
  <si>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</si>
  <si>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</si>
  <si>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</si>
  <si>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</si>
  <si>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</si>
  <si>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</si>
  <si>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</si>
  <si>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</si>
  <si>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</si>
  <si>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</si>
  <si>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</si>
  <si>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</si>
  <si>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</si>
  <si>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</si>
  <si>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</si>
  <si>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</si>
  <si>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</si>
  <si>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</si>
  <si>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</si>
  <si>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</si>
  <si>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</si>
  <si>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</si>
  <si>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</si>
  <si>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</si>
  <si>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</si>
  <si>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</si>
  <si>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</si>
  <si>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</si>
  <si>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</si>
  <si>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</si>
  <si>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</si>
  <si>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</si>
  <si>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</si>
  <si>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</si>
  <si>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</si>
  <si>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</si>
  <si>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</si>
  <si>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</si>
  <si>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</si>
  <si>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</si>
  <si>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</si>
  <si>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</si>
  <si>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</si>
  <si>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</si>
  <si>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</si>
  <si>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</si>
  <si>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</si>
  <si>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</si>
  <si>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</si>
  <si>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</si>
  <si>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</si>
  <si>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</si>
  <si>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</si>
  <si>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</si>
  <si>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</si>
  <si>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</si>
  <si>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</si>
  <si>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</si>
  <si>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</si>
  <si>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</si>
  <si>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</si>
  <si>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</si>
  <si>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</si>
  <si>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</si>
  <si>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Projednání DIO a zajištění DIR komunikace II.a III. třídy, Dle požadavki investora 100 000,-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</si>
</sst>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8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0" fillId="0" borderId="0" xfId="0"/>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06111" TargetMode="External" /><Relationship Id="rId2" Type="http://schemas.openxmlformats.org/officeDocument/2006/relationships/hyperlink" Target="https://podminky.urs.cz/item/CS_URS_2023_01/113106123" TargetMode="External" /><Relationship Id="rId3" Type="http://schemas.openxmlformats.org/officeDocument/2006/relationships/hyperlink" Target="https://podminky.urs.cz/item/CS_URS_2023_01/113106212" TargetMode="External" /><Relationship Id="rId4" Type="http://schemas.openxmlformats.org/officeDocument/2006/relationships/hyperlink" Target="https://podminky.urs.cz/item/CS_URS_2023_01/113107161" TargetMode="External" /><Relationship Id="rId5" Type="http://schemas.openxmlformats.org/officeDocument/2006/relationships/hyperlink" Target="https://podminky.urs.cz/item/CS_URS_2023_01/113107162" TargetMode="External" /><Relationship Id="rId6" Type="http://schemas.openxmlformats.org/officeDocument/2006/relationships/hyperlink" Target="https://podminky.urs.cz/item/CS_URS_2023_01/113107163" TargetMode="External" /><Relationship Id="rId7" Type="http://schemas.openxmlformats.org/officeDocument/2006/relationships/hyperlink" Target="https://podminky.urs.cz/item/CS_URS_2023_01/113107170" TargetMode="External" /><Relationship Id="rId8" Type="http://schemas.openxmlformats.org/officeDocument/2006/relationships/hyperlink" Target="https://podminky.urs.cz/item/CS_URS_2023_01/113107171" TargetMode="External" /><Relationship Id="rId9" Type="http://schemas.openxmlformats.org/officeDocument/2006/relationships/hyperlink" Target="https://podminky.urs.cz/item/CS_URS_2023_01/113107182" TargetMode="External" /><Relationship Id="rId10" Type="http://schemas.openxmlformats.org/officeDocument/2006/relationships/hyperlink" Target="https://podminky.urs.cz/item/CS_URS_2023_01/113107222" TargetMode="External" /><Relationship Id="rId11" Type="http://schemas.openxmlformats.org/officeDocument/2006/relationships/hyperlink" Target="https://podminky.urs.cz/item/CS_URS_2023_01/113107321" TargetMode="External" /><Relationship Id="rId12" Type="http://schemas.openxmlformats.org/officeDocument/2006/relationships/hyperlink" Target="https://podminky.urs.cz/item/CS_URS_2023_01/113107322" TargetMode="External" /><Relationship Id="rId13" Type="http://schemas.openxmlformats.org/officeDocument/2006/relationships/hyperlink" Target="https://podminky.urs.cz/item/CS_URS_2023_01/113107330" TargetMode="External" /><Relationship Id="rId14" Type="http://schemas.openxmlformats.org/officeDocument/2006/relationships/hyperlink" Target="https://podminky.urs.cz/item/CS_URS_2023_01/113107342" TargetMode="External" /><Relationship Id="rId15" Type="http://schemas.openxmlformats.org/officeDocument/2006/relationships/hyperlink" Target="https://podminky.urs.cz/item/CS_URS_2023_01/113107344" TargetMode="External" /><Relationship Id="rId16" Type="http://schemas.openxmlformats.org/officeDocument/2006/relationships/hyperlink" Target="https://podminky.urs.cz/item/CS_URS_2023_01/113154233" TargetMode="External" /><Relationship Id="rId17" Type="http://schemas.openxmlformats.org/officeDocument/2006/relationships/hyperlink" Target="https://podminky.urs.cz/item/CS_URS_2023_01/113154336" TargetMode="External" /><Relationship Id="rId18" Type="http://schemas.openxmlformats.org/officeDocument/2006/relationships/hyperlink" Target="https://podminky.urs.cz/item/CS_URS_2023_01/113154365" TargetMode="External" /><Relationship Id="rId19" Type="http://schemas.openxmlformats.org/officeDocument/2006/relationships/hyperlink" Target="https://podminky.urs.cz/item/CS_URS_2023_01/113201112" TargetMode="External" /><Relationship Id="rId20" Type="http://schemas.openxmlformats.org/officeDocument/2006/relationships/hyperlink" Target="https://podminky.urs.cz/item/CS_URS_2023_01/113202111" TargetMode="External" /><Relationship Id="rId21" Type="http://schemas.openxmlformats.org/officeDocument/2006/relationships/hyperlink" Target="https://podminky.urs.cz/item/CS_URS_2023_01/132251103" TargetMode="External" /><Relationship Id="rId22" Type="http://schemas.openxmlformats.org/officeDocument/2006/relationships/hyperlink" Target="https://podminky.urs.cz/item/CS_URS_2023_01/162751117" TargetMode="External" /><Relationship Id="rId23" Type="http://schemas.openxmlformats.org/officeDocument/2006/relationships/hyperlink" Target="https://podminky.urs.cz/item/CS_URS_2023_01/167151101" TargetMode="External" /><Relationship Id="rId24" Type="http://schemas.openxmlformats.org/officeDocument/2006/relationships/hyperlink" Target="https://podminky.urs.cz/item/CS_URS_2023_01/174151101" TargetMode="External" /><Relationship Id="rId25" Type="http://schemas.openxmlformats.org/officeDocument/2006/relationships/hyperlink" Target="https://podminky.urs.cz/item/CS_URS_2023_01/181311103" TargetMode="External" /><Relationship Id="rId26" Type="http://schemas.openxmlformats.org/officeDocument/2006/relationships/hyperlink" Target="https://podminky.urs.cz/item/CS_URS_2023_01/171152501" TargetMode="External" /><Relationship Id="rId27" Type="http://schemas.openxmlformats.org/officeDocument/2006/relationships/hyperlink" Target="https://podminky.urs.cz/item/CS_URS_2023_01/181411131" TargetMode="External" /><Relationship Id="rId28" Type="http://schemas.openxmlformats.org/officeDocument/2006/relationships/hyperlink" Target="https://podminky.urs.cz/item/CS_URS_2023_01/275313611" TargetMode="External" /><Relationship Id="rId29" Type="http://schemas.openxmlformats.org/officeDocument/2006/relationships/hyperlink" Target="https://podminky.urs.cz/item/CS_URS_2023_01/561121112" TargetMode="External" /><Relationship Id="rId30" Type="http://schemas.openxmlformats.org/officeDocument/2006/relationships/hyperlink" Target="https://podminky.urs.cz/item/CS_URS_2023_01/564851111" TargetMode="External" /><Relationship Id="rId31" Type="http://schemas.openxmlformats.org/officeDocument/2006/relationships/hyperlink" Target="https://podminky.urs.cz/item/CS_URS_2023_01/564911511" TargetMode="External" /><Relationship Id="rId32" Type="http://schemas.openxmlformats.org/officeDocument/2006/relationships/hyperlink" Target="https://podminky.urs.cz/item/CS_URS_2023_01/564952111" TargetMode="External" /><Relationship Id="rId33" Type="http://schemas.openxmlformats.org/officeDocument/2006/relationships/hyperlink" Target="https://podminky.urs.cz/item/CS_URS_2023_01/564962111" TargetMode="External" /><Relationship Id="rId34" Type="http://schemas.openxmlformats.org/officeDocument/2006/relationships/hyperlink" Target="https://podminky.urs.cz/item/CS_URS_2023_01/571908111" TargetMode="External" /><Relationship Id="rId35" Type="http://schemas.openxmlformats.org/officeDocument/2006/relationships/hyperlink" Target="https://podminky.urs.cz/item/CS_URS_2023_01/572531131" TargetMode="External" /><Relationship Id="rId36" Type="http://schemas.openxmlformats.org/officeDocument/2006/relationships/hyperlink" Target="https://podminky.urs.cz/item/CS_URS_2023_01/573231106" TargetMode="External" /><Relationship Id="rId37" Type="http://schemas.openxmlformats.org/officeDocument/2006/relationships/hyperlink" Target="https://podminky.urs.cz/item/CS_URS_2023_01/576146311" TargetMode="External" /><Relationship Id="rId38" Type="http://schemas.openxmlformats.org/officeDocument/2006/relationships/hyperlink" Target="https://podminky.urs.cz/item/CS_URS_2023_01/577144131" TargetMode="External" /><Relationship Id="rId39" Type="http://schemas.openxmlformats.org/officeDocument/2006/relationships/hyperlink" Target="https://podminky.urs.cz/item/CS_URS_2023_01/581141114" TargetMode="External" /><Relationship Id="rId40" Type="http://schemas.openxmlformats.org/officeDocument/2006/relationships/hyperlink" Target="https://podminky.urs.cz/item/CS_URS_2023_01/596211110" TargetMode="External" /><Relationship Id="rId41" Type="http://schemas.openxmlformats.org/officeDocument/2006/relationships/hyperlink" Target="https://podminky.urs.cz/item/CS_URS_2023_01/573231106" TargetMode="External" /><Relationship Id="rId42" Type="http://schemas.openxmlformats.org/officeDocument/2006/relationships/hyperlink" Target="https://podminky.urs.cz/item/CS_URS_2023_01/573231108" TargetMode="External" /><Relationship Id="rId43" Type="http://schemas.openxmlformats.org/officeDocument/2006/relationships/hyperlink" Target="https://podminky.urs.cz/item/CS_URS_2023_01/565166111" TargetMode="External" /><Relationship Id="rId44" Type="http://schemas.openxmlformats.org/officeDocument/2006/relationships/hyperlink" Target="https://podminky.urs.cz/item/CS_URS_2023_01/577134131" TargetMode="External" /><Relationship Id="rId45" Type="http://schemas.openxmlformats.org/officeDocument/2006/relationships/hyperlink" Target="https://podminky.urs.cz/item/CS_URS_2023_01/899331111" TargetMode="External" /><Relationship Id="rId46" Type="http://schemas.openxmlformats.org/officeDocument/2006/relationships/hyperlink" Target="https://podminky.urs.cz/item/CS_URS_2023_01/912411122" TargetMode="External" /><Relationship Id="rId47" Type="http://schemas.openxmlformats.org/officeDocument/2006/relationships/hyperlink" Target="https://podminky.urs.cz/item/CS_URS_2023_01/919124121" TargetMode="External" /><Relationship Id="rId48" Type="http://schemas.openxmlformats.org/officeDocument/2006/relationships/hyperlink" Target="https://podminky.urs.cz/item/CS_URS_2023_01/919735111" TargetMode="External" /><Relationship Id="rId49" Type="http://schemas.openxmlformats.org/officeDocument/2006/relationships/hyperlink" Target="https://podminky.urs.cz/item/CS_URS_2023_01/915211112" TargetMode="External" /><Relationship Id="rId50" Type="http://schemas.openxmlformats.org/officeDocument/2006/relationships/hyperlink" Target="https://podminky.urs.cz/item/CS_URS_2023_01/915211122" TargetMode="External" /><Relationship Id="rId51" Type="http://schemas.openxmlformats.org/officeDocument/2006/relationships/hyperlink" Target="https://podminky.urs.cz/item/CS_URS_2023_01/915221112" TargetMode="External" /><Relationship Id="rId52" Type="http://schemas.openxmlformats.org/officeDocument/2006/relationships/hyperlink" Target="https://podminky.urs.cz/item/CS_URS_2023_01/915221122" TargetMode="External" /><Relationship Id="rId53" Type="http://schemas.openxmlformats.org/officeDocument/2006/relationships/hyperlink" Target="https://podminky.urs.cz/item/CS_URS_2023_01/915231112" TargetMode="External" /><Relationship Id="rId54" Type="http://schemas.openxmlformats.org/officeDocument/2006/relationships/hyperlink" Target="https://podminky.urs.cz/item/CS_URS_2023_01/915611111" TargetMode="External" /><Relationship Id="rId55" Type="http://schemas.openxmlformats.org/officeDocument/2006/relationships/hyperlink" Target="https://podminky.urs.cz/item/CS_URS_2023_01/915621111" TargetMode="External" /><Relationship Id="rId56" Type="http://schemas.openxmlformats.org/officeDocument/2006/relationships/hyperlink" Target="https://podminky.urs.cz/item/CS_URS_2023_01/916131113" TargetMode="External" /><Relationship Id="rId57" Type="http://schemas.openxmlformats.org/officeDocument/2006/relationships/hyperlink" Target="https://podminky.urs.cz/item/CS_URS_2023_01/916131213" TargetMode="External" /><Relationship Id="rId58" Type="http://schemas.openxmlformats.org/officeDocument/2006/relationships/hyperlink" Target="https://podminky.urs.cz/item/CS_URS_2023_01/916231213" TargetMode="External" /><Relationship Id="rId59" Type="http://schemas.openxmlformats.org/officeDocument/2006/relationships/hyperlink" Target="https://podminky.urs.cz/item/CS_URS_2023_01/916241113" TargetMode="External" /><Relationship Id="rId60" Type="http://schemas.openxmlformats.org/officeDocument/2006/relationships/hyperlink" Target="https://podminky.urs.cz/item/CS_URS_2023_01/916991121" TargetMode="External" /><Relationship Id="rId61" Type="http://schemas.openxmlformats.org/officeDocument/2006/relationships/hyperlink" Target="https://podminky.urs.cz/item/CS_URS_2023_01/961044111" TargetMode="External" /><Relationship Id="rId62" Type="http://schemas.openxmlformats.org/officeDocument/2006/relationships/hyperlink" Target="https://podminky.urs.cz/item/CS_URS_2023_01/966006132" TargetMode="External" /><Relationship Id="rId63" Type="http://schemas.openxmlformats.org/officeDocument/2006/relationships/hyperlink" Target="https://podminky.urs.cz/item/CS_URS_2023_01/979024443" TargetMode="External" /><Relationship Id="rId64" Type="http://schemas.openxmlformats.org/officeDocument/2006/relationships/hyperlink" Target="https://podminky.urs.cz/item/CS_URS_2023_01/979054451" TargetMode="External" /><Relationship Id="rId65" Type="http://schemas.openxmlformats.org/officeDocument/2006/relationships/hyperlink" Target="https://podminky.urs.cz/item/CS_URS_2023_01/997221551" TargetMode="External" /><Relationship Id="rId66" Type="http://schemas.openxmlformats.org/officeDocument/2006/relationships/hyperlink" Target="https://podminky.urs.cz/item/CS_URS_2023_01/997221559" TargetMode="External" /><Relationship Id="rId67" Type="http://schemas.openxmlformats.org/officeDocument/2006/relationships/hyperlink" Target="https://podminky.urs.cz/item/CS_URS_2023_01/997221561" TargetMode="External" /><Relationship Id="rId68" Type="http://schemas.openxmlformats.org/officeDocument/2006/relationships/hyperlink" Target="https://podminky.urs.cz/item/CS_URS_2023_01/997221569" TargetMode="External" /><Relationship Id="rId69" Type="http://schemas.openxmlformats.org/officeDocument/2006/relationships/hyperlink" Target="https://podminky.urs.cz/item/CS_URS_2023_01/997221611" TargetMode="External" /><Relationship Id="rId70" Type="http://schemas.openxmlformats.org/officeDocument/2006/relationships/hyperlink" Target="https://podminky.urs.cz/item/CS_URS_2023_01/997221861"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013631" TargetMode="External" /><Relationship Id="rId73" Type="http://schemas.openxmlformats.org/officeDocument/2006/relationships/hyperlink" Target="https://podminky.urs.cz/item/CS_URS_2023_01/997221571" TargetMode="External" /><Relationship Id="rId74" Type="http://schemas.openxmlformats.org/officeDocument/2006/relationships/hyperlink" Target="https://podminky.urs.cz/item/CS_URS_2023_01/997221579" TargetMode="External" /><Relationship Id="rId75" Type="http://schemas.openxmlformats.org/officeDocument/2006/relationships/hyperlink" Target="https://podminky.urs.cz/item/CS_URS_2023_01/997221612" TargetMode="External" /><Relationship Id="rId76" Type="http://schemas.openxmlformats.org/officeDocument/2006/relationships/hyperlink" Target="https://podminky.urs.cz/item/CS_URS_2023_01/998225111" TargetMode="External" /><Relationship Id="rId77" Type="http://schemas.openxmlformats.org/officeDocument/2006/relationships/hyperlink" Target="https://podminky.urs.cz/item/CS_URS_2023_01/998225191" TargetMode="External" /><Relationship Id="rId78" Type="http://schemas.openxmlformats.org/officeDocument/2006/relationships/hyperlink" Target="https://podminky.urs.cz/item/CS_URS_2023_01/210280001" TargetMode="External" /><Relationship Id="rId79" Type="http://schemas.openxmlformats.org/officeDocument/2006/relationships/hyperlink" Target="https://podminky.urs.cz/item/CS_URS_2023_01/210812011" TargetMode="External" /><Relationship Id="rId80" Type="http://schemas.openxmlformats.org/officeDocument/2006/relationships/hyperlink" Target="https://podminky.urs.cz/item/CS_URS_2023_01/460171282" TargetMode="External" /><Relationship Id="rId81" Type="http://schemas.openxmlformats.org/officeDocument/2006/relationships/hyperlink" Target="https://podminky.urs.cz/item/CS_URS_2023_01/460661113" TargetMode="External" /><Relationship Id="rId82" Type="http://schemas.openxmlformats.org/officeDocument/2006/relationships/hyperlink" Target="https://podminky.urs.cz/item/CS_URS_2023_01/460671111" TargetMode="External" /><Relationship Id="rId83" Type="http://schemas.openxmlformats.org/officeDocument/2006/relationships/hyperlink" Target="https://podminky.urs.cz/item/CS_URS_2023_01/460791213" TargetMode="External" /><Relationship Id="rId84" Type="http://schemas.openxmlformats.org/officeDocument/2006/relationships/hyperlink" Target="https://podminky.urs.cz/item/CS_URS_2023_01/460451292" TargetMode="External" /><Relationship Id="rId85" Type="http://schemas.openxmlformats.org/officeDocument/2006/relationships/hyperlink" Target="https://podminky.urs.cz/item/CS_URS_2023_01/012103000" TargetMode="External" /><Relationship Id="rId86" Type="http://schemas.openxmlformats.org/officeDocument/2006/relationships/hyperlink" Target="https://podminky.urs.cz/item/CS_URS_2023_01/012303000" TargetMode="External" /><Relationship Id="rId87" Type="http://schemas.openxmlformats.org/officeDocument/2006/relationships/hyperlink" Target="https://podminky.urs.cz/item/CS_URS_2023_01/013244000" TargetMode="External" /><Relationship Id="rId88" Type="http://schemas.openxmlformats.org/officeDocument/2006/relationships/hyperlink" Target="https://podminky.urs.cz/item/CS_URS_2023_01/013254000" TargetMode="External" /><Relationship Id="rId89" Type="http://schemas.openxmlformats.org/officeDocument/2006/relationships/hyperlink" Target="https://podminky.urs.cz/item/CS_URS_2023_01/030001000" TargetMode="External" /><Relationship Id="rId90" Type="http://schemas.openxmlformats.org/officeDocument/2006/relationships/hyperlink" Target="https://podminky.urs.cz/item/CS_URS_2023_01/043154000" TargetMode="External" /><Relationship Id="rId91" Type="http://schemas.openxmlformats.org/officeDocument/2006/relationships/hyperlink" Target="https://podminky.urs.cz/item/CS_URS_2023_01/043194000" TargetMode="External" /><Relationship Id="rId92" Type="http://schemas.openxmlformats.org/officeDocument/2006/relationships/hyperlink" Target="https://podminky.urs.cz/item/CS_URS_2023_01/072103001" TargetMode="External" /><Relationship Id="rId93" Type="http://schemas.openxmlformats.org/officeDocument/2006/relationships/hyperlink" Target="https://podminky.urs.cz/item/CS_URS_2023_01/072103011" TargetMode="External" /><Relationship Id="rId9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31"/>
      <c r="AS2" s="331"/>
      <c r="AT2" s="331"/>
      <c r="AU2" s="331"/>
      <c r="AV2" s="331"/>
      <c r="AW2" s="331"/>
      <c r="AX2" s="331"/>
      <c r="AY2" s="331"/>
      <c r="AZ2" s="331"/>
      <c r="BA2" s="331"/>
      <c r="BB2" s="331"/>
      <c r="BC2" s="331"/>
      <c r="BD2" s="331"/>
      <c r="BE2" s="33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62" t="s">
        <v>14</v>
      </c>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24"/>
      <c r="AQ5" s="24"/>
      <c r="AR5" s="22"/>
      <c r="BE5" s="359" t="s">
        <v>15</v>
      </c>
      <c r="BS5" s="19" t="s">
        <v>6</v>
      </c>
    </row>
    <row r="6" spans="2:71" s="1" customFormat="1" ht="36.95" customHeight="1">
      <c r="B6" s="23"/>
      <c r="C6" s="24"/>
      <c r="D6" s="30" t="s">
        <v>16</v>
      </c>
      <c r="E6" s="24"/>
      <c r="F6" s="24"/>
      <c r="G6" s="24"/>
      <c r="H6" s="24"/>
      <c r="I6" s="24"/>
      <c r="J6" s="24"/>
      <c r="K6" s="364" t="s">
        <v>17</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4"/>
      <c r="AQ6" s="24"/>
      <c r="AR6" s="22"/>
      <c r="BE6" s="360"/>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60"/>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60"/>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60"/>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60"/>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19</v>
      </c>
      <c r="AO11" s="24"/>
      <c r="AP11" s="24"/>
      <c r="AQ11" s="24"/>
      <c r="AR11" s="22"/>
      <c r="BE11" s="360"/>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0"/>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31</v>
      </c>
      <c r="AO13" s="24"/>
      <c r="AP13" s="24"/>
      <c r="AQ13" s="24"/>
      <c r="AR13" s="22"/>
      <c r="BE13" s="360"/>
      <c r="BS13" s="19" t="s">
        <v>6</v>
      </c>
    </row>
    <row r="14" spans="2:71" ht="12.75">
      <c r="B14" s="23"/>
      <c r="C14" s="24"/>
      <c r="D14" s="24"/>
      <c r="E14" s="365" t="s">
        <v>31</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1" t="s">
        <v>29</v>
      </c>
      <c r="AL14" s="24"/>
      <c r="AM14" s="24"/>
      <c r="AN14" s="33" t="s">
        <v>31</v>
      </c>
      <c r="AO14" s="24"/>
      <c r="AP14" s="24"/>
      <c r="AQ14" s="24"/>
      <c r="AR14" s="22"/>
      <c r="BE14" s="360"/>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0"/>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33</v>
      </c>
      <c r="AO16" s="24"/>
      <c r="AP16" s="24"/>
      <c r="AQ16" s="24"/>
      <c r="AR16" s="22"/>
      <c r="BE16" s="360"/>
      <c r="BS16" s="19" t="s">
        <v>4</v>
      </c>
    </row>
    <row r="17" spans="2:71" s="1" customFormat="1" ht="18.4"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19</v>
      </c>
      <c r="AO17" s="24"/>
      <c r="AP17" s="24"/>
      <c r="AQ17" s="24"/>
      <c r="AR17" s="22"/>
      <c r="BE17" s="360"/>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0"/>
      <c r="BS18" s="19" t="s">
        <v>6</v>
      </c>
    </row>
    <row r="19" spans="2:71" s="1" customFormat="1" ht="12" customHeight="1">
      <c r="B19" s="23"/>
      <c r="C19" s="24"/>
      <c r="D19" s="31"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37</v>
      </c>
      <c r="AO19" s="24"/>
      <c r="AP19" s="24"/>
      <c r="AQ19" s="24"/>
      <c r="AR19" s="22"/>
      <c r="BE19" s="360"/>
      <c r="BS19" s="19" t="s">
        <v>6</v>
      </c>
    </row>
    <row r="20" spans="2:71" s="1" customFormat="1" ht="18.4"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60"/>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0"/>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0"/>
    </row>
    <row r="23" spans="2:57" s="1" customFormat="1" ht="47.25" customHeight="1">
      <c r="B23" s="23"/>
      <c r="C23" s="24"/>
      <c r="D23" s="24"/>
      <c r="E23" s="367" t="s">
        <v>40</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24"/>
      <c r="AP23" s="24"/>
      <c r="AQ23" s="24"/>
      <c r="AR23" s="22"/>
      <c r="BE23" s="360"/>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0"/>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60"/>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8">
        <f>ROUND(AG54,2)</f>
        <v>132512.96</v>
      </c>
      <c r="AL26" s="369"/>
      <c r="AM26" s="369"/>
      <c r="AN26" s="369"/>
      <c r="AO26" s="369"/>
      <c r="AP26" s="38"/>
      <c r="AQ26" s="38"/>
      <c r="AR26" s="41"/>
      <c r="BE26" s="360"/>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60"/>
    </row>
    <row r="28" spans="1:57" s="2" customFormat="1" ht="12.75">
      <c r="A28" s="36"/>
      <c r="B28" s="37"/>
      <c r="C28" s="38"/>
      <c r="D28" s="38"/>
      <c r="E28" s="38"/>
      <c r="F28" s="38"/>
      <c r="G28" s="38"/>
      <c r="H28" s="38"/>
      <c r="I28" s="38"/>
      <c r="J28" s="38"/>
      <c r="K28" s="38"/>
      <c r="L28" s="370" t="s">
        <v>42</v>
      </c>
      <c r="M28" s="370"/>
      <c r="N28" s="370"/>
      <c r="O28" s="370"/>
      <c r="P28" s="370"/>
      <c r="Q28" s="38"/>
      <c r="R28" s="38"/>
      <c r="S28" s="38"/>
      <c r="T28" s="38"/>
      <c r="U28" s="38"/>
      <c r="V28" s="38"/>
      <c r="W28" s="370" t="s">
        <v>43</v>
      </c>
      <c r="X28" s="370"/>
      <c r="Y28" s="370"/>
      <c r="Z28" s="370"/>
      <c r="AA28" s="370"/>
      <c r="AB28" s="370"/>
      <c r="AC28" s="370"/>
      <c r="AD28" s="370"/>
      <c r="AE28" s="370"/>
      <c r="AF28" s="38"/>
      <c r="AG28" s="38"/>
      <c r="AH28" s="38"/>
      <c r="AI28" s="38"/>
      <c r="AJ28" s="38"/>
      <c r="AK28" s="370" t="s">
        <v>44</v>
      </c>
      <c r="AL28" s="370"/>
      <c r="AM28" s="370"/>
      <c r="AN28" s="370"/>
      <c r="AO28" s="370"/>
      <c r="AP28" s="38"/>
      <c r="AQ28" s="38"/>
      <c r="AR28" s="41"/>
      <c r="BE28" s="360"/>
    </row>
    <row r="29" spans="2:57" s="3" customFormat="1" ht="14.45" customHeight="1">
      <c r="B29" s="42"/>
      <c r="C29" s="43"/>
      <c r="D29" s="31" t="s">
        <v>45</v>
      </c>
      <c r="E29" s="43"/>
      <c r="F29" s="31" t="s">
        <v>46</v>
      </c>
      <c r="G29" s="43"/>
      <c r="H29" s="43"/>
      <c r="I29" s="43"/>
      <c r="J29" s="43"/>
      <c r="K29" s="43"/>
      <c r="L29" s="354">
        <v>0.21</v>
      </c>
      <c r="M29" s="353"/>
      <c r="N29" s="353"/>
      <c r="O29" s="353"/>
      <c r="P29" s="353"/>
      <c r="Q29" s="43"/>
      <c r="R29" s="43"/>
      <c r="S29" s="43"/>
      <c r="T29" s="43"/>
      <c r="U29" s="43"/>
      <c r="V29" s="43"/>
      <c r="W29" s="352">
        <f>ROUND(AZ54,2)</f>
        <v>132512.96</v>
      </c>
      <c r="X29" s="353"/>
      <c r="Y29" s="353"/>
      <c r="Z29" s="353"/>
      <c r="AA29" s="353"/>
      <c r="AB29" s="353"/>
      <c r="AC29" s="353"/>
      <c r="AD29" s="353"/>
      <c r="AE29" s="353"/>
      <c r="AF29" s="43"/>
      <c r="AG29" s="43"/>
      <c r="AH29" s="43"/>
      <c r="AI29" s="43"/>
      <c r="AJ29" s="43"/>
      <c r="AK29" s="352">
        <f>ROUND(AV54,2)</f>
        <v>27827.72</v>
      </c>
      <c r="AL29" s="353"/>
      <c r="AM29" s="353"/>
      <c r="AN29" s="353"/>
      <c r="AO29" s="353"/>
      <c r="AP29" s="43"/>
      <c r="AQ29" s="43"/>
      <c r="AR29" s="44"/>
      <c r="BE29" s="361"/>
    </row>
    <row r="30" spans="2:57" s="3" customFormat="1" ht="14.45" customHeight="1">
      <c r="B30" s="42"/>
      <c r="C30" s="43"/>
      <c r="D30" s="43"/>
      <c r="E30" s="43"/>
      <c r="F30" s="31" t="s">
        <v>47</v>
      </c>
      <c r="G30" s="43"/>
      <c r="H30" s="43"/>
      <c r="I30" s="43"/>
      <c r="J30" s="43"/>
      <c r="K30" s="43"/>
      <c r="L30" s="354">
        <v>0.15</v>
      </c>
      <c r="M30" s="353"/>
      <c r="N30" s="353"/>
      <c r="O30" s="353"/>
      <c r="P30" s="353"/>
      <c r="Q30" s="43"/>
      <c r="R30" s="43"/>
      <c r="S30" s="43"/>
      <c r="T30" s="43"/>
      <c r="U30" s="43"/>
      <c r="V30" s="43"/>
      <c r="W30" s="352">
        <f>ROUND(BA54,2)</f>
        <v>0</v>
      </c>
      <c r="X30" s="353"/>
      <c r="Y30" s="353"/>
      <c r="Z30" s="353"/>
      <c r="AA30" s="353"/>
      <c r="AB30" s="353"/>
      <c r="AC30" s="353"/>
      <c r="AD30" s="353"/>
      <c r="AE30" s="353"/>
      <c r="AF30" s="43"/>
      <c r="AG30" s="43"/>
      <c r="AH30" s="43"/>
      <c r="AI30" s="43"/>
      <c r="AJ30" s="43"/>
      <c r="AK30" s="352">
        <f>ROUND(AW54,2)</f>
        <v>0</v>
      </c>
      <c r="AL30" s="353"/>
      <c r="AM30" s="353"/>
      <c r="AN30" s="353"/>
      <c r="AO30" s="353"/>
      <c r="AP30" s="43"/>
      <c r="AQ30" s="43"/>
      <c r="AR30" s="44"/>
      <c r="BE30" s="361"/>
    </row>
    <row r="31" spans="2:57" s="3" customFormat="1" ht="14.45" customHeight="1" hidden="1">
      <c r="B31" s="42"/>
      <c r="C31" s="43"/>
      <c r="D31" s="43"/>
      <c r="E31" s="43"/>
      <c r="F31" s="31" t="s">
        <v>48</v>
      </c>
      <c r="G31" s="43"/>
      <c r="H31" s="43"/>
      <c r="I31" s="43"/>
      <c r="J31" s="43"/>
      <c r="K31" s="43"/>
      <c r="L31" s="354">
        <v>0.21</v>
      </c>
      <c r="M31" s="353"/>
      <c r="N31" s="353"/>
      <c r="O31" s="353"/>
      <c r="P31" s="353"/>
      <c r="Q31" s="43"/>
      <c r="R31" s="43"/>
      <c r="S31" s="43"/>
      <c r="T31" s="43"/>
      <c r="U31" s="43"/>
      <c r="V31" s="43"/>
      <c r="W31" s="352">
        <f>ROUND(BB54,2)</f>
        <v>0</v>
      </c>
      <c r="X31" s="353"/>
      <c r="Y31" s="353"/>
      <c r="Z31" s="353"/>
      <c r="AA31" s="353"/>
      <c r="AB31" s="353"/>
      <c r="AC31" s="353"/>
      <c r="AD31" s="353"/>
      <c r="AE31" s="353"/>
      <c r="AF31" s="43"/>
      <c r="AG31" s="43"/>
      <c r="AH31" s="43"/>
      <c r="AI31" s="43"/>
      <c r="AJ31" s="43"/>
      <c r="AK31" s="352">
        <v>0</v>
      </c>
      <c r="AL31" s="353"/>
      <c r="AM31" s="353"/>
      <c r="AN31" s="353"/>
      <c r="AO31" s="353"/>
      <c r="AP31" s="43"/>
      <c r="AQ31" s="43"/>
      <c r="AR31" s="44"/>
      <c r="BE31" s="361"/>
    </row>
    <row r="32" spans="2:57" s="3" customFormat="1" ht="14.45" customHeight="1" hidden="1">
      <c r="B32" s="42"/>
      <c r="C32" s="43"/>
      <c r="D32" s="43"/>
      <c r="E32" s="43"/>
      <c r="F32" s="31" t="s">
        <v>49</v>
      </c>
      <c r="G32" s="43"/>
      <c r="H32" s="43"/>
      <c r="I32" s="43"/>
      <c r="J32" s="43"/>
      <c r="K32" s="43"/>
      <c r="L32" s="354">
        <v>0.15</v>
      </c>
      <c r="M32" s="353"/>
      <c r="N32" s="353"/>
      <c r="O32" s="353"/>
      <c r="P32" s="353"/>
      <c r="Q32" s="43"/>
      <c r="R32" s="43"/>
      <c r="S32" s="43"/>
      <c r="T32" s="43"/>
      <c r="U32" s="43"/>
      <c r="V32" s="43"/>
      <c r="W32" s="352">
        <f>ROUND(BC54,2)</f>
        <v>0</v>
      </c>
      <c r="X32" s="353"/>
      <c r="Y32" s="353"/>
      <c r="Z32" s="353"/>
      <c r="AA32" s="353"/>
      <c r="AB32" s="353"/>
      <c r="AC32" s="353"/>
      <c r="AD32" s="353"/>
      <c r="AE32" s="353"/>
      <c r="AF32" s="43"/>
      <c r="AG32" s="43"/>
      <c r="AH32" s="43"/>
      <c r="AI32" s="43"/>
      <c r="AJ32" s="43"/>
      <c r="AK32" s="352">
        <v>0</v>
      </c>
      <c r="AL32" s="353"/>
      <c r="AM32" s="353"/>
      <c r="AN32" s="353"/>
      <c r="AO32" s="353"/>
      <c r="AP32" s="43"/>
      <c r="AQ32" s="43"/>
      <c r="AR32" s="44"/>
      <c r="BE32" s="361"/>
    </row>
    <row r="33" spans="2:44" s="3" customFormat="1" ht="14.45" customHeight="1" hidden="1">
      <c r="B33" s="42"/>
      <c r="C33" s="43"/>
      <c r="D33" s="43"/>
      <c r="E33" s="43"/>
      <c r="F33" s="31" t="s">
        <v>50</v>
      </c>
      <c r="G33" s="43"/>
      <c r="H33" s="43"/>
      <c r="I33" s="43"/>
      <c r="J33" s="43"/>
      <c r="K33" s="43"/>
      <c r="L33" s="354">
        <v>0</v>
      </c>
      <c r="M33" s="353"/>
      <c r="N33" s="353"/>
      <c r="O33" s="353"/>
      <c r="P33" s="353"/>
      <c r="Q33" s="43"/>
      <c r="R33" s="43"/>
      <c r="S33" s="43"/>
      <c r="T33" s="43"/>
      <c r="U33" s="43"/>
      <c r="V33" s="43"/>
      <c r="W33" s="352">
        <f>ROUND(BD54,2)</f>
        <v>0</v>
      </c>
      <c r="X33" s="353"/>
      <c r="Y33" s="353"/>
      <c r="Z33" s="353"/>
      <c r="AA33" s="353"/>
      <c r="AB33" s="353"/>
      <c r="AC33" s="353"/>
      <c r="AD33" s="353"/>
      <c r="AE33" s="353"/>
      <c r="AF33" s="43"/>
      <c r="AG33" s="43"/>
      <c r="AH33" s="43"/>
      <c r="AI33" s="43"/>
      <c r="AJ33" s="43"/>
      <c r="AK33" s="352">
        <v>0</v>
      </c>
      <c r="AL33" s="353"/>
      <c r="AM33" s="353"/>
      <c r="AN33" s="353"/>
      <c r="AO33" s="353"/>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55" t="s">
        <v>53</v>
      </c>
      <c r="Y35" s="356"/>
      <c r="Z35" s="356"/>
      <c r="AA35" s="356"/>
      <c r="AB35" s="356"/>
      <c r="AC35" s="47"/>
      <c r="AD35" s="47"/>
      <c r="AE35" s="47"/>
      <c r="AF35" s="47"/>
      <c r="AG35" s="47"/>
      <c r="AH35" s="47"/>
      <c r="AI35" s="47"/>
      <c r="AJ35" s="47"/>
      <c r="AK35" s="357">
        <f>SUM(AK26:AK33)</f>
        <v>160340.68</v>
      </c>
      <c r="AL35" s="356"/>
      <c r="AM35" s="356"/>
      <c r="AN35" s="356"/>
      <c r="AO35" s="35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2023-007-rev1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1" t="str">
        <f>K6</f>
        <v>Obnova povrchu v ulici Březenecká v úseku od SHELL - Pod Strážištěm</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43" t="str">
        <f>IF(AN8="","",AN8)</f>
        <v>9. 1. 2023</v>
      </c>
      <c r="AN47" s="34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1" t="s">
        <v>25</v>
      </c>
      <c r="D49" s="38"/>
      <c r="E49" s="38"/>
      <c r="F49" s="38"/>
      <c r="G49" s="38"/>
      <c r="H49" s="38"/>
      <c r="I49" s="38"/>
      <c r="J49" s="38"/>
      <c r="K49" s="38"/>
      <c r="L49" s="54" t="str">
        <f>IF(E11="","",E11)</f>
        <v>Statutární město Chomutov,Zborovská 4602, Chomutov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44" t="str">
        <f>IF(E17="","",E17)</f>
        <v xml:space="preserve">IQ PROJEKT s.r.o.  Školní 3635   Chomutov 430 01  </v>
      </c>
      <c r="AN49" s="345"/>
      <c r="AO49" s="345"/>
      <c r="AP49" s="345"/>
      <c r="AQ49" s="38"/>
      <c r="AR49" s="41"/>
      <c r="AS49" s="346" t="s">
        <v>55</v>
      </c>
      <c r="AT49" s="347"/>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344" t="str">
        <f>IF(E20="","",E20)</f>
        <v>ing. Kateřina Tumpachová</v>
      </c>
      <c r="AN50" s="345"/>
      <c r="AO50" s="345"/>
      <c r="AP50" s="345"/>
      <c r="AQ50" s="38"/>
      <c r="AR50" s="41"/>
      <c r="AS50" s="348"/>
      <c r="AT50" s="34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0"/>
      <c r="AT51" s="351"/>
      <c r="AU51" s="66"/>
      <c r="AV51" s="66"/>
      <c r="AW51" s="66"/>
      <c r="AX51" s="66"/>
      <c r="AY51" s="66"/>
      <c r="AZ51" s="66"/>
      <c r="BA51" s="66"/>
      <c r="BB51" s="66"/>
      <c r="BC51" s="66"/>
      <c r="BD51" s="67"/>
      <c r="BE51" s="36"/>
    </row>
    <row r="52" spans="1:57" s="2" customFormat="1" ht="29.25" customHeight="1">
      <c r="A52" s="36"/>
      <c r="B52" s="37"/>
      <c r="C52" s="332" t="s">
        <v>56</v>
      </c>
      <c r="D52" s="333"/>
      <c r="E52" s="333"/>
      <c r="F52" s="333"/>
      <c r="G52" s="333"/>
      <c r="H52" s="68"/>
      <c r="I52" s="334" t="s">
        <v>57</v>
      </c>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5" t="s">
        <v>58</v>
      </c>
      <c r="AH52" s="333"/>
      <c r="AI52" s="333"/>
      <c r="AJ52" s="333"/>
      <c r="AK52" s="333"/>
      <c r="AL52" s="333"/>
      <c r="AM52" s="333"/>
      <c r="AN52" s="334" t="s">
        <v>59</v>
      </c>
      <c r="AO52" s="333"/>
      <c r="AP52" s="333"/>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39">
        <f>ROUND(AG55,2)</f>
        <v>132512.96</v>
      </c>
      <c r="AH54" s="339"/>
      <c r="AI54" s="339"/>
      <c r="AJ54" s="339"/>
      <c r="AK54" s="339"/>
      <c r="AL54" s="339"/>
      <c r="AM54" s="339"/>
      <c r="AN54" s="340">
        <f>SUM(AG54,AT54)</f>
        <v>160340.68</v>
      </c>
      <c r="AO54" s="340"/>
      <c r="AP54" s="340"/>
      <c r="AQ54" s="80" t="s">
        <v>19</v>
      </c>
      <c r="AR54" s="81"/>
      <c r="AS54" s="82">
        <f>ROUND(AS55,2)</f>
        <v>0</v>
      </c>
      <c r="AT54" s="83">
        <f>ROUND(SUM(AV54:AW54),2)</f>
        <v>27827.72</v>
      </c>
      <c r="AU54" s="84">
        <f>ROUND(AU55,5)</f>
        <v>0</v>
      </c>
      <c r="AV54" s="83">
        <f>ROUND(AZ54*L29,2)</f>
        <v>27827.72</v>
      </c>
      <c r="AW54" s="83">
        <f>ROUND(BA54*L30,2)</f>
        <v>0</v>
      </c>
      <c r="AX54" s="83">
        <f>ROUND(BB54*L29,2)</f>
        <v>0</v>
      </c>
      <c r="AY54" s="83">
        <f>ROUND(BC54*L30,2)</f>
        <v>0</v>
      </c>
      <c r="AZ54" s="83">
        <f>ROUND(AZ55,2)</f>
        <v>132512.96</v>
      </c>
      <c r="BA54" s="83">
        <f>ROUND(BA55,2)</f>
        <v>0</v>
      </c>
      <c r="BB54" s="83">
        <f>ROUND(BB55,2)</f>
        <v>0</v>
      </c>
      <c r="BC54" s="83">
        <f>ROUND(BC55,2)</f>
        <v>0</v>
      </c>
      <c r="BD54" s="85">
        <f>ROUND(BD55,2)</f>
        <v>0</v>
      </c>
      <c r="BS54" s="86" t="s">
        <v>74</v>
      </c>
      <c r="BT54" s="86" t="s">
        <v>75</v>
      </c>
      <c r="BU54" s="87" t="s">
        <v>76</v>
      </c>
      <c r="BV54" s="86" t="s">
        <v>77</v>
      </c>
      <c r="BW54" s="86" t="s">
        <v>5</v>
      </c>
      <c r="BX54" s="86" t="s">
        <v>78</v>
      </c>
      <c r="CL54" s="86" t="s">
        <v>19</v>
      </c>
    </row>
    <row r="55" spans="1:91" s="7" customFormat="1" ht="16.5" customHeight="1">
      <c r="A55" s="88" t="s">
        <v>79</v>
      </c>
      <c r="B55" s="89"/>
      <c r="C55" s="90"/>
      <c r="D55" s="338" t="s">
        <v>80</v>
      </c>
      <c r="E55" s="338"/>
      <c r="F55" s="338"/>
      <c r="G55" s="338"/>
      <c r="H55" s="338"/>
      <c r="I55" s="91"/>
      <c r="J55" s="338" t="s">
        <v>81</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6">
        <f>'SO 101 - Komunikace včetn...'!J30</f>
        <v>132512.96</v>
      </c>
      <c r="AH55" s="337"/>
      <c r="AI55" s="337"/>
      <c r="AJ55" s="337"/>
      <c r="AK55" s="337"/>
      <c r="AL55" s="337"/>
      <c r="AM55" s="337"/>
      <c r="AN55" s="336">
        <f>SUM(AG55,AT55)</f>
        <v>160340.68</v>
      </c>
      <c r="AO55" s="337"/>
      <c r="AP55" s="337"/>
      <c r="AQ55" s="92" t="s">
        <v>82</v>
      </c>
      <c r="AR55" s="93"/>
      <c r="AS55" s="94">
        <v>0</v>
      </c>
      <c r="AT55" s="95">
        <f>ROUND(SUM(AV55:AW55),2)</f>
        <v>27827.72</v>
      </c>
      <c r="AU55" s="96">
        <f>'SO 101 - Komunikace včetn...'!P96</f>
        <v>0</v>
      </c>
      <c r="AV55" s="95">
        <f>'SO 101 - Komunikace včetn...'!J33</f>
        <v>27827.72</v>
      </c>
      <c r="AW55" s="95">
        <f>'SO 101 - Komunikace včetn...'!J34</f>
        <v>0</v>
      </c>
      <c r="AX55" s="95">
        <f>'SO 101 - Komunikace včetn...'!J35</f>
        <v>0</v>
      </c>
      <c r="AY55" s="95">
        <f>'SO 101 - Komunikace včetn...'!J36</f>
        <v>0</v>
      </c>
      <c r="AZ55" s="95">
        <f>'SO 101 - Komunikace včetn...'!F33</f>
        <v>132512.96</v>
      </c>
      <c r="BA55" s="95">
        <f>'SO 101 - Komunikace včetn...'!F34</f>
        <v>0</v>
      </c>
      <c r="BB55" s="95">
        <f>'SO 101 - Komunikace včetn...'!F35</f>
        <v>0</v>
      </c>
      <c r="BC55" s="95">
        <f>'SO 101 - Komunikace včetn...'!F36</f>
        <v>0</v>
      </c>
      <c r="BD55" s="97">
        <f>'SO 101 - Komunikace včetn...'!F37</f>
        <v>0</v>
      </c>
      <c r="BT55" s="98" t="s">
        <v>83</v>
      </c>
      <c r="BV55" s="98" t="s">
        <v>77</v>
      </c>
      <c r="BW55" s="98" t="s">
        <v>84</v>
      </c>
      <c r="BX55" s="98" t="s">
        <v>5</v>
      </c>
      <c r="CL55" s="98" t="s">
        <v>19</v>
      </c>
      <c r="CM55" s="98" t="s">
        <v>85</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57"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EVrfxiDjNFlSDLR0c7tK9ig7JiaumwppdK9g5hz/sOqbU+3TW/P3JQfAj62KOVNn+/86hwTmMJt9OVpgMrZedw==" saltValue="0vu4/J5ytYVPR8PZ3GhfWQ==" spinCount="100000" sheet="1" objects="1" scenarios="1" formatColumns="0" formatRows="0"/>
  <mergeCells count="42">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SO 101 - Komunikace vče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76"/>
  <sheetViews>
    <sheetView showGridLines="0" tabSelected="1" workbookViewId="0" topLeftCell="A839">
      <selection activeCell="K874" sqref="K87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1"/>
      <c r="M2" s="331"/>
      <c r="N2" s="331"/>
      <c r="O2" s="331"/>
      <c r="P2" s="331"/>
      <c r="Q2" s="331"/>
      <c r="R2" s="331"/>
      <c r="S2" s="331"/>
      <c r="T2" s="331"/>
      <c r="U2" s="331"/>
      <c r="V2" s="331"/>
      <c r="AT2" s="19" t="s">
        <v>84</v>
      </c>
    </row>
    <row r="3" spans="2:46" s="1" customFormat="1" ht="6.95" customHeight="1">
      <c r="B3" s="99"/>
      <c r="C3" s="100"/>
      <c r="D3" s="100"/>
      <c r="E3" s="100"/>
      <c r="F3" s="100"/>
      <c r="G3" s="100"/>
      <c r="H3" s="100"/>
      <c r="I3" s="100"/>
      <c r="J3" s="100"/>
      <c r="K3" s="100"/>
      <c r="L3" s="22"/>
      <c r="AT3" s="19" t="s">
        <v>85</v>
      </c>
    </row>
    <row r="4" spans="2:46" s="1" customFormat="1" ht="24.95" customHeight="1">
      <c r="B4" s="22"/>
      <c r="D4" s="101" t="s">
        <v>86</v>
      </c>
      <c r="L4" s="22"/>
      <c r="M4" s="102" t="s">
        <v>10</v>
      </c>
      <c r="AT4" s="19" t="s">
        <v>4</v>
      </c>
    </row>
    <row r="5" spans="2:12" s="1" customFormat="1" ht="6.95" customHeight="1">
      <c r="B5" s="22"/>
      <c r="L5" s="22"/>
    </row>
    <row r="6" spans="2:12" s="1" customFormat="1" ht="12" customHeight="1">
      <c r="B6" s="22"/>
      <c r="D6" s="103" t="s">
        <v>16</v>
      </c>
      <c r="L6" s="22"/>
    </row>
    <row r="7" spans="2:12" s="1" customFormat="1" ht="16.5" customHeight="1">
      <c r="B7" s="22"/>
      <c r="E7" s="374" t="str">
        <f>'Rekapitulace stavby'!K6</f>
        <v>Obnova povrchu v ulici Březenecká v úseku od SHELL - Pod Strážištěm</v>
      </c>
      <c r="F7" s="375"/>
      <c r="G7" s="375"/>
      <c r="H7" s="375"/>
      <c r="L7" s="22"/>
    </row>
    <row r="8" spans="1:31" s="2" customFormat="1" ht="12" customHeight="1">
      <c r="A8" s="36"/>
      <c r="B8" s="41"/>
      <c r="C8" s="36"/>
      <c r="D8" s="103" t="s">
        <v>87</v>
      </c>
      <c r="E8" s="36"/>
      <c r="F8" s="36"/>
      <c r="G8" s="36"/>
      <c r="H8" s="36"/>
      <c r="I8" s="36"/>
      <c r="J8" s="36"/>
      <c r="K8" s="36"/>
      <c r="L8" s="104"/>
      <c r="S8" s="36"/>
      <c r="T8" s="36"/>
      <c r="U8" s="36"/>
      <c r="V8" s="36"/>
      <c r="W8" s="36"/>
      <c r="X8" s="36"/>
      <c r="Y8" s="36"/>
      <c r="Z8" s="36"/>
      <c r="AA8" s="36"/>
      <c r="AB8" s="36"/>
      <c r="AC8" s="36"/>
      <c r="AD8" s="36"/>
      <c r="AE8" s="36"/>
    </row>
    <row r="9" spans="1:31" s="2" customFormat="1" ht="16.5" customHeight="1">
      <c r="A9" s="36"/>
      <c r="B9" s="41"/>
      <c r="C9" s="36"/>
      <c r="D9" s="36"/>
      <c r="E9" s="376" t="s">
        <v>88</v>
      </c>
      <c r="F9" s="377"/>
      <c r="G9" s="377"/>
      <c r="H9" s="377"/>
      <c r="I9" s="36"/>
      <c r="J9" s="36"/>
      <c r="K9" s="36"/>
      <c r="L9" s="104"/>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4"/>
      <c r="S10" s="36"/>
      <c r="T10" s="36"/>
      <c r="U10" s="36"/>
      <c r="V10" s="36"/>
      <c r="W10" s="36"/>
      <c r="X10" s="36"/>
      <c r="Y10" s="36"/>
      <c r="Z10" s="36"/>
      <c r="AA10" s="36"/>
      <c r="AB10" s="36"/>
      <c r="AC10" s="36"/>
      <c r="AD10" s="36"/>
      <c r="AE10" s="36"/>
    </row>
    <row r="11" spans="1:31" s="2" customFormat="1" ht="12" customHeight="1">
      <c r="A11" s="36"/>
      <c r="B11" s="41"/>
      <c r="C11" s="36"/>
      <c r="D11" s="103" t="s">
        <v>18</v>
      </c>
      <c r="E11" s="36"/>
      <c r="F11" s="105" t="s">
        <v>19</v>
      </c>
      <c r="G11" s="36"/>
      <c r="H11" s="36"/>
      <c r="I11" s="103" t="s">
        <v>20</v>
      </c>
      <c r="J11" s="105" t="s">
        <v>19</v>
      </c>
      <c r="K11" s="36"/>
      <c r="L11" s="104"/>
      <c r="S11" s="36"/>
      <c r="T11" s="36"/>
      <c r="U11" s="36"/>
      <c r="V11" s="36"/>
      <c r="W11" s="36"/>
      <c r="X11" s="36"/>
      <c r="Y11" s="36"/>
      <c r="Z11" s="36"/>
      <c r="AA11" s="36"/>
      <c r="AB11" s="36"/>
      <c r="AC11" s="36"/>
      <c r="AD11" s="36"/>
      <c r="AE11" s="36"/>
    </row>
    <row r="12" spans="1:31" s="2" customFormat="1" ht="12" customHeight="1">
      <c r="A12" s="36"/>
      <c r="B12" s="41"/>
      <c r="C12" s="36"/>
      <c r="D12" s="103" t="s">
        <v>21</v>
      </c>
      <c r="E12" s="36"/>
      <c r="F12" s="105" t="s">
        <v>22</v>
      </c>
      <c r="G12" s="36"/>
      <c r="H12" s="36"/>
      <c r="I12" s="103" t="s">
        <v>23</v>
      </c>
      <c r="J12" s="106" t="str">
        <f>'Rekapitulace stavby'!AN8</f>
        <v>9. 1. 2023</v>
      </c>
      <c r="K12" s="36"/>
      <c r="L12" s="104"/>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4"/>
      <c r="S13" s="36"/>
      <c r="T13" s="36"/>
      <c r="U13" s="36"/>
      <c r="V13" s="36"/>
      <c r="W13" s="36"/>
      <c r="X13" s="36"/>
      <c r="Y13" s="36"/>
      <c r="Z13" s="36"/>
      <c r="AA13" s="36"/>
      <c r="AB13" s="36"/>
      <c r="AC13" s="36"/>
      <c r="AD13" s="36"/>
      <c r="AE13" s="36"/>
    </row>
    <row r="14" spans="1:31" s="2" customFormat="1" ht="12" customHeight="1">
      <c r="A14" s="36"/>
      <c r="B14" s="41"/>
      <c r="C14" s="36"/>
      <c r="D14" s="103" t="s">
        <v>25</v>
      </c>
      <c r="E14" s="36"/>
      <c r="F14" s="36"/>
      <c r="G14" s="36"/>
      <c r="H14" s="36"/>
      <c r="I14" s="103" t="s">
        <v>26</v>
      </c>
      <c r="J14" s="105" t="s">
        <v>27</v>
      </c>
      <c r="K14" s="36"/>
      <c r="L14" s="104"/>
      <c r="S14" s="36"/>
      <c r="T14" s="36"/>
      <c r="U14" s="36"/>
      <c r="V14" s="36"/>
      <c r="W14" s="36"/>
      <c r="X14" s="36"/>
      <c r="Y14" s="36"/>
      <c r="Z14" s="36"/>
      <c r="AA14" s="36"/>
      <c r="AB14" s="36"/>
      <c r="AC14" s="36"/>
      <c r="AD14" s="36"/>
      <c r="AE14" s="36"/>
    </row>
    <row r="15" spans="1:31" s="2" customFormat="1" ht="18" customHeight="1">
      <c r="A15" s="36"/>
      <c r="B15" s="41"/>
      <c r="C15" s="36"/>
      <c r="D15" s="36"/>
      <c r="E15" s="105" t="s">
        <v>89</v>
      </c>
      <c r="F15" s="36"/>
      <c r="G15" s="36"/>
      <c r="H15" s="36"/>
      <c r="I15" s="103" t="s">
        <v>29</v>
      </c>
      <c r="J15" s="105" t="s">
        <v>19</v>
      </c>
      <c r="K15" s="36"/>
      <c r="L15" s="104"/>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4"/>
      <c r="S16" s="36"/>
      <c r="T16" s="36"/>
      <c r="U16" s="36"/>
      <c r="V16" s="36"/>
      <c r="W16" s="36"/>
      <c r="X16" s="36"/>
      <c r="Y16" s="36"/>
      <c r="Z16" s="36"/>
      <c r="AA16" s="36"/>
      <c r="AB16" s="36"/>
      <c r="AC16" s="36"/>
      <c r="AD16" s="36"/>
      <c r="AE16" s="36"/>
    </row>
    <row r="17" spans="1:31" s="2" customFormat="1" ht="12" customHeight="1">
      <c r="A17" s="36"/>
      <c r="B17" s="41"/>
      <c r="C17" s="36"/>
      <c r="D17" s="103" t="s">
        <v>30</v>
      </c>
      <c r="E17" s="36"/>
      <c r="F17" s="36"/>
      <c r="G17" s="36"/>
      <c r="H17" s="36"/>
      <c r="I17" s="103" t="s">
        <v>26</v>
      </c>
      <c r="J17" s="32" t="str">
        <f>'Rekapitulace stavby'!AN13</f>
        <v>Vyplň údaj</v>
      </c>
      <c r="K17" s="36"/>
      <c r="L17" s="104"/>
      <c r="S17" s="36"/>
      <c r="T17" s="36"/>
      <c r="U17" s="36"/>
      <c r="V17" s="36"/>
      <c r="W17" s="36"/>
      <c r="X17" s="36"/>
      <c r="Y17" s="36"/>
      <c r="Z17" s="36"/>
      <c r="AA17" s="36"/>
      <c r="AB17" s="36"/>
      <c r="AC17" s="36"/>
      <c r="AD17" s="36"/>
      <c r="AE17" s="36"/>
    </row>
    <row r="18" spans="1:31" s="2" customFormat="1" ht="18" customHeight="1">
      <c r="A18" s="36"/>
      <c r="B18" s="41"/>
      <c r="C18" s="36"/>
      <c r="D18" s="36"/>
      <c r="E18" s="378" t="str">
        <f>'Rekapitulace stavby'!E14</f>
        <v>Vyplň údaj</v>
      </c>
      <c r="F18" s="379"/>
      <c r="G18" s="379"/>
      <c r="H18" s="379"/>
      <c r="I18" s="103" t="s">
        <v>29</v>
      </c>
      <c r="J18" s="32" t="str">
        <f>'Rekapitulace stavby'!AN14</f>
        <v>Vyplň údaj</v>
      </c>
      <c r="K18" s="36"/>
      <c r="L18" s="104"/>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4"/>
      <c r="S19" s="36"/>
      <c r="T19" s="36"/>
      <c r="U19" s="36"/>
      <c r="V19" s="36"/>
      <c r="W19" s="36"/>
      <c r="X19" s="36"/>
      <c r="Y19" s="36"/>
      <c r="Z19" s="36"/>
      <c r="AA19" s="36"/>
      <c r="AB19" s="36"/>
      <c r="AC19" s="36"/>
      <c r="AD19" s="36"/>
      <c r="AE19" s="36"/>
    </row>
    <row r="20" spans="1:31" s="2" customFormat="1" ht="12" customHeight="1">
      <c r="A20" s="36"/>
      <c r="B20" s="41"/>
      <c r="C20" s="36"/>
      <c r="D20" s="103" t="s">
        <v>32</v>
      </c>
      <c r="E20" s="36"/>
      <c r="F20" s="36"/>
      <c r="G20" s="36"/>
      <c r="H20" s="36"/>
      <c r="I20" s="103" t="s">
        <v>26</v>
      </c>
      <c r="J20" s="105" t="s">
        <v>33</v>
      </c>
      <c r="K20" s="36"/>
      <c r="L20" s="104"/>
      <c r="S20" s="36"/>
      <c r="T20" s="36"/>
      <c r="U20" s="36"/>
      <c r="V20" s="36"/>
      <c r="W20" s="36"/>
      <c r="X20" s="36"/>
      <c r="Y20" s="36"/>
      <c r="Z20" s="36"/>
      <c r="AA20" s="36"/>
      <c r="AB20" s="36"/>
      <c r="AC20" s="36"/>
      <c r="AD20" s="36"/>
      <c r="AE20" s="36"/>
    </row>
    <row r="21" spans="1:31" s="2" customFormat="1" ht="18" customHeight="1">
      <c r="A21" s="36"/>
      <c r="B21" s="41"/>
      <c r="C21" s="36"/>
      <c r="D21" s="36"/>
      <c r="E21" s="105" t="s">
        <v>34</v>
      </c>
      <c r="F21" s="36"/>
      <c r="G21" s="36"/>
      <c r="H21" s="36"/>
      <c r="I21" s="103" t="s">
        <v>29</v>
      </c>
      <c r="J21" s="105" t="s">
        <v>19</v>
      </c>
      <c r="K21" s="36"/>
      <c r="L21" s="104"/>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4"/>
      <c r="S22" s="36"/>
      <c r="T22" s="36"/>
      <c r="U22" s="36"/>
      <c r="V22" s="36"/>
      <c r="W22" s="36"/>
      <c r="X22" s="36"/>
      <c r="Y22" s="36"/>
      <c r="Z22" s="36"/>
      <c r="AA22" s="36"/>
      <c r="AB22" s="36"/>
      <c r="AC22" s="36"/>
      <c r="AD22" s="36"/>
      <c r="AE22" s="36"/>
    </row>
    <row r="23" spans="1:31" s="2" customFormat="1" ht="12" customHeight="1">
      <c r="A23" s="36"/>
      <c r="B23" s="41"/>
      <c r="C23" s="36"/>
      <c r="D23" s="103" t="s">
        <v>36</v>
      </c>
      <c r="E23" s="36"/>
      <c r="F23" s="36"/>
      <c r="G23" s="36"/>
      <c r="H23" s="36"/>
      <c r="I23" s="103" t="s">
        <v>26</v>
      </c>
      <c r="J23" s="105" t="s">
        <v>37</v>
      </c>
      <c r="K23" s="36"/>
      <c r="L23" s="104"/>
      <c r="S23" s="36"/>
      <c r="T23" s="36"/>
      <c r="U23" s="36"/>
      <c r="V23" s="36"/>
      <c r="W23" s="36"/>
      <c r="X23" s="36"/>
      <c r="Y23" s="36"/>
      <c r="Z23" s="36"/>
      <c r="AA23" s="36"/>
      <c r="AB23" s="36"/>
      <c r="AC23" s="36"/>
      <c r="AD23" s="36"/>
      <c r="AE23" s="36"/>
    </row>
    <row r="24" spans="1:31" s="2" customFormat="1" ht="18" customHeight="1">
      <c r="A24" s="36"/>
      <c r="B24" s="41"/>
      <c r="C24" s="36"/>
      <c r="D24" s="36"/>
      <c r="E24" s="105" t="s">
        <v>38</v>
      </c>
      <c r="F24" s="36"/>
      <c r="G24" s="36"/>
      <c r="H24" s="36"/>
      <c r="I24" s="103" t="s">
        <v>29</v>
      </c>
      <c r="J24" s="105" t="s">
        <v>19</v>
      </c>
      <c r="K24" s="36"/>
      <c r="L24" s="104"/>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4"/>
      <c r="S25" s="36"/>
      <c r="T25" s="36"/>
      <c r="U25" s="36"/>
      <c r="V25" s="36"/>
      <c r="W25" s="36"/>
      <c r="X25" s="36"/>
      <c r="Y25" s="36"/>
      <c r="Z25" s="36"/>
      <c r="AA25" s="36"/>
      <c r="AB25" s="36"/>
      <c r="AC25" s="36"/>
      <c r="AD25" s="36"/>
      <c r="AE25" s="36"/>
    </row>
    <row r="26" spans="1:31" s="2" customFormat="1" ht="12" customHeight="1">
      <c r="A26" s="36"/>
      <c r="B26" s="41"/>
      <c r="C26" s="36"/>
      <c r="D26" s="103" t="s">
        <v>39</v>
      </c>
      <c r="E26" s="36"/>
      <c r="F26" s="36"/>
      <c r="G26" s="36"/>
      <c r="H26" s="36"/>
      <c r="I26" s="36"/>
      <c r="J26" s="36"/>
      <c r="K26" s="36"/>
      <c r="L26" s="104"/>
      <c r="S26" s="36"/>
      <c r="T26" s="36"/>
      <c r="U26" s="36"/>
      <c r="V26" s="36"/>
      <c r="W26" s="36"/>
      <c r="X26" s="36"/>
      <c r="Y26" s="36"/>
      <c r="Z26" s="36"/>
      <c r="AA26" s="36"/>
      <c r="AB26" s="36"/>
      <c r="AC26" s="36"/>
      <c r="AD26" s="36"/>
      <c r="AE26" s="36"/>
    </row>
    <row r="27" spans="1:31" s="8" customFormat="1" ht="16.5" customHeight="1">
      <c r="A27" s="107"/>
      <c r="B27" s="108"/>
      <c r="C27" s="107"/>
      <c r="D27" s="107"/>
      <c r="E27" s="380" t="s">
        <v>19</v>
      </c>
      <c r="F27" s="380"/>
      <c r="G27" s="380"/>
      <c r="H27" s="380"/>
      <c r="I27" s="107"/>
      <c r="J27" s="107"/>
      <c r="K27" s="107"/>
      <c r="L27" s="109"/>
      <c r="S27" s="107"/>
      <c r="T27" s="107"/>
      <c r="U27" s="107"/>
      <c r="V27" s="107"/>
      <c r="W27" s="107"/>
      <c r="X27" s="107"/>
      <c r="Y27" s="107"/>
      <c r="Z27" s="107"/>
      <c r="AA27" s="107"/>
      <c r="AB27" s="107"/>
      <c r="AC27" s="107"/>
      <c r="AD27" s="107"/>
      <c r="AE27" s="107"/>
    </row>
    <row r="28" spans="1:31" s="2" customFormat="1" ht="6.95" customHeight="1">
      <c r="A28" s="36"/>
      <c r="B28" s="41"/>
      <c r="C28" s="36"/>
      <c r="D28" s="36"/>
      <c r="E28" s="36"/>
      <c r="F28" s="36"/>
      <c r="G28" s="36"/>
      <c r="H28" s="36"/>
      <c r="I28" s="36"/>
      <c r="J28" s="36"/>
      <c r="K28" s="36"/>
      <c r="L28" s="104"/>
      <c r="S28" s="36"/>
      <c r="T28" s="36"/>
      <c r="U28" s="36"/>
      <c r="V28" s="36"/>
      <c r="W28" s="36"/>
      <c r="X28" s="36"/>
      <c r="Y28" s="36"/>
      <c r="Z28" s="36"/>
      <c r="AA28" s="36"/>
      <c r="AB28" s="36"/>
      <c r="AC28" s="36"/>
      <c r="AD28" s="36"/>
      <c r="AE28" s="36"/>
    </row>
    <row r="29" spans="1:31" s="2" customFormat="1" ht="6.95" customHeight="1">
      <c r="A29" s="36"/>
      <c r="B29" s="41"/>
      <c r="C29" s="36"/>
      <c r="D29" s="110"/>
      <c r="E29" s="110"/>
      <c r="F29" s="110"/>
      <c r="G29" s="110"/>
      <c r="H29" s="110"/>
      <c r="I29" s="110"/>
      <c r="J29" s="110"/>
      <c r="K29" s="110"/>
      <c r="L29" s="104"/>
      <c r="S29" s="36"/>
      <c r="T29" s="36"/>
      <c r="U29" s="36"/>
      <c r="V29" s="36"/>
      <c r="W29" s="36"/>
      <c r="X29" s="36"/>
      <c r="Y29" s="36"/>
      <c r="Z29" s="36"/>
      <c r="AA29" s="36"/>
      <c r="AB29" s="36"/>
      <c r="AC29" s="36"/>
      <c r="AD29" s="36"/>
      <c r="AE29" s="36"/>
    </row>
    <row r="30" spans="1:31" s="2" customFormat="1" ht="25.35" customHeight="1">
      <c r="A30" s="36"/>
      <c r="B30" s="41"/>
      <c r="C30" s="36"/>
      <c r="D30" s="111" t="s">
        <v>41</v>
      </c>
      <c r="E30" s="36"/>
      <c r="F30" s="36"/>
      <c r="G30" s="36"/>
      <c r="H30" s="36"/>
      <c r="I30" s="36"/>
      <c r="J30" s="112">
        <f>ROUND(J96,2)</f>
        <v>132512.96</v>
      </c>
      <c r="K30" s="36"/>
      <c r="L30" s="104"/>
      <c r="S30" s="36"/>
      <c r="T30" s="36"/>
      <c r="U30" s="36"/>
      <c r="V30" s="36"/>
      <c r="W30" s="36"/>
      <c r="X30" s="36"/>
      <c r="Y30" s="36"/>
      <c r="Z30" s="36"/>
      <c r="AA30" s="36"/>
      <c r="AB30" s="36"/>
      <c r="AC30" s="36"/>
      <c r="AD30" s="36"/>
      <c r="AE30" s="36"/>
    </row>
    <row r="31" spans="1:31" s="2" customFormat="1" ht="6.95" customHeight="1">
      <c r="A31" s="36"/>
      <c r="B31" s="41"/>
      <c r="C31" s="36"/>
      <c r="D31" s="110"/>
      <c r="E31" s="110"/>
      <c r="F31" s="110"/>
      <c r="G31" s="110"/>
      <c r="H31" s="110"/>
      <c r="I31" s="110"/>
      <c r="J31" s="110"/>
      <c r="K31" s="110"/>
      <c r="L31" s="104"/>
      <c r="S31" s="36"/>
      <c r="T31" s="36"/>
      <c r="U31" s="36"/>
      <c r="V31" s="36"/>
      <c r="W31" s="36"/>
      <c r="X31" s="36"/>
      <c r="Y31" s="36"/>
      <c r="Z31" s="36"/>
      <c r="AA31" s="36"/>
      <c r="AB31" s="36"/>
      <c r="AC31" s="36"/>
      <c r="AD31" s="36"/>
      <c r="AE31" s="36"/>
    </row>
    <row r="32" spans="1:31" s="2" customFormat="1" ht="14.45" customHeight="1">
      <c r="A32" s="36"/>
      <c r="B32" s="41"/>
      <c r="C32" s="36"/>
      <c r="D32" s="36"/>
      <c r="E32" s="36"/>
      <c r="F32" s="113" t="s">
        <v>43</v>
      </c>
      <c r="G32" s="36"/>
      <c r="H32" s="36"/>
      <c r="I32" s="113" t="s">
        <v>42</v>
      </c>
      <c r="J32" s="113" t="s">
        <v>44</v>
      </c>
      <c r="K32" s="36"/>
      <c r="L32" s="104"/>
      <c r="S32" s="36"/>
      <c r="T32" s="36"/>
      <c r="U32" s="36"/>
      <c r="V32" s="36"/>
      <c r="W32" s="36"/>
      <c r="X32" s="36"/>
      <c r="Y32" s="36"/>
      <c r="Z32" s="36"/>
      <c r="AA32" s="36"/>
      <c r="AB32" s="36"/>
      <c r="AC32" s="36"/>
      <c r="AD32" s="36"/>
      <c r="AE32" s="36"/>
    </row>
    <row r="33" spans="1:31" s="2" customFormat="1" ht="14.45" customHeight="1">
      <c r="A33" s="36"/>
      <c r="B33" s="41"/>
      <c r="C33" s="36"/>
      <c r="D33" s="114" t="s">
        <v>45</v>
      </c>
      <c r="E33" s="103" t="s">
        <v>46</v>
      </c>
      <c r="F33" s="115">
        <f>ROUND((SUM(BE96:BE975)),2)</f>
        <v>132512.96</v>
      </c>
      <c r="G33" s="36"/>
      <c r="H33" s="36"/>
      <c r="I33" s="116">
        <v>0.21</v>
      </c>
      <c r="J33" s="115">
        <f>ROUND(((SUM(BE96:BE975))*I33),2)</f>
        <v>27827.72</v>
      </c>
      <c r="K33" s="36"/>
      <c r="L33" s="104"/>
      <c r="S33" s="36"/>
      <c r="T33" s="36"/>
      <c r="U33" s="36"/>
      <c r="V33" s="36"/>
      <c r="W33" s="36"/>
      <c r="X33" s="36"/>
      <c r="Y33" s="36"/>
      <c r="Z33" s="36"/>
      <c r="AA33" s="36"/>
      <c r="AB33" s="36"/>
      <c r="AC33" s="36"/>
      <c r="AD33" s="36"/>
      <c r="AE33" s="36"/>
    </row>
    <row r="34" spans="1:31" s="2" customFormat="1" ht="14.45" customHeight="1">
      <c r="A34" s="36"/>
      <c r="B34" s="41"/>
      <c r="C34" s="36"/>
      <c r="D34" s="36"/>
      <c r="E34" s="103" t="s">
        <v>47</v>
      </c>
      <c r="F34" s="115">
        <f>ROUND((SUM(BF96:BF975)),2)</f>
        <v>0</v>
      </c>
      <c r="G34" s="36"/>
      <c r="H34" s="36"/>
      <c r="I34" s="116">
        <v>0.15</v>
      </c>
      <c r="J34" s="115">
        <f>ROUND(((SUM(BF96:BF975))*I34),2)</f>
        <v>0</v>
      </c>
      <c r="K34" s="36"/>
      <c r="L34" s="104"/>
      <c r="S34" s="36"/>
      <c r="T34" s="36"/>
      <c r="U34" s="36"/>
      <c r="V34" s="36"/>
      <c r="W34" s="36"/>
      <c r="X34" s="36"/>
      <c r="Y34" s="36"/>
      <c r="Z34" s="36"/>
      <c r="AA34" s="36"/>
      <c r="AB34" s="36"/>
      <c r="AC34" s="36"/>
      <c r="AD34" s="36"/>
      <c r="AE34" s="36"/>
    </row>
    <row r="35" spans="1:31" s="2" customFormat="1" ht="14.45" customHeight="1" hidden="1">
      <c r="A35" s="36"/>
      <c r="B35" s="41"/>
      <c r="C35" s="36"/>
      <c r="D35" s="36"/>
      <c r="E35" s="103" t="s">
        <v>48</v>
      </c>
      <c r="F35" s="115">
        <f>ROUND((SUM(BG96:BG975)),2)</f>
        <v>0</v>
      </c>
      <c r="G35" s="36"/>
      <c r="H35" s="36"/>
      <c r="I35" s="116">
        <v>0.21</v>
      </c>
      <c r="J35" s="115">
        <f>0</f>
        <v>0</v>
      </c>
      <c r="K35" s="36"/>
      <c r="L35" s="104"/>
      <c r="S35" s="36"/>
      <c r="T35" s="36"/>
      <c r="U35" s="36"/>
      <c r="V35" s="36"/>
      <c r="W35" s="36"/>
      <c r="X35" s="36"/>
      <c r="Y35" s="36"/>
      <c r="Z35" s="36"/>
      <c r="AA35" s="36"/>
      <c r="AB35" s="36"/>
      <c r="AC35" s="36"/>
      <c r="AD35" s="36"/>
      <c r="AE35" s="36"/>
    </row>
    <row r="36" spans="1:31" s="2" customFormat="1" ht="14.45" customHeight="1" hidden="1">
      <c r="A36" s="36"/>
      <c r="B36" s="41"/>
      <c r="C36" s="36"/>
      <c r="D36" s="36"/>
      <c r="E36" s="103" t="s">
        <v>49</v>
      </c>
      <c r="F36" s="115">
        <f>ROUND((SUM(BH96:BH975)),2)</f>
        <v>0</v>
      </c>
      <c r="G36" s="36"/>
      <c r="H36" s="36"/>
      <c r="I36" s="116">
        <v>0.15</v>
      </c>
      <c r="J36" s="115">
        <f>0</f>
        <v>0</v>
      </c>
      <c r="K36" s="36"/>
      <c r="L36" s="104"/>
      <c r="S36" s="36"/>
      <c r="T36" s="36"/>
      <c r="U36" s="36"/>
      <c r="V36" s="36"/>
      <c r="W36" s="36"/>
      <c r="X36" s="36"/>
      <c r="Y36" s="36"/>
      <c r="Z36" s="36"/>
      <c r="AA36" s="36"/>
      <c r="AB36" s="36"/>
      <c r="AC36" s="36"/>
      <c r="AD36" s="36"/>
      <c r="AE36" s="36"/>
    </row>
    <row r="37" spans="1:31" s="2" customFormat="1" ht="14.45" customHeight="1" hidden="1">
      <c r="A37" s="36"/>
      <c r="B37" s="41"/>
      <c r="C37" s="36"/>
      <c r="D37" s="36"/>
      <c r="E37" s="103" t="s">
        <v>50</v>
      </c>
      <c r="F37" s="115">
        <f>ROUND((SUM(BI96:BI975)),2)</f>
        <v>0</v>
      </c>
      <c r="G37" s="36"/>
      <c r="H37" s="36"/>
      <c r="I37" s="116">
        <v>0</v>
      </c>
      <c r="J37" s="115">
        <f>0</f>
        <v>0</v>
      </c>
      <c r="K37" s="36"/>
      <c r="L37" s="104"/>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4"/>
      <c r="S38" s="36"/>
      <c r="T38" s="36"/>
      <c r="U38" s="36"/>
      <c r="V38" s="36"/>
      <c r="W38" s="36"/>
      <c r="X38" s="36"/>
      <c r="Y38" s="36"/>
      <c r="Z38" s="36"/>
      <c r="AA38" s="36"/>
      <c r="AB38" s="36"/>
      <c r="AC38" s="36"/>
      <c r="AD38" s="36"/>
      <c r="AE38" s="36"/>
    </row>
    <row r="39" spans="1:31" s="2" customFormat="1" ht="25.35" customHeight="1">
      <c r="A39" s="36"/>
      <c r="B39" s="41"/>
      <c r="C39" s="117"/>
      <c r="D39" s="118" t="s">
        <v>51</v>
      </c>
      <c r="E39" s="119"/>
      <c r="F39" s="119"/>
      <c r="G39" s="120" t="s">
        <v>52</v>
      </c>
      <c r="H39" s="121" t="s">
        <v>53</v>
      </c>
      <c r="I39" s="119"/>
      <c r="J39" s="122">
        <f>SUM(J30:J37)</f>
        <v>160340.68</v>
      </c>
      <c r="K39" s="123"/>
      <c r="L39" s="104"/>
      <c r="S39" s="36"/>
      <c r="T39" s="36"/>
      <c r="U39" s="36"/>
      <c r="V39" s="36"/>
      <c r="W39" s="36"/>
      <c r="X39" s="36"/>
      <c r="Y39" s="36"/>
      <c r="Z39" s="36"/>
      <c r="AA39" s="36"/>
      <c r="AB39" s="36"/>
      <c r="AC39" s="36"/>
      <c r="AD39" s="36"/>
      <c r="AE39" s="36"/>
    </row>
    <row r="40" spans="1:31" s="2" customFormat="1" ht="14.45" customHeight="1">
      <c r="A40" s="36"/>
      <c r="B40" s="124"/>
      <c r="C40" s="125"/>
      <c r="D40" s="125"/>
      <c r="E40" s="125"/>
      <c r="F40" s="125"/>
      <c r="G40" s="125"/>
      <c r="H40" s="125"/>
      <c r="I40" s="125"/>
      <c r="J40" s="125"/>
      <c r="K40" s="125"/>
      <c r="L40" s="104"/>
      <c r="S40" s="36"/>
      <c r="T40" s="36"/>
      <c r="U40" s="36"/>
      <c r="V40" s="36"/>
      <c r="W40" s="36"/>
      <c r="X40" s="36"/>
      <c r="Y40" s="36"/>
      <c r="Z40" s="36"/>
      <c r="AA40" s="36"/>
      <c r="AB40" s="36"/>
      <c r="AC40" s="36"/>
      <c r="AD40" s="36"/>
      <c r="AE40" s="36"/>
    </row>
    <row r="44" spans="1:31" s="2" customFormat="1" ht="6.95" customHeight="1">
      <c r="A44" s="36"/>
      <c r="B44" s="126"/>
      <c r="C44" s="127"/>
      <c r="D44" s="127"/>
      <c r="E44" s="127"/>
      <c r="F44" s="127"/>
      <c r="G44" s="127"/>
      <c r="H44" s="127"/>
      <c r="I44" s="127"/>
      <c r="J44" s="127"/>
      <c r="K44" s="127"/>
      <c r="L44" s="104"/>
      <c r="S44" s="36"/>
      <c r="T44" s="36"/>
      <c r="U44" s="36"/>
      <c r="V44" s="36"/>
      <c r="W44" s="36"/>
      <c r="X44" s="36"/>
      <c r="Y44" s="36"/>
      <c r="Z44" s="36"/>
      <c r="AA44" s="36"/>
      <c r="AB44" s="36"/>
      <c r="AC44" s="36"/>
      <c r="AD44" s="36"/>
      <c r="AE44" s="36"/>
    </row>
    <row r="45" spans="1:31" s="2" customFormat="1" ht="24.95" customHeight="1">
      <c r="A45" s="36"/>
      <c r="B45" s="37"/>
      <c r="C45" s="25" t="s">
        <v>90</v>
      </c>
      <c r="D45" s="38"/>
      <c r="E45" s="38"/>
      <c r="F45" s="38"/>
      <c r="G45" s="38"/>
      <c r="H45" s="38"/>
      <c r="I45" s="38"/>
      <c r="J45" s="38"/>
      <c r="K45" s="38"/>
      <c r="L45" s="104"/>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4"/>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4"/>
      <c r="S47" s="36"/>
      <c r="T47" s="36"/>
      <c r="U47" s="36"/>
      <c r="V47" s="36"/>
      <c r="W47" s="36"/>
      <c r="X47" s="36"/>
      <c r="Y47" s="36"/>
      <c r="Z47" s="36"/>
      <c r="AA47" s="36"/>
      <c r="AB47" s="36"/>
      <c r="AC47" s="36"/>
      <c r="AD47" s="36"/>
      <c r="AE47" s="36"/>
    </row>
    <row r="48" spans="1:31" s="2" customFormat="1" ht="16.5" customHeight="1">
      <c r="A48" s="36"/>
      <c r="B48" s="37"/>
      <c r="C48" s="38"/>
      <c r="D48" s="38"/>
      <c r="E48" s="372" t="str">
        <f>E7</f>
        <v>Obnova povrchu v ulici Březenecká v úseku od SHELL - Pod Strážištěm</v>
      </c>
      <c r="F48" s="373"/>
      <c r="G48" s="373"/>
      <c r="H48" s="373"/>
      <c r="I48" s="38"/>
      <c r="J48" s="38"/>
      <c r="K48" s="38"/>
      <c r="L48" s="104"/>
      <c r="S48" s="36"/>
      <c r="T48" s="36"/>
      <c r="U48" s="36"/>
      <c r="V48" s="36"/>
      <c r="W48" s="36"/>
      <c r="X48" s="36"/>
      <c r="Y48" s="36"/>
      <c r="Z48" s="36"/>
      <c r="AA48" s="36"/>
      <c r="AB48" s="36"/>
      <c r="AC48" s="36"/>
      <c r="AD48" s="36"/>
      <c r="AE48" s="36"/>
    </row>
    <row r="49" spans="1:31" s="2" customFormat="1" ht="12" customHeight="1">
      <c r="A49" s="36"/>
      <c r="B49" s="37"/>
      <c r="C49" s="31" t="s">
        <v>87</v>
      </c>
      <c r="D49" s="38"/>
      <c r="E49" s="38"/>
      <c r="F49" s="38"/>
      <c r="G49" s="38"/>
      <c r="H49" s="38"/>
      <c r="I49" s="38"/>
      <c r="J49" s="38"/>
      <c r="K49" s="38"/>
      <c r="L49" s="104"/>
      <c r="S49" s="36"/>
      <c r="T49" s="36"/>
      <c r="U49" s="36"/>
      <c r="V49" s="36"/>
      <c r="W49" s="36"/>
      <c r="X49" s="36"/>
      <c r="Y49" s="36"/>
      <c r="Z49" s="36"/>
      <c r="AA49" s="36"/>
      <c r="AB49" s="36"/>
      <c r="AC49" s="36"/>
      <c r="AD49" s="36"/>
      <c r="AE49" s="36"/>
    </row>
    <row r="50" spans="1:31" s="2" customFormat="1" ht="16.5" customHeight="1">
      <c r="A50" s="36"/>
      <c r="B50" s="37"/>
      <c r="C50" s="38"/>
      <c r="D50" s="38"/>
      <c r="E50" s="341" t="str">
        <f>E9</f>
        <v>SO 101 - Komunikace včetně dopravního značení</v>
      </c>
      <c r="F50" s="371"/>
      <c r="G50" s="371"/>
      <c r="H50" s="371"/>
      <c r="I50" s="38"/>
      <c r="J50" s="38"/>
      <c r="K50" s="38"/>
      <c r="L50" s="104"/>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4"/>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9. 1. 2023</v>
      </c>
      <c r="K52" s="38"/>
      <c r="L52" s="104"/>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4"/>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Statutární město Chomutov,Zborovská 4602, 43028 Ch</v>
      </c>
      <c r="G54" s="38"/>
      <c r="H54" s="38"/>
      <c r="I54" s="31" t="s">
        <v>32</v>
      </c>
      <c r="J54" s="34" t="str">
        <f>E21</f>
        <v xml:space="preserve">IQ PROJEKT s.r.o.  Školní 3635   Chomutov 430 01  </v>
      </c>
      <c r="K54" s="38"/>
      <c r="L54" s="104"/>
      <c r="S54" s="36"/>
      <c r="T54" s="36"/>
      <c r="U54" s="36"/>
      <c r="V54" s="36"/>
      <c r="W54" s="36"/>
      <c r="X54" s="36"/>
      <c r="Y54" s="36"/>
      <c r="Z54" s="36"/>
      <c r="AA54" s="36"/>
      <c r="AB54" s="36"/>
      <c r="AC54" s="36"/>
      <c r="AD54" s="36"/>
      <c r="AE54" s="36"/>
    </row>
    <row r="55" spans="1:31" s="2" customFormat="1" ht="25.7" customHeight="1">
      <c r="A55" s="36"/>
      <c r="B55" s="37"/>
      <c r="C55" s="31" t="s">
        <v>30</v>
      </c>
      <c r="D55" s="38"/>
      <c r="E55" s="38"/>
      <c r="F55" s="29" t="str">
        <f>IF(E18="","",E18)</f>
        <v>Vyplň údaj</v>
      </c>
      <c r="G55" s="38"/>
      <c r="H55" s="38"/>
      <c r="I55" s="31" t="s">
        <v>36</v>
      </c>
      <c r="J55" s="34" t="str">
        <f>E24</f>
        <v>ing. Kateřina Tumpachová</v>
      </c>
      <c r="K55" s="38"/>
      <c r="L55" s="104"/>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4"/>
      <c r="S56" s="36"/>
      <c r="T56" s="36"/>
      <c r="U56" s="36"/>
      <c r="V56" s="36"/>
      <c r="W56" s="36"/>
      <c r="X56" s="36"/>
      <c r="Y56" s="36"/>
      <c r="Z56" s="36"/>
      <c r="AA56" s="36"/>
      <c r="AB56" s="36"/>
      <c r="AC56" s="36"/>
      <c r="AD56" s="36"/>
      <c r="AE56" s="36"/>
    </row>
    <row r="57" spans="1:31" s="2" customFormat="1" ht="29.25" customHeight="1">
      <c r="A57" s="36"/>
      <c r="B57" s="37"/>
      <c r="C57" s="128" t="s">
        <v>91</v>
      </c>
      <c r="D57" s="129"/>
      <c r="E57" s="129"/>
      <c r="F57" s="129"/>
      <c r="G57" s="129"/>
      <c r="H57" s="129"/>
      <c r="I57" s="129"/>
      <c r="J57" s="130" t="s">
        <v>92</v>
      </c>
      <c r="K57" s="129"/>
      <c r="L57" s="104"/>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4"/>
      <c r="S58" s="36"/>
      <c r="T58" s="36"/>
      <c r="U58" s="36"/>
      <c r="V58" s="36"/>
      <c r="W58" s="36"/>
      <c r="X58" s="36"/>
      <c r="Y58" s="36"/>
      <c r="Z58" s="36"/>
      <c r="AA58" s="36"/>
      <c r="AB58" s="36"/>
      <c r="AC58" s="36"/>
      <c r="AD58" s="36"/>
      <c r="AE58" s="36"/>
    </row>
    <row r="59" spans="1:47" s="2" customFormat="1" ht="22.9" customHeight="1">
      <c r="A59" s="36"/>
      <c r="B59" s="37"/>
      <c r="C59" s="131" t="s">
        <v>73</v>
      </c>
      <c r="D59" s="38"/>
      <c r="E59" s="38"/>
      <c r="F59" s="38"/>
      <c r="G59" s="38"/>
      <c r="H59" s="38"/>
      <c r="I59" s="38"/>
      <c r="J59" s="79">
        <f>J96</f>
        <v>132512.96</v>
      </c>
      <c r="K59" s="38"/>
      <c r="L59" s="104"/>
      <c r="S59" s="36"/>
      <c r="T59" s="36"/>
      <c r="U59" s="36"/>
      <c r="V59" s="36"/>
      <c r="W59" s="36"/>
      <c r="X59" s="36"/>
      <c r="Y59" s="36"/>
      <c r="Z59" s="36"/>
      <c r="AA59" s="36"/>
      <c r="AB59" s="36"/>
      <c r="AC59" s="36"/>
      <c r="AD59" s="36"/>
      <c r="AE59" s="36"/>
      <c r="AU59" s="19" t="s">
        <v>93</v>
      </c>
    </row>
    <row r="60" spans="2:12" s="9" customFormat="1" ht="24.95" customHeight="1">
      <c r="B60" s="132"/>
      <c r="C60" s="133"/>
      <c r="D60" s="134" t="s">
        <v>94</v>
      </c>
      <c r="E60" s="135"/>
      <c r="F60" s="135"/>
      <c r="G60" s="135"/>
      <c r="H60" s="135"/>
      <c r="I60" s="135"/>
      <c r="J60" s="136">
        <f>J97</f>
        <v>32512.96</v>
      </c>
      <c r="K60" s="133"/>
      <c r="L60" s="137"/>
    </row>
    <row r="61" spans="2:12" s="10" customFormat="1" ht="19.9" customHeight="1">
      <c r="B61" s="138"/>
      <c r="C61" s="139"/>
      <c r="D61" s="140" t="s">
        <v>95</v>
      </c>
      <c r="E61" s="141"/>
      <c r="F61" s="141"/>
      <c r="G61" s="141"/>
      <c r="H61" s="141"/>
      <c r="I61" s="141"/>
      <c r="J61" s="142">
        <f>J98</f>
        <v>0</v>
      </c>
      <c r="K61" s="139"/>
      <c r="L61" s="143"/>
    </row>
    <row r="62" spans="2:12" s="10" customFormat="1" ht="14.85" customHeight="1">
      <c r="B62" s="138"/>
      <c r="C62" s="139"/>
      <c r="D62" s="140" t="s">
        <v>96</v>
      </c>
      <c r="E62" s="141"/>
      <c r="F62" s="141"/>
      <c r="G62" s="141"/>
      <c r="H62" s="141"/>
      <c r="I62" s="141"/>
      <c r="J62" s="142">
        <f>J365</f>
        <v>0</v>
      </c>
      <c r="K62" s="139"/>
      <c r="L62" s="143"/>
    </row>
    <row r="63" spans="2:12" s="10" customFormat="1" ht="19.9" customHeight="1">
      <c r="B63" s="138"/>
      <c r="C63" s="139"/>
      <c r="D63" s="140" t="s">
        <v>97</v>
      </c>
      <c r="E63" s="141"/>
      <c r="F63" s="141"/>
      <c r="G63" s="141"/>
      <c r="H63" s="141"/>
      <c r="I63" s="141"/>
      <c r="J63" s="142">
        <f>J380</f>
        <v>0</v>
      </c>
      <c r="K63" s="139"/>
      <c r="L63" s="143"/>
    </row>
    <row r="64" spans="2:12" s="10" customFormat="1" ht="19.9" customHeight="1">
      <c r="B64" s="138"/>
      <c r="C64" s="139"/>
      <c r="D64" s="140" t="s">
        <v>98</v>
      </c>
      <c r="E64" s="141"/>
      <c r="F64" s="141"/>
      <c r="G64" s="141"/>
      <c r="H64" s="141"/>
      <c r="I64" s="141"/>
      <c r="J64" s="142">
        <f>J387</f>
        <v>0</v>
      </c>
      <c r="K64" s="139"/>
      <c r="L64" s="143"/>
    </row>
    <row r="65" spans="2:12" s="10" customFormat="1" ht="19.9" customHeight="1">
      <c r="B65" s="138"/>
      <c r="C65" s="139"/>
      <c r="D65" s="140" t="s">
        <v>99</v>
      </c>
      <c r="E65" s="141"/>
      <c r="F65" s="141"/>
      <c r="G65" s="141"/>
      <c r="H65" s="141"/>
      <c r="I65" s="141"/>
      <c r="J65" s="142">
        <f>J574</f>
        <v>0</v>
      </c>
      <c r="K65" s="139"/>
      <c r="L65" s="143"/>
    </row>
    <row r="66" spans="2:12" s="10" customFormat="1" ht="19.9" customHeight="1">
      <c r="B66" s="138"/>
      <c r="C66" s="139"/>
      <c r="D66" s="140" t="s">
        <v>100</v>
      </c>
      <c r="E66" s="141"/>
      <c r="F66" s="141"/>
      <c r="G66" s="141"/>
      <c r="H66" s="141"/>
      <c r="I66" s="141"/>
      <c r="J66" s="142">
        <f>J579</f>
        <v>0</v>
      </c>
      <c r="K66" s="139"/>
      <c r="L66" s="143"/>
    </row>
    <row r="67" spans="2:12" s="10" customFormat="1" ht="19.9" customHeight="1">
      <c r="B67" s="138"/>
      <c r="C67" s="139"/>
      <c r="D67" s="140" t="s">
        <v>101</v>
      </c>
      <c r="E67" s="141"/>
      <c r="F67" s="141"/>
      <c r="G67" s="141"/>
      <c r="H67" s="141"/>
      <c r="I67" s="141"/>
      <c r="J67" s="142">
        <f>J813</f>
        <v>32512.96</v>
      </c>
      <c r="K67" s="139"/>
      <c r="L67" s="143"/>
    </row>
    <row r="68" spans="2:12" s="10" customFormat="1" ht="19.9" customHeight="1">
      <c r="B68" s="138"/>
      <c r="C68" s="139"/>
      <c r="D68" s="140" t="s">
        <v>102</v>
      </c>
      <c r="E68" s="141"/>
      <c r="F68" s="141"/>
      <c r="G68" s="141"/>
      <c r="H68" s="141"/>
      <c r="I68" s="141"/>
      <c r="J68" s="142">
        <f>J901</f>
        <v>0</v>
      </c>
      <c r="K68" s="139"/>
      <c r="L68" s="143"/>
    </row>
    <row r="69" spans="2:12" s="9" customFormat="1" ht="24.95" customHeight="1">
      <c r="B69" s="132"/>
      <c r="C69" s="133"/>
      <c r="D69" s="134" t="s">
        <v>103</v>
      </c>
      <c r="E69" s="135"/>
      <c r="F69" s="135"/>
      <c r="G69" s="135"/>
      <c r="H69" s="135"/>
      <c r="I69" s="135"/>
      <c r="J69" s="136">
        <f>J910</f>
        <v>0</v>
      </c>
      <c r="K69" s="133"/>
      <c r="L69" s="137"/>
    </row>
    <row r="70" spans="2:12" s="10" customFormat="1" ht="19.9" customHeight="1">
      <c r="B70" s="138"/>
      <c r="C70" s="139"/>
      <c r="D70" s="140" t="s">
        <v>104</v>
      </c>
      <c r="E70" s="141"/>
      <c r="F70" s="141"/>
      <c r="G70" s="141"/>
      <c r="H70" s="141"/>
      <c r="I70" s="141"/>
      <c r="J70" s="142">
        <f>J911</f>
        <v>0</v>
      </c>
      <c r="K70" s="139"/>
      <c r="L70" s="143"/>
    </row>
    <row r="71" spans="2:12" s="10" customFormat="1" ht="19.9" customHeight="1">
      <c r="B71" s="138"/>
      <c r="C71" s="139"/>
      <c r="D71" s="140" t="s">
        <v>105</v>
      </c>
      <c r="E71" s="141"/>
      <c r="F71" s="141"/>
      <c r="G71" s="141"/>
      <c r="H71" s="141"/>
      <c r="I71" s="141"/>
      <c r="J71" s="142">
        <f>J923</f>
        <v>0</v>
      </c>
      <c r="K71" s="139"/>
      <c r="L71" s="143"/>
    </row>
    <row r="72" spans="2:12" s="9" customFormat="1" ht="24.95" customHeight="1">
      <c r="B72" s="132"/>
      <c r="C72" s="133"/>
      <c r="D72" s="134" t="s">
        <v>106</v>
      </c>
      <c r="E72" s="135"/>
      <c r="F72" s="135"/>
      <c r="G72" s="135"/>
      <c r="H72" s="135"/>
      <c r="I72" s="135"/>
      <c r="J72" s="136">
        <f>J944</f>
        <v>100000</v>
      </c>
      <c r="K72" s="133"/>
      <c r="L72" s="137"/>
    </row>
    <row r="73" spans="2:12" s="10" customFormat="1" ht="19.9" customHeight="1">
      <c r="B73" s="138"/>
      <c r="C73" s="139"/>
      <c r="D73" s="140" t="s">
        <v>107</v>
      </c>
      <c r="E73" s="141"/>
      <c r="F73" s="141"/>
      <c r="G73" s="141"/>
      <c r="H73" s="141"/>
      <c r="I73" s="141"/>
      <c r="J73" s="142">
        <f>J945</f>
        <v>0</v>
      </c>
      <c r="K73" s="139"/>
      <c r="L73" s="143"/>
    </row>
    <row r="74" spans="2:12" s="10" customFormat="1" ht="19.9" customHeight="1">
      <c r="B74" s="138"/>
      <c r="C74" s="139"/>
      <c r="D74" s="140" t="s">
        <v>108</v>
      </c>
      <c r="E74" s="141"/>
      <c r="F74" s="141"/>
      <c r="G74" s="141"/>
      <c r="H74" s="141"/>
      <c r="I74" s="141"/>
      <c r="J74" s="142">
        <f>J958</f>
        <v>0</v>
      </c>
      <c r="K74" s="139"/>
      <c r="L74" s="143"/>
    </row>
    <row r="75" spans="2:12" s="10" customFormat="1" ht="19.9" customHeight="1">
      <c r="B75" s="138"/>
      <c r="C75" s="139"/>
      <c r="D75" s="140" t="s">
        <v>109</v>
      </c>
      <c r="E75" s="141"/>
      <c r="F75" s="141"/>
      <c r="G75" s="141"/>
      <c r="H75" s="141"/>
      <c r="I75" s="141"/>
      <c r="J75" s="142">
        <f>J962</f>
        <v>0</v>
      </c>
      <c r="K75" s="139"/>
      <c r="L75" s="143"/>
    </row>
    <row r="76" spans="2:12" s="10" customFormat="1" ht="19.9" customHeight="1">
      <c r="B76" s="138"/>
      <c r="C76" s="139"/>
      <c r="D76" s="140" t="s">
        <v>110</v>
      </c>
      <c r="E76" s="141"/>
      <c r="F76" s="141"/>
      <c r="G76" s="141"/>
      <c r="H76" s="141"/>
      <c r="I76" s="141"/>
      <c r="J76" s="142">
        <f>J969</f>
        <v>100000</v>
      </c>
      <c r="K76" s="139"/>
      <c r="L76" s="143"/>
    </row>
    <row r="77" spans="1:31" s="2" customFormat="1" ht="21.75" customHeight="1">
      <c r="A77" s="36"/>
      <c r="B77" s="37"/>
      <c r="C77" s="38"/>
      <c r="D77" s="38"/>
      <c r="E77" s="38"/>
      <c r="F77" s="38"/>
      <c r="G77" s="38"/>
      <c r="H77" s="38"/>
      <c r="I77" s="38"/>
      <c r="J77" s="38"/>
      <c r="K77" s="38"/>
      <c r="L77" s="104"/>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50"/>
      <c r="J78" s="50"/>
      <c r="K78" s="50"/>
      <c r="L78" s="104"/>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52"/>
      <c r="J82" s="52"/>
      <c r="K82" s="52"/>
      <c r="L82" s="104"/>
      <c r="S82" s="36"/>
      <c r="T82" s="36"/>
      <c r="U82" s="36"/>
      <c r="V82" s="36"/>
      <c r="W82" s="36"/>
      <c r="X82" s="36"/>
      <c r="Y82" s="36"/>
      <c r="Z82" s="36"/>
      <c r="AA82" s="36"/>
      <c r="AB82" s="36"/>
      <c r="AC82" s="36"/>
      <c r="AD82" s="36"/>
      <c r="AE82" s="36"/>
    </row>
    <row r="83" spans="1:31" s="2" customFormat="1" ht="24.95" customHeight="1">
      <c r="A83" s="36"/>
      <c r="B83" s="37"/>
      <c r="C83" s="25" t="s">
        <v>111</v>
      </c>
      <c r="D83" s="38"/>
      <c r="E83" s="38"/>
      <c r="F83" s="38"/>
      <c r="G83" s="38"/>
      <c r="H83" s="38"/>
      <c r="I83" s="38"/>
      <c r="J83" s="38"/>
      <c r="K83" s="38"/>
      <c r="L83" s="104"/>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4"/>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38"/>
      <c r="J85" s="38"/>
      <c r="K85" s="38"/>
      <c r="L85" s="104"/>
      <c r="S85" s="36"/>
      <c r="T85" s="36"/>
      <c r="U85" s="36"/>
      <c r="V85" s="36"/>
      <c r="W85" s="36"/>
      <c r="X85" s="36"/>
      <c r="Y85" s="36"/>
      <c r="Z85" s="36"/>
      <c r="AA85" s="36"/>
      <c r="AB85" s="36"/>
      <c r="AC85" s="36"/>
      <c r="AD85" s="36"/>
      <c r="AE85" s="36"/>
    </row>
    <row r="86" spans="1:31" s="2" customFormat="1" ht="16.5" customHeight="1">
      <c r="A86" s="36"/>
      <c r="B86" s="37"/>
      <c r="C86" s="38"/>
      <c r="D86" s="38"/>
      <c r="E86" s="372" t="str">
        <f>E7</f>
        <v>Obnova povrchu v ulici Březenecká v úseku od SHELL - Pod Strážištěm</v>
      </c>
      <c r="F86" s="373"/>
      <c r="G86" s="373"/>
      <c r="H86" s="373"/>
      <c r="I86" s="38"/>
      <c r="J86" s="38"/>
      <c r="K86" s="38"/>
      <c r="L86" s="104"/>
      <c r="S86" s="36"/>
      <c r="T86" s="36"/>
      <c r="U86" s="36"/>
      <c r="V86" s="36"/>
      <c r="W86" s="36"/>
      <c r="X86" s="36"/>
      <c r="Y86" s="36"/>
      <c r="Z86" s="36"/>
      <c r="AA86" s="36"/>
      <c r="AB86" s="36"/>
      <c r="AC86" s="36"/>
      <c r="AD86" s="36"/>
      <c r="AE86" s="36"/>
    </row>
    <row r="87" spans="1:31" s="2" customFormat="1" ht="12" customHeight="1">
      <c r="A87" s="36"/>
      <c r="B87" s="37"/>
      <c r="C87" s="31" t="s">
        <v>87</v>
      </c>
      <c r="D87" s="38"/>
      <c r="E87" s="38"/>
      <c r="F87" s="38"/>
      <c r="G87" s="38"/>
      <c r="H87" s="38"/>
      <c r="I87" s="38"/>
      <c r="J87" s="38"/>
      <c r="K87" s="38"/>
      <c r="L87" s="104"/>
      <c r="S87" s="36"/>
      <c r="T87" s="36"/>
      <c r="U87" s="36"/>
      <c r="V87" s="36"/>
      <c r="W87" s="36"/>
      <c r="X87" s="36"/>
      <c r="Y87" s="36"/>
      <c r="Z87" s="36"/>
      <c r="AA87" s="36"/>
      <c r="AB87" s="36"/>
      <c r="AC87" s="36"/>
      <c r="AD87" s="36"/>
      <c r="AE87" s="36"/>
    </row>
    <row r="88" spans="1:31" s="2" customFormat="1" ht="16.5" customHeight="1">
      <c r="A88" s="36"/>
      <c r="B88" s="37"/>
      <c r="C88" s="38"/>
      <c r="D88" s="38"/>
      <c r="E88" s="341" t="str">
        <f>E9</f>
        <v>SO 101 - Komunikace včetně dopravního značení</v>
      </c>
      <c r="F88" s="371"/>
      <c r="G88" s="371"/>
      <c r="H88" s="371"/>
      <c r="I88" s="38"/>
      <c r="J88" s="38"/>
      <c r="K88" s="38"/>
      <c r="L88" s="104"/>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4"/>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F12</f>
        <v xml:space="preserve"> </v>
      </c>
      <c r="G90" s="38"/>
      <c r="H90" s="38"/>
      <c r="I90" s="31" t="s">
        <v>23</v>
      </c>
      <c r="J90" s="61" t="str">
        <f>IF(J12="","",J12)</f>
        <v>9. 1. 2023</v>
      </c>
      <c r="K90" s="38"/>
      <c r="L90" s="104"/>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04"/>
      <c r="S91" s="36"/>
      <c r="T91" s="36"/>
      <c r="U91" s="36"/>
      <c r="V91" s="36"/>
      <c r="W91" s="36"/>
      <c r="X91" s="36"/>
      <c r="Y91" s="36"/>
      <c r="Z91" s="36"/>
      <c r="AA91" s="36"/>
      <c r="AB91" s="36"/>
      <c r="AC91" s="36"/>
      <c r="AD91" s="36"/>
      <c r="AE91" s="36"/>
    </row>
    <row r="92" spans="1:31" s="2" customFormat="1" ht="40.15" customHeight="1">
      <c r="A92" s="36"/>
      <c r="B92" s="37"/>
      <c r="C92" s="31" t="s">
        <v>25</v>
      </c>
      <c r="D92" s="38"/>
      <c r="E92" s="38"/>
      <c r="F92" s="29" t="str">
        <f>E15</f>
        <v>Statutární město Chomutov,Zborovská 4602, 43028 Ch</v>
      </c>
      <c r="G92" s="38"/>
      <c r="H92" s="38"/>
      <c r="I92" s="31" t="s">
        <v>32</v>
      </c>
      <c r="J92" s="34" t="str">
        <f>E21</f>
        <v xml:space="preserve">IQ PROJEKT s.r.o.  Školní 3635   Chomutov 430 01  </v>
      </c>
      <c r="K92" s="38"/>
      <c r="L92" s="104"/>
      <c r="S92" s="36"/>
      <c r="T92" s="36"/>
      <c r="U92" s="36"/>
      <c r="V92" s="36"/>
      <c r="W92" s="36"/>
      <c r="X92" s="36"/>
      <c r="Y92" s="36"/>
      <c r="Z92" s="36"/>
      <c r="AA92" s="36"/>
      <c r="AB92" s="36"/>
      <c r="AC92" s="36"/>
      <c r="AD92" s="36"/>
      <c r="AE92" s="36"/>
    </row>
    <row r="93" spans="1:31" s="2" customFormat="1" ht="25.7" customHeight="1">
      <c r="A93" s="36"/>
      <c r="B93" s="37"/>
      <c r="C93" s="31" t="s">
        <v>30</v>
      </c>
      <c r="D93" s="38"/>
      <c r="E93" s="38"/>
      <c r="F93" s="29" t="str">
        <f>IF(E18="","",E18)</f>
        <v>Vyplň údaj</v>
      </c>
      <c r="G93" s="38"/>
      <c r="H93" s="38"/>
      <c r="I93" s="31" t="s">
        <v>36</v>
      </c>
      <c r="J93" s="34" t="str">
        <f>E24</f>
        <v>ing. Kateřina Tumpachová</v>
      </c>
      <c r="K93" s="38"/>
      <c r="L93" s="104"/>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04"/>
      <c r="S94" s="36"/>
      <c r="T94" s="36"/>
      <c r="U94" s="36"/>
      <c r="V94" s="36"/>
      <c r="W94" s="36"/>
      <c r="X94" s="36"/>
      <c r="Y94" s="36"/>
      <c r="Z94" s="36"/>
      <c r="AA94" s="36"/>
      <c r="AB94" s="36"/>
      <c r="AC94" s="36"/>
      <c r="AD94" s="36"/>
      <c r="AE94" s="36"/>
    </row>
    <row r="95" spans="1:31" s="11" customFormat="1" ht="29.25" customHeight="1">
      <c r="A95" s="144"/>
      <c r="B95" s="145"/>
      <c r="C95" s="146" t="s">
        <v>112</v>
      </c>
      <c r="D95" s="147" t="s">
        <v>60</v>
      </c>
      <c r="E95" s="147" t="s">
        <v>56</v>
      </c>
      <c r="F95" s="147" t="s">
        <v>57</v>
      </c>
      <c r="G95" s="147" t="s">
        <v>113</v>
      </c>
      <c r="H95" s="147" t="s">
        <v>114</v>
      </c>
      <c r="I95" s="147" t="s">
        <v>115</v>
      </c>
      <c r="J95" s="147" t="s">
        <v>92</v>
      </c>
      <c r="K95" s="148" t="s">
        <v>116</v>
      </c>
      <c r="L95" s="149"/>
      <c r="M95" s="70" t="s">
        <v>19</v>
      </c>
      <c r="N95" s="71" t="s">
        <v>45</v>
      </c>
      <c r="O95" s="71" t="s">
        <v>117</v>
      </c>
      <c r="P95" s="71" t="s">
        <v>118</v>
      </c>
      <c r="Q95" s="71" t="s">
        <v>119</v>
      </c>
      <c r="R95" s="71" t="s">
        <v>120</v>
      </c>
      <c r="S95" s="71" t="s">
        <v>121</v>
      </c>
      <c r="T95" s="72" t="s">
        <v>122</v>
      </c>
      <c r="U95" s="144"/>
      <c r="V95" s="144"/>
      <c r="W95" s="144"/>
      <c r="X95" s="144"/>
      <c r="Y95" s="144"/>
      <c r="Z95" s="144"/>
      <c r="AA95" s="144"/>
      <c r="AB95" s="144"/>
      <c r="AC95" s="144"/>
      <c r="AD95" s="144"/>
      <c r="AE95" s="144"/>
    </row>
    <row r="96" spans="1:63" s="2" customFormat="1" ht="22.9" customHeight="1">
      <c r="A96" s="36"/>
      <c r="B96" s="37"/>
      <c r="C96" s="77" t="s">
        <v>123</v>
      </c>
      <c r="D96" s="38"/>
      <c r="E96" s="38"/>
      <c r="F96" s="38"/>
      <c r="G96" s="38"/>
      <c r="H96" s="38"/>
      <c r="I96" s="38"/>
      <c r="J96" s="150">
        <f>BK96</f>
        <v>132512.96</v>
      </c>
      <c r="K96" s="38"/>
      <c r="L96" s="41"/>
      <c r="M96" s="73"/>
      <c r="N96" s="151"/>
      <c r="O96" s="74"/>
      <c r="P96" s="152">
        <f>P97+P910+P944</f>
        <v>0</v>
      </c>
      <c r="Q96" s="74"/>
      <c r="R96" s="152">
        <f>R97+R910+R944</f>
        <v>3029.405306404</v>
      </c>
      <c r="S96" s="74"/>
      <c r="T96" s="153">
        <f>T97+T910+T944</f>
        <v>3526.9260499999996</v>
      </c>
      <c r="U96" s="36"/>
      <c r="V96" s="36"/>
      <c r="W96" s="36"/>
      <c r="X96" s="36"/>
      <c r="Y96" s="36"/>
      <c r="Z96" s="36"/>
      <c r="AA96" s="36"/>
      <c r="AB96" s="36"/>
      <c r="AC96" s="36"/>
      <c r="AD96" s="36"/>
      <c r="AE96" s="36"/>
      <c r="AT96" s="19" t="s">
        <v>74</v>
      </c>
      <c r="AU96" s="19" t="s">
        <v>93</v>
      </c>
      <c r="BK96" s="154">
        <f>BK97+BK910+BK944</f>
        <v>132512.96</v>
      </c>
    </row>
    <row r="97" spans="2:63" s="12" customFormat="1" ht="25.9" customHeight="1">
      <c r="B97" s="155"/>
      <c r="C97" s="156"/>
      <c r="D97" s="157" t="s">
        <v>74</v>
      </c>
      <c r="E97" s="158" t="s">
        <v>124</v>
      </c>
      <c r="F97" s="158" t="s">
        <v>125</v>
      </c>
      <c r="G97" s="156"/>
      <c r="H97" s="156"/>
      <c r="I97" s="159"/>
      <c r="J97" s="160">
        <f>BK97</f>
        <v>32512.96</v>
      </c>
      <c r="K97" s="156"/>
      <c r="L97" s="161"/>
      <c r="M97" s="162"/>
      <c r="N97" s="163"/>
      <c r="O97" s="163"/>
      <c r="P97" s="164">
        <f>P98+P380+P387+P574+P579+P813+P901</f>
        <v>0</v>
      </c>
      <c r="Q97" s="163"/>
      <c r="R97" s="164">
        <f>R98+R380+R387+R574+R579+R813+R901</f>
        <v>3029.257460404</v>
      </c>
      <c r="S97" s="163"/>
      <c r="T97" s="165">
        <f>T98+T380+T387+T574+T579+T813+T901</f>
        <v>3526.9260499999996</v>
      </c>
      <c r="AR97" s="166" t="s">
        <v>83</v>
      </c>
      <c r="AT97" s="167" t="s">
        <v>74</v>
      </c>
      <c r="AU97" s="167" t="s">
        <v>75</v>
      </c>
      <c r="AY97" s="166" t="s">
        <v>126</v>
      </c>
      <c r="BK97" s="168">
        <f>BK98+BK380+BK387+BK574+BK579+BK813+BK901</f>
        <v>32512.96</v>
      </c>
    </row>
    <row r="98" spans="2:63" s="12" customFormat="1" ht="22.9" customHeight="1">
      <c r="B98" s="155"/>
      <c r="C98" s="156"/>
      <c r="D98" s="157" t="s">
        <v>74</v>
      </c>
      <c r="E98" s="169" t="s">
        <v>83</v>
      </c>
      <c r="F98" s="169" t="s">
        <v>127</v>
      </c>
      <c r="G98" s="156"/>
      <c r="H98" s="156"/>
      <c r="I98" s="159"/>
      <c r="J98" s="170">
        <f>BK98</f>
        <v>0</v>
      </c>
      <c r="K98" s="156"/>
      <c r="L98" s="161"/>
      <c r="M98" s="162"/>
      <c r="N98" s="163"/>
      <c r="O98" s="163"/>
      <c r="P98" s="164">
        <f>P99+SUM(P100:P365)</f>
        <v>0</v>
      </c>
      <c r="Q98" s="163"/>
      <c r="R98" s="164">
        <f>R99+SUM(R100:R365)</f>
        <v>47.31085326000001</v>
      </c>
      <c r="S98" s="163"/>
      <c r="T98" s="165">
        <f>T99+SUM(T100:T365)</f>
        <v>3471.0200499999996</v>
      </c>
      <c r="AR98" s="166" t="s">
        <v>83</v>
      </c>
      <c r="AT98" s="167" t="s">
        <v>74</v>
      </c>
      <c r="AU98" s="167" t="s">
        <v>83</v>
      </c>
      <c r="AY98" s="166" t="s">
        <v>126</v>
      </c>
      <c r="BK98" s="168">
        <f>BK99+SUM(BK100:BK365)</f>
        <v>0</v>
      </c>
    </row>
    <row r="99" spans="1:65" s="2" customFormat="1" ht="16.5" customHeight="1">
      <c r="A99" s="36"/>
      <c r="B99" s="37"/>
      <c r="C99" s="171" t="s">
        <v>83</v>
      </c>
      <c r="D99" s="171" t="s">
        <v>128</v>
      </c>
      <c r="E99" s="172" t="s">
        <v>129</v>
      </c>
      <c r="F99" s="173" t="s">
        <v>130</v>
      </c>
      <c r="G99" s="174" t="s">
        <v>131</v>
      </c>
      <c r="H99" s="175">
        <v>11.3</v>
      </c>
      <c r="I99" s="176"/>
      <c r="J99" s="177">
        <f>ROUND(I99*H99,2)</f>
        <v>0</v>
      </c>
      <c r="K99" s="173" t="s">
        <v>132</v>
      </c>
      <c r="L99" s="41"/>
      <c r="M99" s="178" t="s">
        <v>19</v>
      </c>
      <c r="N99" s="179" t="s">
        <v>46</v>
      </c>
      <c r="O99" s="66"/>
      <c r="P99" s="180">
        <f>O99*H99</f>
        <v>0</v>
      </c>
      <c r="Q99" s="180">
        <v>0</v>
      </c>
      <c r="R99" s="180">
        <f>Q99*H99</f>
        <v>0</v>
      </c>
      <c r="S99" s="180">
        <v>0.281</v>
      </c>
      <c r="T99" s="181">
        <f>S99*H99</f>
        <v>3.1753000000000005</v>
      </c>
      <c r="U99" s="36"/>
      <c r="V99" s="36"/>
      <c r="W99" s="36"/>
      <c r="X99" s="36"/>
      <c r="Y99" s="36"/>
      <c r="Z99" s="36"/>
      <c r="AA99" s="36"/>
      <c r="AB99" s="36"/>
      <c r="AC99" s="36"/>
      <c r="AD99" s="36"/>
      <c r="AE99" s="36"/>
      <c r="AR99" s="182" t="s">
        <v>133</v>
      </c>
      <c r="AT99" s="182" t="s">
        <v>128</v>
      </c>
      <c r="AU99" s="182" t="s">
        <v>85</v>
      </c>
      <c r="AY99" s="19" t="s">
        <v>126</v>
      </c>
      <c r="BE99" s="183">
        <f>IF(N99="základní",J99,0)</f>
        <v>0</v>
      </c>
      <c r="BF99" s="183">
        <f>IF(N99="snížená",J99,0)</f>
        <v>0</v>
      </c>
      <c r="BG99" s="183">
        <f>IF(N99="zákl. přenesená",J99,0)</f>
        <v>0</v>
      </c>
      <c r="BH99" s="183">
        <f>IF(N99="sníž. přenesená",J99,0)</f>
        <v>0</v>
      </c>
      <c r="BI99" s="183">
        <f>IF(N99="nulová",J99,0)</f>
        <v>0</v>
      </c>
      <c r="BJ99" s="19" t="s">
        <v>83</v>
      </c>
      <c r="BK99" s="183">
        <f>ROUND(I99*H99,2)</f>
        <v>0</v>
      </c>
      <c r="BL99" s="19" t="s">
        <v>133</v>
      </c>
      <c r="BM99" s="182" t="s">
        <v>134</v>
      </c>
    </row>
    <row r="100" spans="1:47" s="2" customFormat="1" ht="19.5">
      <c r="A100" s="36"/>
      <c r="B100" s="37"/>
      <c r="C100" s="38"/>
      <c r="D100" s="184" t="s">
        <v>135</v>
      </c>
      <c r="E100" s="38"/>
      <c r="F100" s="185" t="s">
        <v>136</v>
      </c>
      <c r="G100" s="38"/>
      <c r="H100" s="38"/>
      <c r="I100" s="186"/>
      <c r="J100" s="38"/>
      <c r="K100" s="38"/>
      <c r="L100" s="41"/>
      <c r="M100" s="187"/>
      <c r="N100" s="188"/>
      <c r="O100" s="66"/>
      <c r="P100" s="66"/>
      <c r="Q100" s="66"/>
      <c r="R100" s="66"/>
      <c r="S100" s="66"/>
      <c r="T100" s="67"/>
      <c r="U100" s="36"/>
      <c r="V100" s="36"/>
      <c r="W100" s="36"/>
      <c r="X100" s="36"/>
      <c r="Y100" s="36"/>
      <c r="Z100" s="36"/>
      <c r="AA100" s="36"/>
      <c r="AB100" s="36"/>
      <c r="AC100" s="36"/>
      <c r="AD100" s="36"/>
      <c r="AE100" s="36"/>
      <c r="AT100" s="19" t="s">
        <v>135</v>
      </c>
      <c r="AU100" s="19" t="s">
        <v>85</v>
      </c>
    </row>
    <row r="101" spans="1:47" s="2" customFormat="1" ht="12">
      <c r="A101" s="36"/>
      <c r="B101" s="37"/>
      <c r="C101" s="38"/>
      <c r="D101" s="189" t="s">
        <v>137</v>
      </c>
      <c r="E101" s="38"/>
      <c r="F101" s="190" t="s">
        <v>138</v>
      </c>
      <c r="G101" s="38"/>
      <c r="H101" s="38"/>
      <c r="I101" s="186"/>
      <c r="J101" s="38"/>
      <c r="K101" s="38"/>
      <c r="L101" s="41"/>
      <c r="M101" s="187"/>
      <c r="N101" s="188"/>
      <c r="O101" s="66"/>
      <c r="P101" s="66"/>
      <c r="Q101" s="66"/>
      <c r="R101" s="66"/>
      <c r="S101" s="66"/>
      <c r="T101" s="67"/>
      <c r="U101" s="36"/>
      <c r="V101" s="36"/>
      <c r="W101" s="36"/>
      <c r="X101" s="36"/>
      <c r="Y101" s="36"/>
      <c r="Z101" s="36"/>
      <c r="AA101" s="36"/>
      <c r="AB101" s="36"/>
      <c r="AC101" s="36"/>
      <c r="AD101" s="36"/>
      <c r="AE101" s="36"/>
      <c r="AT101" s="19" t="s">
        <v>137</v>
      </c>
      <c r="AU101" s="19" t="s">
        <v>85</v>
      </c>
    </row>
    <row r="102" spans="1:47" s="2" customFormat="1" ht="126.75">
      <c r="A102" s="36"/>
      <c r="B102" s="37"/>
      <c r="C102" s="38"/>
      <c r="D102" s="184" t="s">
        <v>139</v>
      </c>
      <c r="E102" s="38"/>
      <c r="F102" s="191" t="s">
        <v>140</v>
      </c>
      <c r="G102" s="38"/>
      <c r="H102" s="38"/>
      <c r="I102" s="186"/>
      <c r="J102" s="38"/>
      <c r="K102" s="38"/>
      <c r="L102" s="41"/>
      <c r="M102" s="187"/>
      <c r="N102" s="188"/>
      <c r="O102" s="66"/>
      <c r="P102" s="66"/>
      <c r="Q102" s="66"/>
      <c r="R102" s="66"/>
      <c r="S102" s="66"/>
      <c r="T102" s="67"/>
      <c r="U102" s="36"/>
      <c r="V102" s="36"/>
      <c r="W102" s="36"/>
      <c r="X102" s="36"/>
      <c r="Y102" s="36"/>
      <c r="Z102" s="36"/>
      <c r="AA102" s="36"/>
      <c r="AB102" s="36"/>
      <c r="AC102" s="36"/>
      <c r="AD102" s="36"/>
      <c r="AE102" s="36"/>
      <c r="AT102" s="19" t="s">
        <v>139</v>
      </c>
      <c r="AU102" s="19" t="s">
        <v>85</v>
      </c>
    </row>
    <row r="103" spans="2:51" s="13" customFormat="1" ht="12">
      <c r="B103" s="192"/>
      <c r="C103" s="193"/>
      <c r="D103" s="184" t="s">
        <v>141</v>
      </c>
      <c r="E103" s="194" t="s">
        <v>19</v>
      </c>
      <c r="F103" s="195" t="s">
        <v>142</v>
      </c>
      <c r="G103" s="193"/>
      <c r="H103" s="194" t="s">
        <v>19</v>
      </c>
      <c r="I103" s="196"/>
      <c r="J103" s="193"/>
      <c r="K103" s="193"/>
      <c r="L103" s="197"/>
      <c r="M103" s="198"/>
      <c r="N103" s="199"/>
      <c r="O103" s="199"/>
      <c r="P103" s="199"/>
      <c r="Q103" s="199"/>
      <c r="R103" s="199"/>
      <c r="S103" s="199"/>
      <c r="T103" s="200"/>
      <c r="AT103" s="201" t="s">
        <v>141</v>
      </c>
      <c r="AU103" s="201" t="s">
        <v>85</v>
      </c>
      <c r="AV103" s="13" t="s">
        <v>83</v>
      </c>
      <c r="AW103" s="13" t="s">
        <v>35</v>
      </c>
      <c r="AX103" s="13" t="s">
        <v>75</v>
      </c>
      <c r="AY103" s="201" t="s">
        <v>126</v>
      </c>
    </row>
    <row r="104" spans="2:51" s="14" customFormat="1" ht="12">
      <c r="B104" s="202"/>
      <c r="C104" s="203"/>
      <c r="D104" s="184" t="s">
        <v>141</v>
      </c>
      <c r="E104" s="204" t="s">
        <v>19</v>
      </c>
      <c r="F104" s="205" t="s">
        <v>133</v>
      </c>
      <c r="G104" s="203"/>
      <c r="H104" s="206">
        <v>4</v>
      </c>
      <c r="I104" s="207"/>
      <c r="J104" s="203"/>
      <c r="K104" s="203"/>
      <c r="L104" s="208"/>
      <c r="M104" s="209"/>
      <c r="N104" s="210"/>
      <c r="O104" s="210"/>
      <c r="P104" s="210"/>
      <c r="Q104" s="210"/>
      <c r="R104" s="210"/>
      <c r="S104" s="210"/>
      <c r="T104" s="211"/>
      <c r="AT104" s="212" t="s">
        <v>141</v>
      </c>
      <c r="AU104" s="212" t="s">
        <v>85</v>
      </c>
      <c r="AV104" s="14" t="s">
        <v>85</v>
      </c>
      <c r="AW104" s="14" t="s">
        <v>35</v>
      </c>
      <c r="AX104" s="14" t="s">
        <v>75</v>
      </c>
      <c r="AY104" s="212" t="s">
        <v>126</v>
      </c>
    </row>
    <row r="105" spans="2:51" s="13" customFormat="1" ht="12">
      <c r="B105" s="192"/>
      <c r="C105" s="193"/>
      <c r="D105" s="184" t="s">
        <v>141</v>
      </c>
      <c r="E105" s="194" t="s">
        <v>19</v>
      </c>
      <c r="F105" s="195" t="s">
        <v>143</v>
      </c>
      <c r="G105" s="193"/>
      <c r="H105" s="194" t="s">
        <v>19</v>
      </c>
      <c r="I105" s="196"/>
      <c r="J105" s="193"/>
      <c r="K105" s="193"/>
      <c r="L105" s="197"/>
      <c r="M105" s="198"/>
      <c r="N105" s="199"/>
      <c r="O105" s="199"/>
      <c r="P105" s="199"/>
      <c r="Q105" s="199"/>
      <c r="R105" s="199"/>
      <c r="S105" s="199"/>
      <c r="T105" s="200"/>
      <c r="AT105" s="201" t="s">
        <v>141</v>
      </c>
      <c r="AU105" s="201" t="s">
        <v>85</v>
      </c>
      <c r="AV105" s="13" t="s">
        <v>83</v>
      </c>
      <c r="AW105" s="13" t="s">
        <v>35</v>
      </c>
      <c r="AX105" s="13" t="s">
        <v>75</v>
      </c>
      <c r="AY105" s="201" t="s">
        <v>126</v>
      </c>
    </row>
    <row r="106" spans="2:51" s="14" customFormat="1" ht="12">
      <c r="B106" s="202"/>
      <c r="C106" s="203"/>
      <c r="D106" s="184" t="s">
        <v>141</v>
      </c>
      <c r="E106" s="204" t="s">
        <v>19</v>
      </c>
      <c r="F106" s="205" t="s">
        <v>144</v>
      </c>
      <c r="G106" s="203"/>
      <c r="H106" s="206">
        <v>3.3</v>
      </c>
      <c r="I106" s="207"/>
      <c r="J106" s="203"/>
      <c r="K106" s="203"/>
      <c r="L106" s="208"/>
      <c r="M106" s="209"/>
      <c r="N106" s="210"/>
      <c r="O106" s="210"/>
      <c r="P106" s="210"/>
      <c r="Q106" s="210"/>
      <c r="R106" s="210"/>
      <c r="S106" s="210"/>
      <c r="T106" s="211"/>
      <c r="AT106" s="212" t="s">
        <v>141</v>
      </c>
      <c r="AU106" s="212" t="s">
        <v>85</v>
      </c>
      <c r="AV106" s="14" t="s">
        <v>85</v>
      </c>
      <c r="AW106" s="14" t="s">
        <v>35</v>
      </c>
      <c r="AX106" s="14" t="s">
        <v>75</v>
      </c>
      <c r="AY106" s="212" t="s">
        <v>126</v>
      </c>
    </row>
    <row r="107" spans="2:51" s="13" customFormat="1" ht="12">
      <c r="B107" s="192"/>
      <c r="C107" s="193"/>
      <c r="D107" s="184" t="s">
        <v>141</v>
      </c>
      <c r="E107" s="194" t="s">
        <v>19</v>
      </c>
      <c r="F107" s="195" t="s">
        <v>145</v>
      </c>
      <c r="G107" s="193"/>
      <c r="H107" s="194" t="s">
        <v>19</v>
      </c>
      <c r="I107" s="196"/>
      <c r="J107" s="193"/>
      <c r="K107" s="193"/>
      <c r="L107" s="197"/>
      <c r="M107" s="198"/>
      <c r="N107" s="199"/>
      <c r="O107" s="199"/>
      <c r="P107" s="199"/>
      <c r="Q107" s="199"/>
      <c r="R107" s="199"/>
      <c r="S107" s="199"/>
      <c r="T107" s="200"/>
      <c r="AT107" s="201" t="s">
        <v>141</v>
      </c>
      <c r="AU107" s="201" t="s">
        <v>85</v>
      </c>
      <c r="AV107" s="13" t="s">
        <v>83</v>
      </c>
      <c r="AW107" s="13" t="s">
        <v>35</v>
      </c>
      <c r="AX107" s="13" t="s">
        <v>75</v>
      </c>
      <c r="AY107" s="201" t="s">
        <v>126</v>
      </c>
    </row>
    <row r="108" spans="2:51" s="14" customFormat="1" ht="12">
      <c r="B108" s="202"/>
      <c r="C108" s="203"/>
      <c r="D108" s="184" t="s">
        <v>141</v>
      </c>
      <c r="E108" s="204" t="s">
        <v>19</v>
      </c>
      <c r="F108" s="205" t="s">
        <v>133</v>
      </c>
      <c r="G108" s="203"/>
      <c r="H108" s="206">
        <v>4</v>
      </c>
      <c r="I108" s="207"/>
      <c r="J108" s="203"/>
      <c r="K108" s="203"/>
      <c r="L108" s="208"/>
      <c r="M108" s="209"/>
      <c r="N108" s="210"/>
      <c r="O108" s="210"/>
      <c r="P108" s="210"/>
      <c r="Q108" s="210"/>
      <c r="R108" s="210"/>
      <c r="S108" s="210"/>
      <c r="T108" s="211"/>
      <c r="AT108" s="212" t="s">
        <v>141</v>
      </c>
      <c r="AU108" s="212" t="s">
        <v>85</v>
      </c>
      <c r="AV108" s="14" t="s">
        <v>85</v>
      </c>
      <c r="AW108" s="14" t="s">
        <v>35</v>
      </c>
      <c r="AX108" s="14" t="s">
        <v>75</v>
      </c>
      <c r="AY108" s="212" t="s">
        <v>126</v>
      </c>
    </row>
    <row r="109" spans="2:51" s="15" customFormat="1" ht="12">
      <c r="B109" s="213"/>
      <c r="C109" s="214"/>
      <c r="D109" s="184" t="s">
        <v>141</v>
      </c>
      <c r="E109" s="215" t="s">
        <v>19</v>
      </c>
      <c r="F109" s="216" t="s">
        <v>146</v>
      </c>
      <c r="G109" s="214"/>
      <c r="H109" s="217">
        <v>11.3</v>
      </c>
      <c r="I109" s="218"/>
      <c r="J109" s="214"/>
      <c r="K109" s="214"/>
      <c r="L109" s="219"/>
      <c r="M109" s="220"/>
      <c r="N109" s="221"/>
      <c r="O109" s="221"/>
      <c r="P109" s="221"/>
      <c r="Q109" s="221"/>
      <c r="R109" s="221"/>
      <c r="S109" s="221"/>
      <c r="T109" s="222"/>
      <c r="AT109" s="223" t="s">
        <v>141</v>
      </c>
      <c r="AU109" s="223" t="s">
        <v>85</v>
      </c>
      <c r="AV109" s="15" t="s">
        <v>133</v>
      </c>
      <c r="AW109" s="15" t="s">
        <v>35</v>
      </c>
      <c r="AX109" s="15" t="s">
        <v>83</v>
      </c>
      <c r="AY109" s="223" t="s">
        <v>126</v>
      </c>
    </row>
    <row r="110" spans="1:65" s="2" customFormat="1" ht="16.5" customHeight="1">
      <c r="A110" s="36"/>
      <c r="B110" s="37"/>
      <c r="C110" s="171" t="s">
        <v>85</v>
      </c>
      <c r="D110" s="171" t="s">
        <v>128</v>
      </c>
      <c r="E110" s="172" t="s">
        <v>147</v>
      </c>
      <c r="F110" s="173" t="s">
        <v>148</v>
      </c>
      <c r="G110" s="174" t="s">
        <v>131</v>
      </c>
      <c r="H110" s="175">
        <v>125.375</v>
      </c>
      <c r="I110" s="176"/>
      <c r="J110" s="177">
        <f>ROUND(I110*H110,2)</f>
        <v>0</v>
      </c>
      <c r="K110" s="173" t="s">
        <v>132</v>
      </c>
      <c r="L110" s="41"/>
      <c r="M110" s="178" t="s">
        <v>19</v>
      </c>
      <c r="N110" s="179" t="s">
        <v>46</v>
      </c>
      <c r="O110" s="66"/>
      <c r="P110" s="180">
        <f>O110*H110</f>
        <v>0</v>
      </c>
      <c r="Q110" s="180">
        <v>0</v>
      </c>
      <c r="R110" s="180">
        <f>Q110*H110</f>
        <v>0</v>
      </c>
      <c r="S110" s="180">
        <v>0.26</v>
      </c>
      <c r="T110" s="181">
        <f>S110*H110</f>
        <v>32.597500000000004</v>
      </c>
      <c r="U110" s="36"/>
      <c r="V110" s="36"/>
      <c r="W110" s="36"/>
      <c r="X110" s="36"/>
      <c r="Y110" s="36"/>
      <c r="Z110" s="36"/>
      <c r="AA110" s="36"/>
      <c r="AB110" s="36"/>
      <c r="AC110" s="36"/>
      <c r="AD110" s="36"/>
      <c r="AE110" s="36"/>
      <c r="AR110" s="182" t="s">
        <v>133</v>
      </c>
      <c r="AT110" s="182" t="s">
        <v>128</v>
      </c>
      <c r="AU110" s="182" t="s">
        <v>85</v>
      </c>
      <c r="AY110" s="19" t="s">
        <v>126</v>
      </c>
      <c r="BE110" s="183">
        <f>IF(N110="základní",J110,0)</f>
        <v>0</v>
      </c>
      <c r="BF110" s="183">
        <f>IF(N110="snížená",J110,0)</f>
        <v>0</v>
      </c>
      <c r="BG110" s="183">
        <f>IF(N110="zákl. přenesená",J110,0)</f>
        <v>0</v>
      </c>
      <c r="BH110" s="183">
        <f>IF(N110="sníž. přenesená",J110,0)</f>
        <v>0</v>
      </c>
      <c r="BI110" s="183">
        <f>IF(N110="nulová",J110,0)</f>
        <v>0</v>
      </c>
      <c r="BJ110" s="19" t="s">
        <v>83</v>
      </c>
      <c r="BK110" s="183">
        <f>ROUND(I110*H110,2)</f>
        <v>0</v>
      </c>
      <c r="BL110" s="19" t="s">
        <v>133</v>
      </c>
      <c r="BM110" s="182" t="s">
        <v>149</v>
      </c>
    </row>
    <row r="111" spans="1:47" s="2" customFormat="1" ht="19.5">
      <c r="A111" s="36"/>
      <c r="B111" s="37"/>
      <c r="C111" s="38"/>
      <c r="D111" s="184" t="s">
        <v>135</v>
      </c>
      <c r="E111" s="38"/>
      <c r="F111" s="185" t="s">
        <v>150</v>
      </c>
      <c r="G111" s="38"/>
      <c r="H111" s="38"/>
      <c r="I111" s="186"/>
      <c r="J111" s="38"/>
      <c r="K111" s="38"/>
      <c r="L111" s="41"/>
      <c r="M111" s="187"/>
      <c r="N111" s="188"/>
      <c r="O111" s="66"/>
      <c r="P111" s="66"/>
      <c r="Q111" s="66"/>
      <c r="R111" s="66"/>
      <c r="S111" s="66"/>
      <c r="T111" s="67"/>
      <c r="U111" s="36"/>
      <c r="V111" s="36"/>
      <c r="W111" s="36"/>
      <c r="X111" s="36"/>
      <c r="Y111" s="36"/>
      <c r="Z111" s="36"/>
      <c r="AA111" s="36"/>
      <c r="AB111" s="36"/>
      <c r="AC111" s="36"/>
      <c r="AD111" s="36"/>
      <c r="AE111" s="36"/>
      <c r="AT111" s="19" t="s">
        <v>135</v>
      </c>
      <c r="AU111" s="19" t="s">
        <v>85</v>
      </c>
    </row>
    <row r="112" spans="1:47" s="2" customFormat="1" ht="12">
      <c r="A112" s="36"/>
      <c r="B112" s="37"/>
      <c r="C112" s="38"/>
      <c r="D112" s="189" t="s">
        <v>137</v>
      </c>
      <c r="E112" s="38"/>
      <c r="F112" s="190" t="s">
        <v>151</v>
      </c>
      <c r="G112" s="38"/>
      <c r="H112" s="38"/>
      <c r="I112" s="186"/>
      <c r="J112" s="38"/>
      <c r="K112" s="38"/>
      <c r="L112" s="41"/>
      <c r="M112" s="187"/>
      <c r="N112" s="188"/>
      <c r="O112" s="66"/>
      <c r="P112" s="66"/>
      <c r="Q112" s="66"/>
      <c r="R112" s="66"/>
      <c r="S112" s="66"/>
      <c r="T112" s="67"/>
      <c r="U112" s="36"/>
      <c r="V112" s="36"/>
      <c r="W112" s="36"/>
      <c r="X112" s="36"/>
      <c r="Y112" s="36"/>
      <c r="Z112" s="36"/>
      <c r="AA112" s="36"/>
      <c r="AB112" s="36"/>
      <c r="AC112" s="36"/>
      <c r="AD112" s="36"/>
      <c r="AE112" s="36"/>
      <c r="AT112" s="19" t="s">
        <v>137</v>
      </c>
      <c r="AU112" s="19" t="s">
        <v>85</v>
      </c>
    </row>
    <row r="113" spans="1:47" s="2" customFormat="1" ht="126.75">
      <c r="A113" s="36"/>
      <c r="B113" s="37"/>
      <c r="C113" s="38"/>
      <c r="D113" s="184" t="s">
        <v>139</v>
      </c>
      <c r="E113" s="38"/>
      <c r="F113" s="191" t="s">
        <v>140</v>
      </c>
      <c r="G113" s="38"/>
      <c r="H113" s="38"/>
      <c r="I113" s="186"/>
      <c r="J113" s="38"/>
      <c r="K113" s="38"/>
      <c r="L113" s="41"/>
      <c r="M113" s="187"/>
      <c r="N113" s="188"/>
      <c r="O113" s="66"/>
      <c r="P113" s="66"/>
      <c r="Q113" s="66"/>
      <c r="R113" s="66"/>
      <c r="S113" s="66"/>
      <c r="T113" s="67"/>
      <c r="U113" s="36"/>
      <c r="V113" s="36"/>
      <c r="W113" s="36"/>
      <c r="X113" s="36"/>
      <c r="Y113" s="36"/>
      <c r="Z113" s="36"/>
      <c r="AA113" s="36"/>
      <c r="AB113" s="36"/>
      <c r="AC113" s="36"/>
      <c r="AD113" s="36"/>
      <c r="AE113" s="36"/>
      <c r="AT113" s="19" t="s">
        <v>139</v>
      </c>
      <c r="AU113" s="19" t="s">
        <v>85</v>
      </c>
    </row>
    <row r="114" spans="2:51" s="13" customFormat="1" ht="12">
      <c r="B114" s="192"/>
      <c r="C114" s="193"/>
      <c r="D114" s="184" t="s">
        <v>141</v>
      </c>
      <c r="E114" s="194" t="s">
        <v>19</v>
      </c>
      <c r="F114" s="195" t="s">
        <v>152</v>
      </c>
      <c r="G114" s="193"/>
      <c r="H114" s="194" t="s">
        <v>19</v>
      </c>
      <c r="I114" s="196"/>
      <c r="J114" s="193"/>
      <c r="K114" s="193"/>
      <c r="L114" s="197"/>
      <c r="M114" s="198"/>
      <c r="N114" s="199"/>
      <c r="O114" s="199"/>
      <c r="P114" s="199"/>
      <c r="Q114" s="199"/>
      <c r="R114" s="199"/>
      <c r="S114" s="199"/>
      <c r="T114" s="200"/>
      <c r="AT114" s="201" t="s">
        <v>141</v>
      </c>
      <c r="AU114" s="201" t="s">
        <v>85</v>
      </c>
      <c r="AV114" s="13" t="s">
        <v>83</v>
      </c>
      <c r="AW114" s="13" t="s">
        <v>35</v>
      </c>
      <c r="AX114" s="13" t="s">
        <v>75</v>
      </c>
      <c r="AY114" s="201" t="s">
        <v>126</v>
      </c>
    </row>
    <row r="115" spans="2:51" s="14" customFormat="1" ht="12">
      <c r="B115" s="202"/>
      <c r="C115" s="203"/>
      <c r="D115" s="184" t="s">
        <v>141</v>
      </c>
      <c r="E115" s="204" t="s">
        <v>19</v>
      </c>
      <c r="F115" s="205" t="s">
        <v>153</v>
      </c>
      <c r="G115" s="203"/>
      <c r="H115" s="206">
        <v>5.1</v>
      </c>
      <c r="I115" s="207"/>
      <c r="J115" s="203"/>
      <c r="K115" s="203"/>
      <c r="L115" s="208"/>
      <c r="M115" s="209"/>
      <c r="N115" s="210"/>
      <c r="O115" s="210"/>
      <c r="P115" s="210"/>
      <c r="Q115" s="210"/>
      <c r="R115" s="210"/>
      <c r="S115" s="210"/>
      <c r="T115" s="211"/>
      <c r="AT115" s="212" t="s">
        <v>141</v>
      </c>
      <c r="AU115" s="212" t="s">
        <v>85</v>
      </c>
      <c r="AV115" s="14" t="s">
        <v>85</v>
      </c>
      <c r="AW115" s="14" t="s">
        <v>35</v>
      </c>
      <c r="AX115" s="14" t="s">
        <v>75</v>
      </c>
      <c r="AY115" s="212" t="s">
        <v>126</v>
      </c>
    </row>
    <row r="116" spans="2:51" s="13" customFormat="1" ht="12">
      <c r="B116" s="192"/>
      <c r="C116" s="193"/>
      <c r="D116" s="184" t="s">
        <v>141</v>
      </c>
      <c r="E116" s="194" t="s">
        <v>19</v>
      </c>
      <c r="F116" s="195" t="s">
        <v>142</v>
      </c>
      <c r="G116" s="193"/>
      <c r="H116" s="194" t="s">
        <v>19</v>
      </c>
      <c r="I116" s="196"/>
      <c r="J116" s="193"/>
      <c r="K116" s="193"/>
      <c r="L116" s="197"/>
      <c r="M116" s="198"/>
      <c r="N116" s="199"/>
      <c r="O116" s="199"/>
      <c r="P116" s="199"/>
      <c r="Q116" s="199"/>
      <c r="R116" s="199"/>
      <c r="S116" s="199"/>
      <c r="T116" s="200"/>
      <c r="AT116" s="201" t="s">
        <v>141</v>
      </c>
      <c r="AU116" s="201" t="s">
        <v>85</v>
      </c>
      <c r="AV116" s="13" t="s">
        <v>83</v>
      </c>
      <c r="AW116" s="13" t="s">
        <v>35</v>
      </c>
      <c r="AX116" s="13" t="s">
        <v>75</v>
      </c>
      <c r="AY116" s="201" t="s">
        <v>126</v>
      </c>
    </row>
    <row r="117" spans="2:51" s="14" customFormat="1" ht="12">
      <c r="B117" s="202"/>
      <c r="C117" s="203"/>
      <c r="D117" s="184" t="s">
        <v>141</v>
      </c>
      <c r="E117" s="204" t="s">
        <v>19</v>
      </c>
      <c r="F117" s="205" t="s">
        <v>154</v>
      </c>
      <c r="G117" s="203"/>
      <c r="H117" s="206">
        <v>11.5</v>
      </c>
      <c r="I117" s="207"/>
      <c r="J117" s="203"/>
      <c r="K117" s="203"/>
      <c r="L117" s="208"/>
      <c r="M117" s="209"/>
      <c r="N117" s="210"/>
      <c r="O117" s="210"/>
      <c r="P117" s="210"/>
      <c r="Q117" s="210"/>
      <c r="R117" s="210"/>
      <c r="S117" s="210"/>
      <c r="T117" s="211"/>
      <c r="AT117" s="212" t="s">
        <v>141</v>
      </c>
      <c r="AU117" s="212" t="s">
        <v>85</v>
      </c>
      <c r="AV117" s="14" t="s">
        <v>85</v>
      </c>
      <c r="AW117" s="14" t="s">
        <v>35</v>
      </c>
      <c r="AX117" s="14" t="s">
        <v>75</v>
      </c>
      <c r="AY117" s="212" t="s">
        <v>126</v>
      </c>
    </row>
    <row r="118" spans="2:51" s="13" customFormat="1" ht="12">
      <c r="B118" s="192"/>
      <c r="C118" s="193"/>
      <c r="D118" s="184" t="s">
        <v>141</v>
      </c>
      <c r="E118" s="194" t="s">
        <v>19</v>
      </c>
      <c r="F118" s="195" t="s">
        <v>143</v>
      </c>
      <c r="G118" s="193"/>
      <c r="H118" s="194" t="s">
        <v>19</v>
      </c>
      <c r="I118" s="196"/>
      <c r="J118" s="193"/>
      <c r="K118" s="193"/>
      <c r="L118" s="197"/>
      <c r="M118" s="198"/>
      <c r="N118" s="199"/>
      <c r="O118" s="199"/>
      <c r="P118" s="199"/>
      <c r="Q118" s="199"/>
      <c r="R118" s="199"/>
      <c r="S118" s="199"/>
      <c r="T118" s="200"/>
      <c r="AT118" s="201" t="s">
        <v>141</v>
      </c>
      <c r="AU118" s="201" t="s">
        <v>85</v>
      </c>
      <c r="AV118" s="13" t="s">
        <v>83</v>
      </c>
      <c r="AW118" s="13" t="s">
        <v>35</v>
      </c>
      <c r="AX118" s="13" t="s">
        <v>75</v>
      </c>
      <c r="AY118" s="201" t="s">
        <v>126</v>
      </c>
    </row>
    <row r="119" spans="2:51" s="14" customFormat="1" ht="12">
      <c r="B119" s="202"/>
      <c r="C119" s="203"/>
      <c r="D119" s="184" t="s">
        <v>141</v>
      </c>
      <c r="E119" s="204" t="s">
        <v>19</v>
      </c>
      <c r="F119" s="205" t="s">
        <v>155</v>
      </c>
      <c r="G119" s="203"/>
      <c r="H119" s="206">
        <v>5.2</v>
      </c>
      <c r="I119" s="207"/>
      <c r="J119" s="203"/>
      <c r="K119" s="203"/>
      <c r="L119" s="208"/>
      <c r="M119" s="209"/>
      <c r="N119" s="210"/>
      <c r="O119" s="210"/>
      <c r="P119" s="210"/>
      <c r="Q119" s="210"/>
      <c r="R119" s="210"/>
      <c r="S119" s="210"/>
      <c r="T119" s="211"/>
      <c r="AT119" s="212" t="s">
        <v>141</v>
      </c>
      <c r="AU119" s="212" t="s">
        <v>85</v>
      </c>
      <c r="AV119" s="14" t="s">
        <v>85</v>
      </c>
      <c r="AW119" s="14" t="s">
        <v>35</v>
      </c>
      <c r="AX119" s="14" t="s">
        <v>75</v>
      </c>
      <c r="AY119" s="212" t="s">
        <v>126</v>
      </c>
    </row>
    <row r="120" spans="2:51" s="13" customFormat="1" ht="12">
      <c r="B120" s="192"/>
      <c r="C120" s="193"/>
      <c r="D120" s="184" t="s">
        <v>141</v>
      </c>
      <c r="E120" s="194" t="s">
        <v>19</v>
      </c>
      <c r="F120" s="195" t="s">
        <v>145</v>
      </c>
      <c r="G120" s="193"/>
      <c r="H120" s="194" t="s">
        <v>19</v>
      </c>
      <c r="I120" s="196"/>
      <c r="J120" s="193"/>
      <c r="K120" s="193"/>
      <c r="L120" s="197"/>
      <c r="M120" s="198"/>
      <c r="N120" s="199"/>
      <c r="O120" s="199"/>
      <c r="P120" s="199"/>
      <c r="Q120" s="199"/>
      <c r="R120" s="199"/>
      <c r="S120" s="199"/>
      <c r="T120" s="200"/>
      <c r="AT120" s="201" t="s">
        <v>141</v>
      </c>
      <c r="AU120" s="201" t="s">
        <v>85</v>
      </c>
      <c r="AV120" s="13" t="s">
        <v>83</v>
      </c>
      <c r="AW120" s="13" t="s">
        <v>35</v>
      </c>
      <c r="AX120" s="13" t="s">
        <v>75</v>
      </c>
      <c r="AY120" s="201" t="s">
        <v>126</v>
      </c>
    </row>
    <row r="121" spans="2:51" s="14" customFormat="1" ht="12">
      <c r="B121" s="202"/>
      <c r="C121" s="203"/>
      <c r="D121" s="184" t="s">
        <v>141</v>
      </c>
      <c r="E121" s="204" t="s">
        <v>19</v>
      </c>
      <c r="F121" s="205" t="s">
        <v>154</v>
      </c>
      <c r="G121" s="203"/>
      <c r="H121" s="206">
        <v>11.5</v>
      </c>
      <c r="I121" s="207"/>
      <c r="J121" s="203"/>
      <c r="K121" s="203"/>
      <c r="L121" s="208"/>
      <c r="M121" s="209"/>
      <c r="N121" s="210"/>
      <c r="O121" s="210"/>
      <c r="P121" s="210"/>
      <c r="Q121" s="210"/>
      <c r="R121" s="210"/>
      <c r="S121" s="210"/>
      <c r="T121" s="211"/>
      <c r="AT121" s="212" t="s">
        <v>141</v>
      </c>
      <c r="AU121" s="212" t="s">
        <v>85</v>
      </c>
      <c r="AV121" s="14" t="s">
        <v>85</v>
      </c>
      <c r="AW121" s="14" t="s">
        <v>35</v>
      </c>
      <c r="AX121" s="14" t="s">
        <v>75</v>
      </c>
      <c r="AY121" s="212" t="s">
        <v>126</v>
      </c>
    </row>
    <row r="122" spans="2:51" s="16" customFormat="1" ht="12">
      <c r="B122" s="224"/>
      <c r="C122" s="225"/>
      <c r="D122" s="184" t="s">
        <v>141</v>
      </c>
      <c r="E122" s="226" t="s">
        <v>19</v>
      </c>
      <c r="F122" s="227" t="s">
        <v>156</v>
      </c>
      <c r="G122" s="225"/>
      <c r="H122" s="228">
        <v>33.3</v>
      </c>
      <c r="I122" s="229"/>
      <c r="J122" s="225"/>
      <c r="K122" s="225"/>
      <c r="L122" s="230"/>
      <c r="M122" s="231"/>
      <c r="N122" s="232"/>
      <c r="O122" s="232"/>
      <c r="P122" s="232"/>
      <c r="Q122" s="232"/>
      <c r="R122" s="232"/>
      <c r="S122" s="232"/>
      <c r="T122" s="233"/>
      <c r="AT122" s="234" t="s">
        <v>141</v>
      </c>
      <c r="AU122" s="234" t="s">
        <v>85</v>
      </c>
      <c r="AV122" s="16" t="s">
        <v>157</v>
      </c>
      <c r="AW122" s="16" t="s">
        <v>35</v>
      </c>
      <c r="AX122" s="16" t="s">
        <v>75</v>
      </c>
      <c r="AY122" s="234" t="s">
        <v>126</v>
      </c>
    </row>
    <row r="123" spans="2:51" s="13" customFormat="1" ht="12">
      <c r="B123" s="192"/>
      <c r="C123" s="193"/>
      <c r="D123" s="184" t="s">
        <v>141</v>
      </c>
      <c r="E123" s="194" t="s">
        <v>19</v>
      </c>
      <c r="F123" s="195" t="s">
        <v>158</v>
      </c>
      <c r="G123" s="193"/>
      <c r="H123" s="194" t="s">
        <v>19</v>
      </c>
      <c r="I123" s="196"/>
      <c r="J123" s="193"/>
      <c r="K123" s="193"/>
      <c r="L123" s="197"/>
      <c r="M123" s="198"/>
      <c r="N123" s="199"/>
      <c r="O123" s="199"/>
      <c r="P123" s="199"/>
      <c r="Q123" s="199"/>
      <c r="R123" s="199"/>
      <c r="S123" s="199"/>
      <c r="T123" s="200"/>
      <c r="AT123" s="201" t="s">
        <v>141</v>
      </c>
      <c r="AU123" s="201" t="s">
        <v>85</v>
      </c>
      <c r="AV123" s="13" t="s">
        <v>83</v>
      </c>
      <c r="AW123" s="13" t="s">
        <v>35</v>
      </c>
      <c r="AX123" s="13" t="s">
        <v>75</v>
      </c>
      <c r="AY123" s="201" t="s">
        <v>126</v>
      </c>
    </row>
    <row r="124" spans="2:51" s="14" customFormat="1" ht="12">
      <c r="B124" s="202"/>
      <c r="C124" s="203"/>
      <c r="D124" s="184" t="s">
        <v>141</v>
      </c>
      <c r="E124" s="204" t="s">
        <v>19</v>
      </c>
      <c r="F124" s="205" t="s">
        <v>159</v>
      </c>
      <c r="G124" s="203"/>
      <c r="H124" s="206">
        <v>49.875</v>
      </c>
      <c r="I124" s="207"/>
      <c r="J124" s="203"/>
      <c r="K124" s="203"/>
      <c r="L124" s="208"/>
      <c r="M124" s="209"/>
      <c r="N124" s="210"/>
      <c r="O124" s="210"/>
      <c r="P124" s="210"/>
      <c r="Q124" s="210"/>
      <c r="R124" s="210"/>
      <c r="S124" s="210"/>
      <c r="T124" s="211"/>
      <c r="AT124" s="212" t="s">
        <v>141</v>
      </c>
      <c r="AU124" s="212" t="s">
        <v>85</v>
      </c>
      <c r="AV124" s="14" t="s">
        <v>85</v>
      </c>
      <c r="AW124" s="14" t="s">
        <v>35</v>
      </c>
      <c r="AX124" s="14" t="s">
        <v>75</v>
      </c>
      <c r="AY124" s="212" t="s">
        <v>126</v>
      </c>
    </row>
    <row r="125" spans="2:51" s="14" customFormat="1" ht="12">
      <c r="B125" s="202"/>
      <c r="C125" s="203"/>
      <c r="D125" s="184" t="s">
        <v>141</v>
      </c>
      <c r="E125" s="204" t="s">
        <v>19</v>
      </c>
      <c r="F125" s="205" t="s">
        <v>160</v>
      </c>
      <c r="G125" s="203"/>
      <c r="H125" s="206">
        <v>33</v>
      </c>
      <c r="I125" s="207"/>
      <c r="J125" s="203"/>
      <c r="K125" s="203"/>
      <c r="L125" s="208"/>
      <c r="M125" s="209"/>
      <c r="N125" s="210"/>
      <c r="O125" s="210"/>
      <c r="P125" s="210"/>
      <c r="Q125" s="210"/>
      <c r="R125" s="210"/>
      <c r="S125" s="210"/>
      <c r="T125" s="211"/>
      <c r="AT125" s="212" t="s">
        <v>141</v>
      </c>
      <c r="AU125" s="212" t="s">
        <v>85</v>
      </c>
      <c r="AV125" s="14" t="s">
        <v>85</v>
      </c>
      <c r="AW125" s="14" t="s">
        <v>35</v>
      </c>
      <c r="AX125" s="14" t="s">
        <v>75</v>
      </c>
      <c r="AY125" s="212" t="s">
        <v>126</v>
      </c>
    </row>
    <row r="126" spans="2:51" s="16" customFormat="1" ht="12">
      <c r="B126" s="224"/>
      <c r="C126" s="225"/>
      <c r="D126" s="184" t="s">
        <v>141</v>
      </c>
      <c r="E126" s="226" t="s">
        <v>19</v>
      </c>
      <c r="F126" s="227" t="s">
        <v>156</v>
      </c>
      <c r="G126" s="225"/>
      <c r="H126" s="228">
        <v>82.875</v>
      </c>
      <c r="I126" s="229"/>
      <c r="J126" s="225"/>
      <c r="K126" s="225"/>
      <c r="L126" s="230"/>
      <c r="M126" s="231"/>
      <c r="N126" s="232"/>
      <c r="O126" s="232"/>
      <c r="P126" s="232"/>
      <c r="Q126" s="232"/>
      <c r="R126" s="232"/>
      <c r="S126" s="232"/>
      <c r="T126" s="233"/>
      <c r="AT126" s="234" t="s">
        <v>141</v>
      </c>
      <c r="AU126" s="234" t="s">
        <v>85</v>
      </c>
      <c r="AV126" s="16" t="s">
        <v>157</v>
      </c>
      <c r="AW126" s="16" t="s">
        <v>35</v>
      </c>
      <c r="AX126" s="16" t="s">
        <v>75</v>
      </c>
      <c r="AY126" s="234" t="s">
        <v>126</v>
      </c>
    </row>
    <row r="127" spans="2:51" s="13" customFormat="1" ht="12">
      <c r="B127" s="192"/>
      <c r="C127" s="193"/>
      <c r="D127" s="184" t="s">
        <v>141</v>
      </c>
      <c r="E127" s="194" t="s">
        <v>19</v>
      </c>
      <c r="F127" s="195" t="s">
        <v>161</v>
      </c>
      <c r="G127" s="193"/>
      <c r="H127" s="194" t="s">
        <v>19</v>
      </c>
      <c r="I127" s="196"/>
      <c r="J127" s="193"/>
      <c r="K127" s="193"/>
      <c r="L127" s="197"/>
      <c r="M127" s="198"/>
      <c r="N127" s="199"/>
      <c r="O127" s="199"/>
      <c r="P127" s="199"/>
      <c r="Q127" s="199"/>
      <c r="R127" s="199"/>
      <c r="S127" s="199"/>
      <c r="T127" s="200"/>
      <c r="AT127" s="201" t="s">
        <v>141</v>
      </c>
      <c r="AU127" s="201" t="s">
        <v>85</v>
      </c>
      <c r="AV127" s="13" t="s">
        <v>83</v>
      </c>
      <c r="AW127" s="13" t="s">
        <v>35</v>
      </c>
      <c r="AX127" s="13" t="s">
        <v>75</v>
      </c>
      <c r="AY127" s="201" t="s">
        <v>126</v>
      </c>
    </row>
    <row r="128" spans="2:51" s="14" customFormat="1" ht="12">
      <c r="B128" s="202"/>
      <c r="C128" s="203"/>
      <c r="D128" s="184" t="s">
        <v>141</v>
      </c>
      <c r="E128" s="204" t="s">
        <v>19</v>
      </c>
      <c r="F128" s="205" t="s">
        <v>162</v>
      </c>
      <c r="G128" s="203"/>
      <c r="H128" s="206">
        <v>3.2</v>
      </c>
      <c r="I128" s="207"/>
      <c r="J128" s="203"/>
      <c r="K128" s="203"/>
      <c r="L128" s="208"/>
      <c r="M128" s="209"/>
      <c r="N128" s="210"/>
      <c r="O128" s="210"/>
      <c r="P128" s="210"/>
      <c r="Q128" s="210"/>
      <c r="R128" s="210"/>
      <c r="S128" s="210"/>
      <c r="T128" s="211"/>
      <c r="AT128" s="212" t="s">
        <v>141</v>
      </c>
      <c r="AU128" s="212" t="s">
        <v>85</v>
      </c>
      <c r="AV128" s="14" t="s">
        <v>85</v>
      </c>
      <c r="AW128" s="14" t="s">
        <v>35</v>
      </c>
      <c r="AX128" s="14" t="s">
        <v>75</v>
      </c>
      <c r="AY128" s="212" t="s">
        <v>126</v>
      </c>
    </row>
    <row r="129" spans="2:51" s="13" customFormat="1" ht="12">
      <c r="B129" s="192"/>
      <c r="C129" s="193"/>
      <c r="D129" s="184" t="s">
        <v>141</v>
      </c>
      <c r="E129" s="194" t="s">
        <v>19</v>
      </c>
      <c r="F129" s="195" t="s">
        <v>163</v>
      </c>
      <c r="G129" s="193"/>
      <c r="H129" s="194" t="s">
        <v>19</v>
      </c>
      <c r="I129" s="196"/>
      <c r="J129" s="193"/>
      <c r="K129" s="193"/>
      <c r="L129" s="197"/>
      <c r="M129" s="198"/>
      <c r="N129" s="199"/>
      <c r="O129" s="199"/>
      <c r="P129" s="199"/>
      <c r="Q129" s="199"/>
      <c r="R129" s="199"/>
      <c r="S129" s="199"/>
      <c r="T129" s="200"/>
      <c r="AT129" s="201" t="s">
        <v>141</v>
      </c>
      <c r="AU129" s="201" t="s">
        <v>85</v>
      </c>
      <c r="AV129" s="13" t="s">
        <v>83</v>
      </c>
      <c r="AW129" s="13" t="s">
        <v>35</v>
      </c>
      <c r="AX129" s="13" t="s">
        <v>75</v>
      </c>
      <c r="AY129" s="201" t="s">
        <v>126</v>
      </c>
    </row>
    <row r="130" spans="2:51" s="14" customFormat="1" ht="12">
      <c r="B130" s="202"/>
      <c r="C130" s="203"/>
      <c r="D130" s="184" t="s">
        <v>141</v>
      </c>
      <c r="E130" s="204" t="s">
        <v>19</v>
      </c>
      <c r="F130" s="205" t="s">
        <v>164</v>
      </c>
      <c r="G130" s="203"/>
      <c r="H130" s="206">
        <v>6</v>
      </c>
      <c r="I130" s="207"/>
      <c r="J130" s="203"/>
      <c r="K130" s="203"/>
      <c r="L130" s="208"/>
      <c r="M130" s="209"/>
      <c r="N130" s="210"/>
      <c r="O130" s="210"/>
      <c r="P130" s="210"/>
      <c r="Q130" s="210"/>
      <c r="R130" s="210"/>
      <c r="S130" s="210"/>
      <c r="T130" s="211"/>
      <c r="AT130" s="212" t="s">
        <v>141</v>
      </c>
      <c r="AU130" s="212" t="s">
        <v>85</v>
      </c>
      <c r="AV130" s="14" t="s">
        <v>85</v>
      </c>
      <c r="AW130" s="14" t="s">
        <v>35</v>
      </c>
      <c r="AX130" s="14" t="s">
        <v>75</v>
      </c>
      <c r="AY130" s="212" t="s">
        <v>126</v>
      </c>
    </row>
    <row r="131" spans="2:51" s="15" customFormat="1" ht="12">
      <c r="B131" s="213"/>
      <c r="C131" s="214"/>
      <c r="D131" s="184" t="s">
        <v>141</v>
      </c>
      <c r="E131" s="215" t="s">
        <v>19</v>
      </c>
      <c r="F131" s="216" t="s">
        <v>146</v>
      </c>
      <c r="G131" s="214"/>
      <c r="H131" s="217">
        <v>125.375</v>
      </c>
      <c r="I131" s="218"/>
      <c r="J131" s="214"/>
      <c r="K131" s="214"/>
      <c r="L131" s="219"/>
      <c r="M131" s="220"/>
      <c r="N131" s="221"/>
      <c r="O131" s="221"/>
      <c r="P131" s="221"/>
      <c r="Q131" s="221"/>
      <c r="R131" s="221"/>
      <c r="S131" s="221"/>
      <c r="T131" s="222"/>
      <c r="AT131" s="223" t="s">
        <v>141</v>
      </c>
      <c r="AU131" s="223" t="s">
        <v>85</v>
      </c>
      <c r="AV131" s="15" t="s">
        <v>133</v>
      </c>
      <c r="AW131" s="15" t="s">
        <v>35</v>
      </c>
      <c r="AX131" s="15" t="s">
        <v>83</v>
      </c>
      <c r="AY131" s="223" t="s">
        <v>126</v>
      </c>
    </row>
    <row r="132" spans="1:65" s="2" customFormat="1" ht="16.5" customHeight="1">
      <c r="A132" s="36"/>
      <c r="B132" s="37"/>
      <c r="C132" s="171" t="s">
        <v>157</v>
      </c>
      <c r="D132" s="171" t="s">
        <v>128</v>
      </c>
      <c r="E132" s="172" t="s">
        <v>165</v>
      </c>
      <c r="F132" s="173" t="s">
        <v>166</v>
      </c>
      <c r="G132" s="174" t="s">
        <v>131</v>
      </c>
      <c r="H132" s="175">
        <v>105.5</v>
      </c>
      <c r="I132" s="176"/>
      <c r="J132" s="177">
        <f>ROUND(I132*H132,2)</f>
        <v>0</v>
      </c>
      <c r="K132" s="173" t="s">
        <v>132</v>
      </c>
      <c r="L132" s="41"/>
      <c r="M132" s="178" t="s">
        <v>19</v>
      </c>
      <c r="N132" s="179" t="s">
        <v>46</v>
      </c>
      <c r="O132" s="66"/>
      <c r="P132" s="180">
        <f>O132*H132</f>
        <v>0</v>
      </c>
      <c r="Q132" s="180">
        <v>0</v>
      </c>
      <c r="R132" s="180">
        <f>Q132*H132</f>
        <v>0</v>
      </c>
      <c r="S132" s="180">
        <v>0.505</v>
      </c>
      <c r="T132" s="181">
        <f>S132*H132</f>
        <v>53.2775</v>
      </c>
      <c r="U132" s="36"/>
      <c r="V132" s="36"/>
      <c r="W132" s="36"/>
      <c r="X132" s="36"/>
      <c r="Y132" s="36"/>
      <c r="Z132" s="36"/>
      <c r="AA132" s="36"/>
      <c r="AB132" s="36"/>
      <c r="AC132" s="36"/>
      <c r="AD132" s="36"/>
      <c r="AE132" s="36"/>
      <c r="AR132" s="182" t="s">
        <v>133</v>
      </c>
      <c r="AT132" s="182" t="s">
        <v>128</v>
      </c>
      <c r="AU132" s="182" t="s">
        <v>85</v>
      </c>
      <c r="AY132" s="19" t="s">
        <v>126</v>
      </c>
      <c r="BE132" s="183">
        <f>IF(N132="základní",J132,0)</f>
        <v>0</v>
      </c>
      <c r="BF132" s="183">
        <f>IF(N132="snížená",J132,0)</f>
        <v>0</v>
      </c>
      <c r="BG132" s="183">
        <f>IF(N132="zákl. přenesená",J132,0)</f>
        <v>0</v>
      </c>
      <c r="BH132" s="183">
        <f>IF(N132="sníž. přenesená",J132,0)</f>
        <v>0</v>
      </c>
      <c r="BI132" s="183">
        <f>IF(N132="nulová",J132,0)</f>
        <v>0</v>
      </c>
      <c r="BJ132" s="19" t="s">
        <v>83</v>
      </c>
      <c r="BK132" s="183">
        <f>ROUND(I132*H132,2)</f>
        <v>0</v>
      </c>
      <c r="BL132" s="19" t="s">
        <v>133</v>
      </c>
      <c r="BM132" s="182" t="s">
        <v>167</v>
      </c>
    </row>
    <row r="133" spans="1:47" s="2" customFormat="1" ht="19.5">
      <c r="A133" s="36"/>
      <c r="B133" s="37"/>
      <c r="C133" s="38"/>
      <c r="D133" s="184" t="s">
        <v>135</v>
      </c>
      <c r="E133" s="38"/>
      <c r="F133" s="185" t="s">
        <v>168</v>
      </c>
      <c r="G133" s="38"/>
      <c r="H133" s="38"/>
      <c r="I133" s="186"/>
      <c r="J133" s="38"/>
      <c r="K133" s="38"/>
      <c r="L133" s="41"/>
      <c r="M133" s="187"/>
      <c r="N133" s="188"/>
      <c r="O133" s="66"/>
      <c r="P133" s="66"/>
      <c r="Q133" s="66"/>
      <c r="R133" s="66"/>
      <c r="S133" s="66"/>
      <c r="T133" s="67"/>
      <c r="U133" s="36"/>
      <c r="V133" s="36"/>
      <c r="W133" s="36"/>
      <c r="X133" s="36"/>
      <c r="Y133" s="36"/>
      <c r="Z133" s="36"/>
      <c r="AA133" s="36"/>
      <c r="AB133" s="36"/>
      <c r="AC133" s="36"/>
      <c r="AD133" s="36"/>
      <c r="AE133" s="36"/>
      <c r="AT133" s="19" t="s">
        <v>135</v>
      </c>
      <c r="AU133" s="19" t="s">
        <v>85</v>
      </c>
    </row>
    <row r="134" spans="1:47" s="2" customFormat="1" ht="12">
      <c r="A134" s="36"/>
      <c r="B134" s="37"/>
      <c r="C134" s="38"/>
      <c r="D134" s="189" t="s">
        <v>137</v>
      </c>
      <c r="E134" s="38"/>
      <c r="F134" s="190" t="s">
        <v>169</v>
      </c>
      <c r="G134" s="38"/>
      <c r="H134" s="38"/>
      <c r="I134" s="186"/>
      <c r="J134" s="38"/>
      <c r="K134" s="38"/>
      <c r="L134" s="41"/>
      <c r="M134" s="187"/>
      <c r="N134" s="188"/>
      <c r="O134" s="66"/>
      <c r="P134" s="66"/>
      <c r="Q134" s="66"/>
      <c r="R134" s="66"/>
      <c r="S134" s="66"/>
      <c r="T134" s="67"/>
      <c r="U134" s="36"/>
      <c r="V134" s="36"/>
      <c r="W134" s="36"/>
      <c r="X134" s="36"/>
      <c r="Y134" s="36"/>
      <c r="Z134" s="36"/>
      <c r="AA134" s="36"/>
      <c r="AB134" s="36"/>
      <c r="AC134" s="36"/>
      <c r="AD134" s="36"/>
      <c r="AE134" s="36"/>
      <c r="AT134" s="19" t="s">
        <v>137</v>
      </c>
      <c r="AU134" s="19" t="s">
        <v>85</v>
      </c>
    </row>
    <row r="135" spans="1:47" s="2" customFormat="1" ht="117">
      <c r="A135" s="36"/>
      <c r="B135" s="37"/>
      <c r="C135" s="38"/>
      <c r="D135" s="184" t="s">
        <v>139</v>
      </c>
      <c r="E135" s="38"/>
      <c r="F135" s="191" t="s">
        <v>170</v>
      </c>
      <c r="G135" s="38"/>
      <c r="H135" s="38"/>
      <c r="I135" s="186"/>
      <c r="J135" s="38"/>
      <c r="K135" s="38"/>
      <c r="L135" s="41"/>
      <c r="M135" s="187"/>
      <c r="N135" s="188"/>
      <c r="O135" s="66"/>
      <c r="P135" s="66"/>
      <c r="Q135" s="66"/>
      <c r="R135" s="66"/>
      <c r="S135" s="66"/>
      <c r="T135" s="67"/>
      <c r="U135" s="36"/>
      <c r="V135" s="36"/>
      <c r="W135" s="36"/>
      <c r="X135" s="36"/>
      <c r="Y135" s="36"/>
      <c r="Z135" s="36"/>
      <c r="AA135" s="36"/>
      <c r="AB135" s="36"/>
      <c r="AC135" s="36"/>
      <c r="AD135" s="36"/>
      <c r="AE135" s="36"/>
      <c r="AT135" s="19" t="s">
        <v>139</v>
      </c>
      <c r="AU135" s="19" t="s">
        <v>85</v>
      </c>
    </row>
    <row r="136" spans="2:51" s="13" customFormat="1" ht="12">
      <c r="B136" s="192"/>
      <c r="C136" s="193"/>
      <c r="D136" s="184" t="s">
        <v>141</v>
      </c>
      <c r="E136" s="194" t="s">
        <v>19</v>
      </c>
      <c r="F136" s="195" t="s">
        <v>171</v>
      </c>
      <c r="G136" s="193"/>
      <c r="H136" s="194" t="s">
        <v>19</v>
      </c>
      <c r="I136" s="196"/>
      <c r="J136" s="193"/>
      <c r="K136" s="193"/>
      <c r="L136" s="197"/>
      <c r="M136" s="198"/>
      <c r="N136" s="199"/>
      <c r="O136" s="199"/>
      <c r="P136" s="199"/>
      <c r="Q136" s="199"/>
      <c r="R136" s="199"/>
      <c r="S136" s="199"/>
      <c r="T136" s="200"/>
      <c r="AT136" s="201" t="s">
        <v>141</v>
      </c>
      <c r="AU136" s="201" t="s">
        <v>85</v>
      </c>
      <c r="AV136" s="13" t="s">
        <v>83</v>
      </c>
      <c r="AW136" s="13" t="s">
        <v>35</v>
      </c>
      <c r="AX136" s="13" t="s">
        <v>75</v>
      </c>
      <c r="AY136" s="201" t="s">
        <v>126</v>
      </c>
    </row>
    <row r="137" spans="2:51" s="14" customFormat="1" ht="12">
      <c r="B137" s="202"/>
      <c r="C137" s="203"/>
      <c r="D137" s="184" t="s">
        <v>141</v>
      </c>
      <c r="E137" s="204" t="s">
        <v>19</v>
      </c>
      <c r="F137" s="205" t="s">
        <v>172</v>
      </c>
      <c r="G137" s="203"/>
      <c r="H137" s="206">
        <v>105.5</v>
      </c>
      <c r="I137" s="207"/>
      <c r="J137" s="203"/>
      <c r="K137" s="203"/>
      <c r="L137" s="208"/>
      <c r="M137" s="209"/>
      <c r="N137" s="210"/>
      <c r="O137" s="210"/>
      <c r="P137" s="210"/>
      <c r="Q137" s="210"/>
      <c r="R137" s="210"/>
      <c r="S137" s="210"/>
      <c r="T137" s="211"/>
      <c r="AT137" s="212" t="s">
        <v>141</v>
      </c>
      <c r="AU137" s="212" t="s">
        <v>85</v>
      </c>
      <c r="AV137" s="14" t="s">
        <v>85</v>
      </c>
      <c r="AW137" s="14" t="s">
        <v>35</v>
      </c>
      <c r="AX137" s="14" t="s">
        <v>83</v>
      </c>
      <c r="AY137" s="212" t="s">
        <v>126</v>
      </c>
    </row>
    <row r="138" spans="1:65" s="2" customFormat="1" ht="16.5" customHeight="1">
      <c r="A138" s="36"/>
      <c r="B138" s="37"/>
      <c r="C138" s="171" t="s">
        <v>133</v>
      </c>
      <c r="D138" s="171" t="s">
        <v>128</v>
      </c>
      <c r="E138" s="172" t="s">
        <v>173</v>
      </c>
      <c r="F138" s="173" t="s">
        <v>174</v>
      </c>
      <c r="G138" s="174" t="s">
        <v>131</v>
      </c>
      <c r="H138" s="175">
        <v>105</v>
      </c>
      <c r="I138" s="176"/>
      <c r="J138" s="177">
        <f>ROUND(I138*H138,2)</f>
        <v>0</v>
      </c>
      <c r="K138" s="173" t="s">
        <v>132</v>
      </c>
      <c r="L138" s="41"/>
      <c r="M138" s="178" t="s">
        <v>19</v>
      </c>
      <c r="N138" s="179" t="s">
        <v>46</v>
      </c>
      <c r="O138" s="66"/>
      <c r="P138" s="180">
        <f>O138*H138</f>
        <v>0</v>
      </c>
      <c r="Q138" s="180">
        <v>0</v>
      </c>
      <c r="R138" s="180">
        <f>Q138*H138</f>
        <v>0</v>
      </c>
      <c r="S138" s="180">
        <v>0.17</v>
      </c>
      <c r="T138" s="181">
        <f>S138*H138</f>
        <v>17.85</v>
      </c>
      <c r="U138" s="36"/>
      <c r="V138" s="36"/>
      <c r="W138" s="36"/>
      <c r="X138" s="36"/>
      <c r="Y138" s="36"/>
      <c r="Z138" s="36"/>
      <c r="AA138" s="36"/>
      <c r="AB138" s="36"/>
      <c r="AC138" s="36"/>
      <c r="AD138" s="36"/>
      <c r="AE138" s="36"/>
      <c r="AR138" s="182" t="s">
        <v>133</v>
      </c>
      <c r="AT138" s="182" t="s">
        <v>128</v>
      </c>
      <c r="AU138" s="182" t="s">
        <v>85</v>
      </c>
      <c r="AY138" s="19" t="s">
        <v>126</v>
      </c>
      <c r="BE138" s="183">
        <f>IF(N138="základní",J138,0)</f>
        <v>0</v>
      </c>
      <c r="BF138" s="183">
        <f>IF(N138="snížená",J138,0)</f>
        <v>0</v>
      </c>
      <c r="BG138" s="183">
        <f>IF(N138="zákl. přenesená",J138,0)</f>
        <v>0</v>
      </c>
      <c r="BH138" s="183">
        <f>IF(N138="sníž. přenesená",J138,0)</f>
        <v>0</v>
      </c>
      <c r="BI138" s="183">
        <f>IF(N138="nulová",J138,0)</f>
        <v>0</v>
      </c>
      <c r="BJ138" s="19" t="s">
        <v>83</v>
      </c>
      <c r="BK138" s="183">
        <f>ROUND(I138*H138,2)</f>
        <v>0</v>
      </c>
      <c r="BL138" s="19" t="s">
        <v>133</v>
      </c>
      <c r="BM138" s="182" t="s">
        <v>175</v>
      </c>
    </row>
    <row r="139" spans="1:47" s="2" customFormat="1" ht="19.5">
      <c r="A139" s="36"/>
      <c r="B139" s="37"/>
      <c r="C139" s="38"/>
      <c r="D139" s="184" t="s">
        <v>135</v>
      </c>
      <c r="E139" s="38"/>
      <c r="F139" s="185" t="s">
        <v>176</v>
      </c>
      <c r="G139" s="38"/>
      <c r="H139" s="38"/>
      <c r="I139" s="186"/>
      <c r="J139" s="38"/>
      <c r="K139" s="38"/>
      <c r="L139" s="41"/>
      <c r="M139" s="187"/>
      <c r="N139" s="188"/>
      <c r="O139" s="66"/>
      <c r="P139" s="66"/>
      <c r="Q139" s="66"/>
      <c r="R139" s="66"/>
      <c r="S139" s="66"/>
      <c r="T139" s="67"/>
      <c r="U139" s="36"/>
      <c r="V139" s="36"/>
      <c r="W139" s="36"/>
      <c r="X139" s="36"/>
      <c r="Y139" s="36"/>
      <c r="Z139" s="36"/>
      <c r="AA139" s="36"/>
      <c r="AB139" s="36"/>
      <c r="AC139" s="36"/>
      <c r="AD139" s="36"/>
      <c r="AE139" s="36"/>
      <c r="AT139" s="19" t="s">
        <v>135</v>
      </c>
      <c r="AU139" s="19" t="s">
        <v>85</v>
      </c>
    </row>
    <row r="140" spans="1:47" s="2" customFormat="1" ht="12">
      <c r="A140" s="36"/>
      <c r="B140" s="37"/>
      <c r="C140" s="38"/>
      <c r="D140" s="189" t="s">
        <v>137</v>
      </c>
      <c r="E140" s="38"/>
      <c r="F140" s="190" t="s">
        <v>177</v>
      </c>
      <c r="G140" s="38"/>
      <c r="H140" s="38"/>
      <c r="I140" s="186"/>
      <c r="J140" s="38"/>
      <c r="K140" s="38"/>
      <c r="L140" s="41"/>
      <c r="M140" s="187"/>
      <c r="N140" s="188"/>
      <c r="O140" s="66"/>
      <c r="P140" s="66"/>
      <c r="Q140" s="66"/>
      <c r="R140" s="66"/>
      <c r="S140" s="66"/>
      <c r="T140" s="67"/>
      <c r="U140" s="36"/>
      <c r="V140" s="36"/>
      <c r="W140" s="36"/>
      <c r="X140" s="36"/>
      <c r="Y140" s="36"/>
      <c r="Z140" s="36"/>
      <c r="AA140" s="36"/>
      <c r="AB140" s="36"/>
      <c r="AC140" s="36"/>
      <c r="AD140" s="36"/>
      <c r="AE140" s="36"/>
      <c r="AT140" s="19" t="s">
        <v>137</v>
      </c>
      <c r="AU140" s="19" t="s">
        <v>85</v>
      </c>
    </row>
    <row r="141" spans="1:47" s="2" customFormat="1" ht="175.5">
      <c r="A141" s="36"/>
      <c r="B141" s="37"/>
      <c r="C141" s="38"/>
      <c r="D141" s="184" t="s">
        <v>139</v>
      </c>
      <c r="E141" s="38"/>
      <c r="F141" s="191" t="s">
        <v>178</v>
      </c>
      <c r="G141" s="38"/>
      <c r="H141" s="38"/>
      <c r="I141" s="186"/>
      <c r="J141" s="38"/>
      <c r="K141" s="38"/>
      <c r="L141" s="41"/>
      <c r="M141" s="187"/>
      <c r="N141" s="188"/>
      <c r="O141" s="66"/>
      <c r="P141" s="66"/>
      <c r="Q141" s="66"/>
      <c r="R141" s="66"/>
      <c r="S141" s="66"/>
      <c r="T141" s="67"/>
      <c r="U141" s="36"/>
      <c r="V141" s="36"/>
      <c r="W141" s="36"/>
      <c r="X141" s="36"/>
      <c r="Y141" s="36"/>
      <c r="Z141" s="36"/>
      <c r="AA141" s="36"/>
      <c r="AB141" s="36"/>
      <c r="AC141" s="36"/>
      <c r="AD141" s="36"/>
      <c r="AE141" s="36"/>
      <c r="AT141" s="19" t="s">
        <v>139</v>
      </c>
      <c r="AU141" s="19" t="s">
        <v>85</v>
      </c>
    </row>
    <row r="142" spans="2:51" s="13" customFormat="1" ht="12">
      <c r="B142" s="192"/>
      <c r="C142" s="193"/>
      <c r="D142" s="184" t="s">
        <v>141</v>
      </c>
      <c r="E142" s="194" t="s">
        <v>19</v>
      </c>
      <c r="F142" s="195" t="s">
        <v>179</v>
      </c>
      <c r="G142" s="193"/>
      <c r="H142" s="194" t="s">
        <v>19</v>
      </c>
      <c r="I142" s="196"/>
      <c r="J142" s="193"/>
      <c r="K142" s="193"/>
      <c r="L142" s="197"/>
      <c r="M142" s="198"/>
      <c r="N142" s="199"/>
      <c r="O142" s="199"/>
      <c r="P142" s="199"/>
      <c r="Q142" s="199"/>
      <c r="R142" s="199"/>
      <c r="S142" s="199"/>
      <c r="T142" s="200"/>
      <c r="AT142" s="201" t="s">
        <v>141</v>
      </c>
      <c r="AU142" s="201" t="s">
        <v>85</v>
      </c>
      <c r="AV142" s="13" t="s">
        <v>83</v>
      </c>
      <c r="AW142" s="13" t="s">
        <v>35</v>
      </c>
      <c r="AX142" s="13" t="s">
        <v>75</v>
      </c>
      <c r="AY142" s="201" t="s">
        <v>126</v>
      </c>
    </row>
    <row r="143" spans="2:51" s="14" customFormat="1" ht="12">
      <c r="B143" s="202"/>
      <c r="C143" s="203"/>
      <c r="D143" s="184" t="s">
        <v>141</v>
      </c>
      <c r="E143" s="204" t="s">
        <v>19</v>
      </c>
      <c r="F143" s="205" t="s">
        <v>180</v>
      </c>
      <c r="G143" s="203"/>
      <c r="H143" s="206">
        <v>105</v>
      </c>
      <c r="I143" s="207"/>
      <c r="J143" s="203"/>
      <c r="K143" s="203"/>
      <c r="L143" s="208"/>
      <c r="M143" s="209"/>
      <c r="N143" s="210"/>
      <c r="O143" s="210"/>
      <c r="P143" s="210"/>
      <c r="Q143" s="210"/>
      <c r="R143" s="210"/>
      <c r="S143" s="210"/>
      <c r="T143" s="211"/>
      <c r="AT143" s="212" t="s">
        <v>141</v>
      </c>
      <c r="AU143" s="212" t="s">
        <v>85</v>
      </c>
      <c r="AV143" s="14" t="s">
        <v>85</v>
      </c>
      <c r="AW143" s="14" t="s">
        <v>35</v>
      </c>
      <c r="AX143" s="14" t="s">
        <v>83</v>
      </c>
      <c r="AY143" s="212" t="s">
        <v>126</v>
      </c>
    </row>
    <row r="144" spans="1:65" s="2" customFormat="1" ht="16.5" customHeight="1">
      <c r="A144" s="36"/>
      <c r="B144" s="37"/>
      <c r="C144" s="171" t="s">
        <v>181</v>
      </c>
      <c r="D144" s="171" t="s">
        <v>128</v>
      </c>
      <c r="E144" s="172" t="s">
        <v>182</v>
      </c>
      <c r="F144" s="173" t="s">
        <v>183</v>
      </c>
      <c r="G144" s="174" t="s">
        <v>131</v>
      </c>
      <c r="H144" s="175">
        <v>82.875</v>
      </c>
      <c r="I144" s="176"/>
      <c r="J144" s="177">
        <f>ROUND(I144*H144,2)</f>
        <v>0</v>
      </c>
      <c r="K144" s="173" t="s">
        <v>132</v>
      </c>
      <c r="L144" s="41"/>
      <c r="M144" s="178" t="s">
        <v>19</v>
      </c>
      <c r="N144" s="179" t="s">
        <v>46</v>
      </c>
      <c r="O144" s="66"/>
      <c r="P144" s="180">
        <f>O144*H144</f>
        <v>0</v>
      </c>
      <c r="Q144" s="180">
        <v>0</v>
      </c>
      <c r="R144" s="180">
        <f>Q144*H144</f>
        <v>0</v>
      </c>
      <c r="S144" s="180">
        <v>0.29</v>
      </c>
      <c r="T144" s="181">
        <f>S144*H144</f>
        <v>24.033749999999998</v>
      </c>
      <c r="U144" s="36"/>
      <c r="V144" s="36"/>
      <c r="W144" s="36"/>
      <c r="X144" s="36"/>
      <c r="Y144" s="36"/>
      <c r="Z144" s="36"/>
      <c r="AA144" s="36"/>
      <c r="AB144" s="36"/>
      <c r="AC144" s="36"/>
      <c r="AD144" s="36"/>
      <c r="AE144" s="36"/>
      <c r="AR144" s="182" t="s">
        <v>133</v>
      </c>
      <c r="AT144" s="182" t="s">
        <v>128</v>
      </c>
      <c r="AU144" s="182" t="s">
        <v>85</v>
      </c>
      <c r="AY144" s="19" t="s">
        <v>126</v>
      </c>
      <c r="BE144" s="183">
        <f>IF(N144="základní",J144,0)</f>
        <v>0</v>
      </c>
      <c r="BF144" s="183">
        <f>IF(N144="snížená",J144,0)</f>
        <v>0</v>
      </c>
      <c r="BG144" s="183">
        <f>IF(N144="zákl. přenesená",J144,0)</f>
        <v>0</v>
      </c>
      <c r="BH144" s="183">
        <f>IF(N144="sníž. přenesená",J144,0)</f>
        <v>0</v>
      </c>
      <c r="BI144" s="183">
        <f>IF(N144="nulová",J144,0)</f>
        <v>0</v>
      </c>
      <c r="BJ144" s="19" t="s">
        <v>83</v>
      </c>
      <c r="BK144" s="183">
        <f>ROUND(I144*H144,2)</f>
        <v>0</v>
      </c>
      <c r="BL144" s="19" t="s">
        <v>133</v>
      </c>
      <c r="BM144" s="182" t="s">
        <v>184</v>
      </c>
    </row>
    <row r="145" spans="1:47" s="2" customFormat="1" ht="19.5">
      <c r="A145" s="36"/>
      <c r="B145" s="37"/>
      <c r="C145" s="38"/>
      <c r="D145" s="184" t="s">
        <v>135</v>
      </c>
      <c r="E145" s="38"/>
      <c r="F145" s="185" t="s">
        <v>185</v>
      </c>
      <c r="G145" s="38"/>
      <c r="H145" s="38"/>
      <c r="I145" s="186"/>
      <c r="J145" s="38"/>
      <c r="K145" s="38"/>
      <c r="L145" s="41"/>
      <c r="M145" s="187"/>
      <c r="N145" s="188"/>
      <c r="O145" s="66"/>
      <c r="P145" s="66"/>
      <c r="Q145" s="66"/>
      <c r="R145" s="66"/>
      <c r="S145" s="66"/>
      <c r="T145" s="67"/>
      <c r="U145" s="36"/>
      <c r="V145" s="36"/>
      <c r="W145" s="36"/>
      <c r="X145" s="36"/>
      <c r="Y145" s="36"/>
      <c r="Z145" s="36"/>
      <c r="AA145" s="36"/>
      <c r="AB145" s="36"/>
      <c r="AC145" s="36"/>
      <c r="AD145" s="36"/>
      <c r="AE145" s="36"/>
      <c r="AT145" s="19" t="s">
        <v>135</v>
      </c>
      <c r="AU145" s="19" t="s">
        <v>85</v>
      </c>
    </row>
    <row r="146" spans="1:47" s="2" customFormat="1" ht="12">
      <c r="A146" s="36"/>
      <c r="B146" s="37"/>
      <c r="C146" s="38"/>
      <c r="D146" s="189" t="s">
        <v>137</v>
      </c>
      <c r="E146" s="38"/>
      <c r="F146" s="190" t="s">
        <v>186</v>
      </c>
      <c r="G146" s="38"/>
      <c r="H146" s="38"/>
      <c r="I146" s="186"/>
      <c r="J146" s="38"/>
      <c r="K146" s="38"/>
      <c r="L146" s="41"/>
      <c r="M146" s="187"/>
      <c r="N146" s="188"/>
      <c r="O146" s="66"/>
      <c r="P146" s="66"/>
      <c r="Q146" s="66"/>
      <c r="R146" s="66"/>
      <c r="S146" s="66"/>
      <c r="T146" s="67"/>
      <c r="U146" s="36"/>
      <c r="V146" s="36"/>
      <c r="W146" s="36"/>
      <c r="X146" s="36"/>
      <c r="Y146" s="36"/>
      <c r="Z146" s="36"/>
      <c r="AA146" s="36"/>
      <c r="AB146" s="36"/>
      <c r="AC146" s="36"/>
      <c r="AD146" s="36"/>
      <c r="AE146" s="36"/>
      <c r="AT146" s="19" t="s">
        <v>137</v>
      </c>
      <c r="AU146" s="19" t="s">
        <v>85</v>
      </c>
    </row>
    <row r="147" spans="1:47" s="2" customFormat="1" ht="175.5">
      <c r="A147" s="36"/>
      <c r="B147" s="37"/>
      <c r="C147" s="38"/>
      <c r="D147" s="184" t="s">
        <v>139</v>
      </c>
      <c r="E147" s="38"/>
      <c r="F147" s="191" t="s">
        <v>178</v>
      </c>
      <c r="G147" s="38"/>
      <c r="H147" s="38"/>
      <c r="I147" s="186"/>
      <c r="J147" s="38"/>
      <c r="K147" s="38"/>
      <c r="L147" s="41"/>
      <c r="M147" s="187"/>
      <c r="N147" s="188"/>
      <c r="O147" s="66"/>
      <c r="P147" s="66"/>
      <c r="Q147" s="66"/>
      <c r="R147" s="66"/>
      <c r="S147" s="66"/>
      <c r="T147" s="67"/>
      <c r="U147" s="36"/>
      <c r="V147" s="36"/>
      <c r="W147" s="36"/>
      <c r="X147" s="36"/>
      <c r="Y147" s="36"/>
      <c r="Z147" s="36"/>
      <c r="AA147" s="36"/>
      <c r="AB147" s="36"/>
      <c r="AC147" s="36"/>
      <c r="AD147" s="36"/>
      <c r="AE147" s="36"/>
      <c r="AT147" s="19" t="s">
        <v>139</v>
      </c>
      <c r="AU147" s="19" t="s">
        <v>85</v>
      </c>
    </row>
    <row r="148" spans="2:51" s="13" customFormat="1" ht="12">
      <c r="B148" s="192"/>
      <c r="C148" s="193"/>
      <c r="D148" s="184" t="s">
        <v>141</v>
      </c>
      <c r="E148" s="194" t="s">
        <v>19</v>
      </c>
      <c r="F148" s="195" t="s">
        <v>158</v>
      </c>
      <c r="G148" s="193"/>
      <c r="H148" s="194" t="s">
        <v>19</v>
      </c>
      <c r="I148" s="196"/>
      <c r="J148" s="193"/>
      <c r="K148" s="193"/>
      <c r="L148" s="197"/>
      <c r="M148" s="198"/>
      <c r="N148" s="199"/>
      <c r="O148" s="199"/>
      <c r="P148" s="199"/>
      <c r="Q148" s="199"/>
      <c r="R148" s="199"/>
      <c r="S148" s="199"/>
      <c r="T148" s="200"/>
      <c r="AT148" s="201" t="s">
        <v>141</v>
      </c>
      <c r="AU148" s="201" t="s">
        <v>85</v>
      </c>
      <c r="AV148" s="13" t="s">
        <v>83</v>
      </c>
      <c r="AW148" s="13" t="s">
        <v>35</v>
      </c>
      <c r="AX148" s="13" t="s">
        <v>75</v>
      </c>
      <c r="AY148" s="201" t="s">
        <v>126</v>
      </c>
    </row>
    <row r="149" spans="2:51" s="14" customFormat="1" ht="12">
      <c r="B149" s="202"/>
      <c r="C149" s="203"/>
      <c r="D149" s="184" t="s">
        <v>141</v>
      </c>
      <c r="E149" s="204" t="s">
        <v>19</v>
      </c>
      <c r="F149" s="205" t="s">
        <v>159</v>
      </c>
      <c r="G149" s="203"/>
      <c r="H149" s="206">
        <v>49.875</v>
      </c>
      <c r="I149" s="207"/>
      <c r="J149" s="203"/>
      <c r="K149" s="203"/>
      <c r="L149" s="208"/>
      <c r="M149" s="209"/>
      <c r="N149" s="210"/>
      <c r="O149" s="210"/>
      <c r="P149" s="210"/>
      <c r="Q149" s="210"/>
      <c r="R149" s="210"/>
      <c r="S149" s="210"/>
      <c r="T149" s="211"/>
      <c r="AT149" s="212" t="s">
        <v>141</v>
      </c>
      <c r="AU149" s="212" t="s">
        <v>85</v>
      </c>
      <c r="AV149" s="14" t="s">
        <v>85</v>
      </c>
      <c r="AW149" s="14" t="s">
        <v>35</v>
      </c>
      <c r="AX149" s="14" t="s">
        <v>75</v>
      </c>
      <c r="AY149" s="212" t="s">
        <v>126</v>
      </c>
    </row>
    <row r="150" spans="2:51" s="14" customFormat="1" ht="12">
      <c r="B150" s="202"/>
      <c r="C150" s="203"/>
      <c r="D150" s="184" t="s">
        <v>141</v>
      </c>
      <c r="E150" s="204" t="s">
        <v>19</v>
      </c>
      <c r="F150" s="205" t="s">
        <v>160</v>
      </c>
      <c r="G150" s="203"/>
      <c r="H150" s="206">
        <v>33</v>
      </c>
      <c r="I150" s="207"/>
      <c r="J150" s="203"/>
      <c r="K150" s="203"/>
      <c r="L150" s="208"/>
      <c r="M150" s="209"/>
      <c r="N150" s="210"/>
      <c r="O150" s="210"/>
      <c r="P150" s="210"/>
      <c r="Q150" s="210"/>
      <c r="R150" s="210"/>
      <c r="S150" s="210"/>
      <c r="T150" s="211"/>
      <c r="AT150" s="212" t="s">
        <v>141</v>
      </c>
      <c r="AU150" s="212" t="s">
        <v>85</v>
      </c>
      <c r="AV150" s="14" t="s">
        <v>85</v>
      </c>
      <c r="AW150" s="14" t="s">
        <v>35</v>
      </c>
      <c r="AX150" s="14" t="s">
        <v>75</v>
      </c>
      <c r="AY150" s="212" t="s">
        <v>126</v>
      </c>
    </row>
    <row r="151" spans="2:51" s="15" customFormat="1" ht="12">
      <c r="B151" s="213"/>
      <c r="C151" s="214"/>
      <c r="D151" s="184" t="s">
        <v>141</v>
      </c>
      <c r="E151" s="215" t="s">
        <v>19</v>
      </c>
      <c r="F151" s="216" t="s">
        <v>146</v>
      </c>
      <c r="G151" s="214"/>
      <c r="H151" s="217">
        <v>82.875</v>
      </c>
      <c r="I151" s="218"/>
      <c r="J151" s="214"/>
      <c r="K151" s="214"/>
      <c r="L151" s="219"/>
      <c r="M151" s="220"/>
      <c r="N151" s="221"/>
      <c r="O151" s="221"/>
      <c r="P151" s="221"/>
      <c r="Q151" s="221"/>
      <c r="R151" s="221"/>
      <c r="S151" s="221"/>
      <c r="T151" s="222"/>
      <c r="AT151" s="223" t="s">
        <v>141</v>
      </c>
      <c r="AU151" s="223" t="s">
        <v>85</v>
      </c>
      <c r="AV151" s="15" t="s">
        <v>133</v>
      </c>
      <c r="AW151" s="15" t="s">
        <v>35</v>
      </c>
      <c r="AX151" s="15" t="s">
        <v>83</v>
      </c>
      <c r="AY151" s="223" t="s">
        <v>126</v>
      </c>
    </row>
    <row r="152" spans="1:65" s="2" customFormat="1" ht="16.5" customHeight="1">
      <c r="A152" s="36"/>
      <c r="B152" s="37"/>
      <c r="C152" s="171" t="s">
        <v>164</v>
      </c>
      <c r="D152" s="171" t="s">
        <v>128</v>
      </c>
      <c r="E152" s="172" t="s">
        <v>187</v>
      </c>
      <c r="F152" s="173" t="s">
        <v>188</v>
      </c>
      <c r="G152" s="174" t="s">
        <v>131</v>
      </c>
      <c r="H152" s="175">
        <v>207</v>
      </c>
      <c r="I152" s="176"/>
      <c r="J152" s="177">
        <f>ROUND(I152*H152,2)</f>
        <v>0</v>
      </c>
      <c r="K152" s="173" t="s">
        <v>132</v>
      </c>
      <c r="L152" s="41"/>
      <c r="M152" s="178" t="s">
        <v>19</v>
      </c>
      <c r="N152" s="179" t="s">
        <v>46</v>
      </c>
      <c r="O152" s="66"/>
      <c r="P152" s="180">
        <f>O152*H152</f>
        <v>0</v>
      </c>
      <c r="Q152" s="180">
        <v>0</v>
      </c>
      <c r="R152" s="180">
        <f>Q152*H152</f>
        <v>0</v>
      </c>
      <c r="S152" s="180">
        <v>0.44</v>
      </c>
      <c r="T152" s="181">
        <f>S152*H152</f>
        <v>91.08</v>
      </c>
      <c r="U152" s="36"/>
      <c r="V152" s="36"/>
      <c r="W152" s="36"/>
      <c r="X152" s="36"/>
      <c r="Y152" s="36"/>
      <c r="Z152" s="36"/>
      <c r="AA152" s="36"/>
      <c r="AB152" s="36"/>
      <c r="AC152" s="36"/>
      <c r="AD152" s="36"/>
      <c r="AE152" s="36"/>
      <c r="AR152" s="182" t="s">
        <v>133</v>
      </c>
      <c r="AT152" s="182" t="s">
        <v>128</v>
      </c>
      <c r="AU152" s="182" t="s">
        <v>85</v>
      </c>
      <c r="AY152" s="19" t="s">
        <v>126</v>
      </c>
      <c r="BE152" s="183">
        <f>IF(N152="základní",J152,0)</f>
        <v>0</v>
      </c>
      <c r="BF152" s="183">
        <f>IF(N152="snížená",J152,0)</f>
        <v>0</v>
      </c>
      <c r="BG152" s="183">
        <f>IF(N152="zákl. přenesená",J152,0)</f>
        <v>0</v>
      </c>
      <c r="BH152" s="183">
        <f>IF(N152="sníž. přenesená",J152,0)</f>
        <v>0</v>
      </c>
      <c r="BI152" s="183">
        <f>IF(N152="nulová",J152,0)</f>
        <v>0</v>
      </c>
      <c r="BJ152" s="19" t="s">
        <v>83</v>
      </c>
      <c r="BK152" s="183">
        <f>ROUND(I152*H152,2)</f>
        <v>0</v>
      </c>
      <c r="BL152" s="19" t="s">
        <v>133</v>
      </c>
      <c r="BM152" s="182" t="s">
        <v>189</v>
      </c>
    </row>
    <row r="153" spans="1:47" s="2" customFormat="1" ht="19.5">
      <c r="A153" s="36"/>
      <c r="B153" s="37"/>
      <c r="C153" s="38"/>
      <c r="D153" s="184" t="s">
        <v>135</v>
      </c>
      <c r="E153" s="38"/>
      <c r="F153" s="185" t="s">
        <v>190</v>
      </c>
      <c r="G153" s="38"/>
      <c r="H153" s="38"/>
      <c r="I153" s="186"/>
      <c r="J153" s="38"/>
      <c r="K153" s="38"/>
      <c r="L153" s="41"/>
      <c r="M153" s="187"/>
      <c r="N153" s="188"/>
      <c r="O153" s="66"/>
      <c r="P153" s="66"/>
      <c r="Q153" s="66"/>
      <c r="R153" s="66"/>
      <c r="S153" s="66"/>
      <c r="T153" s="67"/>
      <c r="U153" s="36"/>
      <c r="V153" s="36"/>
      <c r="W153" s="36"/>
      <c r="X153" s="36"/>
      <c r="Y153" s="36"/>
      <c r="Z153" s="36"/>
      <c r="AA153" s="36"/>
      <c r="AB153" s="36"/>
      <c r="AC153" s="36"/>
      <c r="AD153" s="36"/>
      <c r="AE153" s="36"/>
      <c r="AT153" s="19" t="s">
        <v>135</v>
      </c>
      <c r="AU153" s="19" t="s">
        <v>85</v>
      </c>
    </row>
    <row r="154" spans="1:47" s="2" customFormat="1" ht="12">
      <c r="A154" s="36"/>
      <c r="B154" s="37"/>
      <c r="C154" s="38"/>
      <c r="D154" s="189" t="s">
        <v>137</v>
      </c>
      <c r="E154" s="38"/>
      <c r="F154" s="190" t="s">
        <v>191</v>
      </c>
      <c r="G154" s="38"/>
      <c r="H154" s="38"/>
      <c r="I154" s="186"/>
      <c r="J154" s="38"/>
      <c r="K154" s="38"/>
      <c r="L154" s="41"/>
      <c r="M154" s="187"/>
      <c r="N154" s="188"/>
      <c r="O154" s="66"/>
      <c r="P154" s="66"/>
      <c r="Q154" s="66"/>
      <c r="R154" s="66"/>
      <c r="S154" s="66"/>
      <c r="T154" s="67"/>
      <c r="U154" s="36"/>
      <c r="V154" s="36"/>
      <c r="W154" s="36"/>
      <c r="X154" s="36"/>
      <c r="Y154" s="36"/>
      <c r="Z154" s="36"/>
      <c r="AA154" s="36"/>
      <c r="AB154" s="36"/>
      <c r="AC154" s="36"/>
      <c r="AD154" s="36"/>
      <c r="AE154" s="36"/>
      <c r="AT154" s="19" t="s">
        <v>137</v>
      </c>
      <c r="AU154" s="19" t="s">
        <v>85</v>
      </c>
    </row>
    <row r="155" spans="1:47" s="2" customFormat="1" ht="175.5">
      <c r="A155" s="36"/>
      <c r="B155" s="37"/>
      <c r="C155" s="38"/>
      <c r="D155" s="184" t="s">
        <v>139</v>
      </c>
      <c r="E155" s="38"/>
      <c r="F155" s="191" t="s">
        <v>178</v>
      </c>
      <c r="G155" s="38"/>
      <c r="H155" s="38"/>
      <c r="I155" s="186"/>
      <c r="J155" s="38"/>
      <c r="K155" s="38"/>
      <c r="L155" s="41"/>
      <c r="M155" s="187"/>
      <c r="N155" s="188"/>
      <c r="O155" s="66"/>
      <c r="P155" s="66"/>
      <c r="Q155" s="66"/>
      <c r="R155" s="66"/>
      <c r="S155" s="66"/>
      <c r="T155" s="67"/>
      <c r="U155" s="36"/>
      <c r="V155" s="36"/>
      <c r="W155" s="36"/>
      <c r="X155" s="36"/>
      <c r="Y155" s="36"/>
      <c r="Z155" s="36"/>
      <c r="AA155" s="36"/>
      <c r="AB155" s="36"/>
      <c r="AC155" s="36"/>
      <c r="AD155" s="36"/>
      <c r="AE155" s="36"/>
      <c r="AT155" s="19" t="s">
        <v>139</v>
      </c>
      <c r="AU155" s="19" t="s">
        <v>85</v>
      </c>
    </row>
    <row r="156" spans="2:51" s="13" customFormat="1" ht="12">
      <c r="B156" s="192"/>
      <c r="C156" s="193"/>
      <c r="D156" s="184" t="s">
        <v>141</v>
      </c>
      <c r="E156" s="194" t="s">
        <v>19</v>
      </c>
      <c r="F156" s="195" t="s">
        <v>192</v>
      </c>
      <c r="G156" s="193"/>
      <c r="H156" s="194" t="s">
        <v>19</v>
      </c>
      <c r="I156" s="196"/>
      <c r="J156" s="193"/>
      <c r="K156" s="193"/>
      <c r="L156" s="197"/>
      <c r="M156" s="198"/>
      <c r="N156" s="199"/>
      <c r="O156" s="199"/>
      <c r="P156" s="199"/>
      <c r="Q156" s="199"/>
      <c r="R156" s="199"/>
      <c r="S156" s="199"/>
      <c r="T156" s="200"/>
      <c r="AT156" s="201" t="s">
        <v>141</v>
      </c>
      <c r="AU156" s="201" t="s">
        <v>85</v>
      </c>
      <c r="AV156" s="13" t="s">
        <v>83</v>
      </c>
      <c r="AW156" s="13" t="s">
        <v>35</v>
      </c>
      <c r="AX156" s="13" t="s">
        <v>75</v>
      </c>
      <c r="AY156" s="201" t="s">
        <v>126</v>
      </c>
    </row>
    <row r="157" spans="2:51" s="14" customFormat="1" ht="12">
      <c r="B157" s="202"/>
      <c r="C157" s="203"/>
      <c r="D157" s="184" t="s">
        <v>141</v>
      </c>
      <c r="E157" s="204" t="s">
        <v>19</v>
      </c>
      <c r="F157" s="205" t="s">
        <v>193</v>
      </c>
      <c r="G157" s="203"/>
      <c r="H157" s="206">
        <v>207</v>
      </c>
      <c r="I157" s="207"/>
      <c r="J157" s="203"/>
      <c r="K157" s="203"/>
      <c r="L157" s="208"/>
      <c r="M157" s="209"/>
      <c r="N157" s="210"/>
      <c r="O157" s="210"/>
      <c r="P157" s="210"/>
      <c r="Q157" s="210"/>
      <c r="R157" s="210"/>
      <c r="S157" s="210"/>
      <c r="T157" s="211"/>
      <c r="AT157" s="212" t="s">
        <v>141</v>
      </c>
      <c r="AU157" s="212" t="s">
        <v>85</v>
      </c>
      <c r="AV157" s="14" t="s">
        <v>85</v>
      </c>
      <c r="AW157" s="14" t="s">
        <v>35</v>
      </c>
      <c r="AX157" s="14" t="s">
        <v>83</v>
      </c>
      <c r="AY157" s="212" t="s">
        <v>126</v>
      </c>
    </row>
    <row r="158" spans="1:65" s="2" customFormat="1" ht="16.5" customHeight="1">
      <c r="A158" s="36"/>
      <c r="B158" s="37"/>
      <c r="C158" s="171" t="s">
        <v>194</v>
      </c>
      <c r="D158" s="171" t="s">
        <v>128</v>
      </c>
      <c r="E158" s="172" t="s">
        <v>195</v>
      </c>
      <c r="F158" s="173" t="s">
        <v>196</v>
      </c>
      <c r="G158" s="174" t="s">
        <v>131</v>
      </c>
      <c r="H158" s="175">
        <v>105</v>
      </c>
      <c r="I158" s="176"/>
      <c r="J158" s="177">
        <f>ROUND(I158*H158,2)</f>
        <v>0</v>
      </c>
      <c r="K158" s="173" t="s">
        <v>132</v>
      </c>
      <c r="L158" s="41"/>
      <c r="M158" s="178" t="s">
        <v>19</v>
      </c>
      <c r="N158" s="179" t="s">
        <v>46</v>
      </c>
      <c r="O158" s="66"/>
      <c r="P158" s="180">
        <f>O158*H158</f>
        <v>0</v>
      </c>
      <c r="Q158" s="180">
        <v>0</v>
      </c>
      <c r="R158" s="180">
        <f>Q158*H158</f>
        <v>0</v>
      </c>
      <c r="S158" s="180">
        <v>0.24</v>
      </c>
      <c r="T158" s="181">
        <f>S158*H158</f>
        <v>25.2</v>
      </c>
      <c r="U158" s="36"/>
      <c r="V158" s="36"/>
      <c r="W158" s="36"/>
      <c r="X158" s="36"/>
      <c r="Y158" s="36"/>
      <c r="Z158" s="36"/>
      <c r="AA158" s="36"/>
      <c r="AB158" s="36"/>
      <c r="AC158" s="36"/>
      <c r="AD158" s="36"/>
      <c r="AE158" s="36"/>
      <c r="AR158" s="182" t="s">
        <v>133</v>
      </c>
      <c r="AT158" s="182" t="s">
        <v>128</v>
      </c>
      <c r="AU158" s="182" t="s">
        <v>85</v>
      </c>
      <c r="AY158" s="19" t="s">
        <v>126</v>
      </c>
      <c r="BE158" s="183">
        <f>IF(N158="základní",J158,0)</f>
        <v>0</v>
      </c>
      <c r="BF158" s="183">
        <f>IF(N158="snížená",J158,0)</f>
        <v>0</v>
      </c>
      <c r="BG158" s="183">
        <f>IF(N158="zákl. přenesená",J158,0)</f>
        <v>0</v>
      </c>
      <c r="BH158" s="183">
        <f>IF(N158="sníž. přenesená",J158,0)</f>
        <v>0</v>
      </c>
      <c r="BI158" s="183">
        <f>IF(N158="nulová",J158,0)</f>
        <v>0</v>
      </c>
      <c r="BJ158" s="19" t="s">
        <v>83</v>
      </c>
      <c r="BK158" s="183">
        <f>ROUND(I158*H158,2)</f>
        <v>0</v>
      </c>
      <c r="BL158" s="19" t="s">
        <v>133</v>
      </c>
      <c r="BM158" s="182" t="s">
        <v>197</v>
      </c>
    </row>
    <row r="159" spans="1:47" s="2" customFormat="1" ht="19.5">
      <c r="A159" s="36"/>
      <c r="B159" s="37"/>
      <c r="C159" s="38"/>
      <c r="D159" s="184" t="s">
        <v>135</v>
      </c>
      <c r="E159" s="38"/>
      <c r="F159" s="185" t="s">
        <v>198</v>
      </c>
      <c r="G159" s="38"/>
      <c r="H159" s="38"/>
      <c r="I159" s="186"/>
      <c r="J159" s="38"/>
      <c r="K159" s="38"/>
      <c r="L159" s="41"/>
      <c r="M159" s="187"/>
      <c r="N159" s="188"/>
      <c r="O159" s="66"/>
      <c r="P159" s="66"/>
      <c r="Q159" s="66"/>
      <c r="R159" s="66"/>
      <c r="S159" s="66"/>
      <c r="T159" s="67"/>
      <c r="U159" s="36"/>
      <c r="V159" s="36"/>
      <c r="W159" s="36"/>
      <c r="X159" s="36"/>
      <c r="Y159" s="36"/>
      <c r="Z159" s="36"/>
      <c r="AA159" s="36"/>
      <c r="AB159" s="36"/>
      <c r="AC159" s="36"/>
      <c r="AD159" s="36"/>
      <c r="AE159" s="36"/>
      <c r="AT159" s="19" t="s">
        <v>135</v>
      </c>
      <c r="AU159" s="19" t="s">
        <v>85</v>
      </c>
    </row>
    <row r="160" spans="1:47" s="2" customFormat="1" ht="12">
      <c r="A160" s="36"/>
      <c r="B160" s="37"/>
      <c r="C160" s="38"/>
      <c r="D160" s="189" t="s">
        <v>137</v>
      </c>
      <c r="E160" s="38"/>
      <c r="F160" s="190" t="s">
        <v>199</v>
      </c>
      <c r="G160" s="38"/>
      <c r="H160" s="38"/>
      <c r="I160" s="186"/>
      <c r="J160" s="38"/>
      <c r="K160" s="38"/>
      <c r="L160" s="41"/>
      <c r="M160" s="187"/>
      <c r="N160" s="188"/>
      <c r="O160" s="66"/>
      <c r="P160" s="66"/>
      <c r="Q160" s="66"/>
      <c r="R160" s="66"/>
      <c r="S160" s="66"/>
      <c r="T160" s="67"/>
      <c r="U160" s="36"/>
      <c r="V160" s="36"/>
      <c r="W160" s="36"/>
      <c r="X160" s="36"/>
      <c r="Y160" s="36"/>
      <c r="Z160" s="36"/>
      <c r="AA160" s="36"/>
      <c r="AB160" s="36"/>
      <c r="AC160" s="36"/>
      <c r="AD160" s="36"/>
      <c r="AE160" s="36"/>
      <c r="AT160" s="19" t="s">
        <v>137</v>
      </c>
      <c r="AU160" s="19" t="s">
        <v>85</v>
      </c>
    </row>
    <row r="161" spans="1:47" s="2" customFormat="1" ht="175.5">
      <c r="A161" s="36"/>
      <c r="B161" s="37"/>
      <c r="C161" s="38"/>
      <c r="D161" s="184" t="s">
        <v>139</v>
      </c>
      <c r="E161" s="38"/>
      <c r="F161" s="191" t="s">
        <v>178</v>
      </c>
      <c r="G161" s="38"/>
      <c r="H161" s="38"/>
      <c r="I161" s="186"/>
      <c r="J161" s="38"/>
      <c r="K161" s="38"/>
      <c r="L161" s="41"/>
      <c r="M161" s="187"/>
      <c r="N161" s="188"/>
      <c r="O161" s="66"/>
      <c r="P161" s="66"/>
      <c r="Q161" s="66"/>
      <c r="R161" s="66"/>
      <c r="S161" s="66"/>
      <c r="T161" s="67"/>
      <c r="U161" s="36"/>
      <c r="V161" s="36"/>
      <c r="W161" s="36"/>
      <c r="X161" s="36"/>
      <c r="Y161" s="36"/>
      <c r="Z161" s="36"/>
      <c r="AA161" s="36"/>
      <c r="AB161" s="36"/>
      <c r="AC161" s="36"/>
      <c r="AD161" s="36"/>
      <c r="AE161" s="36"/>
      <c r="AT161" s="19" t="s">
        <v>139</v>
      </c>
      <c r="AU161" s="19" t="s">
        <v>85</v>
      </c>
    </row>
    <row r="162" spans="2:51" s="13" customFormat="1" ht="12">
      <c r="B162" s="192"/>
      <c r="C162" s="193"/>
      <c r="D162" s="184" t="s">
        <v>141</v>
      </c>
      <c r="E162" s="194" t="s">
        <v>19</v>
      </c>
      <c r="F162" s="195" t="s">
        <v>179</v>
      </c>
      <c r="G162" s="193"/>
      <c r="H162" s="194" t="s">
        <v>19</v>
      </c>
      <c r="I162" s="196"/>
      <c r="J162" s="193"/>
      <c r="K162" s="193"/>
      <c r="L162" s="197"/>
      <c r="M162" s="198"/>
      <c r="N162" s="199"/>
      <c r="O162" s="199"/>
      <c r="P162" s="199"/>
      <c r="Q162" s="199"/>
      <c r="R162" s="199"/>
      <c r="S162" s="199"/>
      <c r="T162" s="200"/>
      <c r="AT162" s="201" t="s">
        <v>141</v>
      </c>
      <c r="AU162" s="201" t="s">
        <v>85</v>
      </c>
      <c r="AV162" s="13" t="s">
        <v>83</v>
      </c>
      <c r="AW162" s="13" t="s">
        <v>35</v>
      </c>
      <c r="AX162" s="13" t="s">
        <v>75</v>
      </c>
      <c r="AY162" s="201" t="s">
        <v>126</v>
      </c>
    </row>
    <row r="163" spans="2:51" s="14" customFormat="1" ht="12">
      <c r="B163" s="202"/>
      <c r="C163" s="203"/>
      <c r="D163" s="184" t="s">
        <v>141</v>
      </c>
      <c r="E163" s="204" t="s">
        <v>19</v>
      </c>
      <c r="F163" s="205" t="s">
        <v>180</v>
      </c>
      <c r="G163" s="203"/>
      <c r="H163" s="206">
        <v>105</v>
      </c>
      <c r="I163" s="207"/>
      <c r="J163" s="203"/>
      <c r="K163" s="203"/>
      <c r="L163" s="208"/>
      <c r="M163" s="209"/>
      <c r="N163" s="210"/>
      <c r="O163" s="210"/>
      <c r="P163" s="210"/>
      <c r="Q163" s="210"/>
      <c r="R163" s="210"/>
      <c r="S163" s="210"/>
      <c r="T163" s="211"/>
      <c r="AT163" s="212" t="s">
        <v>141</v>
      </c>
      <c r="AU163" s="212" t="s">
        <v>85</v>
      </c>
      <c r="AV163" s="14" t="s">
        <v>85</v>
      </c>
      <c r="AW163" s="14" t="s">
        <v>35</v>
      </c>
      <c r="AX163" s="14" t="s">
        <v>83</v>
      </c>
      <c r="AY163" s="212" t="s">
        <v>126</v>
      </c>
    </row>
    <row r="164" spans="1:65" s="2" customFormat="1" ht="16.5" customHeight="1">
      <c r="A164" s="36"/>
      <c r="B164" s="37"/>
      <c r="C164" s="171" t="s">
        <v>200</v>
      </c>
      <c r="D164" s="171" t="s">
        <v>128</v>
      </c>
      <c r="E164" s="172" t="s">
        <v>201</v>
      </c>
      <c r="F164" s="173" t="s">
        <v>202</v>
      </c>
      <c r="G164" s="174" t="s">
        <v>131</v>
      </c>
      <c r="H164" s="175">
        <v>105.5</v>
      </c>
      <c r="I164" s="176"/>
      <c r="J164" s="177">
        <f>ROUND(I164*H164,2)</f>
        <v>0</v>
      </c>
      <c r="K164" s="173" t="s">
        <v>132</v>
      </c>
      <c r="L164" s="41"/>
      <c r="M164" s="178" t="s">
        <v>19</v>
      </c>
      <c r="N164" s="179" t="s">
        <v>46</v>
      </c>
      <c r="O164" s="66"/>
      <c r="P164" s="180">
        <f>O164*H164</f>
        <v>0</v>
      </c>
      <c r="Q164" s="180">
        <v>0</v>
      </c>
      <c r="R164" s="180">
        <f>Q164*H164</f>
        <v>0</v>
      </c>
      <c r="S164" s="180">
        <v>0.325</v>
      </c>
      <c r="T164" s="181">
        <f>S164*H164</f>
        <v>34.2875</v>
      </c>
      <c r="U164" s="36"/>
      <c r="V164" s="36"/>
      <c r="W164" s="36"/>
      <c r="X164" s="36"/>
      <c r="Y164" s="36"/>
      <c r="Z164" s="36"/>
      <c r="AA164" s="36"/>
      <c r="AB164" s="36"/>
      <c r="AC164" s="36"/>
      <c r="AD164" s="36"/>
      <c r="AE164" s="36"/>
      <c r="AR164" s="182" t="s">
        <v>133</v>
      </c>
      <c r="AT164" s="182" t="s">
        <v>128</v>
      </c>
      <c r="AU164" s="182" t="s">
        <v>85</v>
      </c>
      <c r="AY164" s="19" t="s">
        <v>126</v>
      </c>
      <c r="BE164" s="183">
        <f>IF(N164="základní",J164,0)</f>
        <v>0</v>
      </c>
      <c r="BF164" s="183">
        <f>IF(N164="snížená",J164,0)</f>
        <v>0</v>
      </c>
      <c r="BG164" s="183">
        <f>IF(N164="zákl. přenesená",J164,0)</f>
        <v>0</v>
      </c>
      <c r="BH164" s="183">
        <f>IF(N164="sníž. přenesená",J164,0)</f>
        <v>0</v>
      </c>
      <c r="BI164" s="183">
        <f>IF(N164="nulová",J164,0)</f>
        <v>0</v>
      </c>
      <c r="BJ164" s="19" t="s">
        <v>83</v>
      </c>
      <c r="BK164" s="183">
        <f>ROUND(I164*H164,2)</f>
        <v>0</v>
      </c>
      <c r="BL164" s="19" t="s">
        <v>133</v>
      </c>
      <c r="BM164" s="182" t="s">
        <v>203</v>
      </c>
    </row>
    <row r="165" spans="1:47" s="2" customFormat="1" ht="19.5">
      <c r="A165" s="36"/>
      <c r="B165" s="37"/>
      <c r="C165" s="38"/>
      <c r="D165" s="184" t="s">
        <v>135</v>
      </c>
      <c r="E165" s="38"/>
      <c r="F165" s="185" t="s">
        <v>204</v>
      </c>
      <c r="G165" s="38"/>
      <c r="H165" s="38"/>
      <c r="I165" s="186"/>
      <c r="J165" s="38"/>
      <c r="K165" s="38"/>
      <c r="L165" s="41"/>
      <c r="M165" s="187"/>
      <c r="N165" s="188"/>
      <c r="O165" s="66"/>
      <c r="P165" s="66"/>
      <c r="Q165" s="66"/>
      <c r="R165" s="66"/>
      <c r="S165" s="66"/>
      <c r="T165" s="67"/>
      <c r="U165" s="36"/>
      <c r="V165" s="36"/>
      <c r="W165" s="36"/>
      <c r="X165" s="36"/>
      <c r="Y165" s="36"/>
      <c r="Z165" s="36"/>
      <c r="AA165" s="36"/>
      <c r="AB165" s="36"/>
      <c r="AC165" s="36"/>
      <c r="AD165" s="36"/>
      <c r="AE165" s="36"/>
      <c r="AT165" s="19" t="s">
        <v>135</v>
      </c>
      <c r="AU165" s="19" t="s">
        <v>85</v>
      </c>
    </row>
    <row r="166" spans="1:47" s="2" customFormat="1" ht="12">
      <c r="A166" s="36"/>
      <c r="B166" s="37"/>
      <c r="C166" s="38"/>
      <c r="D166" s="189" t="s">
        <v>137</v>
      </c>
      <c r="E166" s="38"/>
      <c r="F166" s="190" t="s">
        <v>205</v>
      </c>
      <c r="G166" s="38"/>
      <c r="H166" s="38"/>
      <c r="I166" s="186"/>
      <c r="J166" s="38"/>
      <c r="K166" s="38"/>
      <c r="L166" s="41"/>
      <c r="M166" s="187"/>
      <c r="N166" s="188"/>
      <c r="O166" s="66"/>
      <c r="P166" s="66"/>
      <c r="Q166" s="66"/>
      <c r="R166" s="66"/>
      <c r="S166" s="66"/>
      <c r="T166" s="67"/>
      <c r="U166" s="36"/>
      <c r="V166" s="36"/>
      <c r="W166" s="36"/>
      <c r="X166" s="36"/>
      <c r="Y166" s="36"/>
      <c r="Z166" s="36"/>
      <c r="AA166" s="36"/>
      <c r="AB166" s="36"/>
      <c r="AC166" s="36"/>
      <c r="AD166" s="36"/>
      <c r="AE166" s="36"/>
      <c r="AT166" s="19" t="s">
        <v>137</v>
      </c>
      <c r="AU166" s="19" t="s">
        <v>85</v>
      </c>
    </row>
    <row r="167" spans="1:47" s="2" customFormat="1" ht="175.5">
      <c r="A167" s="36"/>
      <c r="B167" s="37"/>
      <c r="C167" s="38"/>
      <c r="D167" s="184" t="s">
        <v>139</v>
      </c>
      <c r="E167" s="38"/>
      <c r="F167" s="191" t="s">
        <v>178</v>
      </c>
      <c r="G167" s="38"/>
      <c r="H167" s="38"/>
      <c r="I167" s="186"/>
      <c r="J167" s="38"/>
      <c r="K167" s="38"/>
      <c r="L167" s="41"/>
      <c r="M167" s="187"/>
      <c r="N167" s="188"/>
      <c r="O167" s="66"/>
      <c r="P167" s="66"/>
      <c r="Q167" s="66"/>
      <c r="R167" s="66"/>
      <c r="S167" s="66"/>
      <c r="T167" s="67"/>
      <c r="U167" s="36"/>
      <c r="V167" s="36"/>
      <c r="W167" s="36"/>
      <c r="X167" s="36"/>
      <c r="Y167" s="36"/>
      <c r="Z167" s="36"/>
      <c r="AA167" s="36"/>
      <c r="AB167" s="36"/>
      <c r="AC167" s="36"/>
      <c r="AD167" s="36"/>
      <c r="AE167" s="36"/>
      <c r="AT167" s="19" t="s">
        <v>139</v>
      </c>
      <c r="AU167" s="19" t="s">
        <v>85</v>
      </c>
    </row>
    <row r="168" spans="2:51" s="13" customFormat="1" ht="12">
      <c r="B168" s="192"/>
      <c r="C168" s="193"/>
      <c r="D168" s="184" t="s">
        <v>141</v>
      </c>
      <c r="E168" s="194" t="s">
        <v>19</v>
      </c>
      <c r="F168" s="195" t="s">
        <v>206</v>
      </c>
      <c r="G168" s="193"/>
      <c r="H168" s="194" t="s">
        <v>19</v>
      </c>
      <c r="I168" s="196"/>
      <c r="J168" s="193"/>
      <c r="K168" s="193"/>
      <c r="L168" s="197"/>
      <c r="M168" s="198"/>
      <c r="N168" s="199"/>
      <c r="O168" s="199"/>
      <c r="P168" s="199"/>
      <c r="Q168" s="199"/>
      <c r="R168" s="199"/>
      <c r="S168" s="199"/>
      <c r="T168" s="200"/>
      <c r="AT168" s="201" t="s">
        <v>141</v>
      </c>
      <c r="AU168" s="201" t="s">
        <v>85</v>
      </c>
      <c r="AV168" s="13" t="s">
        <v>83</v>
      </c>
      <c r="AW168" s="13" t="s">
        <v>35</v>
      </c>
      <c r="AX168" s="13" t="s">
        <v>75</v>
      </c>
      <c r="AY168" s="201" t="s">
        <v>126</v>
      </c>
    </row>
    <row r="169" spans="2:51" s="14" customFormat="1" ht="12">
      <c r="B169" s="202"/>
      <c r="C169" s="203"/>
      <c r="D169" s="184" t="s">
        <v>141</v>
      </c>
      <c r="E169" s="204" t="s">
        <v>19</v>
      </c>
      <c r="F169" s="205" t="s">
        <v>172</v>
      </c>
      <c r="G169" s="203"/>
      <c r="H169" s="206">
        <v>105.5</v>
      </c>
      <c r="I169" s="207"/>
      <c r="J169" s="203"/>
      <c r="K169" s="203"/>
      <c r="L169" s="208"/>
      <c r="M169" s="209"/>
      <c r="N169" s="210"/>
      <c r="O169" s="210"/>
      <c r="P169" s="210"/>
      <c r="Q169" s="210"/>
      <c r="R169" s="210"/>
      <c r="S169" s="210"/>
      <c r="T169" s="211"/>
      <c r="AT169" s="212" t="s">
        <v>141</v>
      </c>
      <c r="AU169" s="212" t="s">
        <v>85</v>
      </c>
      <c r="AV169" s="14" t="s">
        <v>85</v>
      </c>
      <c r="AW169" s="14" t="s">
        <v>35</v>
      </c>
      <c r="AX169" s="14" t="s">
        <v>83</v>
      </c>
      <c r="AY169" s="212" t="s">
        <v>126</v>
      </c>
    </row>
    <row r="170" spans="1:65" s="2" customFormat="1" ht="16.5" customHeight="1">
      <c r="A170" s="36"/>
      <c r="B170" s="37"/>
      <c r="C170" s="171" t="s">
        <v>207</v>
      </c>
      <c r="D170" s="171" t="s">
        <v>128</v>
      </c>
      <c r="E170" s="172" t="s">
        <v>208</v>
      </c>
      <c r="F170" s="173" t="s">
        <v>209</v>
      </c>
      <c r="G170" s="174" t="s">
        <v>131</v>
      </c>
      <c r="H170" s="175">
        <v>105</v>
      </c>
      <c r="I170" s="176"/>
      <c r="J170" s="177">
        <f>ROUND(I170*H170,2)</f>
        <v>0</v>
      </c>
      <c r="K170" s="173" t="s">
        <v>132</v>
      </c>
      <c r="L170" s="41"/>
      <c r="M170" s="178" t="s">
        <v>19</v>
      </c>
      <c r="N170" s="179" t="s">
        <v>46</v>
      </c>
      <c r="O170" s="66"/>
      <c r="P170" s="180">
        <f>O170*H170</f>
        <v>0</v>
      </c>
      <c r="Q170" s="180">
        <v>0</v>
      </c>
      <c r="R170" s="180">
        <f>Q170*H170</f>
        <v>0</v>
      </c>
      <c r="S170" s="180">
        <v>0.22</v>
      </c>
      <c r="T170" s="181">
        <f>S170*H170</f>
        <v>23.1</v>
      </c>
      <c r="U170" s="36"/>
      <c r="V170" s="36"/>
      <c r="W170" s="36"/>
      <c r="X170" s="36"/>
      <c r="Y170" s="36"/>
      <c r="Z170" s="36"/>
      <c r="AA170" s="36"/>
      <c r="AB170" s="36"/>
      <c r="AC170" s="36"/>
      <c r="AD170" s="36"/>
      <c r="AE170" s="36"/>
      <c r="AR170" s="182" t="s">
        <v>133</v>
      </c>
      <c r="AT170" s="182" t="s">
        <v>128</v>
      </c>
      <c r="AU170" s="182" t="s">
        <v>85</v>
      </c>
      <c r="AY170" s="19" t="s">
        <v>126</v>
      </c>
      <c r="BE170" s="183">
        <f>IF(N170="základní",J170,0)</f>
        <v>0</v>
      </c>
      <c r="BF170" s="183">
        <f>IF(N170="snížená",J170,0)</f>
        <v>0</v>
      </c>
      <c r="BG170" s="183">
        <f>IF(N170="zákl. přenesená",J170,0)</f>
        <v>0</v>
      </c>
      <c r="BH170" s="183">
        <f>IF(N170="sníž. přenesená",J170,0)</f>
        <v>0</v>
      </c>
      <c r="BI170" s="183">
        <f>IF(N170="nulová",J170,0)</f>
        <v>0</v>
      </c>
      <c r="BJ170" s="19" t="s">
        <v>83</v>
      </c>
      <c r="BK170" s="183">
        <f>ROUND(I170*H170,2)</f>
        <v>0</v>
      </c>
      <c r="BL170" s="19" t="s">
        <v>133</v>
      </c>
      <c r="BM170" s="182" t="s">
        <v>210</v>
      </c>
    </row>
    <row r="171" spans="1:47" s="2" customFormat="1" ht="19.5">
      <c r="A171" s="36"/>
      <c r="B171" s="37"/>
      <c r="C171" s="38"/>
      <c r="D171" s="184" t="s">
        <v>135</v>
      </c>
      <c r="E171" s="38"/>
      <c r="F171" s="185" t="s">
        <v>211</v>
      </c>
      <c r="G171" s="38"/>
      <c r="H171" s="38"/>
      <c r="I171" s="186"/>
      <c r="J171" s="38"/>
      <c r="K171" s="38"/>
      <c r="L171" s="41"/>
      <c r="M171" s="187"/>
      <c r="N171" s="188"/>
      <c r="O171" s="66"/>
      <c r="P171" s="66"/>
      <c r="Q171" s="66"/>
      <c r="R171" s="66"/>
      <c r="S171" s="66"/>
      <c r="T171" s="67"/>
      <c r="U171" s="36"/>
      <c r="V171" s="36"/>
      <c r="W171" s="36"/>
      <c r="X171" s="36"/>
      <c r="Y171" s="36"/>
      <c r="Z171" s="36"/>
      <c r="AA171" s="36"/>
      <c r="AB171" s="36"/>
      <c r="AC171" s="36"/>
      <c r="AD171" s="36"/>
      <c r="AE171" s="36"/>
      <c r="AT171" s="19" t="s">
        <v>135</v>
      </c>
      <c r="AU171" s="19" t="s">
        <v>85</v>
      </c>
    </row>
    <row r="172" spans="1:47" s="2" customFormat="1" ht="12">
      <c r="A172" s="36"/>
      <c r="B172" s="37"/>
      <c r="C172" s="38"/>
      <c r="D172" s="189" t="s">
        <v>137</v>
      </c>
      <c r="E172" s="38"/>
      <c r="F172" s="190" t="s">
        <v>212</v>
      </c>
      <c r="G172" s="38"/>
      <c r="H172" s="38"/>
      <c r="I172" s="186"/>
      <c r="J172" s="38"/>
      <c r="K172" s="38"/>
      <c r="L172" s="41"/>
      <c r="M172" s="187"/>
      <c r="N172" s="188"/>
      <c r="O172" s="66"/>
      <c r="P172" s="66"/>
      <c r="Q172" s="66"/>
      <c r="R172" s="66"/>
      <c r="S172" s="66"/>
      <c r="T172" s="67"/>
      <c r="U172" s="36"/>
      <c r="V172" s="36"/>
      <c r="W172" s="36"/>
      <c r="X172" s="36"/>
      <c r="Y172" s="36"/>
      <c r="Z172" s="36"/>
      <c r="AA172" s="36"/>
      <c r="AB172" s="36"/>
      <c r="AC172" s="36"/>
      <c r="AD172" s="36"/>
      <c r="AE172" s="36"/>
      <c r="AT172" s="19" t="s">
        <v>137</v>
      </c>
      <c r="AU172" s="19" t="s">
        <v>85</v>
      </c>
    </row>
    <row r="173" spans="1:47" s="2" customFormat="1" ht="175.5">
      <c r="A173" s="36"/>
      <c r="B173" s="37"/>
      <c r="C173" s="38"/>
      <c r="D173" s="184" t="s">
        <v>139</v>
      </c>
      <c r="E173" s="38"/>
      <c r="F173" s="191" t="s">
        <v>178</v>
      </c>
      <c r="G173" s="38"/>
      <c r="H173" s="38"/>
      <c r="I173" s="186"/>
      <c r="J173" s="38"/>
      <c r="K173" s="38"/>
      <c r="L173" s="41"/>
      <c r="M173" s="187"/>
      <c r="N173" s="188"/>
      <c r="O173" s="66"/>
      <c r="P173" s="66"/>
      <c r="Q173" s="66"/>
      <c r="R173" s="66"/>
      <c r="S173" s="66"/>
      <c r="T173" s="67"/>
      <c r="U173" s="36"/>
      <c r="V173" s="36"/>
      <c r="W173" s="36"/>
      <c r="X173" s="36"/>
      <c r="Y173" s="36"/>
      <c r="Z173" s="36"/>
      <c r="AA173" s="36"/>
      <c r="AB173" s="36"/>
      <c r="AC173" s="36"/>
      <c r="AD173" s="36"/>
      <c r="AE173" s="36"/>
      <c r="AT173" s="19" t="s">
        <v>139</v>
      </c>
      <c r="AU173" s="19" t="s">
        <v>85</v>
      </c>
    </row>
    <row r="174" spans="2:51" s="13" customFormat="1" ht="12">
      <c r="B174" s="192"/>
      <c r="C174" s="193"/>
      <c r="D174" s="184" t="s">
        <v>141</v>
      </c>
      <c r="E174" s="194" t="s">
        <v>19</v>
      </c>
      <c r="F174" s="195" t="s">
        <v>179</v>
      </c>
      <c r="G174" s="193"/>
      <c r="H174" s="194" t="s">
        <v>19</v>
      </c>
      <c r="I174" s="196"/>
      <c r="J174" s="193"/>
      <c r="K174" s="193"/>
      <c r="L174" s="197"/>
      <c r="M174" s="198"/>
      <c r="N174" s="199"/>
      <c r="O174" s="199"/>
      <c r="P174" s="199"/>
      <c r="Q174" s="199"/>
      <c r="R174" s="199"/>
      <c r="S174" s="199"/>
      <c r="T174" s="200"/>
      <c r="AT174" s="201" t="s">
        <v>141</v>
      </c>
      <c r="AU174" s="201" t="s">
        <v>85</v>
      </c>
      <c r="AV174" s="13" t="s">
        <v>83</v>
      </c>
      <c r="AW174" s="13" t="s">
        <v>35</v>
      </c>
      <c r="AX174" s="13" t="s">
        <v>75</v>
      </c>
      <c r="AY174" s="201" t="s">
        <v>126</v>
      </c>
    </row>
    <row r="175" spans="2:51" s="14" customFormat="1" ht="12">
      <c r="B175" s="202"/>
      <c r="C175" s="203"/>
      <c r="D175" s="184" t="s">
        <v>141</v>
      </c>
      <c r="E175" s="204" t="s">
        <v>19</v>
      </c>
      <c r="F175" s="205" t="s">
        <v>180</v>
      </c>
      <c r="G175" s="203"/>
      <c r="H175" s="206">
        <v>105</v>
      </c>
      <c r="I175" s="207"/>
      <c r="J175" s="203"/>
      <c r="K175" s="203"/>
      <c r="L175" s="208"/>
      <c r="M175" s="209"/>
      <c r="N175" s="210"/>
      <c r="O175" s="210"/>
      <c r="P175" s="210"/>
      <c r="Q175" s="210"/>
      <c r="R175" s="210"/>
      <c r="S175" s="210"/>
      <c r="T175" s="211"/>
      <c r="AT175" s="212" t="s">
        <v>141</v>
      </c>
      <c r="AU175" s="212" t="s">
        <v>85</v>
      </c>
      <c r="AV175" s="14" t="s">
        <v>85</v>
      </c>
      <c r="AW175" s="14" t="s">
        <v>35</v>
      </c>
      <c r="AX175" s="14" t="s">
        <v>83</v>
      </c>
      <c r="AY175" s="212" t="s">
        <v>126</v>
      </c>
    </row>
    <row r="176" spans="1:65" s="2" customFormat="1" ht="16.5" customHeight="1">
      <c r="A176" s="36"/>
      <c r="B176" s="37"/>
      <c r="C176" s="171" t="s">
        <v>213</v>
      </c>
      <c r="D176" s="171" t="s">
        <v>128</v>
      </c>
      <c r="E176" s="172" t="s">
        <v>214</v>
      </c>
      <c r="F176" s="173" t="s">
        <v>215</v>
      </c>
      <c r="G176" s="174" t="s">
        <v>131</v>
      </c>
      <c r="H176" s="175">
        <v>2988.8</v>
      </c>
      <c r="I176" s="176"/>
      <c r="J176" s="177">
        <f>ROUND(I176*H176,2)</f>
        <v>0</v>
      </c>
      <c r="K176" s="173" t="s">
        <v>132</v>
      </c>
      <c r="L176" s="41"/>
      <c r="M176" s="178" t="s">
        <v>19</v>
      </c>
      <c r="N176" s="179" t="s">
        <v>46</v>
      </c>
      <c r="O176" s="66"/>
      <c r="P176" s="180">
        <f>O176*H176</f>
        <v>0</v>
      </c>
      <c r="Q176" s="180">
        <v>0</v>
      </c>
      <c r="R176" s="180">
        <f>Q176*H176</f>
        <v>0</v>
      </c>
      <c r="S176" s="180">
        <v>0.29</v>
      </c>
      <c r="T176" s="181">
        <f>S176*H176</f>
        <v>866.752</v>
      </c>
      <c r="U176" s="36"/>
      <c r="V176" s="36"/>
      <c r="W176" s="36"/>
      <c r="X176" s="36"/>
      <c r="Y176" s="36"/>
      <c r="Z176" s="36"/>
      <c r="AA176" s="36"/>
      <c r="AB176" s="36"/>
      <c r="AC176" s="36"/>
      <c r="AD176" s="36"/>
      <c r="AE176" s="36"/>
      <c r="AR176" s="182" t="s">
        <v>133</v>
      </c>
      <c r="AT176" s="182" t="s">
        <v>128</v>
      </c>
      <c r="AU176" s="182" t="s">
        <v>85</v>
      </c>
      <c r="AY176" s="19" t="s">
        <v>126</v>
      </c>
      <c r="BE176" s="183">
        <f>IF(N176="základní",J176,0)</f>
        <v>0</v>
      </c>
      <c r="BF176" s="183">
        <f>IF(N176="snížená",J176,0)</f>
        <v>0</v>
      </c>
      <c r="BG176" s="183">
        <f>IF(N176="zákl. přenesená",J176,0)</f>
        <v>0</v>
      </c>
      <c r="BH176" s="183">
        <f>IF(N176="sníž. přenesená",J176,0)</f>
        <v>0</v>
      </c>
      <c r="BI176" s="183">
        <f>IF(N176="nulová",J176,0)</f>
        <v>0</v>
      </c>
      <c r="BJ176" s="19" t="s">
        <v>83</v>
      </c>
      <c r="BK176" s="183">
        <f>ROUND(I176*H176,2)</f>
        <v>0</v>
      </c>
      <c r="BL176" s="19" t="s">
        <v>133</v>
      </c>
      <c r="BM176" s="182" t="s">
        <v>216</v>
      </c>
    </row>
    <row r="177" spans="1:47" s="2" customFormat="1" ht="19.5">
      <c r="A177" s="36"/>
      <c r="B177" s="37"/>
      <c r="C177" s="38"/>
      <c r="D177" s="184" t="s">
        <v>135</v>
      </c>
      <c r="E177" s="38"/>
      <c r="F177" s="185" t="s">
        <v>217</v>
      </c>
      <c r="G177" s="38"/>
      <c r="H177" s="38"/>
      <c r="I177" s="186"/>
      <c r="J177" s="38"/>
      <c r="K177" s="38"/>
      <c r="L177" s="41"/>
      <c r="M177" s="187"/>
      <c r="N177" s="188"/>
      <c r="O177" s="66"/>
      <c r="P177" s="66"/>
      <c r="Q177" s="66"/>
      <c r="R177" s="66"/>
      <c r="S177" s="66"/>
      <c r="T177" s="67"/>
      <c r="U177" s="36"/>
      <c r="V177" s="36"/>
      <c r="W177" s="36"/>
      <c r="X177" s="36"/>
      <c r="Y177" s="36"/>
      <c r="Z177" s="36"/>
      <c r="AA177" s="36"/>
      <c r="AB177" s="36"/>
      <c r="AC177" s="36"/>
      <c r="AD177" s="36"/>
      <c r="AE177" s="36"/>
      <c r="AT177" s="19" t="s">
        <v>135</v>
      </c>
      <c r="AU177" s="19" t="s">
        <v>85</v>
      </c>
    </row>
    <row r="178" spans="1:47" s="2" customFormat="1" ht="12">
      <c r="A178" s="36"/>
      <c r="B178" s="37"/>
      <c r="C178" s="38"/>
      <c r="D178" s="189" t="s">
        <v>137</v>
      </c>
      <c r="E178" s="38"/>
      <c r="F178" s="190" t="s">
        <v>218</v>
      </c>
      <c r="G178" s="38"/>
      <c r="H178" s="38"/>
      <c r="I178" s="186"/>
      <c r="J178" s="38"/>
      <c r="K178" s="38"/>
      <c r="L178" s="41"/>
      <c r="M178" s="187"/>
      <c r="N178" s="188"/>
      <c r="O178" s="66"/>
      <c r="P178" s="66"/>
      <c r="Q178" s="66"/>
      <c r="R178" s="66"/>
      <c r="S178" s="66"/>
      <c r="T178" s="67"/>
      <c r="U178" s="36"/>
      <c r="V178" s="36"/>
      <c r="W178" s="36"/>
      <c r="X178" s="36"/>
      <c r="Y178" s="36"/>
      <c r="Z178" s="36"/>
      <c r="AA178" s="36"/>
      <c r="AB178" s="36"/>
      <c r="AC178" s="36"/>
      <c r="AD178" s="36"/>
      <c r="AE178" s="36"/>
      <c r="AT178" s="19" t="s">
        <v>137</v>
      </c>
      <c r="AU178" s="19" t="s">
        <v>85</v>
      </c>
    </row>
    <row r="179" spans="1:47" s="2" customFormat="1" ht="175.5">
      <c r="A179" s="36"/>
      <c r="B179" s="37"/>
      <c r="C179" s="38"/>
      <c r="D179" s="184" t="s">
        <v>139</v>
      </c>
      <c r="E179" s="38"/>
      <c r="F179" s="191" t="s">
        <v>178</v>
      </c>
      <c r="G179" s="38"/>
      <c r="H179" s="38"/>
      <c r="I179" s="186"/>
      <c r="J179" s="38"/>
      <c r="K179" s="38"/>
      <c r="L179" s="41"/>
      <c r="M179" s="187"/>
      <c r="N179" s="188"/>
      <c r="O179" s="66"/>
      <c r="P179" s="66"/>
      <c r="Q179" s="66"/>
      <c r="R179" s="66"/>
      <c r="S179" s="66"/>
      <c r="T179" s="67"/>
      <c r="U179" s="36"/>
      <c r="V179" s="36"/>
      <c r="W179" s="36"/>
      <c r="X179" s="36"/>
      <c r="Y179" s="36"/>
      <c r="Z179" s="36"/>
      <c r="AA179" s="36"/>
      <c r="AB179" s="36"/>
      <c r="AC179" s="36"/>
      <c r="AD179" s="36"/>
      <c r="AE179" s="36"/>
      <c r="AT179" s="19" t="s">
        <v>139</v>
      </c>
      <c r="AU179" s="19" t="s">
        <v>85</v>
      </c>
    </row>
    <row r="180" spans="2:51" s="13" customFormat="1" ht="12">
      <c r="B180" s="192"/>
      <c r="C180" s="193"/>
      <c r="D180" s="184" t="s">
        <v>141</v>
      </c>
      <c r="E180" s="194" t="s">
        <v>19</v>
      </c>
      <c r="F180" s="195" t="s">
        <v>219</v>
      </c>
      <c r="G180" s="193"/>
      <c r="H180" s="194" t="s">
        <v>19</v>
      </c>
      <c r="I180" s="196"/>
      <c r="J180" s="193"/>
      <c r="K180" s="193"/>
      <c r="L180" s="197"/>
      <c r="M180" s="198"/>
      <c r="N180" s="199"/>
      <c r="O180" s="199"/>
      <c r="P180" s="199"/>
      <c r="Q180" s="199"/>
      <c r="R180" s="199"/>
      <c r="S180" s="199"/>
      <c r="T180" s="200"/>
      <c r="AT180" s="201" t="s">
        <v>141</v>
      </c>
      <c r="AU180" s="201" t="s">
        <v>85</v>
      </c>
      <c r="AV180" s="13" t="s">
        <v>83</v>
      </c>
      <c r="AW180" s="13" t="s">
        <v>35</v>
      </c>
      <c r="AX180" s="13" t="s">
        <v>75</v>
      </c>
      <c r="AY180" s="201" t="s">
        <v>126</v>
      </c>
    </row>
    <row r="181" spans="2:51" s="14" customFormat="1" ht="12">
      <c r="B181" s="202"/>
      <c r="C181" s="203"/>
      <c r="D181" s="184" t="s">
        <v>141</v>
      </c>
      <c r="E181" s="204" t="s">
        <v>19</v>
      </c>
      <c r="F181" s="205" t="s">
        <v>220</v>
      </c>
      <c r="G181" s="203"/>
      <c r="H181" s="206">
        <v>2988.8</v>
      </c>
      <c r="I181" s="207"/>
      <c r="J181" s="203"/>
      <c r="K181" s="203"/>
      <c r="L181" s="208"/>
      <c r="M181" s="209"/>
      <c r="N181" s="210"/>
      <c r="O181" s="210"/>
      <c r="P181" s="210"/>
      <c r="Q181" s="210"/>
      <c r="R181" s="210"/>
      <c r="S181" s="210"/>
      <c r="T181" s="211"/>
      <c r="AT181" s="212" t="s">
        <v>141</v>
      </c>
      <c r="AU181" s="212" t="s">
        <v>85</v>
      </c>
      <c r="AV181" s="14" t="s">
        <v>85</v>
      </c>
      <c r="AW181" s="14" t="s">
        <v>35</v>
      </c>
      <c r="AX181" s="14" t="s">
        <v>83</v>
      </c>
      <c r="AY181" s="212" t="s">
        <v>126</v>
      </c>
    </row>
    <row r="182" spans="1:65" s="2" customFormat="1" ht="16.5" customHeight="1">
      <c r="A182" s="36"/>
      <c r="B182" s="37"/>
      <c r="C182" s="171" t="s">
        <v>221</v>
      </c>
      <c r="D182" s="171" t="s">
        <v>128</v>
      </c>
      <c r="E182" s="172" t="s">
        <v>222</v>
      </c>
      <c r="F182" s="173" t="s">
        <v>223</v>
      </c>
      <c r="G182" s="174" t="s">
        <v>131</v>
      </c>
      <c r="H182" s="175">
        <v>18.8</v>
      </c>
      <c r="I182" s="176"/>
      <c r="J182" s="177">
        <f>ROUND(I182*H182,2)</f>
        <v>0</v>
      </c>
      <c r="K182" s="173" t="s">
        <v>132</v>
      </c>
      <c r="L182" s="41"/>
      <c r="M182" s="178" t="s">
        <v>19</v>
      </c>
      <c r="N182" s="179" t="s">
        <v>46</v>
      </c>
      <c r="O182" s="66"/>
      <c r="P182" s="180">
        <f>O182*H182</f>
        <v>0</v>
      </c>
      <c r="Q182" s="180">
        <v>0</v>
      </c>
      <c r="R182" s="180">
        <f>Q182*H182</f>
        <v>0</v>
      </c>
      <c r="S182" s="180">
        <v>0.17</v>
      </c>
      <c r="T182" s="181">
        <f>S182*H182</f>
        <v>3.196</v>
      </c>
      <c r="U182" s="36"/>
      <c r="V182" s="36"/>
      <c r="W182" s="36"/>
      <c r="X182" s="36"/>
      <c r="Y182" s="36"/>
      <c r="Z182" s="36"/>
      <c r="AA182" s="36"/>
      <c r="AB182" s="36"/>
      <c r="AC182" s="36"/>
      <c r="AD182" s="36"/>
      <c r="AE182" s="36"/>
      <c r="AR182" s="182" t="s">
        <v>133</v>
      </c>
      <c r="AT182" s="182" t="s">
        <v>128</v>
      </c>
      <c r="AU182" s="182" t="s">
        <v>85</v>
      </c>
      <c r="AY182" s="19" t="s">
        <v>126</v>
      </c>
      <c r="BE182" s="183">
        <f>IF(N182="základní",J182,0)</f>
        <v>0</v>
      </c>
      <c r="BF182" s="183">
        <f>IF(N182="snížená",J182,0)</f>
        <v>0</v>
      </c>
      <c r="BG182" s="183">
        <f>IF(N182="zákl. přenesená",J182,0)</f>
        <v>0</v>
      </c>
      <c r="BH182" s="183">
        <f>IF(N182="sníž. přenesená",J182,0)</f>
        <v>0</v>
      </c>
      <c r="BI182" s="183">
        <f>IF(N182="nulová",J182,0)</f>
        <v>0</v>
      </c>
      <c r="BJ182" s="19" t="s">
        <v>83</v>
      </c>
      <c r="BK182" s="183">
        <f>ROUND(I182*H182,2)</f>
        <v>0</v>
      </c>
      <c r="BL182" s="19" t="s">
        <v>133</v>
      </c>
      <c r="BM182" s="182" t="s">
        <v>224</v>
      </c>
    </row>
    <row r="183" spans="1:47" s="2" customFormat="1" ht="19.5">
      <c r="A183" s="36"/>
      <c r="B183" s="37"/>
      <c r="C183" s="38"/>
      <c r="D183" s="184" t="s">
        <v>135</v>
      </c>
      <c r="E183" s="38"/>
      <c r="F183" s="185" t="s">
        <v>225</v>
      </c>
      <c r="G183" s="38"/>
      <c r="H183" s="38"/>
      <c r="I183" s="186"/>
      <c r="J183" s="38"/>
      <c r="K183" s="38"/>
      <c r="L183" s="41"/>
      <c r="M183" s="187"/>
      <c r="N183" s="188"/>
      <c r="O183" s="66"/>
      <c r="P183" s="66"/>
      <c r="Q183" s="66"/>
      <c r="R183" s="66"/>
      <c r="S183" s="66"/>
      <c r="T183" s="67"/>
      <c r="U183" s="36"/>
      <c r="V183" s="36"/>
      <c r="W183" s="36"/>
      <c r="X183" s="36"/>
      <c r="Y183" s="36"/>
      <c r="Z183" s="36"/>
      <c r="AA183" s="36"/>
      <c r="AB183" s="36"/>
      <c r="AC183" s="36"/>
      <c r="AD183" s="36"/>
      <c r="AE183" s="36"/>
      <c r="AT183" s="19" t="s">
        <v>135</v>
      </c>
      <c r="AU183" s="19" t="s">
        <v>85</v>
      </c>
    </row>
    <row r="184" spans="1:47" s="2" customFormat="1" ht="12">
      <c r="A184" s="36"/>
      <c r="B184" s="37"/>
      <c r="C184" s="38"/>
      <c r="D184" s="189" t="s">
        <v>137</v>
      </c>
      <c r="E184" s="38"/>
      <c r="F184" s="190" t="s">
        <v>226</v>
      </c>
      <c r="G184" s="38"/>
      <c r="H184" s="38"/>
      <c r="I184" s="186"/>
      <c r="J184" s="38"/>
      <c r="K184" s="38"/>
      <c r="L184" s="41"/>
      <c r="M184" s="187"/>
      <c r="N184" s="188"/>
      <c r="O184" s="66"/>
      <c r="P184" s="66"/>
      <c r="Q184" s="66"/>
      <c r="R184" s="66"/>
      <c r="S184" s="66"/>
      <c r="T184" s="67"/>
      <c r="U184" s="36"/>
      <c r="V184" s="36"/>
      <c r="W184" s="36"/>
      <c r="X184" s="36"/>
      <c r="Y184" s="36"/>
      <c r="Z184" s="36"/>
      <c r="AA184" s="36"/>
      <c r="AB184" s="36"/>
      <c r="AC184" s="36"/>
      <c r="AD184" s="36"/>
      <c r="AE184" s="36"/>
      <c r="AT184" s="19" t="s">
        <v>137</v>
      </c>
      <c r="AU184" s="19" t="s">
        <v>85</v>
      </c>
    </row>
    <row r="185" spans="1:47" s="2" customFormat="1" ht="175.5">
      <c r="A185" s="36"/>
      <c r="B185" s="37"/>
      <c r="C185" s="38"/>
      <c r="D185" s="184" t="s">
        <v>139</v>
      </c>
      <c r="E185" s="38"/>
      <c r="F185" s="191" t="s">
        <v>178</v>
      </c>
      <c r="G185" s="38"/>
      <c r="H185" s="38"/>
      <c r="I185" s="186"/>
      <c r="J185" s="38"/>
      <c r="K185" s="38"/>
      <c r="L185" s="41"/>
      <c r="M185" s="187"/>
      <c r="N185" s="188"/>
      <c r="O185" s="66"/>
      <c r="P185" s="66"/>
      <c r="Q185" s="66"/>
      <c r="R185" s="66"/>
      <c r="S185" s="66"/>
      <c r="T185" s="67"/>
      <c r="U185" s="36"/>
      <c r="V185" s="36"/>
      <c r="W185" s="36"/>
      <c r="X185" s="36"/>
      <c r="Y185" s="36"/>
      <c r="Z185" s="36"/>
      <c r="AA185" s="36"/>
      <c r="AB185" s="36"/>
      <c r="AC185" s="36"/>
      <c r="AD185" s="36"/>
      <c r="AE185" s="36"/>
      <c r="AT185" s="19" t="s">
        <v>139</v>
      </c>
      <c r="AU185" s="19" t="s">
        <v>85</v>
      </c>
    </row>
    <row r="186" spans="2:51" s="13" customFormat="1" ht="12">
      <c r="B186" s="192"/>
      <c r="C186" s="193"/>
      <c r="D186" s="184" t="s">
        <v>141</v>
      </c>
      <c r="E186" s="194" t="s">
        <v>19</v>
      </c>
      <c r="F186" s="195" t="s">
        <v>227</v>
      </c>
      <c r="G186" s="193"/>
      <c r="H186" s="194" t="s">
        <v>19</v>
      </c>
      <c r="I186" s="196"/>
      <c r="J186" s="193"/>
      <c r="K186" s="193"/>
      <c r="L186" s="197"/>
      <c r="M186" s="198"/>
      <c r="N186" s="199"/>
      <c r="O186" s="199"/>
      <c r="P186" s="199"/>
      <c r="Q186" s="199"/>
      <c r="R186" s="199"/>
      <c r="S186" s="199"/>
      <c r="T186" s="200"/>
      <c r="AT186" s="201" t="s">
        <v>141</v>
      </c>
      <c r="AU186" s="201" t="s">
        <v>85</v>
      </c>
      <c r="AV186" s="13" t="s">
        <v>83</v>
      </c>
      <c r="AW186" s="13" t="s">
        <v>35</v>
      </c>
      <c r="AX186" s="13" t="s">
        <v>75</v>
      </c>
      <c r="AY186" s="201" t="s">
        <v>126</v>
      </c>
    </row>
    <row r="187" spans="2:51" s="14" customFormat="1" ht="12">
      <c r="B187" s="202"/>
      <c r="C187" s="203"/>
      <c r="D187" s="184" t="s">
        <v>141</v>
      </c>
      <c r="E187" s="204" t="s">
        <v>19</v>
      </c>
      <c r="F187" s="205" t="s">
        <v>228</v>
      </c>
      <c r="G187" s="203"/>
      <c r="H187" s="206">
        <v>1.8</v>
      </c>
      <c r="I187" s="207"/>
      <c r="J187" s="203"/>
      <c r="K187" s="203"/>
      <c r="L187" s="208"/>
      <c r="M187" s="209"/>
      <c r="N187" s="210"/>
      <c r="O187" s="210"/>
      <c r="P187" s="210"/>
      <c r="Q187" s="210"/>
      <c r="R187" s="210"/>
      <c r="S187" s="210"/>
      <c r="T187" s="211"/>
      <c r="AT187" s="212" t="s">
        <v>141</v>
      </c>
      <c r="AU187" s="212" t="s">
        <v>85</v>
      </c>
      <c r="AV187" s="14" t="s">
        <v>85</v>
      </c>
      <c r="AW187" s="14" t="s">
        <v>35</v>
      </c>
      <c r="AX187" s="14" t="s">
        <v>75</v>
      </c>
      <c r="AY187" s="212" t="s">
        <v>126</v>
      </c>
    </row>
    <row r="188" spans="2:51" s="13" customFormat="1" ht="12">
      <c r="B188" s="192"/>
      <c r="C188" s="193"/>
      <c r="D188" s="184" t="s">
        <v>141</v>
      </c>
      <c r="E188" s="194" t="s">
        <v>19</v>
      </c>
      <c r="F188" s="195" t="s">
        <v>229</v>
      </c>
      <c r="G188" s="193"/>
      <c r="H188" s="194" t="s">
        <v>19</v>
      </c>
      <c r="I188" s="196"/>
      <c r="J188" s="193"/>
      <c r="K188" s="193"/>
      <c r="L188" s="197"/>
      <c r="M188" s="198"/>
      <c r="N188" s="199"/>
      <c r="O188" s="199"/>
      <c r="P188" s="199"/>
      <c r="Q188" s="199"/>
      <c r="R188" s="199"/>
      <c r="S188" s="199"/>
      <c r="T188" s="200"/>
      <c r="AT188" s="201" t="s">
        <v>141</v>
      </c>
      <c r="AU188" s="201" t="s">
        <v>85</v>
      </c>
      <c r="AV188" s="13" t="s">
        <v>83</v>
      </c>
      <c r="AW188" s="13" t="s">
        <v>35</v>
      </c>
      <c r="AX188" s="13" t="s">
        <v>75</v>
      </c>
      <c r="AY188" s="201" t="s">
        <v>126</v>
      </c>
    </row>
    <row r="189" spans="2:51" s="14" customFormat="1" ht="12">
      <c r="B189" s="202"/>
      <c r="C189" s="203"/>
      <c r="D189" s="184" t="s">
        <v>141</v>
      </c>
      <c r="E189" s="204" t="s">
        <v>19</v>
      </c>
      <c r="F189" s="205" t="s">
        <v>230</v>
      </c>
      <c r="G189" s="203"/>
      <c r="H189" s="206">
        <v>4</v>
      </c>
      <c r="I189" s="207"/>
      <c r="J189" s="203"/>
      <c r="K189" s="203"/>
      <c r="L189" s="208"/>
      <c r="M189" s="209"/>
      <c r="N189" s="210"/>
      <c r="O189" s="210"/>
      <c r="P189" s="210"/>
      <c r="Q189" s="210"/>
      <c r="R189" s="210"/>
      <c r="S189" s="210"/>
      <c r="T189" s="211"/>
      <c r="AT189" s="212" t="s">
        <v>141</v>
      </c>
      <c r="AU189" s="212" t="s">
        <v>85</v>
      </c>
      <c r="AV189" s="14" t="s">
        <v>85</v>
      </c>
      <c r="AW189" s="14" t="s">
        <v>35</v>
      </c>
      <c r="AX189" s="14" t="s">
        <v>75</v>
      </c>
      <c r="AY189" s="212" t="s">
        <v>126</v>
      </c>
    </row>
    <row r="190" spans="2:51" s="16" customFormat="1" ht="12">
      <c r="B190" s="224"/>
      <c r="C190" s="225"/>
      <c r="D190" s="184" t="s">
        <v>141</v>
      </c>
      <c r="E190" s="226" t="s">
        <v>19</v>
      </c>
      <c r="F190" s="227" t="s">
        <v>156</v>
      </c>
      <c r="G190" s="225"/>
      <c r="H190" s="228">
        <v>5.8</v>
      </c>
      <c r="I190" s="229"/>
      <c r="J190" s="225"/>
      <c r="K190" s="225"/>
      <c r="L190" s="230"/>
      <c r="M190" s="231"/>
      <c r="N190" s="232"/>
      <c r="O190" s="232"/>
      <c r="P190" s="232"/>
      <c r="Q190" s="232"/>
      <c r="R190" s="232"/>
      <c r="S190" s="232"/>
      <c r="T190" s="233"/>
      <c r="AT190" s="234" t="s">
        <v>141</v>
      </c>
      <c r="AU190" s="234" t="s">
        <v>85</v>
      </c>
      <c r="AV190" s="16" t="s">
        <v>157</v>
      </c>
      <c r="AW190" s="16" t="s">
        <v>35</v>
      </c>
      <c r="AX190" s="16" t="s">
        <v>75</v>
      </c>
      <c r="AY190" s="234" t="s">
        <v>126</v>
      </c>
    </row>
    <row r="191" spans="2:51" s="13" customFormat="1" ht="12">
      <c r="B191" s="192"/>
      <c r="C191" s="193"/>
      <c r="D191" s="184" t="s">
        <v>141</v>
      </c>
      <c r="E191" s="194" t="s">
        <v>19</v>
      </c>
      <c r="F191" s="195" t="s">
        <v>161</v>
      </c>
      <c r="G191" s="193"/>
      <c r="H191" s="194" t="s">
        <v>19</v>
      </c>
      <c r="I191" s="196"/>
      <c r="J191" s="193"/>
      <c r="K191" s="193"/>
      <c r="L191" s="197"/>
      <c r="M191" s="198"/>
      <c r="N191" s="199"/>
      <c r="O191" s="199"/>
      <c r="P191" s="199"/>
      <c r="Q191" s="199"/>
      <c r="R191" s="199"/>
      <c r="S191" s="199"/>
      <c r="T191" s="200"/>
      <c r="AT191" s="201" t="s">
        <v>141</v>
      </c>
      <c r="AU191" s="201" t="s">
        <v>85</v>
      </c>
      <c r="AV191" s="13" t="s">
        <v>83</v>
      </c>
      <c r="AW191" s="13" t="s">
        <v>35</v>
      </c>
      <c r="AX191" s="13" t="s">
        <v>75</v>
      </c>
      <c r="AY191" s="201" t="s">
        <v>126</v>
      </c>
    </row>
    <row r="192" spans="2:51" s="14" customFormat="1" ht="12">
      <c r="B192" s="202"/>
      <c r="C192" s="203"/>
      <c r="D192" s="184" t="s">
        <v>141</v>
      </c>
      <c r="E192" s="204" t="s">
        <v>19</v>
      </c>
      <c r="F192" s="205" t="s">
        <v>231</v>
      </c>
      <c r="G192" s="203"/>
      <c r="H192" s="206">
        <v>13</v>
      </c>
      <c r="I192" s="207"/>
      <c r="J192" s="203"/>
      <c r="K192" s="203"/>
      <c r="L192" s="208"/>
      <c r="M192" s="209"/>
      <c r="N192" s="210"/>
      <c r="O192" s="210"/>
      <c r="P192" s="210"/>
      <c r="Q192" s="210"/>
      <c r="R192" s="210"/>
      <c r="S192" s="210"/>
      <c r="T192" s="211"/>
      <c r="AT192" s="212" t="s">
        <v>141</v>
      </c>
      <c r="AU192" s="212" t="s">
        <v>85</v>
      </c>
      <c r="AV192" s="14" t="s">
        <v>85</v>
      </c>
      <c r="AW192" s="14" t="s">
        <v>35</v>
      </c>
      <c r="AX192" s="14" t="s">
        <v>75</v>
      </c>
      <c r="AY192" s="212" t="s">
        <v>126</v>
      </c>
    </row>
    <row r="193" spans="2:51" s="15" customFormat="1" ht="12">
      <c r="B193" s="213"/>
      <c r="C193" s="214"/>
      <c r="D193" s="184" t="s">
        <v>141</v>
      </c>
      <c r="E193" s="215" t="s">
        <v>19</v>
      </c>
      <c r="F193" s="216" t="s">
        <v>146</v>
      </c>
      <c r="G193" s="214"/>
      <c r="H193" s="217">
        <v>18.8</v>
      </c>
      <c r="I193" s="218"/>
      <c r="J193" s="214"/>
      <c r="K193" s="214"/>
      <c r="L193" s="219"/>
      <c r="M193" s="220"/>
      <c r="N193" s="221"/>
      <c r="O193" s="221"/>
      <c r="P193" s="221"/>
      <c r="Q193" s="221"/>
      <c r="R193" s="221"/>
      <c r="S193" s="221"/>
      <c r="T193" s="222"/>
      <c r="AT193" s="223" t="s">
        <v>141</v>
      </c>
      <c r="AU193" s="223" t="s">
        <v>85</v>
      </c>
      <c r="AV193" s="15" t="s">
        <v>133</v>
      </c>
      <c r="AW193" s="15" t="s">
        <v>35</v>
      </c>
      <c r="AX193" s="15" t="s">
        <v>83</v>
      </c>
      <c r="AY193" s="223" t="s">
        <v>126</v>
      </c>
    </row>
    <row r="194" spans="1:65" s="2" customFormat="1" ht="16.5" customHeight="1">
      <c r="A194" s="36"/>
      <c r="B194" s="37"/>
      <c r="C194" s="171" t="s">
        <v>232</v>
      </c>
      <c r="D194" s="171" t="s">
        <v>128</v>
      </c>
      <c r="E194" s="172" t="s">
        <v>233</v>
      </c>
      <c r="F194" s="173" t="s">
        <v>234</v>
      </c>
      <c r="G194" s="174" t="s">
        <v>131</v>
      </c>
      <c r="H194" s="175">
        <v>125.3</v>
      </c>
      <c r="I194" s="176"/>
      <c r="J194" s="177">
        <f>ROUND(I194*H194,2)</f>
        <v>0</v>
      </c>
      <c r="K194" s="173" t="s">
        <v>132</v>
      </c>
      <c r="L194" s="41"/>
      <c r="M194" s="178" t="s">
        <v>19</v>
      </c>
      <c r="N194" s="179" t="s">
        <v>46</v>
      </c>
      <c r="O194" s="66"/>
      <c r="P194" s="180">
        <f>O194*H194</f>
        <v>0</v>
      </c>
      <c r="Q194" s="180">
        <v>0</v>
      </c>
      <c r="R194" s="180">
        <f>Q194*H194</f>
        <v>0</v>
      </c>
      <c r="S194" s="180">
        <v>0.29</v>
      </c>
      <c r="T194" s="181">
        <f>S194*H194</f>
        <v>36.336999999999996</v>
      </c>
      <c r="U194" s="36"/>
      <c r="V194" s="36"/>
      <c r="W194" s="36"/>
      <c r="X194" s="36"/>
      <c r="Y194" s="36"/>
      <c r="Z194" s="36"/>
      <c r="AA194" s="36"/>
      <c r="AB194" s="36"/>
      <c r="AC194" s="36"/>
      <c r="AD194" s="36"/>
      <c r="AE194" s="36"/>
      <c r="AR194" s="182" t="s">
        <v>133</v>
      </c>
      <c r="AT194" s="182" t="s">
        <v>128</v>
      </c>
      <c r="AU194" s="182" t="s">
        <v>85</v>
      </c>
      <c r="AY194" s="19" t="s">
        <v>126</v>
      </c>
      <c r="BE194" s="183">
        <f>IF(N194="základní",J194,0)</f>
        <v>0</v>
      </c>
      <c r="BF194" s="183">
        <f>IF(N194="snížená",J194,0)</f>
        <v>0</v>
      </c>
      <c r="BG194" s="183">
        <f>IF(N194="zákl. přenesená",J194,0)</f>
        <v>0</v>
      </c>
      <c r="BH194" s="183">
        <f>IF(N194="sníž. přenesená",J194,0)</f>
        <v>0</v>
      </c>
      <c r="BI194" s="183">
        <f>IF(N194="nulová",J194,0)</f>
        <v>0</v>
      </c>
      <c r="BJ194" s="19" t="s">
        <v>83</v>
      </c>
      <c r="BK194" s="183">
        <f>ROUND(I194*H194,2)</f>
        <v>0</v>
      </c>
      <c r="BL194" s="19" t="s">
        <v>133</v>
      </c>
      <c r="BM194" s="182" t="s">
        <v>235</v>
      </c>
    </row>
    <row r="195" spans="1:47" s="2" customFormat="1" ht="19.5">
      <c r="A195" s="36"/>
      <c r="B195" s="37"/>
      <c r="C195" s="38"/>
      <c r="D195" s="184" t="s">
        <v>135</v>
      </c>
      <c r="E195" s="38"/>
      <c r="F195" s="185" t="s">
        <v>236</v>
      </c>
      <c r="G195" s="38"/>
      <c r="H195" s="38"/>
      <c r="I195" s="186"/>
      <c r="J195" s="38"/>
      <c r="K195" s="38"/>
      <c r="L195" s="41"/>
      <c r="M195" s="187"/>
      <c r="N195" s="188"/>
      <c r="O195" s="66"/>
      <c r="P195" s="66"/>
      <c r="Q195" s="66"/>
      <c r="R195" s="66"/>
      <c r="S195" s="66"/>
      <c r="T195" s="67"/>
      <c r="U195" s="36"/>
      <c r="V195" s="36"/>
      <c r="W195" s="36"/>
      <c r="X195" s="36"/>
      <c r="Y195" s="36"/>
      <c r="Z195" s="36"/>
      <c r="AA195" s="36"/>
      <c r="AB195" s="36"/>
      <c r="AC195" s="36"/>
      <c r="AD195" s="36"/>
      <c r="AE195" s="36"/>
      <c r="AT195" s="19" t="s">
        <v>135</v>
      </c>
      <c r="AU195" s="19" t="s">
        <v>85</v>
      </c>
    </row>
    <row r="196" spans="1:47" s="2" customFormat="1" ht="12">
      <c r="A196" s="36"/>
      <c r="B196" s="37"/>
      <c r="C196" s="38"/>
      <c r="D196" s="189" t="s">
        <v>137</v>
      </c>
      <c r="E196" s="38"/>
      <c r="F196" s="190" t="s">
        <v>237</v>
      </c>
      <c r="G196" s="38"/>
      <c r="H196" s="38"/>
      <c r="I196" s="186"/>
      <c r="J196" s="38"/>
      <c r="K196" s="38"/>
      <c r="L196" s="41"/>
      <c r="M196" s="187"/>
      <c r="N196" s="188"/>
      <c r="O196" s="66"/>
      <c r="P196" s="66"/>
      <c r="Q196" s="66"/>
      <c r="R196" s="66"/>
      <c r="S196" s="66"/>
      <c r="T196" s="67"/>
      <c r="U196" s="36"/>
      <c r="V196" s="36"/>
      <c r="W196" s="36"/>
      <c r="X196" s="36"/>
      <c r="Y196" s="36"/>
      <c r="Z196" s="36"/>
      <c r="AA196" s="36"/>
      <c r="AB196" s="36"/>
      <c r="AC196" s="36"/>
      <c r="AD196" s="36"/>
      <c r="AE196" s="36"/>
      <c r="AT196" s="19" t="s">
        <v>137</v>
      </c>
      <c r="AU196" s="19" t="s">
        <v>85</v>
      </c>
    </row>
    <row r="197" spans="1:47" s="2" customFormat="1" ht="175.5">
      <c r="A197" s="36"/>
      <c r="B197" s="37"/>
      <c r="C197" s="38"/>
      <c r="D197" s="184" t="s">
        <v>139</v>
      </c>
      <c r="E197" s="38"/>
      <c r="F197" s="191" t="s">
        <v>178</v>
      </c>
      <c r="G197" s="38"/>
      <c r="H197" s="38"/>
      <c r="I197" s="186"/>
      <c r="J197" s="38"/>
      <c r="K197" s="38"/>
      <c r="L197" s="41"/>
      <c r="M197" s="187"/>
      <c r="N197" s="188"/>
      <c r="O197" s="66"/>
      <c r="P197" s="66"/>
      <c r="Q197" s="66"/>
      <c r="R197" s="66"/>
      <c r="S197" s="66"/>
      <c r="T197" s="67"/>
      <c r="U197" s="36"/>
      <c r="V197" s="36"/>
      <c r="W197" s="36"/>
      <c r="X197" s="36"/>
      <c r="Y197" s="36"/>
      <c r="Z197" s="36"/>
      <c r="AA197" s="36"/>
      <c r="AB197" s="36"/>
      <c r="AC197" s="36"/>
      <c r="AD197" s="36"/>
      <c r="AE197" s="36"/>
      <c r="AT197" s="19" t="s">
        <v>139</v>
      </c>
      <c r="AU197" s="19" t="s">
        <v>85</v>
      </c>
    </row>
    <row r="198" spans="2:51" s="13" customFormat="1" ht="12">
      <c r="B198" s="192"/>
      <c r="C198" s="193"/>
      <c r="D198" s="184" t="s">
        <v>141</v>
      </c>
      <c r="E198" s="194" t="s">
        <v>19</v>
      </c>
      <c r="F198" s="195" t="s">
        <v>152</v>
      </c>
      <c r="G198" s="193"/>
      <c r="H198" s="194" t="s">
        <v>19</v>
      </c>
      <c r="I198" s="196"/>
      <c r="J198" s="193"/>
      <c r="K198" s="193"/>
      <c r="L198" s="197"/>
      <c r="M198" s="198"/>
      <c r="N198" s="199"/>
      <c r="O198" s="199"/>
      <c r="P198" s="199"/>
      <c r="Q198" s="199"/>
      <c r="R198" s="199"/>
      <c r="S198" s="199"/>
      <c r="T198" s="200"/>
      <c r="AT198" s="201" t="s">
        <v>141</v>
      </c>
      <c r="AU198" s="201" t="s">
        <v>85</v>
      </c>
      <c r="AV198" s="13" t="s">
        <v>83</v>
      </c>
      <c r="AW198" s="13" t="s">
        <v>35</v>
      </c>
      <c r="AX198" s="13" t="s">
        <v>75</v>
      </c>
      <c r="AY198" s="201" t="s">
        <v>126</v>
      </c>
    </row>
    <row r="199" spans="2:51" s="14" customFormat="1" ht="12">
      <c r="B199" s="202"/>
      <c r="C199" s="203"/>
      <c r="D199" s="184" t="s">
        <v>141</v>
      </c>
      <c r="E199" s="204" t="s">
        <v>19</v>
      </c>
      <c r="F199" s="205" t="s">
        <v>238</v>
      </c>
      <c r="G199" s="203"/>
      <c r="H199" s="206">
        <v>5.6</v>
      </c>
      <c r="I199" s="207"/>
      <c r="J199" s="203"/>
      <c r="K199" s="203"/>
      <c r="L199" s="208"/>
      <c r="M199" s="209"/>
      <c r="N199" s="210"/>
      <c r="O199" s="210"/>
      <c r="P199" s="210"/>
      <c r="Q199" s="210"/>
      <c r="R199" s="210"/>
      <c r="S199" s="210"/>
      <c r="T199" s="211"/>
      <c r="AT199" s="212" t="s">
        <v>141</v>
      </c>
      <c r="AU199" s="212" t="s">
        <v>85</v>
      </c>
      <c r="AV199" s="14" t="s">
        <v>85</v>
      </c>
      <c r="AW199" s="14" t="s">
        <v>35</v>
      </c>
      <c r="AX199" s="14" t="s">
        <v>75</v>
      </c>
      <c r="AY199" s="212" t="s">
        <v>126</v>
      </c>
    </row>
    <row r="200" spans="2:51" s="14" customFormat="1" ht="12">
      <c r="B200" s="202"/>
      <c r="C200" s="203"/>
      <c r="D200" s="184" t="s">
        <v>141</v>
      </c>
      <c r="E200" s="204" t="s">
        <v>19</v>
      </c>
      <c r="F200" s="205" t="s">
        <v>239</v>
      </c>
      <c r="G200" s="203"/>
      <c r="H200" s="206">
        <v>15.8</v>
      </c>
      <c r="I200" s="207"/>
      <c r="J200" s="203"/>
      <c r="K200" s="203"/>
      <c r="L200" s="208"/>
      <c r="M200" s="209"/>
      <c r="N200" s="210"/>
      <c r="O200" s="210"/>
      <c r="P200" s="210"/>
      <c r="Q200" s="210"/>
      <c r="R200" s="210"/>
      <c r="S200" s="210"/>
      <c r="T200" s="211"/>
      <c r="AT200" s="212" t="s">
        <v>141</v>
      </c>
      <c r="AU200" s="212" t="s">
        <v>85</v>
      </c>
      <c r="AV200" s="14" t="s">
        <v>85</v>
      </c>
      <c r="AW200" s="14" t="s">
        <v>35</v>
      </c>
      <c r="AX200" s="14" t="s">
        <v>75</v>
      </c>
      <c r="AY200" s="212" t="s">
        <v>126</v>
      </c>
    </row>
    <row r="201" spans="2:51" s="13" customFormat="1" ht="12">
      <c r="B201" s="192"/>
      <c r="C201" s="193"/>
      <c r="D201" s="184" t="s">
        <v>141</v>
      </c>
      <c r="E201" s="194" t="s">
        <v>19</v>
      </c>
      <c r="F201" s="195" t="s">
        <v>142</v>
      </c>
      <c r="G201" s="193"/>
      <c r="H201" s="194" t="s">
        <v>19</v>
      </c>
      <c r="I201" s="196"/>
      <c r="J201" s="193"/>
      <c r="K201" s="193"/>
      <c r="L201" s="197"/>
      <c r="M201" s="198"/>
      <c r="N201" s="199"/>
      <c r="O201" s="199"/>
      <c r="P201" s="199"/>
      <c r="Q201" s="199"/>
      <c r="R201" s="199"/>
      <c r="S201" s="199"/>
      <c r="T201" s="200"/>
      <c r="AT201" s="201" t="s">
        <v>141</v>
      </c>
      <c r="AU201" s="201" t="s">
        <v>85</v>
      </c>
      <c r="AV201" s="13" t="s">
        <v>83</v>
      </c>
      <c r="AW201" s="13" t="s">
        <v>35</v>
      </c>
      <c r="AX201" s="13" t="s">
        <v>75</v>
      </c>
      <c r="AY201" s="201" t="s">
        <v>126</v>
      </c>
    </row>
    <row r="202" spans="2:51" s="14" customFormat="1" ht="12">
      <c r="B202" s="202"/>
      <c r="C202" s="203"/>
      <c r="D202" s="184" t="s">
        <v>141</v>
      </c>
      <c r="E202" s="204" t="s">
        <v>19</v>
      </c>
      <c r="F202" s="205" t="s">
        <v>240</v>
      </c>
      <c r="G202" s="203"/>
      <c r="H202" s="206">
        <v>7.4</v>
      </c>
      <c r="I202" s="207"/>
      <c r="J202" s="203"/>
      <c r="K202" s="203"/>
      <c r="L202" s="208"/>
      <c r="M202" s="209"/>
      <c r="N202" s="210"/>
      <c r="O202" s="210"/>
      <c r="P202" s="210"/>
      <c r="Q202" s="210"/>
      <c r="R202" s="210"/>
      <c r="S202" s="210"/>
      <c r="T202" s="211"/>
      <c r="AT202" s="212" t="s">
        <v>141</v>
      </c>
      <c r="AU202" s="212" t="s">
        <v>85</v>
      </c>
      <c r="AV202" s="14" t="s">
        <v>85</v>
      </c>
      <c r="AW202" s="14" t="s">
        <v>35</v>
      </c>
      <c r="AX202" s="14" t="s">
        <v>75</v>
      </c>
      <c r="AY202" s="212" t="s">
        <v>126</v>
      </c>
    </row>
    <row r="203" spans="2:51" s="14" customFormat="1" ht="12">
      <c r="B203" s="202"/>
      <c r="C203" s="203"/>
      <c r="D203" s="184" t="s">
        <v>141</v>
      </c>
      <c r="E203" s="204" t="s">
        <v>19</v>
      </c>
      <c r="F203" s="205" t="s">
        <v>241</v>
      </c>
      <c r="G203" s="203"/>
      <c r="H203" s="206">
        <v>22.9</v>
      </c>
      <c r="I203" s="207"/>
      <c r="J203" s="203"/>
      <c r="K203" s="203"/>
      <c r="L203" s="208"/>
      <c r="M203" s="209"/>
      <c r="N203" s="210"/>
      <c r="O203" s="210"/>
      <c r="P203" s="210"/>
      <c r="Q203" s="210"/>
      <c r="R203" s="210"/>
      <c r="S203" s="210"/>
      <c r="T203" s="211"/>
      <c r="AT203" s="212" t="s">
        <v>141</v>
      </c>
      <c r="AU203" s="212" t="s">
        <v>85</v>
      </c>
      <c r="AV203" s="14" t="s">
        <v>85</v>
      </c>
      <c r="AW203" s="14" t="s">
        <v>35</v>
      </c>
      <c r="AX203" s="14" t="s">
        <v>75</v>
      </c>
      <c r="AY203" s="212" t="s">
        <v>126</v>
      </c>
    </row>
    <row r="204" spans="2:51" s="13" customFormat="1" ht="12">
      <c r="B204" s="192"/>
      <c r="C204" s="193"/>
      <c r="D204" s="184" t="s">
        <v>141</v>
      </c>
      <c r="E204" s="194" t="s">
        <v>19</v>
      </c>
      <c r="F204" s="195" t="s">
        <v>143</v>
      </c>
      <c r="G204" s="193"/>
      <c r="H204" s="194" t="s">
        <v>19</v>
      </c>
      <c r="I204" s="196"/>
      <c r="J204" s="193"/>
      <c r="K204" s="193"/>
      <c r="L204" s="197"/>
      <c r="M204" s="198"/>
      <c r="N204" s="199"/>
      <c r="O204" s="199"/>
      <c r="P204" s="199"/>
      <c r="Q204" s="199"/>
      <c r="R204" s="199"/>
      <c r="S204" s="199"/>
      <c r="T204" s="200"/>
      <c r="AT204" s="201" t="s">
        <v>141</v>
      </c>
      <c r="AU204" s="201" t="s">
        <v>85</v>
      </c>
      <c r="AV204" s="13" t="s">
        <v>83</v>
      </c>
      <c r="AW204" s="13" t="s">
        <v>35</v>
      </c>
      <c r="AX204" s="13" t="s">
        <v>75</v>
      </c>
      <c r="AY204" s="201" t="s">
        <v>126</v>
      </c>
    </row>
    <row r="205" spans="2:51" s="14" customFormat="1" ht="12">
      <c r="B205" s="202"/>
      <c r="C205" s="203"/>
      <c r="D205" s="184" t="s">
        <v>141</v>
      </c>
      <c r="E205" s="204" t="s">
        <v>19</v>
      </c>
      <c r="F205" s="205" t="s">
        <v>242</v>
      </c>
      <c r="G205" s="203"/>
      <c r="H205" s="206">
        <v>12.8</v>
      </c>
      <c r="I205" s="207"/>
      <c r="J205" s="203"/>
      <c r="K205" s="203"/>
      <c r="L205" s="208"/>
      <c r="M205" s="209"/>
      <c r="N205" s="210"/>
      <c r="O205" s="210"/>
      <c r="P205" s="210"/>
      <c r="Q205" s="210"/>
      <c r="R205" s="210"/>
      <c r="S205" s="210"/>
      <c r="T205" s="211"/>
      <c r="AT205" s="212" t="s">
        <v>141</v>
      </c>
      <c r="AU205" s="212" t="s">
        <v>85</v>
      </c>
      <c r="AV205" s="14" t="s">
        <v>85</v>
      </c>
      <c r="AW205" s="14" t="s">
        <v>35</v>
      </c>
      <c r="AX205" s="14" t="s">
        <v>75</v>
      </c>
      <c r="AY205" s="212" t="s">
        <v>126</v>
      </c>
    </row>
    <row r="206" spans="2:51" s="14" customFormat="1" ht="12">
      <c r="B206" s="202"/>
      <c r="C206" s="203"/>
      <c r="D206" s="184" t="s">
        <v>141</v>
      </c>
      <c r="E206" s="204" t="s">
        <v>19</v>
      </c>
      <c r="F206" s="205" t="s">
        <v>243</v>
      </c>
      <c r="G206" s="203"/>
      <c r="H206" s="206">
        <v>21.3</v>
      </c>
      <c r="I206" s="207"/>
      <c r="J206" s="203"/>
      <c r="K206" s="203"/>
      <c r="L206" s="208"/>
      <c r="M206" s="209"/>
      <c r="N206" s="210"/>
      <c r="O206" s="210"/>
      <c r="P206" s="210"/>
      <c r="Q206" s="210"/>
      <c r="R206" s="210"/>
      <c r="S206" s="210"/>
      <c r="T206" s="211"/>
      <c r="AT206" s="212" t="s">
        <v>141</v>
      </c>
      <c r="AU206" s="212" t="s">
        <v>85</v>
      </c>
      <c r="AV206" s="14" t="s">
        <v>85</v>
      </c>
      <c r="AW206" s="14" t="s">
        <v>35</v>
      </c>
      <c r="AX206" s="14" t="s">
        <v>75</v>
      </c>
      <c r="AY206" s="212" t="s">
        <v>126</v>
      </c>
    </row>
    <row r="207" spans="2:51" s="13" customFormat="1" ht="12">
      <c r="B207" s="192"/>
      <c r="C207" s="193"/>
      <c r="D207" s="184" t="s">
        <v>141</v>
      </c>
      <c r="E207" s="194" t="s">
        <v>19</v>
      </c>
      <c r="F207" s="195" t="s">
        <v>145</v>
      </c>
      <c r="G207" s="193"/>
      <c r="H207" s="194" t="s">
        <v>19</v>
      </c>
      <c r="I207" s="196"/>
      <c r="J207" s="193"/>
      <c r="K207" s="193"/>
      <c r="L207" s="197"/>
      <c r="M207" s="198"/>
      <c r="N207" s="199"/>
      <c r="O207" s="199"/>
      <c r="P207" s="199"/>
      <c r="Q207" s="199"/>
      <c r="R207" s="199"/>
      <c r="S207" s="199"/>
      <c r="T207" s="200"/>
      <c r="AT207" s="201" t="s">
        <v>141</v>
      </c>
      <c r="AU207" s="201" t="s">
        <v>85</v>
      </c>
      <c r="AV207" s="13" t="s">
        <v>83</v>
      </c>
      <c r="AW207" s="13" t="s">
        <v>35</v>
      </c>
      <c r="AX207" s="13" t="s">
        <v>75</v>
      </c>
      <c r="AY207" s="201" t="s">
        <v>126</v>
      </c>
    </row>
    <row r="208" spans="2:51" s="14" customFormat="1" ht="12">
      <c r="B208" s="202"/>
      <c r="C208" s="203"/>
      <c r="D208" s="184" t="s">
        <v>141</v>
      </c>
      <c r="E208" s="204" t="s">
        <v>19</v>
      </c>
      <c r="F208" s="205" t="s">
        <v>244</v>
      </c>
      <c r="G208" s="203"/>
      <c r="H208" s="206">
        <v>7.4</v>
      </c>
      <c r="I208" s="207"/>
      <c r="J208" s="203"/>
      <c r="K208" s="203"/>
      <c r="L208" s="208"/>
      <c r="M208" s="209"/>
      <c r="N208" s="210"/>
      <c r="O208" s="210"/>
      <c r="P208" s="210"/>
      <c r="Q208" s="210"/>
      <c r="R208" s="210"/>
      <c r="S208" s="210"/>
      <c r="T208" s="211"/>
      <c r="AT208" s="212" t="s">
        <v>141</v>
      </c>
      <c r="AU208" s="212" t="s">
        <v>85</v>
      </c>
      <c r="AV208" s="14" t="s">
        <v>85</v>
      </c>
      <c r="AW208" s="14" t="s">
        <v>35</v>
      </c>
      <c r="AX208" s="14" t="s">
        <v>75</v>
      </c>
      <c r="AY208" s="212" t="s">
        <v>126</v>
      </c>
    </row>
    <row r="209" spans="2:51" s="14" customFormat="1" ht="12">
      <c r="B209" s="202"/>
      <c r="C209" s="203"/>
      <c r="D209" s="184" t="s">
        <v>141</v>
      </c>
      <c r="E209" s="204" t="s">
        <v>19</v>
      </c>
      <c r="F209" s="205" t="s">
        <v>245</v>
      </c>
      <c r="G209" s="203"/>
      <c r="H209" s="206">
        <v>22.9</v>
      </c>
      <c r="I209" s="207"/>
      <c r="J209" s="203"/>
      <c r="K209" s="203"/>
      <c r="L209" s="208"/>
      <c r="M209" s="209"/>
      <c r="N209" s="210"/>
      <c r="O209" s="210"/>
      <c r="P209" s="210"/>
      <c r="Q209" s="210"/>
      <c r="R209" s="210"/>
      <c r="S209" s="210"/>
      <c r="T209" s="211"/>
      <c r="AT209" s="212" t="s">
        <v>141</v>
      </c>
      <c r="AU209" s="212" t="s">
        <v>85</v>
      </c>
      <c r="AV209" s="14" t="s">
        <v>85</v>
      </c>
      <c r="AW209" s="14" t="s">
        <v>35</v>
      </c>
      <c r="AX209" s="14" t="s">
        <v>75</v>
      </c>
      <c r="AY209" s="212" t="s">
        <v>126</v>
      </c>
    </row>
    <row r="210" spans="2:51" s="16" customFormat="1" ht="12">
      <c r="B210" s="224"/>
      <c r="C210" s="225"/>
      <c r="D210" s="184" t="s">
        <v>141</v>
      </c>
      <c r="E210" s="226" t="s">
        <v>19</v>
      </c>
      <c r="F210" s="227" t="s">
        <v>156</v>
      </c>
      <c r="G210" s="225"/>
      <c r="H210" s="228">
        <v>116.1</v>
      </c>
      <c r="I210" s="229"/>
      <c r="J210" s="225"/>
      <c r="K210" s="225"/>
      <c r="L210" s="230"/>
      <c r="M210" s="231"/>
      <c r="N210" s="232"/>
      <c r="O210" s="232"/>
      <c r="P210" s="232"/>
      <c r="Q210" s="232"/>
      <c r="R210" s="232"/>
      <c r="S210" s="232"/>
      <c r="T210" s="233"/>
      <c r="AT210" s="234" t="s">
        <v>141</v>
      </c>
      <c r="AU210" s="234" t="s">
        <v>85</v>
      </c>
      <c r="AV210" s="16" t="s">
        <v>157</v>
      </c>
      <c r="AW210" s="16" t="s">
        <v>35</v>
      </c>
      <c r="AX210" s="16" t="s">
        <v>75</v>
      </c>
      <c r="AY210" s="234" t="s">
        <v>126</v>
      </c>
    </row>
    <row r="211" spans="2:51" s="13" customFormat="1" ht="12">
      <c r="B211" s="192"/>
      <c r="C211" s="193"/>
      <c r="D211" s="184" t="s">
        <v>141</v>
      </c>
      <c r="E211" s="194" t="s">
        <v>19</v>
      </c>
      <c r="F211" s="195" t="s">
        <v>161</v>
      </c>
      <c r="G211" s="193"/>
      <c r="H211" s="194" t="s">
        <v>19</v>
      </c>
      <c r="I211" s="196"/>
      <c r="J211" s="193"/>
      <c r="K211" s="193"/>
      <c r="L211" s="197"/>
      <c r="M211" s="198"/>
      <c r="N211" s="199"/>
      <c r="O211" s="199"/>
      <c r="P211" s="199"/>
      <c r="Q211" s="199"/>
      <c r="R211" s="199"/>
      <c r="S211" s="199"/>
      <c r="T211" s="200"/>
      <c r="AT211" s="201" t="s">
        <v>141</v>
      </c>
      <c r="AU211" s="201" t="s">
        <v>85</v>
      </c>
      <c r="AV211" s="13" t="s">
        <v>83</v>
      </c>
      <c r="AW211" s="13" t="s">
        <v>35</v>
      </c>
      <c r="AX211" s="13" t="s">
        <v>75</v>
      </c>
      <c r="AY211" s="201" t="s">
        <v>126</v>
      </c>
    </row>
    <row r="212" spans="2:51" s="14" customFormat="1" ht="12">
      <c r="B212" s="202"/>
      <c r="C212" s="203"/>
      <c r="D212" s="184" t="s">
        <v>141</v>
      </c>
      <c r="E212" s="204" t="s">
        <v>19</v>
      </c>
      <c r="F212" s="205" t="s">
        <v>162</v>
      </c>
      <c r="G212" s="203"/>
      <c r="H212" s="206">
        <v>3.2</v>
      </c>
      <c r="I212" s="207"/>
      <c r="J212" s="203"/>
      <c r="K212" s="203"/>
      <c r="L212" s="208"/>
      <c r="M212" s="209"/>
      <c r="N212" s="210"/>
      <c r="O212" s="210"/>
      <c r="P212" s="210"/>
      <c r="Q212" s="210"/>
      <c r="R212" s="210"/>
      <c r="S212" s="210"/>
      <c r="T212" s="211"/>
      <c r="AT212" s="212" t="s">
        <v>141</v>
      </c>
      <c r="AU212" s="212" t="s">
        <v>85</v>
      </c>
      <c r="AV212" s="14" t="s">
        <v>85</v>
      </c>
      <c r="AW212" s="14" t="s">
        <v>35</v>
      </c>
      <c r="AX212" s="14" t="s">
        <v>75</v>
      </c>
      <c r="AY212" s="212" t="s">
        <v>126</v>
      </c>
    </row>
    <row r="213" spans="2:51" s="13" customFormat="1" ht="12">
      <c r="B213" s="192"/>
      <c r="C213" s="193"/>
      <c r="D213" s="184" t="s">
        <v>141</v>
      </c>
      <c r="E213" s="194" t="s">
        <v>19</v>
      </c>
      <c r="F213" s="195" t="s">
        <v>163</v>
      </c>
      <c r="G213" s="193"/>
      <c r="H213" s="194" t="s">
        <v>19</v>
      </c>
      <c r="I213" s="196"/>
      <c r="J213" s="193"/>
      <c r="K213" s="193"/>
      <c r="L213" s="197"/>
      <c r="M213" s="198"/>
      <c r="N213" s="199"/>
      <c r="O213" s="199"/>
      <c r="P213" s="199"/>
      <c r="Q213" s="199"/>
      <c r="R213" s="199"/>
      <c r="S213" s="199"/>
      <c r="T213" s="200"/>
      <c r="AT213" s="201" t="s">
        <v>141</v>
      </c>
      <c r="AU213" s="201" t="s">
        <v>85</v>
      </c>
      <c r="AV213" s="13" t="s">
        <v>83</v>
      </c>
      <c r="AW213" s="13" t="s">
        <v>35</v>
      </c>
      <c r="AX213" s="13" t="s">
        <v>75</v>
      </c>
      <c r="AY213" s="201" t="s">
        <v>126</v>
      </c>
    </row>
    <row r="214" spans="2:51" s="14" customFormat="1" ht="12">
      <c r="B214" s="202"/>
      <c r="C214" s="203"/>
      <c r="D214" s="184" t="s">
        <v>141</v>
      </c>
      <c r="E214" s="204" t="s">
        <v>19</v>
      </c>
      <c r="F214" s="205" t="s">
        <v>246</v>
      </c>
      <c r="G214" s="203"/>
      <c r="H214" s="206">
        <v>6</v>
      </c>
      <c r="I214" s="207"/>
      <c r="J214" s="203"/>
      <c r="K214" s="203"/>
      <c r="L214" s="208"/>
      <c r="M214" s="209"/>
      <c r="N214" s="210"/>
      <c r="O214" s="210"/>
      <c r="P214" s="210"/>
      <c r="Q214" s="210"/>
      <c r="R214" s="210"/>
      <c r="S214" s="210"/>
      <c r="T214" s="211"/>
      <c r="AT214" s="212" t="s">
        <v>141</v>
      </c>
      <c r="AU214" s="212" t="s">
        <v>85</v>
      </c>
      <c r="AV214" s="14" t="s">
        <v>85</v>
      </c>
      <c r="AW214" s="14" t="s">
        <v>35</v>
      </c>
      <c r="AX214" s="14" t="s">
        <v>75</v>
      </c>
      <c r="AY214" s="212" t="s">
        <v>126</v>
      </c>
    </row>
    <row r="215" spans="2:51" s="15" customFormat="1" ht="12">
      <c r="B215" s="213"/>
      <c r="C215" s="214"/>
      <c r="D215" s="184" t="s">
        <v>141</v>
      </c>
      <c r="E215" s="215" t="s">
        <v>19</v>
      </c>
      <c r="F215" s="216" t="s">
        <v>146</v>
      </c>
      <c r="G215" s="214"/>
      <c r="H215" s="217">
        <v>125.3</v>
      </c>
      <c r="I215" s="218"/>
      <c r="J215" s="214"/>
      <c r="K215" s="214"/>
      <c r="L215" s="219"/>
      <c r="M215" s="220"/>
      <c r="N215" s="221"/>
      <c r="O215" s="221"/>
      <c r="P215" s="221"/>
      <c r="Q215" s="221"/>
      <c r="R215" s="221"/>
      <c r="S215" s="221"/>
      <c r="T215" s="222"/>
      <c r="AT215" s="223" t="s">
        <v>141</v>
      </c>
      <c r="AU215" s="223" t="s">
        <v>85</v>
      </c>
      <c r="AV215" s="15" t="s">
        <v>133</v>
      </c>
      <c r="AW215" s="15" t="s">
        <v>35</v>
      </c>
      <c r="AX215" s="15" t="s">
        <v>83</v>
      </c>
      <c r="AY215" s="223" t="s">
        <v>126</v>
      </c>
    </row>
    <row r="216" spans="1:65" s="2" customFormat="1" ht="16.5" customHeight="1">
      <c r="A216" s="36"/>
      <c r="B216" s="37"/>
      <c r="C216" s="171" t="s">
        <v>247</v>
      </c>
      <c r="D216" s="171" t="s">
        <v>128</v>
      </c>
      <c r="E216" s="172" t="s">
        <v>248</v>
      </c>
      <c r="F216" s="173" t="s">
        <v>249</v>
      </c>
      <c r="G216" s="174" t="s">
        <v>131</v>
      </c>
      <c r="H216" s="175">
        <v>18.8</v>
      </c>
      <c r="I216" s="176"/>
      <c r="J216" s="177">
        <f>ROUND(I216*H216,2)</f>
        <v>0</v>
      </c>
      <c r="K216" s="173" t="s">
        <v>132</v>
      </c>
      <c r="L216" s="41"/>
      <c r="M216" s="178" t="s">
        <v>19</v>
      </c>
      <c r="N216" s="179" t="s">
        <v>46</v>
      </c>
      <c r="O216" s="66"/>
      <c r="P216" s="180">
        <f>O216*H216</f>
        <v>0</v>
      </c>
      <c r="Q216" s="180">
        <v>0</v>
      </c>
      <c r="R216" s="180">
        <f>Q216*H216</f>
        <v>0</v>
      </c>
      <c r="S216" s="180">
        <v>0.24</v>
      </c>
      <c r="T216" s="181">
        <f>S216*H216</f>
        <v>4.512</v>
      </c>
      <c r="U216" s="36"/>
      <c r="V216" s="36"/>
      <c r="W216" s="36"/>
      <c r="X216" s="36"/>
      <c r="Y216" s="36"/>
      <c r="Z216" s="36"/>
      <c r="AA216" s="36"/>
      <c r="AB216" s="36"/>
      <c r="AC216" s="36"/>
      <c r="AD216" s="36"/>
      <c r="AE216" s="36"/>
      <c r="AR216" s="182" t="s">
        <v>133</v>
      </c>
      <c r="AT216" s="182" t="s">
        <v>128</v>
      </c>
      <c r="AU216" s="182" t="s">
        <v>85</v>
      </c>
      <c r="AY216" s="19" t="s">
        <v>126</v>
      </c>
      <c r="BE216" s="183">
        <f>IF(N216="základní",J216,0)</f>
        <v>0</v>
      </c>
      <c r="BF216" s="183">
        <f>IF(N216="snížená",J216,0)</f>
        <v>0</v>
      </c>
      <c r="BG216" s="183">
        <f>IF(N216="zákl. přenesená",J216,0)</f>
        <v>0</v>
      </c>
      <c r="BH216" s="183">
        <f>IF(N216="sníž. přenesená",J216,0)</f>
        <v>0</v>
      </c>
      <c r="BI216" s="183">
        <f>IF(N216="nulová",J216,0)</f>
        <v>0</v>
      </c>
      <c r="BJ216" s="19" t="s">
        <v>83</v>
      </c>
      <c r="BK216" s="183">
        <f>ROUND(I216*H216,2)</f>
        <v>0</v>
      </c>
      <c r="BL216" s="19" t="s">
        <v>133</v>
      </c>
      <c r="BM216" s="182" t="s">
        <v>250</v>
      </c>
    </row>
    <row r="217" spans="1:47" s="2" customFormat="1" ht="19.5">
      <c r="A217" s="36"/>
      <c r="B217" s="37"/>
      <c r="C217" s="38"/>
      <c r="D217" s="184" t="s">
        <v>135</v>
      </c>
      <c r="E217" s="38"/>
      <c r="F217" s="185" t="s">
        <v>251</v>
      </c>
      <c r="G217" s="38"/>
      <c r="H217" s="38"/>
      <c r="I217" s="186"/>
      <c r="J217" s="38"/>
      <c r="K217" s="38"/>
      <c r="L217" s="41"/>
      <c r="M217" s="187"/>
      <c r="N217" s="188"/>
      <c r="O217" s="66"/>
      <c r="P217" s="66"/>
      <c r="Q217" s="66"/>
      <c r="R217" s="66"/>
      <c r="S217" s="66"/>
      <c r="T217" s="67"/>
      <c r="U217" s="36"/>
      <c r="V217" s="36"/>
      <c r="W217" s="36"/>
      <c r="X217" s="36"/>
      <c r="Y217" s="36"/>
      <c r="Z217" s="36"/>
      <c r="AA217" s="36"/>
      <c r="AB217" s="36"/>
      <c r="AC217" s="36"/>
      <c r="AD217" s="36"/>
      <c r="AE217" s="36"/>
      <c r="AT217" s="19" t="s">
        <v>135</v>
      </c>
      <c r="AU217" s="19" t="s">
        <v>85</v>
      </c>
    </row>
    <row r="218" spans="1:47" s="2" customFormat="1" ht="12">
      <c r="A218" s="36"/>
      <c r="B218" s="37"/>
      <c r="C218" s="38"/>
      <c r="D218" s="189" t="s">
        <v>137</v>
      </c>
      <c r="E218" s="38"/>
      <c r="F218" s="190" t="s">
        <v>252</v>
      </c>
      <c r="G218" s="38"/>
      <c r="H218" s="38"/>
      <c r="I218" s="186"/>
      <c r="J218" s="38"/>
      <c r="K218" s="38"/>
      <c r="L218" s="41"/>
      <c r="M218" s="187"/>
      <c r="N218" s="188"/>
      <c r="O218" s="66"/>
      <c r="P218" s="66"/>
      <c r="Q218" s="66"/>
      <c r="R218" s="66"/>
      <c r="S218" s="66"/>
      <c r="T218" s="67"/>
      <c r="U218" s="36"/>
      <c r="V218" s="36"/>
      <c r="W218" s="36"/>
      <c r="X218" s="36"/>
      <c r="Y218" s="36"/>
      <c r="Z218" s="36"/>
      <c r="AA218" s="36"/>
      <c r="AB218" s="36"/>
      <c r="AC218" s="36"/>
      <c r="AD218" s="36"/>
      <c r="AE218" s="36"/>
      <c r="AT218" s="19" t="s">
        <v>137</v>
      </c>
      <c r="AU218" s="19" t="s">
        <v>85</v>
      </c>
    </row>
    <row r="219" spans="1:47" s="2" customFormat="1" ht="175.5">
      <c r="A219" s="36"/>
      <c r="B219" s="37"/>
      <c r="C219" s="38"/>
      <c r="D219" s="184" t="s">
        <v>139</v>
      </c>
      <c r="E219" s="38"/>
      <c r="F219" s="191" t="s">
        <v>178</v>
      </c>
      <c r="G219" s="38"/>
      <c r="H219" s="38"/>
      <c r="I219" s="186"/>
      <c r="J219" s="38"/>
      <c r="K219" s="38"/>
      <c r="L219" s="41"/>
      <c r="M219" s="187"/>
      <c r="N219" s="188"/>
      <c r="O219" s="66"/>
      <c r="P219" s="66"/>
      <c r="Q219" s="66"/>
      <c r="R219" s="66"/>
      <c r="S219" s="66"/>
      <c r="T219" s="67"/>
      <c r="U219" s="36"/>
      <c r="V219" s="36"/>
      <c r="W219" s="36"/>
      <c r="X219" s="36"/>
      <c r="Y219" s="36"/>
      <c r="Z219" s="36"/>
      <c r="AA219" s="36"/>
      <c r="AB219" s="36"/>
      <c r="AC219" s="36"/>
      <c r="AD219" s="36"/>
      <c r="AE219" s="36"/>
      <c r="AT219" s="19" t="s">
        <v>139</v>
      </c>
      <c r="AU219" s="19" t="s">
        <v>85</v>
      </c>
    </row>
    <row r="220" spans="2:51" s="13" customFormat="1" ht="12">
      <c r="B220" s="192"/>
      <c r="C220" s="193"/>
      <c r="D220" s="184" t="s">
        <v>141</v>
      </c>
      <c r="E220" s="194" t="s">
        <v>19</v>
      </c>
      <c r="F220" s="195" t="s">
        <v>227</v>
      </c>
      <c r="G220" s="193"/>
      <c r="H220" s="194" t="s">
        <v>19</v>
      </c>
      <c r="I220" s="196"/>
      <c r="J220" s="193"/>
      <c r="K220" s="193"/>
      <c r="L220" s="197"/>
      <c r="M220" s="198"/>
      <c r="N220" s="199"/>
      <c r="O220" s="199"/>
      <c r="P220" s="199"/>
      <c r="Q220" s="199"/>
      <c r="R220" s="199"/>
      <c r="S220" s="199"/>
      <c r="T220" s="200"/>
      <c r="AT220" s="201" t="s">
        <v>141</v>
      </c>
      <c r="AU220" s="201" t="s">
        <v>85</v>
      </c>
      <c r="AV220" s="13" t="s">
        <v>83</v>
      </c>
      <c r="AW220" s="13" t="s">
        <v>35</v>
      </c>
      <c r="AX220" s="13" t="s">
        <v>75</v>
      </c>
      <c r="AY220" s="201" t="s">
        <v>126</v>
      </c>
    </row>
    <row r="221" spans="2:51" s="14" customFormat="1" ht="12">
      <c r="B221" s="202"/>
      <c r="C221" s="203"/>
      <c r="D221" s="184" t="s">
        <v>141</v>
      </c>
      <c r="E221" s="204" t="s">
        <v>19</v>
      </c>
      <c r="F221" s="205" t="s">
        <v>228</v>
      </c>
      <c r="G221" s="203"/>
      <c r="H221" s="206">
        <v>1.8</v>
      </c>
      <c r="I221" s="207"/>
      <c r="J221" s="203"/>
      <c r="K221" s="203"/>
      <c r="L221" s="208"/>
      <c r="M221" s="209"/>
      <c r="N221" s="210"/>
      <c r="O221" s="210"/>
      <c r="P221" s="210"/>
      <c r="Q221" s="210"/>
      <c r="R221" s="210"/>
      <c r="S221" s="210"/>
      <c r="T221" s="211"/>
      <c r="AT221" s="212" t="s">
        <v>141</v>
      </c>
      <c r="AU221" s="212" t="s">
        <v>85</v>
      </c>
      <c r="AV221" s="14" t="s">
        <v>85</v>
      </c>
      <c r="AW221" s="14" t="s">
        <v>35</v>
      </c>
      <c r="AX221" s="14" t="s">
        <v>75</v>
      </c>
      <c r="AY221" s="212" t="s">
        <v>126</v>
      </c>
    </row>
    <row r="222" spans="2:51" s="13" customFormat="1" ht="12">
      <c r="B222" s="192"/>
      <c r="C222" s="193"/>
      <c r="D222" s="184" t="s">
        <v>141</v>
      </c>
      <c r="E222" s="194" t="s">
        <v>19</v>
      </c>
      <c r="F222" s="195" t="s">
        <v>229</v>
      </c>
      <c r="G222" s="193"/>
      <c r="H222" s="194" t="s">
        <v>19</v>
      </c>
      <c r="I222" s="196"/>
      <c r="J222" s="193"/>
      <c r="K222" s="193"/>
      <c r="L222" s="197"/>
      <c r="M222" s="198"/>
      <c r="N222" s="199"/>
      <c r="O222" s="199"/>
      <c r="P222" s="199"/>
      <c r="Q222" s="199"/>
      <c r="R222" s="199"/>
      <c r="S222" s="199"/>
      <c r="T222" s="200"/>
      <c r="AT222" s="201" t="s">
        <v>141</v>
      </c>
      <c r="AU222" s="201" t="s">
        <v>85</v>
      </c>
      <c r="AV222" s="13" t="s">
        <v>83</v>
      </c>
      <c r="AW222" s="13" t="s">
        <v>35</v>
      </c>
      <c r="AX222" s="13" t="s">
        <v>75</v>
      </c>
      <c r="AY222" s="201" t="s">
        <v>126</v>
      </c>
    </row>
    <row r="223" spans="2:51" s="14" customFormat="1" ht="12">
      <c r="B223" s="202"/>
      <c r="C223" s="203"/>
      <c r="D223" s="184" t="s">
        <v>141</v>
      </c>
      <c r="E223" s="204" t="s">
        <v>19</v>
      </c>
      <c r="F223" s="205" t="s">
        <v>230</v>
      </c>
      <c r="G223" s="203"/>
      <c r="H223" s="206">
        <v>4</v>
      </c>
      <c r="I223" s="207"/>
      <c r="J223" s="203"/>
      <c r="K223" s="203"/>
      <c r="L223" s="208"/>
      <c r="M223" s="209"/>
      <c r="N223" s="210"/>
      <c r="O223" s="210"/>
      <c r="P223" s="210"/>
      <c r="Q223" s="210"/>
      <c r="R223" s="210"/>
      <c r="S223" s="210"/>
      <c r="T223" s="211"/>
      <c r="AT223" s="212" t="s">
        <v>141</v>
      </c>
      <c r="AU223" s="212" t="s">
        <v>85</v>
      </c>
      <c r="AV223" s="14" t="s">
        <v>85</v>
      </c>
      <c r="AW223" s="14" t="s">
        <v>35</v>
      </c>
      <c r="AX223" s="14" t="s">
        <v>75</v>
      </c>
      <c r="AY223" s="212" t="s">
        <v>126</v>
      </c>
    </row>
    <row r="224" spans="2:51" s="16" customFormat="1" ht="12">
      <c r="B224" s="224"/>
      <c r="C224" s="225"/>
      <c r="D224" s="184" t="s">
        <v>141</v>
      </c>
      <c r="E224" s="226" t="s">
        <v>19</v>
      </c>
      <c r="F224" s="227" t="s">
        <v>156</v>
      </c>
      <c r="G224" s="225"/>
      <c r="H224" s="228">
        <v>5.8</v>
      </c>
      <c r="I224" s="229"/>
      <c r="J224" s="225"/>
      <c r="K224" s="225"/>
      <c r="L224" s="230"/>
      <c r="M224" s="231"/>
      <c r="N224" s="232"/>
      <c r="O224" s="232"/>
      <c r="P224" s="232"/>
      <c r="Q224" s="232"/>
      <c r="R224" s="232"/>
      <c r="S224" s="232"/>
      <c r="T224" s="233"/>
      <c r="AT224" s="234" t="s">
        <v>141</v>
      </c>
      <c r="AU224" s="234" t="s">
        <v>85</v>
      </c>
      <c r="AV224" s="16" t="s">
        <v>157</v>
      </c>
      <c r="AW224" s="16" t="s">
        <v>35</v>
      </c>
      <c r="AX224" s="16" t="s">
        <v>75</v>
      </c>
      <c r="AY224" s="234" t="s">
        <v>126</v>
      </c>
    </row>
    <row r="225" spans="2:51" s="13" customFormat="1" ht="12">
      <c r="B225" s="192"/>
      <c r="C225" s="193"/>
      <c r="D225" s="184" t="s">
        <v>141</v>
      </c>
      <c r="E225" s="194" t="s">
        <v>19</v>
      </c>
      <c r="F225" s="195" t="s">
        <v>161</v>
      </c>
      <c r="G225" s="193"/>
      <c r="H225" s="194" t="s">
        <v>19</v>
      </c>
      <c r="I225" s="196"/>
      <c r="J225" s="193"/>
      <c r="K225" s="193"/>
      <c r="L225" s="197"/>
      <c r="M225" s="198"/>
      <c r="N225" s="199"/>
      <c r="O225" s="199"/>
      <c r="P225" s="199"/>
      <c r="Q225" s="199"/>
      <c r="R225" s="199"/>
      <c r="S225" s="199"/>
      <c r="T225" s="200"/>
      <c r="AT225" s="201" t="s">
        <v>141</v>
      </c>
      <c r="AU225" s="201" t="s">
        <v>85</v>
      </c>
      <c r="AV225" s="13" t="s">
        <v>83</v>
      </c>
      <c r="AW225" s="13" t="s">
        <v>35</v>
      </c>
      <c r="AX225" s="13" t="s">
        <v>75</v>
      </c>
      <c r="AY225" s="201" t="s">
        <v>126</v>
      </c>
    </row>
    <row r="226" spans="2:51" s="14" customFormat="1" ht="12">
      <c r="B226" s="202"/>
      <c r="C226" s="203"/>
      <c r="D226" s="184" t="s">
        <v>141</v>
      </c>
      <c r="E226" s="204" t="s">
        <v>19</v>
      </c>
      <c r="F226" s="205" t="s">
        <v>231</v>
      </c>
      <c r="G226" s="203"/>
      <c r="H226" s="206">
        <v>13</v>
      </c>
      <c r="I226" s="207"/>
      <c r="J226" s="203"/>
      <c r="K226" s="203"/>
      <c r="L226" s="208"/>
      <c r="M226" s="209"/>
      <c r="N226" s="210"/>
      <c r="O226" s="210"/>
      <c r="P226" s="210"/>
      <c r="Q226" s="210"/>
      <c r="R226" s="210"/>
      <c r="S226" s="210"/>
      <c r="T226" s="211"/>
      <c r="AT226" s="212" t="s">
        <v>141</v>
      </c>
      <c r="AU226" s="212" t="s">
        <v>85</v>
      </c>
      <c r="AV226" s="14" t="s">
        <v>85</v>
      </c>
      <c r="AW226" s="14" t="s">
        <v>35</v>
      </c>
      <c r="AX226" s="14" t="s">
        <v>75</v>
      </c>
      <c r="AY226" s="212" t="s">
        <v>126</v>
      </c>
    </row>
    <row r="227" spans="2:51" s="15" customFormat="1" ht="12">
      <c r="B227" s="213"/>
      <c r="C227" s="214"/>
      <c r="D227" s="184" t="s">
        <v>141</v>
      </c>
      <c r="E227" s="215" t="s">
        <v>19</v>
      </c>
      <c r="F227" s="216" t="s">
        <v>146</v>
      </c>
      <c r="G227" s="214"/>
      <c r="H227" s="217">
        <v>18.8</v>
      </c>
      <c r="I227" s="218"/>
      <c r="J227" s="214"/>
      <c r="K227" s="214"/>
      <c r="L227" s="219"/>
      <c r="M227" s="220"/>
      <c r="N227" s="221"/>
      <c r="O227" s="221"/>
      <c r="P227" s="221"/>
      <c r="Q227" s="221"/>
      <c r="R227" s="221"/>
      <c r="S227" s="221"/>
      <c r="T227" s="222"/>
      <c r="AT227" s="223" t="s">
        <v>141</v>
      </c>
      <c r="AU227" s="223" t="s">
        <v>85</v>
      </c>
      <c r="AV227" s="15" t="s">
        <v>133</v>
      </c>
      <c r="AW227" s="15" t="s">
        <v>35</v>
      </c>
      <c r="AX227" s="15" t="s">
        <v>83</v>
      </c>
      <c r="AY227" s="223" t="s">
        <v>126</v>
      </c>
    </row>
    <row r="228" spans="1:65" s="2" customFormat="1" ht="16.5" customHeight="1">
      <c r="A228" s="36"/>
      <c r="B228" s="37"/>
      <c r="C228" s="171" t="s">
        <v>253</v>
      </c>
      <c r="D228" s="171" t="s">
        <v>128</v>
      </c>
      <c r="E228" s="172" t="s">
        <v>254</v>
      </c>
      <c r="F228" s="173" t="s">
        <v>255</v>
      </c>
      <c r="G228" s="174" t="s">
        <v>131</v>
      </c>
      <c r="H228" s="175">
        <v>18.8</v>
      </c>
      <c r="I228" s="176"/>
      <c r="J228" s="177">
        <f>ROUND(I228*H228,2)</f>
        <v>0</v>
      </c>
      <c r="K228" s="173" t="s">
        <v>132</v>
      </c>
      <c r="L228" s="41"/>
      <c r="M228" s="178" t="s">
        <v>19</v>
      </c>
      <c r="N228" s="179" t="s">
        <v>46</v>
      </c>
      <c r="O228" s="66"/>
      <c r="P228" s="180">
        <f>O228*H228</f>
        <v>0</v>
      </c>
      <c r="Q228" s="180">
        <v>0</v>
      </c>
      <c r="R228" s="180">
        <f>Q228*H228</f>
        <v>0</v>
      </c>
      <c r="S228" s="180">
        <v>0.22</v>
      </c>
      <c r="T228" s="181">
        <f>S228*H228</f>
        <v>4.136</v>
      </c>
      <c r="U228" s="36"/>
      <c r="V228" s="36"/>
      <c r="W228" s="36"/>
      <c r="X228" s="36"/>
      <c r="Y228" s="36"/>
      <c r="Z228" s="36"/>
      <c r="AA228" s="36"/>
      <c r="AB228" s="36"/>
      <c r="AC228" s="36"/>
      <c r="AD228" s="36"/>
      <c r="AE228" s="36"/>
      <c r="AR228" s="182" t="s">
        <v>133</v>
      </c>
      <c r="AT228" s="182" t="s">
        <v>128</v>
      </c>
      <c r="AU228" s="182" t="s">
        <v>85</v>
      </c>
      <c r="AY228" s="19" t="s">
        <v>126</v>
      </c>
      <c r="BE228" s="183">
        <f>IF(N228="základní",J228,0)</f>
        <v>0</v>
      </c>
      <c r="BF228" s="183">
        <f>IF(N228="snížená",J228,0)</f>
        <v>0</v>
      </c>
      <c r="BG228" s="183">
        <f>IF(N228="zákl. přenesená",J228,0)</f>
        <v>0</v>
      </c>
      <c r="BH228" s="183">
        <f>IF(N228="sníž. přenesená",J228,0)</f>
        <v>0</v>
      </c>
      <c r="BI228" s="183">
        <f>IF(N228="nulová",J228,0)</f>
        <v>0</v>
      </c>
      <c r="BJ228" s="19" t="s">
        <v>83</v>
      </c>
      <c r="BK228" s="183">
        <f>ROUND(I228*H228,2)</f>
        <v>0</v>
      </c>
      <c r="BL228" s="19" t="s">
        <v>133</v>
      </c>
      <c r="BM228" s="182" t="s">
        <v>256</v>
      </c>
    </row>
    <row r="229" spans="1:47" s="2" customFormat="1" ht="19.5">
      <c r="A229" s="36"/>
      <c r="B229" s="37"/>
      <c r="C229" s="38"/>
      <c r="D229" s="184" t="s">
        <v>135</v>
      </c>
      <c r="E229" s="38"/>
      <c r="F229" s="185" t="s">
        <v>257</v>
      </c>
      <c r="G229" s="38"/>
      <c r="H229" s="38"/>
      <c r="I229" s="186"/>
      <c r="J229" s="38"/>
      <c r="K229" s="38"/>
      <c r="L229" s="41"/>
      <c r="M229" s="187"/>
      <c r="N229" s="188"/>
      <c r="O229" s="66"/>
      <c r="P229" s="66"/>
      <c r="Q229" s="66"/>
      <c r="R229" s="66"/>
      <c r="S229" s="66"/>
      <c r="T229" s="67"/>
      <c r="U229" s="36"/>
      <c r="V229" s="36"/>
      <c r="W229" s="36"/>
      <c r="X229" s="36"/>
      <c r="Y229" s="36"/>
      <c r="Z229" s="36"/>
      <c r="AA229" s="36"/>
      <c r="AB229" s="36"/>
      <c r="AC229" s="36"/>
      <c r="AD229" s="36"/>
      <c r="AE229" s="36"/>
      <c r="AT229" s="19" t="s">
        <v>135</v>
      </c>
      <c r="AU229" s="19" t="s">
        <v>85</v>
      </c>
    </row>
    <row r="230" spans="1:47" s="2" customFormat="1" ht="12">
      <c r="A230" s="36"/>
      <c r="B230" s="37"/>
      <c r="C230" s="38"/>
      <c r="D230" s="189" t="s">
        <v>137</v>
      </c>
      <c r="E230" s="38"/>
      <c r="F230" s="190" t="s">
        <v>258</v>
      </c>
      <c r="G230" s="38"/>
      <c r="H230" s="38"/>
      <c r="I230" s="186"/>
      <c r="J230" s="38"/>
      <c r="K230" s="38"/>
      <c r="L230" s="41"/>
      <c r="M230" s="187"/>
      <c r="N230" s="188"/>
      <c r="O230" s="66"/>
      <c r="P230" s="66"/>
      <c r="Q230" s="66"/>
      <c r="R230" s="66"/>
      <c r="S230" s="66"/>
      <c r="T230" s="67"/>
      <c r="U230" s="36"/>
      <c r="V230" s="36"/>
      <c r="W230" s="36"/>
      <c r="X230" s="36"/>
      <c r="Y230" s="36"/>
      <c r="Z230" s="36"/>
      <c r="AA230" s="36"/>
      <c r="AB230" s="36"/>
      <c r="AC230" s="36"/>
      <c r="AD230" s="36"/>
      <c r="AE230" s="36"/>
      <c r="AT230" s="19" t="s">
        <v>137</v>
      </c>
      <c r="AU230" s="19" t="s">
        <v>85</v>
      </c>
    </row>
    <row r="231" spans="1:47" s="2" customFormat="1" ht="175.5">
      <c r="A231" s="36"/>
      <c r="B231" s="37"/>
      <c r="C231" s="38"/>
      <c r="D231" s="184" t="s">
        <v>139</v>
      </c>
      <c r="E231" s="38"/>
      <c r="F231" s="191" t="s">
        <v>178</v>
      </c>
      <c r="G231" s="38"/>
      <c r="H231" s="38"/>
      <c r="I231" s="186"/>
      <c r="J231" s="38"/>
      <c r="K231" s="38"/>
      <c r="L231" s="41"/>
      <c r="M231" s="187"/>
      <c r="N231" s="188"/>
      <c r="O231" s="66"/>
      <c r="P231" s="66"/>
      <c r="Q231" s="66"/>
      <c r="R231" s="66"/>
      <c r="S231" s="66"/>
      <c r="T231" s="67"/>
      <c r="U231" s="36"/>
      <c r="V231" s="36"/>
      <c r="W231" s="36"/>
      <c r="X231" s="36"/>
      <c r="Y231" s="36"/>
      <c r="Z231" s="36"/>
      <c r="AA231" s="36"/>
      <c r="AB231" s="36"/>
      <c r="AC231" s="36"/>
      <c r="AD231" s="36"/>
      <c r="AE231" s="36"/>
      <c r="AT231" s="19" t="s">
        <v>139</v>
      </c>
      <c r="AU231" s="19" t="s">
        <v>85</v>
      </c>
    </row>
    <row r="232" spans="2:51" s="13" customFormat="1" ht="12">
      <c r="B232" s="192"/>
      <c r="C232" s="193"/>
      <c r="D232" s="184" t="s">
        <v>141</v>
      </c>
      <c r="E232" s="194" t="s">
        <v>19</v>
      </c>
      <c r="F232" s="195" t="s">
        <v>227</v>
      </c>
      <c r="G232" s="193"/>
      <c r="H232" s="194" t="s">
        <v>19</v>
      </c>
      <c r="I232" s="196"/>
      <c r="J232" s="193"/>
      <c r="K232" s="193"/>
      <c r="L232" s="197"/>
      <c r="M232" s="198"/>
      <c r="N232" s="199"/>
      <c r="O232" s="199"/>
      <c r="P232" s="199"/>
      <c r="Q232" s="199"/>
      <c r="R232" s="199"/>
      <c r="S232" s="199"/>
      <c r="T232" s="200"/>
      <c r="AT232" s="201" t="s">
        <v>141</v>
      </c>
      <c r="AU232" s="201" t="s">
        <v>85</v>
      </c>
      <c r="AV232" s="13" t="s">
        <v>83</v>
      </c>
      <c r="AW232" s="13" t="s">
        <v>35</v>
      </c>
      <c r="AX232" s="13" t="s">
        <v>75</v>
      </c>
      <c r="AY232" s="201" t="s">
        <v>126</v>
      </c>
    </row>
    <row r="233" spans="2:51" s="14" customFormat="1" ht="12">
      <c r="B233" s="202"/>
      <c r="C233" s="203"/>
      <c r="D233" s="184" t="s">
        <v>141</v>
      </c>
      <c r="E233" s="204" t="s">
        <v>19</v>
      </c>
      <c r="F233" s="205" t="s">
        <v>228</v>
      </c>
      <c r="G233" s="203"/>
      <c r="H233" s="206">
        <v>1.8</v>
      </c>
      <c r="I233" s="207"/>
      <c r="J233" s="203"/>
      <c r="K233" s="203"/>
      <c r="L233" s="208"/>
      <c r="M233" s="209"/>
      <c r="N233" s="210"/>
      <c r="O233" s="210"/>
      <c r="P233" s="210"/>
      <c r="Q233" s="210"/>
      <c r="R233" s="210"/>
      <c r="S233" s="210"/>
      <c r="T233" s="211"/>
      <c r="AT233" s="212" t="s">
        <v>141</v>
      </c>
      <c r="AU233" s="212" t="s">
        <v>85</v>
      </c>
      <c r="AV233" s="14" t="s">
        <v>85</v>
      </c>
      <c r="AW233" s="14" t="s">
        <v>35</v>
      </c>
      <c r="AX233" s="14" t="s">
        <v>75</v>
      </c>
      <c r="AY233" s="212" t="s">
        <v>126</v>
      </c>
    </row>
    <row r="234" spans="2:51" s="13" customFormat="1" ht="12">
      <c r="B234" s="192"/>
      <c r="C234" s="193"/>
      <c r="D234" s="184" t="s">
        <v>141</v>
      </c>
      <c r="E234" s="194" t="s">
        <v>19</v>
      </c>
      <c r="F234" s="195" t="s">
        <v>229</v>
      </c>
      <c r="G234" s="193"/>
      <c r="H234" s="194" t="s">
        <v>19</v>
      </c>
      <c r="I234" s="196"/>
      <c r="J234" s="193"/>
      <c r="K234" s="193"/>
      <c r="L234" s="197"/>
      <c r="M234" s="198"/>
      <c r="N234" s="199"/>
      <c r="O234" s="199"/>
      <c r="P234" s="199"/>
      <c r="Q234" s="199"/>
      <c r="R234" s="199"/>
      <c r="S234" s="199"/>
      <c r="T234" s="200"/>
      <c r="AT234" s="201" t="s">
        <v>141</v>
      </c>
      <c r="AU234" s="201" t="s">
        <v>85</v>
      </c>
      <c r="AV234" s="13" t="s">
        <v>83</v>
      </c>
      <c r="AW234" s="13" t="s">
        <v>35</v>
      </c>
      <c r="AX234" s="13" t="s">
        <v>75</v>
      </c>
      <c r="AY234" s="201" t="s">
        <v>126</v>
      </c>
    </row>
    <row r="235" spans="2:51" s="14" customFormat="1" ht="12">
      <c r="B235" s="202"/>
      <c r="C235" s="203"/>
      <c r="D235" s="184" t="s">
        <v>141</v>
      </c>
      <c r="E235" s="204" t="s">
        <v>19</v>
      </c>
      <c r="F235" s="205" t="s">
        <v>230</v>
      </c>
      <c r="G235" s="203"/>
      <c r="H235" s="206">
        <v>4</v>
      </c>
      <c r="I235" s="207"/>
      <c r="J235" s="203"/>
      <c r="K235" s="203"/>
      <c r="L235" s="208"/>
      <c r="M235" s="209"/>
      <c r="N235" s="210"/>
      <c r="O235" s="210"/>
      <c r="P235" s="210"/>
      <c r="Q235" s="210"/>
      <c r="R235" s="210"/>
      <c r="S235" s="210"/>
      <c r="T235" s="211"/>
      <c r="AT235" s="212" t="s">
        <v>141</v>
      </c>
      <c r="AU235" s="212" t="s">
        <v>85</v>
      </c>
      <c r="AV235" s="14" t="s">
        <v>85</v>
      </c>
      <c r="AW235" s="14" t="s">
        <v>35</v>
      </c>
      <c r="AX235" s="14" t="s">
        <v>75</v>
      </c>
      <c r="AY235" s="212" t="s">
        <v>126</v>
      </c>
    </row>
    <row r="236" spans="2:51" s="16" customFormat="1" ht="12">
      <c r="B236" s="224"/>
      <c r="C236" s="225"/>
      <c r="D236" s="184" t="s">
        <v>141</v>
      </c>
      <c r="E236" s="226" t="s">
        <v>19</v>
      </c>
      <c r="F236" s="227" t="s">
        <v>156</v>
      </c>
      <c r="G236" s="225"/>
      <c r="H236" s="228">
        <v>5.8</v>
      </c>
      <c r="I236" s="229"/>
      <c r="J236" s="225"/>
      <c r="K236" s="225"/>
      <c r="L236" s="230"/>
      <c r="M236" s="231"/>
      <c r="N236" s="232"/>
      <c r="O236" s="232"/>
      <c r="P236" s="232"/>
      <c r="Q236" s="232"/>
      <c r="R236" s="232"/>
      <c r="S236" s="232"/>
      <c r="T236" s="233"/>
      <c r="AT236" s="234" t="s">
        <v>141</v>
      </c>
      <c r="AU236" s="234" t="s">
        <v>85</v>
      </c>
      <c r="AV236" s="16" t="s">
        <v>157</v>
      </c>
      <c r="AW236" s="16" t="s">
        <v>35</v>
      </c>
      <c r="AX236" s="16" t="s">
        <v>75</v>
      </c>
      <c r="AY236" s="234" t="s">
        <v>126</v>
      </c>
    </row>
    <row r="237" spans="2:51" s="13" customFormat="1" ht="12">
      <c r="B237" s="192"/>
      <c r="C237" s="193"/>
      <c r="D237" s="184" t="s">
        <v>141</v>
      </c>
      <c r="E237" s="194" t="s">
        <v>19</v>
      </c>
      <c r="F237" s="195" t="s">
        <v>161</v>
      </c>
      <c r="G237" s="193"/>
      <c r="H237" s="194" t="s">
        <v>19</v>
      </c>
      <c r="I237" s="196"/>
      <c r="J237" s="193"/>
      <c r="K237" s="193"/>
      <c r="L237" s="197"/>
      <c r="M237" s="198"/>
      <c r="N237" s="199"/>
      <c r="O237" s="199"/>
      <c r="P237" s="199"/>
      <c r="Q237" s="199"/>
      <c r="R237" s="199"/>
      <c r="S237" s="199"/>
      <c r="T237" s="200"/>
      <c r="AT237" s="201" t="s">
        <v>141</v>
      </c>
      <c r="AU237" s="201" t="s">
        <v>85</v>
      </c>
      <c r="AV237" s="13" t="s">
        <v>83</v>
      </c>
      <c r="AW237" s="13" t="s">
        <v>35</v>
      </c>
      <c r="AX237" s="13" t="s">
        <v>75</v>
      </c>
      <c r="AY237" s="201" t="s">
        <v>126</v>
      </c>
    </row>
    <row r="238" spans="2:51" s="14" customFormat="1" ht="12">
      <c r="B238" s="202"/>
      <c r="C238" s="203"/>
      <c r="D238" s="184" t="s">
        <v>141</v>
      </c>
      <c r="E238" s="204" t="s">
        <v>19</v>
      </c>
      <c r="F238" s="205" t="s">
        <v>231</v>
      </c>
      <c r="G238" s="203"/>
      <c r="H238" s="206">
        <v>13</v>
      </c>
      <c r="I238" s="207"/>
      <c r="J238" s="203"/>
      <c r="K238" s="203"/>
      <c r="L238" s="208"/>
      <c r="M238" s="209"/>
      <c r="N238" s="210"/>
      <c r="O238" s="210"/>
      <c r="P238" s="210"/>
      <c r="Q238" s="210"/>
      <c r="R238" s="210"/>
      <c r="S238" s="210"/>
      <c r="T238" s="211"/>
      <c r="AT238" s="212" t="s">
        <v>141</v>
      </c>
      <c r="AU238" s="212" t="s">
        <v>85</v>
      </c>
      <c r="AV238" s="14" t="s">
        <v>85</v>
      </c>
      <c r="AW238" s="14" t="s">
        <v>35</v>
      </c>
      <c r="AX238" s="14" t="s">
        <v>75</v>
      </c>
      <c r="AY238" s="212" t="s">
        <v>126</v>
      </c>
    </row>
    <row r="239" spans="2:51" s="15" customFormat="1" ht="12">
      <c r="B239" s="213"/>
      <c r="C239" s="214"/>
      <c r="D239" s="184" t="s">
        <v>141</v>
      </c>
      <c r="E239" s="215" t="s">
        <v>19</v>
      </c>
      <c r="F239" s="216" t="s">
        <v>146</v>
      </c>
      <c r="G239" s="214"/>
      <c r="H239" s="217">
        <v>18.8</v>
      </c>
      <c r="I239" s="218"/>
      <c r="J239" s="214"/>
      <c r="K239" s="214"/>
      <c r="L239" s="219"/>
      <c r="M239" s="220"/>
      <c r="N239" s="221"/>
      <c r="O239" s="221"/>
      <c r="P239" s="221"/>
      <c r="Q239" s="221"/>
      <c r="R239" s="221"/>
      <c r="S239" s="221"/>
      <c r="T239" s="222"/>
      <c r="AT239" s="223" t="s">
        <v>141</v>
      </c>
      <c r="AU239" s="223" t="s">
        <v>85</v>
      </c>
      <c r="AV239" s="15" t="s">
        <v>133</v>
      </c>
      <c r="AW239" s="15" t="s">
        <v>35</v>
      </c>
      <c r="AX239" s="15" t="s">
        <v>83</v>
      </c>
      <c r="AY239" s="223" t="s">
        <v>126</v>
      </c>
    </row>
    <row r="240" spans="1:65" s="2" customFormat="1" ht="16.5" customHeight="1">
      <c r="A240" s="36"/>
      <c r="B240" s="37"/>
      <c r="C240" s="171" t="s">
        <v>8</v>
      </c>
      <c r="D240" s="171" t="s">
        <v>128</v>
      </c>
      <c r="E240" s="172" t="s">
        <v>259</v>
      </c>
      <c r="F240" s="173" t="s">
        <v>260</v>
      </c>
      <c r="G240" s="174" t="s">
        <v>131</v>
      </c>
      <c r="H240" s="175">
        <v>5.1</v>
      </c>
      <c r="I240" s="176"/>
      <c r="J240" s="177">
        <f>ROUND(I240*H240,2)</f>
        <v>0</v>
      </c>
      <c r="K240" s="173" t="s">
        <v>132</v>
      </c>
      <c r="L240" s="41"/>
      <c r="M240" s="178" t="s">
        <v>19</v>
      </c>
      <c r="N240" s="179" t="s">
        <v>46</v>
      </c>
      <c r="O240" s="66"/>
      <c r="P240" s="180">
        <f>O240*H240</f>
        <v>0</v>
      </c>
      <c r="Q240" s="180">
        <v>0</v>
      </c>
      <c r="R240" s="180">
        <f>Q240*H240</f>
        <v>0</v>
      </c>
      <c r="S240" s="180">
        <v>0.45</v>
      </c>
      <c r="T240" s="181">
        <f>S240*H240</f>
        <v>2.295</v>
      </c>
      <c r="U240" s="36"/>
      <c r="V240" s="36"/>
      <c r="W240" s="36"/>
      <c r="X240" s="36"/>
      <c r="Y240" s="36"/>
      <c r="Z240" s="36"/>
      <c r="AA240" s="36"/>
      <c r="AB240" s="36"/>
      <c r="AC240" s="36"/>
      <c r="AD240" s="36"/>
      <c r="AE240" s="36"/>
      <c r="AR240" s="182" t="s">
        <v>133</v>
      </c>
      <c r="AT240" s="182" t="s">
        <v>128</v>
      </c>
      <c r="AU240" s="182" t="s">
        <v>85</v>
      </c>
      <c r="AY240" s="19" t="s">
        <v>126</v>
      </c>
      <c r="BE240" s="183">
        <f>IF(N240="základní",J240,0)</f>
        <v>0</v>
      </c>
      <c r="BF240" s="183">
        <f>IF(N240="snížená",J240,0)</f>
        <v>0</v>
      </c>
      <c r="BG240" s="183">
        <f>IF(N240="zákl. přenesená",J240,0)</f>
        <v>0</v>
      </c>
      <c r="BH240" s="183">
        <f>IF(N240="sníž. přenesená",J240,0)</f>
        <v>0</v>
      </c>
      <c r="BI240" s="183">
        <f>IF(N240="nulová",J240,0)</f>
        <v>0</v>
      </c>
      <c r="BJ240" s="19" t="s">
        <v>83</v>
      </c>
      <c r="BK240" s="183">
        <f>ROUND(I240*H240,2)</f>
        <v>0</v>
      </c>
      <c r="BL240" s="19" t="s">
        <v>133</v>
      </c>
      <c r="BM240" s="182" t="s">
        <v>261</v>
      </c>
    </row>
    <row r="241" spans="1:47" s="2" customFormat="1" ht="19.5">
      <c r="A241" s="36"/>
      <c r="B241" s="37"/>
      <c r="C241" s="38"/>
      <c r="D241" s="184" t="s">
        <v>135</v>
      </c>
      <c r="E241" s="38"/>
      <c r="F241" s="185" t="s">
        <v>262</v>
      </c>
      <c r="G241" s="38"/>
      <c r="H241" s="38"/>
      <c r="I241" s="186"/>
      <c r="J241" s="38"/>
      <c r="K241" s="38"/>
      <c r="L241" s="41"/>
      <c r="M241" s="187"/>
      <c r="N241" s="188"/>
      <c r="O241" s="66"/>
      <c r="P241" s="66"/>
      <c r="Q241" s="66"/>
      <c r="R241" s="66"/>
      <c r="S241" s="66"/>
      <c r="T241" s="67"/>
      <c r="U241" s="36"/>
      <c r="V241" s="36"/>
      <c r="W241" s="36"/>
      <c r="X241" s="36"/>
      <c r="Y241" s="36"/>
      <c r="Z241" s="36"/>
      <c r="AA241" s="36"/>
      <c r="AB241" s="36"/>
      <c r="AC241" s="36"/>
      <c r="AD241" s="36"/>
      <c r="AE241" s="36"/>
      <c r="AT241" s="19" t="s">
        <v>135</v>
      </c>
      <c r="AU241" s="19" t="s">
        <v>85</v>
      </c>
    </row>
    <row r="242" spans="1:47" s="2" customFormat="1" ht="12">
      <c r="A242" s="36"/>
      <c r="B242" s="37"/>
      <c r="C242" s="38"/>
      <c r="D242" s="189" t="s">
        <v>137</v>
      </c>
      <c r="E242" s="38"/>
      <c r="F242" s="190" t="s">
        <v>263</v>
      </c>
      <c r="G242" s="38"/>
      <c r="H242" s="38"/>
      <c r="I242" s="186"/>
      <c r="J242" s="38"/>
      <c r="K242" s="38"/>
      <c r="L242" s="41"/>
      <c r="M242" s="187"/>
      <c r="N242" s="188"/>
      <c r="O242" s="66"/>
      <c r="P242" s="66"/>
      <c r="Q242" s="66"/>
      <c r="R242" s="66"/>
      <c r="S242" s="66"/>
      <c r="T242" s="67"/>
      <c r="U242" s="36"/>
      <c r="V242" s="36"/>
      <c r="W242" s="36"/>
      <c r="X242" s="36"/>
      <c r="Y242" s="36"/>
      <c r="Z242" s="36"/>
      <c r="AA242" s="36"/>
      <c r="AB242" s="36"/>
      <c r="AC242" s="36"/>
      <c r="AD242" s="36"/>
      <c r="AE242" s="36"/>
      <c r="AT242" s="19" t="s">
        <v>137</v>
      </c>
      <c r="AU242" s="19" t="s">
        <v>85</v>
      </c>
    </row>
    <row r="243" spans="1:47" s="2" customFormat="1" ht="175.5">
      <c r="A243" s="36"/>
      <c r="B243" s="37"/>
      <c r="C243" s="38"/>
      <c r="D243" s="184" t="s">
        <v>139</v>
      </c>
      <c r="E243" s="38"/>
      <c r="F243" s="191" t="s">
        <v>178</v>
      </c>
      <c r="G243" s="38"/>
      <c r="H243" s="38"/>
      <c r="I243" s="186"/>
      <c r="J243" s="38"/>
      <c r="K243" s="38"/>
      <c r="L243" s="41"/>
      <c r="M243" s="187"/>
      <c r="N243" s="188"/>
      <c r="O243" s="66"/>
      <c r="P243" s="66"/>
      <c r="Q243" s="66"/>
      <c r="R243" s="66"/>
      <c r="S243" s="66"/>
      <c r="T243" s="67"/>
      <c r="U243" s="36"/>
      <c r="V243" s="36"/>
      <c r="W243" s="36"/>
      <c r="X243" s="36"/>
      <c r="Y243" s="36"/>
      <c r="Z243" s="36"/>
      <c r="AA243" s="36"/>
      <c r="AB243" s="36"/>
      <c r="AC243" s="36"/>
      <c r="AD243" s="36"/>
      <c r="AE243" s="36"/>
      <c r="AT243" s="19" t="s">
        <v>139</v>
      </c>
      <c r="AU243" s="19" t="s">
        <v>85</v>
      </c>
    </row>
    <row r="244" spans="2:51" s="13" customFormat="1" ht="12">
      <c r="B244" s="192"/>
      <c r="C244" s="193"/>
      <c r="D244" s="184" t="s">
        <v>141</v>
      </c>
      <c r="E244" s="194" t="s">
        <v>19</v>
      </c>
      <c r="F244" s="195" t="s">
        <v>152</v>
      </c>
      <c r="G244" s="193"/>
      <c r="H244" s="194" t="s">
        <v>19</v>
      </c>
      <c r="I244" s="196"/>
      <c r="J244" s="193"/>
      <c r="K244" s="193"/>
      <c r="L244" s="197"/>
      <c r="M244" s="198"/>
      <c r="N244" s="199"/>
      <c r="O244" s="199"/>
      <c r="P244" s="199"/>
      <c r="Q244" s="199"/>
      <c r="R244" s="199"/>
      <c r="S244" s="199"/>
      <c r="T244" s="200"/>
      <c r="AT244" s="201" t="s">
        <v>141</v>
      </c>
      <c r="AU244" s="201" t="s">
        <v>85</v>
      </c>
      <c r="AV244" s="13" t="s">
        <v>83</v>
      </c>
      <c r="AW244" s="13" t="s">
        <v>35</v>
      </c>
      <c r="AX244" s="13" t="s">
        <v>75</v>
      </c>
      <c r="AY244" s="201" t="s">
        <v>126</v>
      </c>
    </row>
    <row r="245" spans="2:51" s="14" customFormat="1" ht="12">
      <c r="B245" s="202"/>
      <c r="C245" s="203"/>
      <c r="D245" s="184" t="s">
        <v>141</v>
      </c>
      <c r="E245" s="204" t="s">
        <v>19</v>
      </c>
      <c r="F245" s="205" t="s">
        <v>153</v>
      </c>
      <c r="G245" s="203"/>
      <c r="H245" s="206">
        <v>5.1</v>
      </c>
      <c r="I245" s="207"/>
      <c r="J245" s="203"/>
      <c r="K245" s="203"/>
      <c r="L245" s="208"/>
      <c r="M245" s="209"/>
      <c r="N245" s="210"/>
      <c r="O245" s="210"/>
      <c r="P245" s="210"/>
      <c r="Q245" s="210"/>
      <c r="R245" s="210"/>
      <c r="S245" s="210"/>
      <c r="T245" s="211"/>
      <c r="AT245" s="212" t="s">
        <v>141</v>
      </c>
      <c r="AU245" s="212" t="s">
        <v>85</v>
      </c>
      <c r="AV245" s="14" t="s">
        <v>85</v>
      </c>
      <c r="AW245" s="14" t="s">
        <v>35</v>
      </c>
      <c r="AX245" s="14" t="s">
        <v>83</v>
      </c>
      <c r="AY245" s="212" t="s">
        <v>126</v>
      </c>
    </row>
    <row r="246" spans="1:65" s="2" customFormat="1" ht="21.75" customHeight="1">
      <c r="A246" s="36"/>
      <c r="B246" s="37"/>
      <c r="C246" s="171" t="s">
        <v>264</v>
      </c>
      <c r="D246" s="171" t="s">
        <v>128</v>
      </c>
      <c r="E246" s="172" t="s">
        <v>265</v>
      </c>
      <c r="F246" s="173" t="s">
        <v>266</v>
      </c>
      <c r="G246" s="174" t="s">
        <v>131</v>
      </c>
      <c r="H246" s="175">
        <v>620.5</v>
      </c>
      <c r="I246" s="176"/>
      <c r="J246" s="177">
        <f>ROUND(I246*H246,2)</f>
        <v>0</v>
      </c>
      <c r="K246" s="173" t="s">
        <v>132</v>
      </c>
      <c r="L246" s="41"/>
      <c r="M246" s="178" t="s">
        <v>19</v>
      </c>
      <c r="N246" s="179" t="s">
        <v>46</v>
      </c>
      <c r="O246" s="66"/>
      <c r="P246" s="180">
        <f>O246*H246</f>
        <v>0</v>
      </c>
      <c r="Q246" s="180">
        <v>7E-05</v>
      </c>
      <c r="R246" s="180">
        <f>Q246*H246</f>
        <v>0.043434999999999994</v>
      </c>
      <c r="S246" s="180">
        <v>0.115</v>
      </c>
      <c r="T246" s="181">
        <f>S246*H246</f>
        <v>71.3575</v>
      </c>
      <c r="U246" s="36"/>
      <c r="V246" s="36"/>
      <c r="W246" s="36"/>
      <c r="X246" s="36"/>
      <c r="Y246" s="36"/>
      <c r="Z246" s="36"/>
      <c r="AA246" s="36"/>
      <c r="AB246" s="36"/>
      <c r="AC246" s="36"/>
      <c r="AD246" s="36"/>
      <c r="AE246" s="36"/>
      <c r="AR246" s="182" t="s">
        <v>133</v>
      </c>
      <c r="AT246" s="182" t="s">
        <v>128</v>
      </c>
      <c r="AU246" s="182" t="s">
        <v>85</v>
      </c>
      <c r="AY246" s="19" t="s">
        <v>126</v>
      </c>
      <c r="BE246" s="183">
        <f>IF(N246="základní",J246,0)</f>
        <v>0</v>
      </c>
      <c r="BF246" s="183">
        <f>IF(N246="snížená",J246,0)</f>
        <v>0</v>
      </c>
      <c r="BG246" s="183">
        <f>IF(N246="zákl. přenesená",J246,0)</f>
        <v>0</v>
      </c>
      <c r="BH246" s="183">
        <f>IF(N246="sníž. přenesená",J246,0)</f>
        <v>0</v>
      </c>
      <c r="BI246" s="183">
        <f>IF(N246="nulová",J246,0)</f>
        <v>0</v>
      </c>
      <c r="BJ246" s="19" t="s">
        <v>83</v>
      </c>
      <c r="BK246" s="183">
        <f>ROUND(I246*H246,2)</f>
        <v>0</v>
      </c>
      <c r="BL246" s="19" t="s">
        <v>133</v>
      </c>
      <c r="BM246" s="182" t="s">
        <v>267</v>
      </c>
    </row>
    <row r="247" spans="1:47" s="2" customFormat="1" ht="19.5">
      <c r="A247" s="36"/>
      <c r="B247" s="37"/>
      <c r="C247" s="38"/>
      <c r="D247" s="184" t="s">
        <v>135</v>
      </c>
      <c r="E247" s="38"/>
      <c r="F247" s="185" t="s">
        <v>268</v>
      </c>
      <c r="G247" s="38"/>
      <c r="H247" s="38"/>
      <c r="I247" s="186"/>
      <c r="J247" s="38"/>
      <c r="K247" s="38"/>
      <c r="L247" s="41"/>
      <c r="M247" s="187"/>
      <c r="N247" s="188"/>
      <c r="O247" s="66"/>
      <c r="P247" s="66"/>
      <c r="Q247" s="66"/>
      <c r="R247" s="66"/>
      <c r="S247" s="66"/>
      <c r="T247" s="67"/>
      <c r="U247" s="36"/>
      <c r="V247" s="36"/>
      <c r="W247" s="36"/>
      <c r="X247" s="36"/>
      <c r="Y247" s="36"/>
      <c r="Z247" s="36"/>
      <c r="AA247" s="36"/>
      <c r="AB247" s="36"/>
      <c r="AC247" s="36"/>
      <c r="AD247" s="36"/>
      <c r="AE247" s="36"/>
      <c r="AT247" s="19" t="s">
        <v>135</v>
      </c>
      <c r="AU247" s="19" t="s">
        <v>85</v>
      </c>
    </row>
    <row r="248" spans="1:47" s="2" customFormat="1" ht="12">
      <c r="A248" s="36"/>
      <c r="B248" s="37"/>
      <c r="C248" s="38"/>
      <c r="D248" s="189" t="s">
        <v>137</v>
      </c>
      <c r="E248" s="38"/>
      <c r="F248" s="190" t="s">
        <v>269</v>
      </c>
      <c r="G248" s="38"/>
      <c r="H248" s="38"/>
      <c r="I248" s="186"/>
      <c r="J248" s="38"/>
      <c r="K248" s="38"/>
      <c r="L248" s="41"/>
      <c r="M248" s="187"/>
      <c r="N248" s="188"/>
      <c r="O248" s="66"/>
      <c r="P248" s="66"/>
      <c r="Q248" s="66"/>
      <c r="R248" s="66"/>
      <c r="S248" s="66"/>
      <c r="T248" s="67"/>
      <c r="U248" s="36"/>
      <c r="V248" s="36"/>
      <c r="W248" s="36"/>
      <c r="X248" s="36"/>
      <c r="Y248" s="36"/>
      <c r="Z248" s="36"/>
      <c r="AA248" s="36"/>
      <c r="AB248" s="36"/>
      <c r="AC248" s="36"/>
      <c r="AD248" s="36"/>
      <c r="AE248" s="36"/>
      <c r="AT248" s="19" t="s">
        <v>137</v>
      </c>
      <c r="AU248" s="19" t="s">
        <v>85</v>
      </c>
    </row>
    <row r="249" spans="2:51" s="13" customFormat="1" ht="12">
      <c r="B249" s="192"/>
      <c r="C249" s="193"/>
      <c r="D249" s="184" t="s">
        <v>141</v>
      </c>
      <c r="E249" s="194" t="s">
        <v>19</v>
      </c>
      <c r="F249" s="195" t="s">
        <v>270</v>
      </c>
      <c r="G249" s="193"/>
      <c r="H249" s="194" t="s">
        <v>19</v>
      </c>
      <c r="I249" s="196"/>
      <c r="J249" s="193"/>
      <c r="K249" s="193"/>
      <c r="L249" s="197"/>
      <c r="M249" s="198"/>
      <c r="N249" s="199"/>
      <c r="O249" s="199"/>
      <c r="P249" s="199"/>
      <c r="Q249" s="199"/>
      <c r="R249" s="199"/>
      <c r="S249" s="199"/>
      <c r="T249" s="200"/>
      <c r="AT249" s="201" t="s">
        <v>141</v>
      </c>
      <c r="AU249" s="201" t="s">
        <v>85</v>
      </c>
      <c r="AV249" s="13" t="s">
        <v>83</v>
      </c>
      <c r="AW249" s="13" t="s">
        <v>35</v>
      </c>
      <c r="AX249" s="13" t="s">
        <v>75</v>
      </c>
      <c r="AY249" s="201" t="s">
        <v>126</v>
      </c>
    </row>
    <row r="250" spans="2:51" s="14" customFormat="1" ht="12">
      <c r="B250" s="202"/>
      <c r="C250" s="203"/>
      <c r="D250" s="184" t="s">
        <v>141</v>
      </c>
      <c r="E250" s="204" t="s">
        <v>19</v>
      </c>
      <c r="F250" s="205" t="s">
        <v>271</v>
      </c>
      <c r="G250" s="203"/>
      <c r="H250" s="206">
        <v>620.5</v>
      </c>
      <c r="I250" s="207"/>
      <c r="J250" s="203"/>
      <c r="K250" s="203"/>
      <c r="L250" s="208"/>
      <c r="M250" s="209"/>
      <c r="N250" s="210"/>
      <c r="O250" s="210"/>
      <c r="P250" s="210"/>
      <c r="Q250" s="210"/>
      <c r="R250" s="210"/>
      <c r="S250" s="210"/>
      <c r="T250" s="211"/>
      <c r="AT250" s="212" t="s">
        <v>141</v>
      </c>
      <c r="AU250" s="212" t="s">
        <v>85</v>
      </c>
      <c r="AV250" s="14" t="s">
        <v>85</v>
      </c>
      <c r="AW250" s="14" t="s">
        <v>35</v>
      </c>
      <c r="AX250" s="14" t="s">
        <v>83</v>
      </c>
      <c r="AY250" s="212" t="s">
        <v>126</v>
      </c>
    </row>
    <row r="251" spans="1:65" s="2" customFormat="1" ht="16.5" customHeight="1">
      <c r="A251" s="36"/>
      <c r="B251" s="37"/>
      <c r="C251" s="171" t="s">
        <v>272</v>
      </c>
      <c r="D251" s="171" t="s">
        <v>128</v>
      </c>
      <c r="E251" s="172" t="s">
        <v>273</v>
      </c>
      <c r="F251" s="173" t="s">
        <v>274</v>
      </c>
      <c r="G251" s="174" t="s">
        <v>131</v>
      </c>
      <c r="H251" s="175">
        <v>101.5</v>
      </c>
      <c r="I251" s="176"/>
      <c r="J251" s="177">
        <f>ROUND(I251*H251,2)</f>
        <v>0</v>
      </c>
      <c r="K251" s="173" t="s">
        <v>132</v>
      </c>
      <c r="L251" s="41"/>
      <c r="M251" s="178" t="s">
        <v>19</v>
      </c>
      <c r="N251" s="179" t="s">
        <v>46</v>
      </c>
      <c r="O251" s="66"/>
      <c r="P251" s="180">
        <f>O251*H251</f>
        <v>0</v>
      </c>
      <c r="Q251" s="180">
        <v>0.00033198</v>
      </c>
      <c r="R251" s="180">
        <f>Q251*H251</f>
        <v>0.03369597</v>
      </c>
      <c r="S251" s="180">
        <v>0.69</v>
      </c>
      <c r="T251" s="181">
        <f>S251*H251</f>
        <v>70.035</v>
      </c>
      <c r="U251" s="36"/>
      <c r="V251" s="36"/>
      <c r="W251" s="36"/>
      <c r="X251" s="36"/>
      <c r="Y251" s="36"/>
      <c r="Z251" s="36"/>
      <c r="AA251" s="36"/>
      <c r="AB251" s="36"/>
      <c r="AC251" s="36"/>
      <c r="AD251" s="36"/>
      <c r="AE251" s="36"/>
      <c r="AR251" s="182" t="s">
        <v>133</v>
      </c>
      <c r="AT251" s="182" t="s">
        <v>128</v>
      </c>
      <c r="AU251" s="182" t="s">
        <v>85</v>
      </c>
      <c r="AY251" s="19" t="s">
        <v>126</v>
      </c>
      <c r="BE251" s="183">
        <f>IF(N251="základní",J251,0)</f>
        <v>0</v>
      </c>
      <c r="BF251" s="183">
        <f>IF(N251="snížená",J251,0)</f>
        <v>0</v>
      </c>
      <c r="BG251" s="183">
        <f>IF(N251="zákl. přenesená",J251,0)</f>
        <v>0</v>
      </c>
      <c r="BH251" s="183">
        <f>IF(N251="sníž. přenesená",J251,0)</f>
        <v>0</v>
      </c>
      <c r="BI251" s="183">
        <f>IF(N251="nulová",J251,0)</f>
        <v>0</v>
      </c>
      <c r="BJ251" s="19" t="s">
        <v>83</v>
      </c>
      <c r="BK251" s="183">
        <f>ROUND(I251*H251,2)</f>
        <v>0</v>
      </c>
      <c r="BL251" s="19" t="s">
        <v>133</v>
      </c>
      <c r="BM251" s="182" t="s">
        <v>275</v>
      </c>
    </row>
    <row r="252" spans="1:47" s="2" customFormat="1" ht="19.5">
      <c r="A252" s="36"/>
      <c r="B252" s="37"/>
      <c r="C252" s="38"/>
      <c r="D252" s="184" t="s">
        <v>135</v>
      </c>
      <c r="E252" s="38"/>
      <c r="F252" s="185" t="s">
        <v>276</v>
      </c>
      <c r="G252" s="38"/>
      <c r="H252" s="38"/>
      <c r="I252" s="186"/>
      <c r="J252" s="38"/>
      <c r="K252" s="38"/>
      <c r="L252" s="41"/>
      <c r="M252" s="187"/>
      <c r="N252" s="188"/>
      <c r="O252" s="66"/>
      <c r="P252" s="66"/>
      <c r="Q252" s="66"/>
      <c r="R252" s="66"/>
      <c r="S252" s="66"/>
      <c r="T252" s="67"/>
      <c r="U252" s="36"/>
      <c r="V252" s="36"/>
      <c r="W252" s="36"/>
      <c r="X252" s="36"/>
      <c r="Y252" s="36"/>
      <c r="Z252" s="36"/>
      <c r="AA252" s="36"/>
      <c r="AB252" s="36"/>
      <c r="AC252" s="36"/>
      <c r="AD252" s="36"/>
      <c r="AE252" s="36"/>
      <c r="AT252" s="19" t="s">
        <v>135</v>
      </c>
      <c r="AU252" s="19" t="s">
        <v>85</v>
      </c>
    </row>
    <row r="253" spans="1:47" s="2" customFormat="1" ht="12">
      <c r="A253" s="36"/>
      <c r="B253" s="37"/>
      <c r="C253" s="38"/>
      <c r="D253" s="189" t="s">
        <v>137</v>
      </c>
      <c r="E253" s="38"/>
      <c r="F253" s="190" t="s">
        <v>277</v>
      </c>
      <c r="G253" s="38"/>
      <c r="H253" s="38"/>
      <c r="I253" s="186"/>
      <c r="J253" s="38"/>
      <c r="K253" s="38"/>
      <c r="L253" s="41"/>
      <c r="M253" s="187"/>
      <c r="N253" s="188"/>
      <c r="O253" s="66"/>
      <c r="P253" s="66"/>
      <c r="Q253" s="66"/>
      <c r="R253" s="66"/>
      <c r="S253" s="66"/>
      <c r="T253" s="67"/>
      <c r="U253" s="36"/>
      <c r="V253" s="36"/>
      <c r="W253" s="36"/>
      <c r="X253" s="36"/>
      <c r="Y253" s="36"/>
      <c r="Z253" s="36"/>
      <c r="AA253" s="36"/>
      <c r="AB253" s="36"/>
      <c r="AC253" s="36"/>
      <c r="AD253" s="36"/>
      <c r="AE253" s="36"/>
      <c r="AT253" s="19" t="s">
        <v>137</v>
      </c>
      <c r="AU253" s="19" t="s">
        <v>85</v>
      </c>
    </row>
    <row r="254" spans="1:47" s="2" customFormat="1" ht="195">
      <c r="A254" s="36"/>
      <c r="B254" s="37"/>
      <c r="C254" s="38"/>
      <c r="D254" s="184" t="s">
        <v>139</v>
      </c>
      <c r="E254" s="38"/>
      <c r="F254" s="191" t="s">
        <v>278</v>
      </c>
      <c r="G254" s="38"/>
      <c r="H254" s="38"/>
      <c r="I254" s="186"/>
      <c r="J254" s="38"/>
      <c r="K254" s="38"/>
      <c r="L254" s="41"/>
      <c r="M254" s="187"/>
      <c r="N254" s="188"/>
      <c r="O254" s="66"/>
      <c r="P254" s="66"/>
      <c r="Q254" s="66"/>
      <c r="R254" s="66"/>
      <c r="S254" s="66"/>
      <c r="T254" s="67"/>
      <c r="U254" s="36"/>
      <c r="V254" s="36"/>
      <c r="W254" s="36"/>
      <c r="X254" s="36"/>
      <c r="Y254" s="36"/>
      <c r="Z254" s="36"/>
      <c r="AA254" s="36"/>
      <c r="AB254" s="36"/>
      <c r="AC254" s="36"/>
      <c r="AD254" s="36"/>
      <c r="AE254" s="36"/>
      <c r="AT254" s="19" t="s">
        <v>139</v>
      </c>
      <c r="AU254" s="19" t="s">
        <v>85</v>
      </c>
    </row>
    <row r="255" spans="2:51" s="13" customFormat="1" ht="12">
      <c r="B255" s="192"/>
      <c r="C255" s="193"/>
      <c r="D255" s="184" t="s">
        <v>141</v>
      </c>
      <c r="E255" s="194" t="s">
        <v>19</v>
      </c>
      <c r="F255" s="195" t="s">
        <v>192</v>
      </c>
      <c r="G255" s="193"/>
      <c r="H255" s="194" t="s">
        <v>19</v>
      </c>
      <c r="I255" s="196"/>
      <c r="J255" s="193"/>
      <c r="K255" s="193"/>
      <c r="L255" s="197"/>
      <c r="M255" s="198"/>
      <c r="N255" s="199"/>
      <c r="O255" s="199"/>
      <c r="P255" s="199"/>
      <c r="Q255" s="199"/>
      <c r="R255" s="199"/>
      <c r="S255" s="199"/>
      <c r="T255" s="200"/>
      <c r="AT255" s="201" t="s">
        <v>141</v>
      </c>
      <c r="AU255" s="201" t="s">
        <v>85</v>
      </c>
      <c r="AV255" s="13" t="s">
        <v>83</v>
      </c>
      <c r="AW255" s="13" t="s">
        <v>35</v>
      </c>
      <c r="AX255" s="13" t="s">
        <v>75</v>
      </c>
      <c r="AY255" s="201" t="s">
        <v>126</v>
      </c>
    </row>
    <row r="256" spans="2:51" s="14" customFormat="1" ht="12">
      <c r="B256" s="202"/>
      <c r="C256" s="203"/>
      <c r="D256" s="184" t="s">
        <v>141</v>
      </c>
      <c r="E256" s="204" t="s">
        <v>19</v>
      </c>
      <c r="F256" s="205" t="s">
        <v>279</v>
      </c>
      <c r="G256" s="203"/>
      <c r="H256" s="206">
        <v>101.5</v>
      </c>
      <c r="I256" s="207"/>
      <c r="J256" s="203"/>
      <c r="K256" s="203"/>
      <c r="L256" s="208"/>
      <c r="M256" s="209"/>
      <c r="N256" s="210"/>
      <c r="O256" s="210"/>
      <c r="P256" s="210"/>
      <c r="Q256" s="210"/>
      <c r="R256" s="210"/>
      <c r="S256" s="210"/>
      <c r="T256" s="211"/>
      <c r="AT256" s="212" t="s">
        <v>141</v>
      </c>
      <c r="AU256" s="212" t="s">
        <v>85</v>
      </c>
      <c r="AV256" s="14" t="s">
        <v>85</v>
      </c>
      <c r="AW256" s="14" t="s">
        <v>35</v>
      </c>
      <c r="AX256" s="14" t="s">
        <v>83</v>
      </c>
      <c r="AY256" s="212" t="s">
        <v>126</v>
      </c>
    </row>
    <row r="257" spans="1:65" s="2" customFormat="1" ht="16.5" customHeight="1">
      <c r="A257" s="36"/>
      <c r="B257" s="37"/>
      <c r="C257" s="171" t="s">
        <v>280</v>
      </c>
      <c r="D257" s="171" t="s">
        <v>128</v>
      </c>
      <c r="E257" s="172" t="s">
        <v>281</v>
      </c>
      <c r="F257" s="173" t="s">
        <v>282</v>
      </c>
      <c r="G257" s="174" t="s">
        <v>131</v>
      </c>
      <c r="H257" s="175">
        <v>4181</v>
      </c>
      <c r="I257" s="176"/>
      <c r="J257" s="177">
        <f>ROUND(I257*H257,2)</f>
        <v>0</v>
      </c>
      <c r="K257" s="173" t="s">
        <v>132</v>
      </c>
      <c r="L257" s="41"/>
      <c r="M257" s="178" t="s">
        <v>19</v>
      </c>
      <c r="N257" s="179" t="s">
        <v>46</v>
      </c>
      <c r="O257" s="66"/>
      <c r="P257" s="180">
        <f>O257*H257</f>
        <v>0</v>
      </c>
      <c r="Q257" s="180">
        <v>0.00029509</v>
      </c>
      <c r="R257" s="180">
        <f>Q257*H257</f>
        <v>1.2337712900000002</v>
      </c>
      <c r="S257" s="180">
        <v>0.46</v>
      </c>
      <c r="T257" s="181">
        <f>S257*H257</f>
        <v>1923.26</v>
      </c>
      <c r="U257" s="36"/>
      <c r="V257" s="36"/>
      <c r="W257" s="36"/>
      <c r="X257" s="36"/>
      <c r="Y257" s="36"/>
      <c r="Z257" s="36"/>
      <c r="AA257" s="36"/>
      <c r="AB257" s="36"/>
      <c r="AC257" s="36"/>
      <c r="AD257" s="36"/>
      <c r="AE257" s="36"/>
      <c r="AR257" s="182" t="s">
        <v>133</v>
      </c>
      <c r="AT257" s="182" t="s">
        <v>128</v>
      </c>
      <c r="AU257" s="182" t="s">
        <v>85</v>
      </c>
      <c r="AY257" s="19" t="s">
        <v>126</v>
      </c>
      <c r="BE257" s="183">
        <f>IF(N257="základní",J257,0)</f>
        <v>0</v>
      </c>
      <c r="BF257" s="183">
        <f>IF(N257="snížená",J257,0)</f>
        <v>0</v>
      </c>
      <c r="BG257" s="183">
        <f>IF(N257="zákl. přenesená",J257,0)</f>
        <v>0</v>
      </c>
      <c r="BH257" s="183">
        <f>IF(N257="sníž. přenesená",J257,0)</f>
        <v>0</v>
      </c>
      <c r="BI257" s="183">
        <f>IF(N257="nulová",J257,0)</f>
        <v>0</v>
      </c>
      <c r="BJ257" s="19" t="s">
        <v>83</v>
      </c>
      <c r="BK257" s="183">
        <f>ROUND(I257*H257,2)</f>
        <v>0</v>
      </c>
      <c r="BL257" s="19" t="s">
        <v>133</v>
      </c>
      <c r="BM257" s="182" t="s">
        <v>283</v>
      </c>
    </row>
    <row r="258" spans="1:47" s="2" customFormat="1" ht="19.5">
      <c r="A258" s="36"/>
      <c r="B258" s="37"/>
      <c r="C258" s="38"/>
      <c r="D258" s="184" t="s">
        <v>135</v>
      </c>
      <c r="E258" s="38"/>
      <c r="F258" s="185" t="s">
        <v>284</v>
      </c>
      <c r="G258" s="38"/>
      <c r="H258" s="38"/>
      <c r="I258" s="186"/>
      <c r="J258" s="38"/>
      <c r="K258" s="38"/>
      <c r="L258" s="41"/>
      <c r="M258" s="187"/>
      <c r="N258" s="188"/>
      <c r="O258" s="66"/>
      <c r="P258" s="66"/>
      <c r="Q258" s="66"/>
      <c r="R258" s="66"/>
      <c r="S258" s="66"/>
      <c r="T258" s="67"/>
      <c r="U258" s="36"/>
      <c r="V258" s="36"/>
      <c r="W258" s="36"/>
      <c r="X258" s="36"/>
      <c r="Y258" s="36"/>
      <c r="Z258" s="36"/>
      <c r="AA258" s="36"/>
      <c r="AB258" s="36"/>
      <c r="AC258" s="36"/>
      <c r="AD258" s="36"/>
      <c r="AE258" s="36"/>
      <c r="AT258" s="19" t="s">
        <v>135</v>
      </c>
      <c r="AU258" s="19" t="s">
        <v>85</v>
      </c>
    </row>
    <row r="259" spans="1:47" s="2" customFormat="1" ht="12">
      <c r="A259" s="36"/>
      <c r="B259" s="37"/>
      <c r="C259" s="38"/>
      <c r="D259" s="189" t="s">
        <v>137</v>
      </c>
      <c r="E259" s="38"/>
      <c r="F259" s="190" t="s">
        <v>285</v>
      </c>
      <c r="G259" s="38"/>
      <c r="H259" s="38"/>
      <c r="I259" s="186"/>
      <c r="J259" s="38"/>
      <c r="K259" s="38"/>
      <c r="L259" s="41"/>
      <c r="M259" s="187"/>
      <c r="N259" s="188"/>
      <c r="O259" s="66"/>
      <c r="P259" s="66"/>
      <c r="Q259" s="66"/>
      <c r="R259" s="66"/>
      <c r="S259" s="66"/>
      <c r="T259" s="67"/>
      <c r="U259" s="36"/>
      <c r="V259" s="36"/>
      <c r="W259" s="36"/>
      <c r="X259" s="36"/>
      <c r="Y259" s="36"/>
      <c r="Z259" s="36"/>
      <c r="AA259" s="36"/>
      <c r="AB259" s="36"/>
      <c r="AC259" s="36"/>
      <c r="AD259" s="36"/>
      <c r="AE259" s="36"/>
      <c r="AT259" s="19" t="s">
        <v>137</v>
      </c>
      <c r="AU259" s="19" t="s">
        <v>85</v>
      </c>
    </row>
    <row r="260" spans="1:47" s="2" customFormat="1" ht="195">
      <c r="A260" s="36"/>
      <c r="B260" s="37"/>
      <c r="C260" s="38"/>
      <c r="D260" s="184" t="s">
        <v>139</v>
      </c>
      <c r="E260" s="38"/>
      <c r="F260" s="191" t="s">
        <v>278</v>
      </c>
      <c r="G260" s="38"/>
      <c r="H260" s="38"/>
      <c r="I260" s="186"/>
      <c r="J260" s="38"/>
      <c r="K260" s="38"/>
      <c r="L260" s="41"/>
      <c r="M260" s="187"/>
      <c r="N260" s="188"/>
      <c r="O260" s="66"/>
      <c r="P260" s="66"/>
      <c r="Q260" s="66"/>
      <c r="R260" s="66"/>
      <c r="S260" s="66"/>
      <c r="T260" s="67"/>
      <c r="U260" s="36"/>
      <c r="V260" s="36"/>
      <c r="W260" s="36"/>
      <c r="X260" s="36"/>
      <c r="Y260" s="36"/>
      <c r="Z260" s="36"/>
      <c r="AA260" s="36"/>
      <c r="AB260" s="36"/>
      <c r="AC260" s="36"/>
      <c r="AD260" s="36"/>
      <c r="AE260" s="36"/>
      <c r="AT260" s="19" t="s">
        <v>139</v>
      </c>
      <c r="AU260" s="19" t="s">
        <v>85</v>
      </c>
    </row>
    <row r="261" spans="2:51" s="13" customFormat="1" ht="12">
      <c r="B261" s="192"/>
      <c r="C261" s="193"/>
      <c r="D261" s="184" t="s">
        <v>141</v>
      </c>
      <c r="E261" s="194" t="s">
        <v>19</v>
      </c>
      <c r="F261" s="195" t="s">
        <v>286</v>
      </c>
      <c r="G261" s="193"/>
      <c r="H261" s="194" t="s">
        <v>19</v>
      </c>
      <c r="I261" s="196"/>
      <c r="J261" s="193"/>
      <c r="K261" s="193"/>
      <c r="L261" s="197"/>
      <c r="M261" s="198"/>
      <c r="N261" s="199"/>
      <c r="O261" s="199"/>
      <c r="P261" s="199"/>
      <c r="Q261" s="199"/>
      <c r="R261" s="199"/>
      <c r="S261" s="199"/>
      <c r="T261" s="200"/>
      <c r="AT261" s="201" t="s">
        <v>141</v>
      </c>
      <c r="AU261" s="201" t="s">
        <v>85</v>
      </c>
      <c r="AV261" s="13" t="s">
        <v>83</v>
      </c>
      <c r="AW261" s="13" t="s">
        <v>35</v>
      </c>
      <c r="AX261" s="13" t="s">
        <v>75</v>
      </c>
      <c r="AY261" s="201" t="s">
        <v>126</v>
      </c>
    </row>
    <row r="262" spans="2:51" s="14" customFormat="1" ht="12">
      <c r="B262" s="202"/>
      <c r="C262" s="203"/>
      <c r="D262" s="184" t="s">
        <v>141</v>
      </c>
      <c r="E262" s="204" t="s">
        <v>19</v>
      </c>
      <c r="F262" s="205" t="s">
        <v>287</v>
      </c>
      <c r="G262" s="203"/>
      <c r="H262" s="206">
        <v>4181</v>
      </c>
      <c r="I262" s="207"/>
      <c r="J262" s="203"/>
      <c r="K262" s="203"/>
      <c r="L262" s="208"/>
      <c r="M262" s="209"/>
      <c r="N262" s="210"/>
      <c r="O262" s="210"/>
      <c r="P262" s="210"/>
      <c r="Q262" s="210"/>
      <c r="R262" s="210"/>
      <c r="S262" s="210"/>
      <c r="T262" s="211"/>
      <c r="AT262" s="212" t="s">
        <v>141</v>
      </c>
      <c r="AU262" s="212" t="s">
        <v>85</v>
      </c>
      <c r="AV262" s="14" t="s">
        <v>85</v>
      </c>
      <c r="AW262" s="14" t="s">
        <v>35</v>
      </c>
      <c r="AX262" s="14" t="s">
        <v>75</v>
      </c>
      <c r="AY262" s="212" t="s">
        <v>126</v>
      </c>
    </row>
    <row r="263" spans="2:51" s="15" customFormat="1" ht="12">
      <c r="B263" s="213"/>
      <c r="C263" s="214"/>
      <c r="D263" s="184" t="s">
        <v>141</v>
      </c>
      <c r="E263" s="215" t="s">
        <v>19</v>
      </c>
      <c r="F263" s="216" t="s">
        <v>146</v>
      </c>
      <c r="G263" s="214"/>
      <c r="H263" s="217">
        <v>4181</v>
      </c>
      <c r="I263" s="218"/>
      <c r="J263" s="214"/>
      <c r="K263" s="214"/>
      <c r="L263" s="219"/>
      <c r="M263" s="220"/>
      <c r="N263" s="221"/>
      <c r="O263" s="221"/>
      <c r="P263" s="221"/>
      <c r="Q263" s="221"/>
      <c r="R263" s="221"/>
      <c r="S263" s="221"/>
      <c r="T263" s="222"/>
      <c r="AT263" s="223" t="s">
        <v>141</v>
      </c>
      <c r="AU263" s="223" t="s">
        <v>85</v>
      </c>
      <c r="AV263" s="15" t="s">
        <v>133</v>
      </c>
      <c r="AW263" s="15" t="s">
        <v>35</v>
      </c>
      <c r="AX263" s="15" t="s">
        <v>83</v>
      </c>
      <c r="AY263" s="223" t="s">
        <v>126</v>
      </c>
    </row>
    <row r="264" spans="1:65" s="2" customFormat="1" ht="16.5" customHeight="1">
      <c r="A264" s="36"/>
      <c r="B264" s="37"/>
      <c r="C264" s="171" t="s">
        <v>288</v>
      </c>
      <c r="D264" s="171" t="s">
        <v>128</v>
      </c>
      <c r="E264" s="172" t="s">
        <v>289</v>
      </c>
      <c r="F264" s="173" t="s">
        <v>290</v>
      </c>
      <c r="G264" s="174" t="s">
        <v>291</v>
      </c>
      <c r="H264" s="175">
        <v>552.5</v>
      </c>
      <c r="I264" s="176"/>
      <c r="J264" s="177">
        <f>ROUND(I264*H264,2)</f>
        <v>0</v>
      </c>
      <c r="K264" s="173" t="s">
        <v>132</v>
      </c>
      <c r="L264" s="41"/>
      <c r="M264" s="178" t="s">
        <v>19</v>
      </c>
      <c r="N264" s="179" t="s">
        <v>46</v>
      </c>
      <c r="O264" s="66"/>
      <c r="P264" s="180">
        <f>O264*H264</f>
        <v>0</v>
      </c>
      <c r="Q264" s="180">
        <v>0</v>
      </c>
      <c r="R264" s="180">
        <f>Q264*H264</f>
        <v>0</v>
      </c>
      <c r="S264" s="180">
        <v>0.29</v>
      </c>
      <c r="T264" s="181">
        <f>S264*H264</f>
        <v>160.225</v>
      </c>
      <c r="U264" s="36"/>
      <c r="V264" s="36"/>
      <c r="W264" s="36"/>
      <c r="X264" s="36"/>
      <c r="Y264" s="36"/>
      <c r="Z264" s="36"/>
      <c r="AA264" s="36"/>
      <c r="AB264" s="36"/>
      <c r="AC264" s="36"/>
      <c r="AD264" s="36"/>
      <c r="AE264" s="36"/>
      <c r="AR264" s="182" t="s">
        <v>133</v>
      </c>
      <c r="AT264" s="182" t="s">
        <v>128</v>
      </c>
      <c r="AU264" s="182" t="s">
        <v>85</v>
      </c>
      <c r="AY264" s="19" t="s">
        <v>126</v>
      </c>
      <c r="BE264" s="183">
        <f>IF(N264="základní",J264,0)</f>
        <v>0</v>
      </c>
      <c r="BF264" s="183">
        <f>IF(N264="snížená",J264,0)</f>
        <v>0</v>
      </c>
      <c r="BG264" s="183">
        <f>IF(N264="zákl. přenesená",J264,0)</f>
        <v>0</v>
      </c>
      <c r="BH264" s="183">
        <f>IF(N264="sníž. přenesená",J264,0)</f>
        <v>0</v>
      </c>
      <c r="BI264" s="183">
        <f>IF(N264="nulová",J264,0)</f>
        <v>0</v>
      </c>
      <c r="BJ264" s="19" t="s">
        <v>83</v>
      </c>
      <c r="BK264" s="183">
        <f>ROUND(I264*H264,2)</f>
        <v>0</v>
      </c>
      <c r="BL264" s="19" t="s">
        <v>133</v>
      </c>
      <c r="BM264" s="182" t="s">
        <v>292</v>
      </c>
    </row>
    <row r="265" spans="1:47" s="2" customFormat="1" ht="19.5">
      <c r="A265" s="36"/>
      <c r="B265" s="37"/>
      <c r="C265" s="38"/>
      <c r="D265" s="184" t="s">
        <v>135</v>
      </c>
      <c r="E265" s="38"/>
      <c r="F265" s="185" t="s">
        <v>293</v>
      </c>
      <c r="G265" s="38"/>
      <c r="H265" s="38"/>
      <c r="I265" s="186"/>
      <c r="J265" s="38"/>
      <c r="K265" s="38"/>
      <c r="L265" s="41"/>
      <c r="M265" s="187"/>
      <c r="N265" s="188"/>
      <c r="O265" s="66"/>
      <c r="P265" s="66"/>
      <c r="Q265" s="66"/>
      <c r="R265" s="66"/>
      <c r="S265" s="66"/>
      <c r="T265" s="67"/>
      <c r="U265" s="36"/>
      <c r="V265" s="36"/>
      <c r="W265" s="36"/>
      <c r="X265" s="36"/>
      <c r="Y265" s="36"/>
      <c r="Z265" s="36"/>
      <c r="AA265" s="36"/>
      <c r="AB265" s="36"/>
      <c r="AC265" s="36"/>
      <c r="AD265" s="36"/>
      <c r="AE265" s="36"/>
      <c r="AT265" s="19" t="s">
        <v>135</v>
      </c>
      <c r="AU265" s="19" t="s">
        <v>85</v>
      </c>
    </row>
    <row r="266" spans="1:47" s="2" customFormat="1" ht="12">
      <c r="A266" s="36"/>
      <c r="B266" s="37"/>
      <c r="C266" s="38"/>
      <c r="D266" s="189" t="s">
        <v>137</v>
      </c>
      <c r="E266" s="38"/>
      <c r="F266" s="190" t="s">
        <v>294</v>
      </c>
      <c r="G266" s="38"/>
      <c r="H266" s="38"/>
      <c r="I266" s="186"/>
      <c r="J266" s="38"/>
      <c r="K266" s="38"/>
      <c r="L266" s="41"/>
      <c r="M266" s="187"/>
      <c r="N266" s="188"/>
      <c r="O266" s="66"/>
      <c r="P266" s="66"/>
      <c r="Q266" s="66"/>
      <c r="R266" s="66"/>
      <c r="S266" s="66"/>
      <c r="T266" s="67"/>
      <c r="U266" s="36"/>
      <c r="V266" s="36"/>
      <c r="W266" s="36"/>
      <c r="X266" s="36"/>
      <c r="Y266" s="36"/>
      <c r="Z266" s="36"/>
      <c r="AA266" s="36"/>
      <c r="AB266" s="36"/>
      <c r="AC266" s="36"/>
      <c r="AD266" s="36"/>
      <c r="AE266" s="36"/>
      <c r="AT266" s="19" t="s">
        <v>137</v>
      </c>
      <c r="AU266" s="19" t="s">
        <v>85</v>
      </c>
    </row>
    <row r="267" spans="1:47" s="2" customFormat="1" ht="136.5">
      <c r="A267" s="36"/>
      <c r="B267" s="37"/>
      <c r="C267" s="38"/>
      <c r="D267" s="184" t="s">
        <v>139</v>
      </c>
      <c r="E267" s="38"/>
      <c r="F267" s="191" t="s">
        <v>295</v>
      </c>
      <c r="G267" s="38"/>
      <c r="H267" s="38"/>
      <c r="I267" s="186"/>
      <c r="J267" s="38"/>
      <c r="K267" s="38"/>
      <c r="L267" s="41"/>
      <c r="M267" s="187"/>
      <c r="N267" s="188"/>
      <c r="O267" s="66"/>
      <c r="P267" s="66"/>
      <c r="Q267" s="66"/>
      <c r="R267" s="66"/>
      <c r="S267" s="66"/>
      <c r="T267" s="67"/>
      <c r="U267" s="36"/>
      <c r="V267" s="36"/>
      <c r="W267" s="36"/>
      <c r="X267" s="36"/>
      <c r="Y267" s="36"/>
      <c r="Z267" s="36"/>
      <c r="AA267" s="36"/>
      <c r="AB267" s="36"/>
      <c r="AC267" s="36"/>
      <c r="AD267" s="36"/>
      <c r="AE267" s="36"/>
      <c r="AT267" s="19" t="s">
        <v>139</v>
      </c>
      <c r="AU267" s="19" t="s">
        <v>85</v>
      </c>
    </row>
    <row r="268" spans="2:51" s="13" customFormat="1" ht="12">
      <c r="B268" s="192"/>
      <c r="C268" s="193"/>
      <c r="D268" s="184" t="s">
        <v>141</v>
      </c>
      <c r="E268" s="194" t="s">
        <v>19</v>
      </c>
      <c r="F268" s="195" t="s">
        <v>296</v>
      </c>
      <c r="G268" s="193"/>
      <c r="H268" s="194" t="s">
        <v>19</v>
      </c>
      <c r="I268" s="196"/>
      <c r="J268" s="193"/>
      <c r="K268" s="193"/>
      <c r="L268" s="197"/>
      <c r="M268" s="198"/>
      <c r="N268" s="199"/>
      <c r="O268" s="199"/>
      <c r="P268" s="199"/>
      <c r="Q268" s="199"/>
      <c r="R268" s="199"/>
      <c r="S268" s="199"/>
      <c r="T268" s="200"/>
      <c r="AT268" s="201" t="s">
        <v>141</v>
      </c>
      <c r="AU268" s="201" t="s">
        <v>85</v>
      </c>
      <c r="AV268" s="13" t="s">
        <v>83</v>
      </c>
      <c r="AW268" s="13" t="s">
        <v>35</v>
      </c>
      <c r="AX268" s="13" t="s">
        <v>75</v>
      </c>
      <c r="AY268" s="201" t="s">
        <v>126</v>
      </c>
    </row>
    <row r="269" spans="2:51" s="14" customFormat="1" ht="12">
      <c r="B269" s="202"/>
      <c r="C269" s="203"/>
      <c r="D269" s="184" t="s">
        <v>141</v>
      </c>
      <c r="E269" s="204" t="s">
        <v>19</v>
      </c>
      <c r="F269" s="205" t="s">
        <v>297</v>
      </c>
      <c r="G269" s="203"/>
      <c r="H269" s="206">
        <v>20</v>
      </c>
      <c r="I269" s="207"/>
      <c r="J269" s="203"/>
      <c r="K269" s="203"/>
      <c r="L269" s="208"/>
      <c r="M269" s="209"/>
      <c r="N269" s="210"/>
      <c r="O269" s="210"/>
      <c r="P269" s="210"/>
      <c r="Q269" s="210"/>
      <c r="R269" s="210"/>
      <c r="S269" s="210"/>
      <c r="T269" s="211"/>
      <c r="AT269" s="212" t="s">
        <v>141</v>
      </c>
      <c r="AU269" s="212" t="s">
        <v>85</v>
      </c>
      <c r="AV269" s="14" t="s">
        <v>85</v>
      </c>
      <c r="AW269" s="14" t="s">
        <v>35</v>
      </c>
      <c r="AX269" s="14" t="s">
        <v>75</v>
      </c>
      <c r="AY269" s="212" t="s">
        <v>126</v>
      </c>
    </row>
    <row r="270" spans="2:51" s="13" customFormat="1" ht="12">
      <c r="B270" s="192"/>
      <c r="C270" s="193"/>
      <c r="D270" s="184" t="s">
        <v>141</v>
      </c>
      <c r="E270" s="194" t="s">
        <v>19</v>
      </c>
      <c r="F270" s="195" t="s">
        <v>298</v>
      </c>
      <c r="G270" s="193"/>
      <c r="H270" s="194" t="s">
        <v>19</v>
      </c>
      <c r="I270" s="196"/>
      <c r="J270" s="193"/>
      <c r="K270" s="193"/>
      <c r="L270" s="197"/>
      <c r="M270" s="198"/>
      <c r="N270" s="199"/>
      <c r="O270" s="199"/>
      <c r="P270" s="199"/>
      <c r="Q270" s="199"/>
      <c r="R270" s="199"/>
      <c r="S270" s="199"/>
      <c r="T270" s="200"/>
      <c r="AT270" s="201" t="s">
        <v>141</v>
      </c>
      <c r="AU270" s="201" t="s">
        <v>85</v>
      </c>
      <c r="AV270" s="13" t="s">
        <v>83</v>
      </c>
      <c r="AW270" s="13" t="s">
        <v>35</v>
      </c>
      <c r="AX270" s="13" t="s">
        <v>75</v>
      </c>
      <c r="AY270" s="201" t="s">
        <v>126</v>
      </c>
    </row>
    <row r="271" spans="2:51" s="14" customFormat="1" ht="12">
      <c r="B271" s="202"/>
      <c r="C271" s="203"/>
      <c r="D271" s="184" t="s">
        <v>141</v>
      </c>
      <c r="E271" s="204" t="s">
        <v>19</v>
      </c>
      <c r="F271" s="205" t="s">
        <v>299</v>
      </c>
      <c r="G271" s="203"/>
      <c r="H271" s="206">
        <v>312.5</v>
      </c>
      <c r="I271" s="207"/>
      <c r="J271" s="203"/>
      <c r="K271" s="203"/>
      <c r="L271" s="208"/>
      <c r="M271" s="209"/>
      <c r="N271" s="210"/>
      <c r="O271" s="210"/>
      <c r="P271" s="210"/>
      <c r="Q271" s="210"/>
      <c r="R271" s="210"/>
      <c r="S271" s="210"/>
      <c r="T271" s="211"/>
      <c r="AT271" s="212" t="s">
        <v>141</v>
      </c>
      <c r="AU271" s="212" t="s">
        <v>85</v>
      </c>
      <c r="AV271" s="14" t="s">
        <v>85</v>
      </c>
      <c r="AW271" s="14" t="s">
        <v>35</v>
      </c>
      <c r="AX271" s="14" t="s">
        <v>75</v>
      </c>
      <c r="AY271" s="212" t="s">
        <v>126</v>
      </c>
    </row>
    <row r="272" spans="2:51" s="16" customFormat="1" ht="12">
      <c r="B272" s="224"/>
      <c r="C272" s="225"/>
      <c r="D272" s="184" t="s">
        <v>141</v>
      </c>
      <c r="E272" s="226" t="s">
        <v>19</v>
      </c>
      <c r="F272" s="227" t="s">
        <v>156</v>
      </c>
      <c r="G272" s="225"/>
      <c r="H272" s="228">
        <v>332.5</v>
      </c>
      <c r="I272" s="229"/>
      <c r="J272" s="225"/>
      <c r="K272" s="225"/>
      <c r="L272" s="230"/>
      <c r="M272" s="231"/>
      <c r="N272" s="232"/>
      <c r="O272" s="232"/>
      <c r="P272" s="232"/>
      <c r="Q272" s="232"/>
      <c r="R272" s="232"/>
      <c r="S272" s="232"/>
      <c r="T272" s="233"/>
      <c r="AT272" s="234" t="s">
        <v>141</v>
      </c>
      <c r="AU272" s="234" t="s">
        <v>85</v>
      </c>
      <c r="AV272" s="16" t="s">
        <v>157</v>
      </c>
      <c r="AW272" s="16" t="s">
        <v>35</v>
      </c>
      <c r="AX272" s="16" t="s">
        <v>75</v>
      </c>
      <c r="AY272" s="234" t="s">
        <v>126</v>
      </c>
    </row>
    <row r="273" spans="2:51" s="13" customFormat="1" ht="12">
      <c r="B273" s="192"/>
      <c r="C273" s="193"/>
      <c r="D273" s="184" t="s">
        <v>141</v>
      </c>
      <c r="E273" s="194" t="s">
        <v>19</v>
      </c>
      <c r="F273" s="195" t="s">
        <v>300</v>
      </c>
      <c r="G273" s="193"/>
      <c r="H273" s="194" t="s">
        <v>19</v>
      </c>
      <c r="I273" s="196"/>
      <c r="J273" s="193"/>
      <c r="K273" s="193"/>
      <c r="L273" s="197"/>
      <c r="M273" s="198"/>
      <c r="N273" s="199"/>
      <c r="O273" s="199"/>
      <c r="P273" s="199"/>
      <c r="Q273" s="199"/>
      <c r="R273" s="199"/>
      <c r="S273" s="199"/>
      <c r="T273" s="200"/>
      <c r="AT273" s="201" t="s">
        <v>141</v>
      </c>
      <c r="AU273" s="201" t="s">
        <v>85</v>
      </c>
      <c r="AV273" s="13" t="s">
        <v>83</v>
      </c>
      <c r="AW273" s="13" t="s">
        <v>35</v>
      </c>
      <c r="AX273" s="13" t="s">
        <v>75</v>
      </c>
      <c r="AY273" s="201" t="s">
        <v>126</v>
      </c>
    </row>
    <row r="274" spans="2:51" s="13" customFormat="1" ht="12">
      <c r="B274" s="192"/>
      <c r="C274" s="193"/>
      <c r="D274" s="184" t="s">
        <v>141</v>
      </c>
      <c r="E274" s="194" t="s">
        <v>19</v>
      </c>
      <c r="F274" s="195" t="s">
        <v>301</v>
      </c>
      <c r="G274" s="193"/>
      <c r="H274" s="194" t="s">
        <v>19</v>
      </c>
      <c r="I274" s="196"/>
      <c r="J274" s="193"/>
      <c r="K274" s="193"/>
      <c r="L274" s="197"/>
      <c r="M274" s="198"/>
      <c r="N274" s="199"/>
      <c r="O274" s="199"/>
      <c r="P274" s="199"/>
      <c r="Q274" s="199"/>
      <c r="R274" s="199"/>
      <c r="S274" s="199"/>
      <c r="T274" s="200"/>
      <c r="AT274" s="201" t="s">
        <v>141</v>
      </c>
      <c r="AU274" s="201" t="s">
        <v>85</v>
      </c>
      <c r="AV274" s="13" t="s">
        <v>83</v>
      </c>
      <c r="AW274" s="13" t="s">
        <v>35</v>
      </c>
      <c r="AX274" s="13" t="s">
        <v>75</v>
      </c>
      <c r="AY274" s="201" t="s">
        <v>126</v>
      </c>
    </row>
    <row r="275" spans="2:51" s="14" customFormat="1" ht="12">
      <c r="B275" s="202"/>
      <c r="C275" s="203"/>
      <c r="D275" s="184" t="s">
        <v>141</v>
      </c>
      <c r="E275" s="204" t="s">
        <v>19</v>
      </c>
      <c r="F275" s="205" t="s">
        <v>302</v>
      </c>
      <c r="G275" s="203"/>
      <c r="H275" s="206">
        <v>15</v>
      </c>
      <c r="I275" s="207"/>
      <c r="J275" s="203"/>
      <c r="K275" s="203"/>
      <c r="L275" s="208"/>
      <c r="M275" s="209"/>
      <c r="N275" s="210"/>
      <c r="O275" s="210"/>
      <c r="P275" s="210"/>
      <c r="Q275" s="210"/>
      <c r="R275" s="210"/>
      <c r="S275" s="210"/>
      <c r="T275" s="211"/>
      <c r="AT275" s="212" t="s">
        <v>141</v>
      </c>
      <c r="AU275" s="212" t="s">
        <v>85</v>
      </c>
      <c r="AV275" s="14" t="s">
        <v>85</v>
      </c>
      <c r="AW275" s="14" t="s">
        <v>35</v>
      </c>
      <c r="AX275" s="14" t="s">
        <v>75</v>
      </c>
      <c r="AY275" s="212" t="s">
        <v>126</v>
      </c>
    </row>
    <row r="276" spans="2:51" s="13" customFormat="1" ht="12">
      <c r="B276" s="192"/>
      <c r="C276" s="193"/>
      <c r="D276" s="184" t="s">
        <v>141</v>
      </c>
      <c r="E276" s="194" t="s">
        <v>19</v>
      </c>
      <c r="F276" s="195" t="s">
        <v>303</v>
      </c>
      <c r="G276" s="193"/>
      <c r="H276" s="194" t="s">
        <v>19</v>
      </c>
      <c r="I276" s="196"/>
      <c r="J276" s="193"/>
      <c r="K276" s="193"/>
      <c r="L276" s="197"/>
      <c r="M276" s="198"/>
      <c r="N276" s="199"/>
      <c r="O276" s="199"/>
      <c r="P276" s="199"/>
      <c r="Q276" s="199"/>
      <c r="R276" s="199"/>
      <c r="S276" s="199"/>
      <c r="T276" s="200"/>
      <c r="AT276" s="201" t="s">
        <v>141</v>
      </c>
      <c r="AU276" s="201" t="s">
        <v>85</v>
      </c>
      <c r="AV276" s="13" t="s">
        <v>83</v>
      </c>
      <c r="AW276" s="13" t="s">
        <v>35</v>
      </c>
      <c r="AX276" s="13" t="s">
        <v>75</v>
      </c>
      <c r="AY276" s="201" t="s">
        <v>126</v>
      </c>
    </row>
    <row r="277" spans="2:51" s="14" customFormat="1" ht="12">
      <c r="B277" s="202"/>
      <c r="C277" s="203"/>
      <c r="D277" s="184" t="s">
        <v>141</v>
      </c>
      <c r="E277" s="204" t="s">
        <v>19</v>
      </c>
      <c r="F277" s="205" t="s">
        <v>304</v>
      </c>
      <c r="G277" s="203"/>
      <c r="H277" s="206">
        <v>205</v>
      </c>
      <c r="I277" s="207"/>
      <c r="J277" s="203"/>
      <c r="K277" s="203"/>
      <c r="L277" s="208"/>
      <c r="M277" s="209"/>
      <c r="N277" s="210"/>
      <c r="O277" s="210"/>
      <c r="P277" s="210"/>
      <c r="Q277" s="210"/>
      <c r="R277" s="210"/>
      <c r="S277" s="210"/>
      <c r="T277" s="211"/>
      <c r="AT277" s="212" t="s">
        <v>141</v>
      </c>
      <c r="AU277" s="212" t="s">
        <v>85</v>
      </c>
      <c r="AV277" s="14" t="s">
        <v>85</v>
      </c>
      <c r="AW277" s="14" t="s">
        <v>35</v>
      </c>
      <c r="AX277" s="14" t="s">
        <v>75</v>
      </c>
      <c r="AY277" s="212" t="s">
        <v>126</v>
      </c>
    </row>
    <row r="278" spans="2:51" s="15" customFormat="1" ht="12">
      <c r="B278" s="213"/>
      <c r="C278" s="214"/>
      <c r="D278" s="184" t="s">
        <v>141</v>
      </c>
      <c r="E278" s="215" t="s">
        <v>19</v>
      </c>
      <c r="F278" s="216" t="s">
        <v>146</v>
      </c>
      <c r="G278" s="214"/>
      <c r="H278" s="217">
        <v>552.5</v>
      </c>
      <c r="I278" s="218"/>
      <c r="J278" s="214"/>
      <c r="K278" s="214"/>
      <c r="L278" s="219"/>
      <c r="M278" s="220"/>
      <c r="N278" s="221"/>
      <c r="O278" s="221"/>
      <c r="P278" s="221"/>
      <c r="Q278" s="221"/>
      <c r="R278" s="221"/>
      <c r="S278" s="221"/>
      <c r="T278" s="222"/>
      <c r="AT278" s="223" t="s">
        <v>141</v>
      </c>
      <c r="AU278" s="223" t="s">
        <v>85</v>
      </c>
      <c r="AV278" s="15" t="s">
        <v>133</v>
      </c>
      <c r="AW278" s="15" t="s">
        <v>35</v>
      </c>
      <c r="AX278" s="15" t="s">
        <v>83</v>
      </c>
      <c r="AY278" s="223" t="s">
        <v>126</v>
      </c>
    </row>
    <row r="279" spans="1:65" s="2" customFormat="1" ht="16.5" customHeight="1">
      <c r="A279" s="36"/>
      <c r="B279" s="37"/>
      <c r="C279" s="171" t="s">
        <v>297</v>
      </c>
      <c r="D279" s="171" t="s">
        <v>128</v>
      </c>
      <c r="E279" s="172" t="s">
        <v>305</v>
      </c>
      <c r="F279" s="173" t="s">
        <v>306</v>
      </c>
      <c r="G279" s="174" t="s">
        <v>291</v>
      </c>
      <c r="H279" s="175">
        <v>118.6</v>
      </c>
      <c r="I279" s="176"/>
      <c r="J279" s="177">
        <f>ROUND(I279*H279,2)</f>
        <v>0</v>
      </c>
      <c r="K279" s="173" t="s">
        <v>132</v>
      </c>
      <c r="L279" s="41"/>
      <c r="M279" s="178" t="s">
        <v>19</v>
      </c>
      <c r="N279" s="179" t="s">
        <v>46</v>
      </c>
      <c r="O279" s="66"/>
      <c r="P279" s="180">
        <f>O279*H279</f>
        <v>0</v>
      </c>
      <c r="Q279" s="180">
        <v>0</v>
      </c>
      <c r="R279" s="180">
        <f>Q279*H279</f>
        <v>0</v>
      </c>
      <c r="S279" s="180">
        <v>0.205</v>
      </c>
      <c r="T279" s="181">
        <f>S279*H279</f>
        <v>24.313</v>
      </c>
      <c r="U279" s="36"/>
      <c r="V279" s="36"/>
      <c r="W279" s="36"/>
      <c r="X279" s="36"/>
      <c r="Y279" s="36"/>
      <c r="Z279" s="36"/>
      <c r="AA279" s="36"/>
      <c r="AB279" s="36"/>
      <c r="AC279" s="36"/>
      <c r="AD279" s="36"/>
      <c r="AE279" s="36"/>
      <c r="AR279" s="182" t="s">
        <v>133</v>
      </c>
      <c r="AT279" s="182" t="s">
        <v>128</v>
      </c>
      <c r="AU279" s="182" t="s">
        <v>85</v>
      </c>
      <c r="AY279" s="19" t="s">
        <v>126</v>
      </c>
      <c r="BE279" s="183">
        <f>IF(N279="základní",J279,0)</f>
        <v>0</v>
      </c>
      <c r="BF279" s="183">
        <f>IF(N279="snížená",J279,0)</f>
        <v>0</v>
      </c>
      <c r="BG279" s="183">
        <f>IF(N279="zákl. přenesená",J279,0)</f>
        <v>0</v>
      </c>
      <c r="BH279" s="183">
        <f>IF(N279="sníž. přenesená",J279,0)</f>
        <v>0</v>
      </c>
      <c r="BI279" s="183">
        <f>IF(N279="nulová",J279,0)</f>
        <v>0</v>
      </c>
      <c r="BJ279" s="19" t="s">
        <v>83</v>
      </c>
      <c r="BK279" s="183">
        <f>ROUND(I279*H279,2)</f>
        <v>0</v>
      </c>
      <c r="BL279" s="19" t="s">
        <v>133</v>
      </c>
      <c r="BM279" s="182" t="s">
        <v>307</v>
      </c>
    </row>
    <row r="280" spans="1:47" s="2" customFormat="1" ht="19.5">
      <c r="A280" s="36"/>
      <c r="B280" s="37"/>
      <c r="C280" s="38"/>
      <c r="D280" s="184" t="s">
        <v>135</v>
      </c>
      <c r="E280" s="38"/>
      <c r="F280" s="185" t="s">
        <v>308</v>
      </c>
      <c r="G280" s="38"/>
      <c r="H280" s="38"/>
      <c r="I280" s="186"/>
      <c r="J280" s="38"/>
      <c r="K280" s="38"/>
      <c r="L280" s="41"/>
      <c r="M280" s="187"/>
      <c r="N280" s="188"/>
      <c r="O280" s="66"/>
      <c r="P280" s="66"/>
      <c r="Q280" s="66"/>
      <c r="R280" s="66"/>
      <c r="S280" s="66"/>
      <c r="T280" s="67"/>
      <c r="U280" s="36"/>
      <c r="V280" s="36"/>
      <c r="W280" s="36"/>
      <c r="X280" s="36"/>
      <c r="Y280" s="36"/>
      <c r="Z280" s="36"/>
      <c r="AA280" s="36"/>
      <c r="AB280" s="36"/>
      <c r="AC280" s="36"/>
      <c r="AD280" s="36"/>
      <c r="AE280" s="36"/>
      <c r="AT280" s="19" t="s">
        <v>135</v>
      </c>
      <c r="AU280" s="19" t="s">
        <v>85</v>
      </c>
    </row>
    <row r="281" spans="1:47" s="2" customFormat="1" ht="12">
      <c r="A281" s="36"/>
      <c r="B281" s="37"/>
      <c r="C281" s="38"/>
      <c r="D281" s="189" t="s">
        <v>137</v>
      </c>
      <c r="E281" s="38"/>
      <c r="F281" s="190" t="s">
        <v>309</v>
      </c>
      <c r="G281" s="38"/>
      <c r="H281" s="38"/>
      <c r="I281" s="186"/>
      <c r="J281" s="38"/>
      <c r="K281" s="38"/>
      <c r="L281" s="41"/>
      <c r="M281" s="187"/>
      <c r="N281" s="188"/>
      <c r="O281" s="66"/>
      <c r="P281" s="66"/>
      <c r="Q281" s="66"/>
      <c r="R281" s="66"/>
      <c r="S281" s="66"/>
      <c r="T281" s="67"/>
      <c r="U281" s="36"/>
      <c r="V281" s="36"/>
      <c r="W281" s="36"/>
      <c r="X281" s="36"/>
      <c r="Y281" s="36"/>
      <c r="Z281" s="36"/>
      <c r="AA281" s="36"/>
      <c r="AB281" s="36"/>
      <c r="AC281" s="36"/>
      <c r="AD281" s="36"/>
      <c r="AE281" s="36"/>
      <c r="AT281" s="19" t="s">
        <v>137</v>
      </c>
      <c r="AU281" s="19" t="s">
        <v>85</v>
      </c>
    </row>
    <row r="282" spans="1:47" s="2" customFormat="1" ht="136.5">
      <c r="A282" s="36"/>
      <c r="B282" s="37"/>
      <c r="C282" s="38"/>
      <c r="D282" s="184" t="s">
        <v>139</v>
      </c>
      <c r="E282" s="38"/>
      <c r="F282" s="191" t="s">
        <v>295</v>
      </c>
      <c r="G282" s="38"/>
      <c r="H282" s="38"/>
      <c r="I282" s="186"/>
      <c r="J282" s="38"/>
      <c r="K282" s="38"/>
      <c r="L282" s="41"/>
      <c r="M282" s="187"/>
      <c r="N282" s="188"/>
      <c r="O282" s="66"/>
      <c r="P282" s="66"/>
      <c r="Q282" s="66"/>
      <c r="R282" s="66"/>
      <c r="S282" s="66"/>
      <c r="T282" s="67"/>
      <c r="U282" s="36"/>
      <c r="V282" s="36"/>
      <c r="W282" s="36"/>
      <c r="X282" s="36"/>
      <c r="Y282" s="36"/>
      <c r="Z282" s="36"/>
      <c r="AA282" s="36"/>
      <c r="AB282" s="36"/>
      <c r="AC282" s="36"/>
      <c r="AD282" s="36"/>
      <c r="AE282" s="36"/>
      <c r="AT282" s="19" t="s">
        <v>139</v>
      </c>
      <c r="AU282" s="19" t="s">
        <v>85</v>
      </c>
    </row>
    <row r="283" spans="2:51" s="13" customFormat="1" ht="12">
      <c r="B283" s="192"/>
      <c r="C283" s="193"/>
      <c r="D283" s="184" t="s">
        <v>141</v>
      </c>
      <c r="E283" s="194" t="s">
        <v>19</v>
      </c>
      <c r="F283" s="195" t="s">
        <v>152</v>
      </c>
      <c r="G283" s="193"/>
      <c r="H283" s="194" t="s">
        <v>19</v>
      </c>
      <c r="I283" s="196"/>
      <c r="J283" s="193"/>
      <c r="K283" s="193"/>
      <c r="L283" s="197"/>
      <c r="M283" s="198"/>
      <c r="N283" s="199"/>
      <c r="O283" s="199"/>
      <c r="P283" s="199"/>
      <c r="Q283" s="199"/>
      <c r="R283" s="199"/>
      <c r="S283" s="199"/>
      <c r="T283" s="200"/>
      <c r="AT283" s="201" t="s">
        <v>141</v>
      </c>
      <c r="AU283" s="201" t="s">
        <v>85</v>
      </c>
      <c r="AV283" s="13" t="s">
        <v>83</v>
      </c>
      <c r="AW283" s="13" t="s">
        <v>35</v>
      </c>
      <c r="AX283" s="13" t="s">
        <v>75</v>
      </c>
      <c r="AY283" s="201" t="s">
        <v>126</v>
      </c>
    </row>
    <row r="284" spans="2:51" s="14" customFormat="1" ht="12">
      <c r="B284" s="202"/>
      <c r="C284" s="203"/>
      <c r="D284" s="184" t="s">
        <v>141</v>
      </c>
      <c r="E284" s="204" t="s">
        <v>19</v>
      </c>
      <c r="F284" s="205" t="s">
        <v>310</v>
      </c>
      <c r="G284" s="203"/>
      <c r="H284" s="206">
        <v>27</v>
      </c>
      <c r="I284" s="207"/>
      <c r="J284" s="203"/>
      <c r="K284" s="203"/>
      <c r="L284" s="208"/>
      <c r="M284" s="209"/>
      <c r="N284" s="210"/>
      <c r="O284" s="210"/>
      <c r="P284" s="210"/>
      <c r="Q284" s="210"/>
      <c r="R284" s="210"/>
      <c r="S284" s="210"/>
      <c r="T284" s="211"/>
      <c r="AT284" s="212" t="s">
        <v>141</v>
      </c>
      <c r="AU284" s="212" t="s">
        <v>85</v>
      </c>
      <c r="AV284" s="14" t="s">
        <v>85</v>
      </c>
      <c r="AW284" s="14" t="s">
        <v>35</v>
      </c>
      <c r="AX284" s="14" t="s">
        <v>75</v>
      </c>
      <c r="AY284" s="212" t="s">
        <v>126</v>
      </c>
    </row>
    <row r="285" spans="2:51" s="13" customFormat="1" ht="12">
      <c r="B285" s="192"/>
      <c r="C285" s="193"/>
      <c r="D285" s="184" t="s">
        <v>141</v>
      </c>
      <c r="E285" s="194" t="s">
        <v>19</v>
      </c>
      <c r="F285" s="195" t="s">
        <v>142</v>
      </c>
      <c r="G285" s="193"/>
      <c r="H285" s="194" t="s">
        <v>19</v>
      </c>
      <c r="I285" s="196"/>
      <c r="J285" s="193"/>
      <c r="K285" s="193"/>
      <c r="L285" s="197"/>
      <c r="M285" s="198"/>
      <c r="N285" s="199"/>
      <c r="O285" s="199"/>
      <c r="P285" s="199"/>
      <c r="Q285" s="199"/>
      <c r="R285" s="199"/>
      <c r="S285" s="199"/>
      <c r="T285" s="200"/>
      <c r="AT285" s="201" t="s">
        <v>141</v>
      </c>
      <c r="AU285" s="201" t="s">
        <v>85</v>
      </c>
      <c r="AV285" s="13" t="s">
        <v>83</v>
      </c>
      <c r="AW285" s="13" t="s">
        <v>35</v>
      </c>
      <c r="AX285" s="13" t="s">
        <v>75</v>
      </c>
      <c r="AY285" s="201" t="s">
        <v>126</v>
      </c>
    </row>
    <row r="286" spans="2:51" s="14" customFormat="1" ht="12">
      <c r="B286" s="202"/>
      <c r="C286" s="203"/>
      <c r="D286" s="184" t="s">
        <v>141</v>
      </c>
      <c r="E286" s="204" t="s">
        <v>19</v>
      </c>
      <c r="F286" s="205" t="s">
        <v>311</v>
      </c>
      <c r="G286" s="203"/>
      <c r="H286" s="206">
        <v>15.2</v>
      </c>
      <c r="I286" s="207"/>
      <c r="J286" s="203"/>
      <c r="K286" s="203"/>
      <c r="L286" s="208"/>
      <c r="M286" s="209"/>
      <c r="N286" s="210"/>
      <c r="O286" s="210"/>
      <c r="P286" s="210"/>
      <c r="Q286" s="210"/>
      <c r="R286" s="210"/>
      <c r="S286" s="210"/>
      <c r="T286" s="211"/>
      <c r="AT286" s="212" t="s">
        <v>141</v>
      </c>
      <c r="AU286" s="212" t="s">
        <v>85</v>
      </c>
      <c r="AV286" s="14" t="s">
        <v>85</v>
      </c>
      <c r="AW286" s="14" t="s">
        <v>35</v>
      </c>
      <c r="AX286" s="14" t="s">
        <v>75</v>
      </c>
      <c r="AY286" s="212" t="s">
        <v>126</v>
      </c>
    </row>
    <row r="287" spans="2:51" s="13" customFormat="1" ht="12">
      <c r="B287" s="192"/>
      <c r="C287" s="193"/>
      <c r="D287" s="184" t="s">
        <v>141</v>
      </c>
      <c r="E287" s="194" t="s">
        <v>19</v>
      </c>
      <c r="F287" s="195" t="s">
        <v>143</v>
      </c>
      <c r="G287" s="193"/>
      <c r="H287" s="194" t="s">
        <v>19</v>
      </c>
      <c r="I287" s="196"/>
      <c r="J287" s="193"/>
      <c r="K287" s="193"/>
      <c r="L287" s="197"/>
      <c r="M287" s="198"/>
      <c r="N287" s="199"/>
      <c r="O287" s="199"/>
      <c r="P287" s="199"/>
      <c r="Q287" s="199"/>
      <c r="R287" s="199"/>
      <c r="S287" s="199"/>
      <c r="T287" s="200"/>
      <c r="AT287" s="201" t="s">
        <v>141</v>
      </c>
      <c r="AU287" s="201" t="s">
        <v>85</v>
      </c>
      <c r="AV287" s="13" t="s">
        <v>83</v>
      </c>
      <c r="AW287" s="13" t="s">
        <v>35</v>
      </c>
      <c r="AX287" s="13" t="s">
        <v>75</v>
      </c>
      <c r="AY287" s="201" t="s">
        <v>126</v>
      </c>
    </row>
    <row r="288" spans="2:51" s="14" customFormat="1" ht="12">
      <c r="B288" s="202"/>
      <c r="C288" s="203"/>
      <c r="D288" s="184" t="s">
        <v>141</v>
      </c>
      <c r="E288" s="204" t="s">
        <v>19</v>
      </c>
      <c r="F288" s="205" t="s">
        <v>312</v>
      </c>
      <c r="G288" s="203"/>
      <c r="H288" s="206">
        <v>13.2</v>
      </c>
      <c r="I288" s="207"/>
      <c r="J288" s="203"/>
      <c r="K288" s="203"/>
      <c r="L288" s="208"/>
      <c r="M288" s="209"/>
      <c r="N288" s="210"/>
      <c r="O288" s="210"/>
      <c r="P288" s="210"/>
      <c r="Q288" s="210"/>
      <c r="R288" s="210"/>
      <c r="S288" s="210"/>
      <c r="T288" s="211"/>
      <c r="AT288" s="212" t="s">
        <v>141</v>
      </c>
      <c r="AU288" s="212" t="s">
        <v>85</v>
      </c>
      <c r="AV288" s="14" t="s">
        <v>85</v>
      </c>
      <c r="AW288" s="14" t="s">
        <v>35</v>
      </c>
      <c r="AX288" s="14" t="s">
        <v>75</v>
      </c>
      <c r="AY288" s="212" t="s">
        <v>126</v>
      </c>
    </row>
    <row r="289" spans="2:51" s="13" customFormat="1" ht="12">
      <c r="B289" s="192"/>
      <c r="C289" s="193"/>
      <c r="D289" s="184" t="s">
        <v>141</v>
      </c>
      <c r="E289" s="194" t="s">
        <v>19</v>
      </c>
      <c r="F289" s="195" t="s">
        <v>145</v>
      </c>
      <c r="G289" s="193"/>
      <c r="H289" s="194" t="s">
        <v>19</v>
      </c>
      <c r="I289" s="196"/>
      <c r="J289" s="193"/>
      <c r="K289" s="193"/>
      <c r="L289" s="197"/>
      <c r="M289" s="198"/>
      <c r="N289" s="199"/>
      <c r="O289" s="199"/>
      <c r="P289" s="199"/>
      <c r="Q289" s="199"/>
      <c r="R289" s="199"/>
      <c r="S289" s="199"/>
      <c r="T289" s="200"/>
      <c r="AT289" s="201" t="s">
        <v>141</v>
      </c>
      <c r="AU289" s="201" t="s">
        <v>85</v>
      </c>
      <c r="AV289" s="13" t="s">
        <v>83</v>
      </c>
      <c r="AW289" s="13" t="s">
        <v>35</v>
      </c>
      <c r="AX289" s="13" t="s">
        <v>75</v>
      </c>
      <c r="AY289" s="201" t="s">
        <v>126</v>
      </c>
    </row>
    <row r="290" spans="2:51" s="14" customFormat="1" ht="12">
      <c r="B290" s="202"/>
      <c r="C290" s="203"/>
      <c r="D290" s="184" t="s">
        <v>141</v>
      </c>
      <c r="E290" s="204" t="s">
        <v>19</v>
      </c>
      <c r="F290" s="205" t="s">
        <v>311</v>
      </c>
      <c r="G290" s="203"/>
      <c r="H290" s="206">
        <v>15.2</v>
      </c>
      <c r="I290" s="207"/>
      <c r="J290" s="203"/>
      <c r="K290" s="203"/>
      <c r="L290" s="208"/>
      <c r="M290" s="209"/>
      <c r="N290" s="210"/>
      <c r="O290" s="210"/>
      <c r="P290" s="210"/>
      <c r="Q290" s="210"/>
      <c r="R290" s="210"/>
      <c r="S290" s="210"/>
      <c r="T290" s="211"/>
      <c r="AT290" s="212" t="s">
        <v>141</v>
      </c>
      <c r="AU290" s="212" t="s">
        <v>85</v>
      </c>
      <c r="AV290" s="14" t="s">
        <v>85</v>
      </c>
      <c r="AW290" s="14" t="s">
        <v>35</v>
      </c>
      <c r="AX290" s="14" t="s">
        <v>75</v>
      </c>
      <c r="AY290" s="212" t="s">
        <v>126</v>
      </c>
    </row>
    <row r="291" spans="2:51" s="16" customFormat="1" ht="12">
      <c r="B291" s="224"/>
      <c r="C291" s="225"/>
      <c r="D291" s="184" t="s">
        <v>141</v>
      </c>
      <c r="E291" s="226" t="s">
        <v>19</v>
      </c>
      <c r="F291" s="227" t="s">
        <v>156</v>
      </c>
      <c r="G291" s="225"/>
      <c r="H291" s="228">
        <v>70.6</v>
      </c>
      <c r="I291" s="229"/>
      <c r="J291" s="225"/>
      <c r="K291" s="225"/>
      <c r="L291" s="230"/>
      <c r="M291" s="231"/>
      <c r="N291" s="232"/>
      <c r="O291" s="232"/>
      <c r="P291" s="232"/>
      <c r="Q291" s="232"/>
      <c r="R291" s="232"/>
      <c r="S291" s="232"/>
      <c r="T291" s="233"/>
      <c r="AT291" s="234" t="s">
        <v>141</v>
      </c>
      <c r="AU291" s="234" t="s">
        <v>85</v>
      </c>
      <c r="AV291" s="16" t="s">
        <v>157</v>
      </c>
      <c r="AW291" s="16" t="s">
        <v>35</v>
      </c>
      <c r="AX291" s="16" t="s">
        <v>75</v>
      </c>
      <c r="AY291" s="234" t="s">
        <v>126</v>
      </c>
    </row>
    <row r="292" spans="2:51" s="13" customFormat="1" ht="12">
      <c r="B292" s="192"/>
      <c r="C292" s="193"/>
      <c r="D292" s="184" t="s">
        <v>141</v>
      </c>
      <c r="E292" s="194" t="s">
        <v>19</v>
      </c>
      <c r="F292" s="195" t="s">
        <v>313</v>
      </c>
      <c r="G292" s="193"/>
      <c r="H292" s="194" t="s">
        <v>19</v>
      </c>
      <c r="I292" s="196"/>
      <c r="J292" s="193"/>
      <c r="K292" s="193"/>
      <c r="L292" s="197"/>
      <c r="M292" s="198"/>
      <c r="N292" s="199"/>
      <c r="O292" s="199"/>
      <c r="P292" s="199"/>
      <c r="Q292" s="199"/>
      <c r="R292" s="199"/>
      <c r="S292" s="199"/>
      <c r="T292" s="200"/>
      <c r="AT292" s="201" t="s">
        <v>141</v>
      </c>
      <c r="AU292" s="201" t="s">
        <v>85</v>
      </c>
      <c r="AV292" s="13" t="s">
        <v>83</v>
      </c>
      <c r="AW292" s="13" t="s">
        <v>35</v>
      </c>
      <c r="AX292" s="13" t="s">
        <v>75</v>
      </c>
      <c r="AY292" s="201" t="s">
        <v>126</v>
      </c>
    </row>
    <row r="293" spans="2:51" s="14" customFormat="1" ht="12">
      <c r="B293" s="202"/>
      <c r="C293" s="203"/>
      <c r="D293" s="184" t="s">
        <v>141</v>
      </c>
      <c r="E293" s="204" t="s">
        <v>19</v>
      </c>
      <c r="F293" s="205" t="s">
        <v>314</v>
      </c>
      <c r="G293" s="203"/>
      <c r="H293" s="206">
        <v>42</v>
      </c>
      <c r="I293" s="207"/>
      <c r="J293" s="203"/>
      <c r="K293" s="203"/>
      <c r="L293" s="208"/>
      <c r="M293" s="209"/>
      <c r="N293" s="210"/>
      <c r="O293" s="210"/>
      <c r="P293" s="210"/>
      <c r="Q293" s="210"/>
      <c r="R293" s="210"/>
      <c r="S293" s="210"/>
      <c r="T293" s="211"/>
      <c r="AT293" s="212" t="s">
        <v>141</v>
      </c>
      <c r="AU293" s="212" t="s">
        <v>85</v>
      </c>
      <c r="AV293" s="14" t="s">
        <v>85</v>
      </c>
      <c r="AW293" s="14" t="s">
        <v>35</v>
      </c>
      <c r="AX293" s="14" t="s">
        <v>75</v>
      </c>
      <c r="AY293" s="212" t="s">
        <v>126</v>
      </c>
    </row>
    <row r="294" spans="2:51" s="16" customFormat="1" ht="12">
      <c r="B294" s="224"/>
      <c r="C294" s="225"/>
      <c r="D294" s="184" t="s">
        <v>141</v>
      </c>
      <c r="E294" s="226" t="s">
        <v>19</v>
      </c>
      <c r="F294" s="227" t="s">
        <v>156</v>
      </c>
      <c r="G294" s="225"/>
      <c r="H294" s="228">
        <v>42</v>
      </c>
      <c r="I294" s="229"/>
      <c r="J294" s="225"/>
      <c r="K294" s="225"/>
      <c r="L294" s="230"/>
      <c r="M294" s="231"/>
      <c r="N294" s="232"/>
      <c r="O294" s="232"/>
      <c r="P294" s="232"/>
      <c r="Q294" s="232"/>
      <c r="R294" s="232"/>
      <c r="S294" s="232"/>
      <c r="T294" s="233"/>
      <c r="AT294" s="234" t="s">
        <v>141</v>
      </c>
      <c r="AU294" s="234" t="s">
        <v>85</v>
      </c>
      <c r="AV294" s="16" t="s">
        <v>157</v>
      </c>
      <c r="AW294" s="16" t="s">
        <v>35</v>
      </c>
      <c r="AX294" s="16" t="s">
        <v>75</v>
      </c>
      <c r="AY294" s="234" t="s">
        <v>126</v>
      </c>
    </row>
    <row r="295" spans="2:51" s="13" customFormat="1" ht="12">
      <c r="B295" s="192"/>
      <c r="C295" s="193"/>
      <c r="D295" s="184" t="s">
        <v>141</v>
      </c>
      <c r="E295" s="194" t="s">
        <v>19</v>
      </c>
      <c r="F295" s="195" t="s">
        <v>227</v>
      </c>
      <c r="G295" s="193"/>
      <c r="H295" s="194" t="s">
        <v>19</v>
      </c>
      <c r="I295" s="196"/>
      <c r="J295" s="193"/>
      <c r="K295" s="193"/>
      <c r="L295" s="197"/>
      <c r="M295" s="198"/>
      <c r="N295" s="199"/>
      <c r="O295" s="199"/>
      <c r="P295" s="199"/>
      <c r="Q295" s="199"/>
      <c r="R295" s="199"/>
      <c r="S295" s="199"/>
      <c r="T295" s="200"/>
      <c r="AT295" s="201" t="s">
        <v>141</v>
      </c>
      <c r="AU295" s="201" t="s">
        <v>85</v>
      </c>
      <c r="AV295" s="13" t="s">
        <v>83</v>
      </c>
      <c r="AW295" s="13" t="s">
        <v>35</v>
      </c>
      <c r="AX295" s="13" t="s">
        <v>75</v>
      </c>
      <c r="AY295" s="201" t="s">
        <v>126</v>
      </c>
    </row>
    <row r="296" spans="2:51" s="14" customFormat="1" ht="12">
      <c r="B296" s="202"/>
      <c r="C296" s="203"/>
      <c r="D296" s="184" t="s">
        <v>141</v>
      </c>
      <c r="E296" s="204" t="s">
        <v>19</v>
      </c>
      <c r="F296" s="205" t="s">
        <v>315</v>
      </c>
      <c r="G296" s="203"/>
      <c r="H296" s="206">
        <v>2</v>
      </c>
      <c r="I296" s="207"/>
      <c r="J296" s="203"/>
      <c r="K296" s="203"/>
      <c r="L296" s="208"/>
      <c r="M296" s="209"/>
      <c r="N296" s="210"/>
      <c r="O296" s="210"/>
      <c r="P296" s="210"/>
      <c r="Q296" s="210"/>
      <c r="R296" s="210"/>
      <c r="S296" s="210"/>
      <c r="T296" s="211"/>
      <c r="AT296" s="212" t="s">
        <v>141</v>
      </c>
      <c r="AU296" s="212" t="s">
        <v>85</v>
      </c>
      <c r="AV296" s="14" t="s">
        <v>85</v>
      </c>
      <c r="AW296" s="14" t="s">
        <v>35</v>
      </c>
      <c r="AX296" s="14" t="s">
        <v>75</v>
      </c>
      <c r="AY296" s="212" t="s">
        <v>126</v>
      </c>
    </row>
    <row r="297" spans="2:51" s="13" customFormat="1" ht="12">
      <c r="B297" s="192"/>
      <c r="C297" s="193"/>
      <c r="D297" s="184" t="s">
        <v>141</v>
      </c>
      <c r="E297" s="194" t="s">
        <v>19</v>
      </c>
      <c r="F297" s="195" t="s">
        <v>229</v>
      </c>
      <c r="G297" s="193"/>
      <c r="H297" s="194" t="s">
        <v>19</v>
      </c>
      <c r="I297" s="196"/>
      <c r="J297" s="193"/>
      <c r="K297" s="193"/>
      <c r="L297" s="197"/>
      <c r="M297" s="198"/>
      <c r="N297" s="199"/>
      <c r="O297" s="199"/>
      <c r="P297" s="199"/>
      <c r="Q297" s="199"/>
      <c r="R297" s="199"/>
      <c r="S297" s="199"/>
      <c r="T297" s="200"/>
      <c r="AT297" s="201" t="s">
        <v>141</v>
      </c>
      <c r="AU297" s="201" t="s">
        <v>85</v>
      </c>
      <c r="AV297" s="13" t="s">
        <v>83</v>
      </c>
      <c r="AW297" s="13" t="s">
        <v>35</v>
      </c>
      <c r="AX297" s="13" t="s">
        <v>75</v>
      </c>
      <c r="AY297" s="201" t="s">
        <v>126</v>
      </c>
    </row>
    <row r="298" spans="2:51" s="14" customFormat="1" ht="12">
      <c r="B298" s="202"/>
      <c r="C298" s="203"/>
      <c r="D298" s="184" t="s">
        <v>141</v>
      </c>
      <c r="E298" s="204" t="s">
        <v>19</v>
      </c>
      <c r="F298" s="205" t="s">
        <v>230</v>
      </c>
      <c r="G298" s="203"/>
      <c r="H298" s="206">
        <v>4</v>
      </c>
      <c r="I298" s="207"/>
      <c r="J298" s="203"/>
      <c r="K298" s="203"/>
      <c r="L298" s="208"/>
      <c r="M298" s="209"/>
      <c r="N298" s="210"/>
      <c r="O298" s="210"/>
      <c r="P298" s="210"/>
      <c r="Q298" s="210"/>
      <c r="R298" s="210"/>
      <c r="S298" s="210"/>
      <c r="T298" s="211"/>
      <c r="AT298" s="212" t="s">
        <v>141</v>
      </c>
      <c r="AU298" s="212" t="s">
        <v>85</v>
      </c>
      <c r="AV298" s="14" t="s">
        <v>85</v>
      </c>
      <c r="AW298" s="14" t="s">
        <v>35</v>
      </c>
      <c r="AX298" s="14" t="s">
        <v>75</v>
      </c>
      <c r="AY298" s="212" t="s">
        <v>126</v>
      </c>
    </row>
    <row r="299" spans="2:51" s="15" customFormat="1" ht="12">
      <c r="B299" s="213"/>
      <c r="C299" s="214"/>
      <c r="D299" s="184" t="s">
        <v>141</v>
      </c>
      <c r="E299" s="215" t="s">
        <v>19</v>
      </c>
      <c r="F299" s="216" t="s">
        <v>146</v>
      </c>
      <c r="G299" s="214"/>
      <c r="H299" s="217">
        <v>118.6</v>
      </c>
      <c r="I299" s="218"/>
      <c r="J299" s="214"/>
      <c r="K299" s="214"/>
      <c r="L299" s="219"/>
      <c r="M299" s="220"/>
      <c r="N299" s="221"/>
      <c r="O299" s="221"/>
      <c r="P299" s="221"/>
      <c r="Q299" s="221"/>
      <c r="R299" s="221"/>
      <c r="S299" s="221"/>
      <c r="T299" s="222"/>
      <c r="AT299" s="223" t="s">
        <v>141</v>
      </c>
      <c r="AU299" s="223" t="s">
        <v>85</v>
      </c>
      <c r="AV299" s="15" t="s">
        <v>133</v>
      </c>
      <c r="AW299" s="15" t="s">
        <v>35</v>
      </c>
      <c r="AX299" s="15" t="s">
        <v>83</v>
      </c>
      <c r="AY299" s="223" t="s">
        <v>126</v>
      </c>
    </row>
    <row r="300" spans="1:65" s="2" customFormat="1" ht="21.75" customHeight="1">
      <c r="A300" s="36"/>
      <c r="B300" s="37"/>
      <c r="C300" s="171" t="s">
        <v>7</v>
      </c>
      <c r="D300" s="171" t="s">
        <v>128</v>
      </c>
      <c r="E300" s="172" t="s">
        <v>316</v>
      </c>
      <c r="F300" s="173" t="s">
        <v>317</v>
      </c>
      <c r="G300" s="174" t="s">
        <v>318</v>
      </c>
      <c r="H300" s="175">
        <v>61.785</v>
      </c>
      <c r="I300" s="176"/>
      <c r="J300" s="177">
        <f>ROUND(I300*H300,2)</f>
        <v>0</v>
      </c>
      <c r="K300" s="173" t="s">
        <v>132</v>
      </c>
      <c r="L300" s="41"/>
      <c r="M300" s="178" t="s">
        <v>19</v>
      </c>
      <c r="N300" s="179" t="s">
        <v>46</v>
      </c>
      <c r="O300" s="66"/>
      <c r="P300" s="180">
        <f>O300*H300</f>
        <v>0</v>
      </c>
      <c r="Q300" s="180">
        <v>0</v>
      </c>
      <c r="R300" s="180">
        <f>Q300*H300</f>
        <v>0</v>
      </c>
      <c r="S300" s="180">
        <v>0</v>
      </c>
      <c r="T300" s="181">
        <f>S300*H300</f>
        <v>0</v>
      </c>
      <c r="U300" s="36"/>
      <c r="V300" s="36"/>
      <c r="W300" s="36"/>
      <c r="X300" s="36"/>
      <c r="Y300" s="36"/>
      <c r="Z300" s="36"/>
      <c r="AA300" s="36"/>
      <c r="AB300" s="36"/>
      <c r="AC300" s="36"/>
      <c r="AD300" s="36"/>
      <c r="AE300" s="36"/>
      <c r="AR300" s="182" t="s">
        <v>133</v>
      </c>
      <c r="AT300" s="182" t="s">
        <v>128</v>
      </c>
      <c r="AU300" s="182" t="s">
        <v>85</v>
      </c>
      <c r="AY300" s="19" t="s">
        <v>126</v>
      </c>
      <c r="BE300" s="183">
        <f>IF(N300="základní",J300,0)</f>
        <v>0</v>
      </c>
      <c r="BF300" s="183">
        <f>IF(N300="snížená",J300,0)</f>
        <v>0</v>
      </c>
      <c r="BG300" s="183">
        <f>IF(N300="zákl. přenesená",J300,0)</f>
        <v>0</v>
      </c>
      <c r="BH300" s="183">
        <f>IF(N300="sníž. přenesená",J300,0)</f>
        <v>0</v>
      </c>
      <c r="BI300" s="183">
        <f>IF(N300="nulová",J300,0)</f>
        <v>0</v>
      </c>
      <c r="BJ300" s="19" t="s">
        <v>83</v>
      </c>
      <c r="BK300" s="183">
        <f>ROUND(I300*H300,2)</f>
        <v>0</v>
      </c>
      <c r="BL300" s="19" t="s">
        <v>133</v>
      </c>
      <c r="BM300" s="182" t="s">
        <v>319</v>
      </c>
    </row>
    <row r="301" spans="1:47" s="2" customFormat="1" ht="19.5">
      <c r="A301" s="36"/>
      <c r="B301" s="37"/>
      <c r="C301" s="38"/>
      <c r="D301" s="184" t="s">
        <v>135</v>
      </c>
      <c r="E301" s="38"/>
      <c r="F301" s="185" t="s">
        <v>320</v>
      </c>
      <c r="G301" s="38"/>
      <c r="H301" s="38"/>
      <c r="I301" s="186"/>
      <c r="J301" s="38"/>
      <c r="K301" s="38"/>
      <c r="L301" s="41"/>
      <c r="M301" s="187"/>
      <c r="N301" s="188"/>
      <c r="O301" s="66"/>
      <c r="P301" s="66"/>
      <c r="Q301" s="66"/>
      <c r="R301" s="66"/>
      <c r="S301" s="66"/>
      <c r="T301" s="67"/>
      <c r="U301" s="36"/>
      <c r="V301" s="36"/>
      <c r="W301" s="36"/>
      <c r="X301" s="36"/>
      <c r="Y301" s="36"/>
      <c r="Z301" s="36"/>
      <c r="AA301" s="36"/>
      <c r="AB301" s="36"/>
      <c r="AC301" s="36"/>
      <c r="AD301" s="36"/>
      <c r="AE301" s="36"/>
      <c r="AT301" s="19" t="s">
        <v>135</v>
      </c>
      <c r="AU301" s="19" t="s">
        <v>85</v>
      </c>
    </row>
    <row r="302" spans="1:47" s="2" customFormat="1" ht="12">
      <c r="A302" s="36"/>
      <c r="B302" s="37"/>
      <c r="C302" s="38"/>
      <c r="D302" s="189" t="s">
        <v>137</v>
      </c>
      <c r="E302" s="38"/>
      <c r="F302" s="190" t="s">
        <v>321</v>
      </c>
      <c r="G302" s="38"/>
      <c r="H302" s="38"/>
      <c r="I302" s="186"/>
      <c r="J302" s="38"/>
      <c r="K302" s="38"/>
      <c r="L302" s="41"/>
      <c r="M302" s="187"/>
      <c r="N302" s="188"/>
      <c r="O302" s="66"/>
      <c r="P302" s="66"/>
      <c r="Q302" s="66"/>
      <c r="R302" s="66"/>
      <c r="S302" s="66"/>
      <c r="T302" s="67"/>
      <c r="U302" s="36"/>
      <c r="V302" s="36"/>
      <c r="W302" s="36"/>
      <c r="X302" s="36"/>
      <c r="Y302" s="36"/>
      <c r="Z302" s="36"/>
      <c r="AA302" s="36"/>
      <c r="AB302" s="36"/>
      <c r="AC302" s="36"/>
      <c r="AD302" s="36"/>
      <c r="AE302" s="36"/>
      <c r="AT302" s="19" t="s">
        <v>137</v>
      </c>
      <c r="AU302" s="19" t="s">
        <v>85</v>
      </c>
    </row>
    <row r="303" spans="1:47" s="2" customFormat="1" ht="39">
      <c r="A303" s="36"/>
      <c r="B303" s="37"/>
      <c r="C303" s="38"/>
      <c r="D303" s="184" t="s">
        <v>139</v>
      </c>
      <c r="E303" s="38"/>
      <c r="F303" s="191" t="s">
        <v>322</v>
      </c>
      <c r="G303" s="38"/>
      <c r="H303" s="38"/>
      <c r="I303" s="186"/>
      <c r="J303" s="38"/>
      <c r="K303" s="38"/>
      <c r="L303" s="41"/>
      <c r="M303" s="187"/>
      <c r="N303" s="188"/>
      <c r="O303" s="66"/>
      <c r="P303" s="66"/>
      <c r="Q303" s="66"/>
      <c r="R303" s="66"/>
      <c r="S303" s="66"/>
      <c r="T303" s="67"/>
      <c r="U303" s="36"/>
      <c r="V303" s="36"/>
      <c r="W303" s="36"/>
      <c r="X303" s="36"/>
      <c r="Y303" s="36"/>
      <c r="Z303" s="36"/>
      <c r="AA303" s="36"/>
      <c r="AB303" s="36"/>
      <c r="AC303" s="36"/>
      <c r="AD303" s="36"/>
      <c r="AE303" s="36"/>
      <c r="AT303" s="19" t="s">
        <v>139</v>
      </c>
      <c r="AU303" s="19" t="s">
        <v>85</v>
      </c>
    </row>
    <row r="304" spans="2:51" s="13" customFormat="1" ht="12">
      <c r="B304" s="192"/>
      <c r="C304" s="193"/>
      <c r="D304" s="184" t="s">
        <v>141</v>
      </c>
      <c r="E304" s="194" t="s">
        <v>19</v>
      </c>
      <c r="F304" s="195" t="s">
        <v>323</v>
      </c>
      <c r="G304" s="193"/>
      <c r="H304" s="194" t="s">
        <v>19</v>
      </c>
      <c r="I304" s="196"/>
      <c r="J304" s="193"/>
      <c r="K304" s="193"/>
      <c r="L304" s="197"/>
      <c r="M304" s="198"/>
      <c r="N304" s="199"/>
      <c r="O304" s="199"/>
      <c r="P304" s="199"/>
      <c r="Q304" s="199"/>
      <c r="R304" s="199"/>
      <c r="S304" s="199"/>
      <c r="T304" s="200"/>
      <c r="AT304" s="201" t="s">
        <v>141</v>
      </c>
      <c r="AU304" s="201" t="s">
        <v>85</v>
      </c>
      <c r="AV304" s="13" t="s">
        <v>83</v>
      </c>
      <c r="AW304" s="13" t="s">
        <v>35</v>
      </c>
      <c r="AX304" s="13" t="s">
        <v>75</v>
      </c>
      <c r="AY304" s="201" t="s">
        <v>126</v>
      </c>
    </row>
    <row r="305" spans="2:51" s="14" customFormat="1" ht="12">
      <c r="B305" s="202"/>
      <c r="C305" s="203"/>
      <c r="D305" s="184" t="s">
        <v>141</v>
      </c>
      <c r="E305" s="204" t="s">
        <v>19</v>
      </c>
      <c r="F305" s="205" t="s">
        <v>324</v>
      </c>
      <c r="G305" s="203"/>
      <c r="H305" s="206">
        <v>29.925</v>
      </c>
      <c r="I305" s="207"/>
      <c r="J305" s="203"/>
      <c r="K305" s="203"/>
      <c r="L305" s="208"/>
      <c r="M305" s="209"/>
      <c r="N305" s="210"/>
      <c r="O305" s="210"/>
      <c r="P305" s="210"/>
      <c r="Q305" s="210"/>
      <c r="R305" s="210"/>
      <c r="S305" s="210"/>
      <c r="T305" s="211"/>
      <c r="AT305" s="212" t="s">
        <v>141</v>
      </c>
      <c r="AU305" s="212" t="s">
        <v>85</v>
      </c>
      <c r="AV305" s="14" t="s">
        <v>85</v>
      </c>
      <c r="AW305" s="14" t="s">
        <v>35</v>
      </c>
      <c r="AX305" s="14" t="s">
        <v>75</v>
      </c>
      <c r="AY305" s="212" t="s">
        <v>126</v>
      </c>
    </row>
    <row r="306" spans="2:51" s="13" customFormat="1" ht="12">
      <c r="B306" s="192"/>
      <c r="C306" s="193"/>
      <c r="D306" s="184" t="s">
        <v>141</v>
      </c>
      <c r="E306" s="194" t="s">
        <v>19</v>
      </c>
      <c r="F306" s="195" t="s">
        <v>313</v>
      </c>
      <c r="G306" s="193"/>
      <c r="H306" s="194" t="s">
        <v>19</v>
      </c>
      <c r="I306" s="196"/>
      <c r="J306" s="193"/>
      <c r="K306" s="193"/>
      <c r="L306" s="197"/>
      <c r="M306" s="198"/>
      <c r="N306" s="199"/>
      <c r="O306" s="199"/>
      <c r="P306" s="199"/>
      <c r="Q306" s="199"/>
      <c r="R306" s="199"/>
      <c r="S306" s="199"/>
      <c r="T306" s="200"/>
      <c r="AT306" s="201" t="s">
        <v>141</v>
      </c>
      <c r="AU306" s="201" t="s">
        <v>85</v>
      </c>
      <c r="AV306" s="13" t="s">
        <v>83</v>
      </c>
      <c r="AW306" s="13" t="s">
        <v>35</v>
      </c>
      <c r="AX306" s="13" t="s">
        <v>75</v>
      </c>
      <c r="AY306" s="201" t="s">
        <v>126</v>
      </c>
    </row>
    <row r="307" spans="2:51" s="14" customFormat="1" ht="12">
      <c r="B307" s="202"/>
      <c r="C307" s="203"/>
      <c r="D307" s="184" t="s">
        <v>141</v>
      </c>
      <c r="E307" s="204" t="s">
        <v>19</v>
      </c>
      <c r="F307" s="205" t="s">
        <v>325</v>
      </c>
      <c r="G307" s="203"/>
      <c r="H307" s="206">
        <v>3.78</v>
      </c>
      <c r="I307" s="207"/>
      <c r="J307" s="203"/>
      <c r="K307" s="203"/>
      <c r="L307" s="208"/>
      <c r="M307" s="209"/>
      <c r="N307" s="210"/>
      <c r="O307" s="210"/>
      <c r="P307" s="210"/>
      <c r="Q307" s="210"/>
      <c r="R307" s="210"/>
      <c r="S307" s="210"/>
      <c r="T307" s="211"/>
      <c r="AT307" s="212" t="s">
        <v>141</v>
      </c>
      <c r="AU307" s="212" t="s">
        <v>85</v>
      </c>
      <c r="AV307" s="14" t="s">
        <v>85</v>
      </c>
      <c r="AW307" s="14" t="s">
        <v>35</v>
      </c>
      <c r="AX307" s="14" t="s">
        <v>75</v>
      </c>
      <c r="AY307" s="212" t="s">
        <v>126</v>
      </c>
    </row>
    <row r="308" spans="2:51" s="13" customFormat="1" ht="12">
      <c r="B308" s="192"/>
      <c r="C308" s="193"/>
      <c r="D308" s="184" t="s">
        <v>141</v>
      </c>
      <c r="E308" s="194" t="s">
        <v>19</v>
      </c>
      <c r="F308" s="195" t="s">
        <v>326</v>
      </c>
      <c r="G308" s="193"/>
      <c r="H308" s="194" t="s">
        <v>19</v>
      </c>
      <c r="I308" s="196"/>
      <c r="J308" s="193"/>
      <c r="K308" s="193"/>
      <c r="L308" s="197"/>
      <c r="M308" s="198"/>
      <c r="N308" s="199"/>
      <c r="O308" s="199"/>
      <c r="P308" s="199"/>
      <c r="Q308" s="199"/>
      <c r="R308" s="199"/>
      <c r="S308" s="199"/>
      <c r="T308" s="200"/>
      <c r="AT308" s="201" t="s">
        <v>141</v>
      </c>
      <c r="AU308" s="201" t="s">
        <v>85</v>
      </c>
      <c r="AV308" s="13" t="s">
        <v>83</v>
      </c>
      <c r="AW308" s="13" t="s">
        <v>35</v>
      </c>
      <c r="AX308" s="13" t="s">
        <v>75</v>
      </c>
      <c r="AY308" s="201" t="s">
        <v>126</v>
      </c>
    </row>
    <row r="309" spans="2:51" s="14" customFormat="1" ht="12">
      <c r="B309" s="202"/>
      <c r="C309" s="203"/>
      <c r="D309" s="184" t="s">
        <v>141</v>
      </c>
      <c r="E309" s="204" t="s">
        <v>19</v>
      </c>
      <c r="F309" s="205" t="s">
        <v>327</v>
      </c>
      <c r="G309" s="203"/>
      <c r="H309" s="206">
        <v>19.8</v>
      </c>
      <c r="I309" s="207"/>
      <c r="J309" s="203"/>
      <c r="K309" s="203"/>
      <c r="L309" s="208"/>
      <c r="M309" s="209"/>
      <c r="N309" s="210"/>
      <c r="O309" s="210"/>
      <c r="P309" s="210"/>
      <c r="Q309" s="210"/>
      <c r="R309" s="210"/>
      <c r="S309" s="210"/>
      <c r="T309" s="211"/>
      <c r="AT309" s="212" t="s">
        <v>141</v>
      </c>
      <c r="AU309" s="212" t="s">
        <v>85</v>
      </c>
      <c r="AV309" s="14" t="s">
        <v>85</v>
      </c>
      <c r="AW309" s="14" t="s">
        <v>35</v>
      </c>
      <c r="AX309" s="14" t="s">
        <v>75</v>
      </c>
      <c r="AY309" s="212" t="s">
        <v>126</v>
      </c>
    </row>
    <row r="310" spans="2:51" s="16" customFormat="1" ht="12">
      <c r="B310" s="224"/>
      <c r="C310" s="225"/>
      <c r="D310" s="184" t="s">
        <v>141</v>
      </c>
      <c r="E310" s="226" t="s">
        <v>19</v>
      </c>
      <c r="F310" s="227" t="s">
        <v>156</v>
      </c>
      <c r="G310" s="225"/>
      <c r="H310" s="228">
        <v>53.505</v>
      </c>
      <c r="I310" s="229"/>
      <c r="J310" s="225"/>
      <c r="K310" s="225"/>
      <c r="L310" s="230"/>
      <c r="M310" s="231"/>
      <c r="N310" s="232"/>
      <c r="O310" s="232"/>
      <c r="P310" s="232"/>
      <c r="Q310" s="232"/>
      <c r="R310" s="232"/>
      <c r="S310" s="232"/>
      <c r="T310" s="233"/>
      <c r="AT310" s="234" t="s">
        <v>141</v>
      </c>
      <c r="AU310" s="234" t="s">
        <v>85</v>
      </c>
      <c r="AV310" s="16" t="s">
        <v>157</v>
      </c>
      <c r="AW310" s="16" t="s">
        <v>35</v>
      </c>
      <c r="AX310" s="16" t="s">
        <v>75</v>
      </c>
      <c r="AY310" s="234" t="s">
        <v>126</v>
      </c>
    </row>
    <row r="311" spans="2:51" s="13" customFormat="1" ht="12">
      <c r="B311" s="192"/>
      <c r="C311" s="193"/>
      <c r="D311" s="184" t="s">
        <v>141</v>
      </c>
      <c r="E311" s="194" t="s">
        <v>19</v>
      </c>
      <c r="F311" s="195" t="s">
        <v>227</v>
      </c>
      <c r="G311" s="193"/>
      <c r="H311" s="194" t="s">
        <v>19</v>
      </c>
      <c r="I311" s="196"/>
      <c r="J311" s="193"/>
      <c r="K311" s="193"/>
      <c r="L311" s="197"/>
      <c r="M311" s="198"/>
      <c r="N311" s="199"/>
      <c r="O311" s="199"/>
      <c r="P311" s="199"/>
      <c r="Q311" s="199"/>
      <c r="R311" s="199"/>
      <c r="S311" s="199"/>
      <c r="T311" s="200"/>
      <c r="AT311" s="201" t="s">
        <v>141</v>
      </c>
      <c r="AU311" s="201" t="s">
        <v>85</v>
      </c>
      <c r="AV311" s="13" t="s">
        <v>83</v>
      </c>
      <c r="AW311" s="13" t="s">
        <v>35</v>
      </c>
      <c r="AX311" s="13" t="s">
        <v>75</v>
      </c>
      <c r="AY311" s="201" t="s">
        <v>126</v>
      </c>
    </row>
    <row r="312" spans="2:51" s="14" customFormat="1" ht="12">
      <c r="B312" s="202"/>
      <c r="C312" s="203"/>
      <c r="D312" s="184" t="s">
        <v>141</v>
      </c>
      <c r="E312" s="204" t="s">
        <v>19</v>
      </c>
      <c r="F312" s="205" t="s">
        <v>328</v>
      </c>
      <c r="G312" s="203"/>
      <c r="H312" s="206">
        <v>0.18</v>
      </c>
      <c r="I312" s="207"/>
      <c r="J312" s="203"/>
      <c r="K312" s="203"/>
      <c r="L312" s="208"/>
      <c r="M312" s="209"/>
      <c r="N312" s="210"/>
      <c r="O312" s="210"/>
      <c r="P312" s="210"/>
      <c r="Q312" s="210"/>
      <c r="R312" s="210"/>
      <c r="S312" s="210"/>
      <c r="T312" s="211"/>
      <c r="AT312" s="212" t="s">
        <v>141</v>
      </c>
      <c r="AU312" s="212" t="s">
        <v>85</v>
      </c>
      <c r="AV312" s="14" t="s">
        <v>85</v>
      </c>
      <c r="AW312" s="14" t="s">
        <v>35</v>
      </c>
      <c r="AX312" s="14" t="s">
        <v>75</v>
      </c>
      <c r="AY312" s="212" t="s">
        <v>126</v>
      </c>
    </row>
    <row r="313" spans="2:51" s="13" customFormat="1" ht="12">
      <c r="B313" s="192"/>
      <c r="C313" s="193"/>
      <c r="D313" s="184" t="s">
        <v>141</v>
      </c>
      <c r="E313" s="194" t="s">
        <v>19</v>
      </c>
      <c r="F313" s="195" t="s">
        <v>229</v>
      </c>
      <c r="G313" s="193"/>
      <c r="H313" s="194" t="s">
        <v>19</v>
      </c>
      <c r="I313" s="196"/>
      <c r="J313" s="193"/>
      <c r="K313" s="193"/>
      <c r="L313" s="197"/>
      <c r="M313" s="198"/>
      <c r="N313" s="199"/>
      <c r="O313" s="199"/>
      <c r="P313" s="199"/>
      <c r="Q313" s="199"/>
      <c r="R313" s="199"/>
      <c r="S313" s="199"/>
      <c r="T313" s="200"/>
      <c r="AT313" s="201" t="s">
        <v>141</v>
      </c>
      <c r="AU313" s="201" t="s">
        <v>85</v>
      </c>
      <c r="AV313" s="13" t="s">
        <v>83</v>
      </c>
      <c r="AW313" s="13" t="s">
        <v>35</v>
      </c>
      <c r="AX313" s="13" t="s">
        <v>75</v>
      </c>
      <c r="AY313" s="201" t="s">
        <v>126</v>
      </c>
    </row>
    <row r="314" spans="2:51" s="14" customFormat="1" ht="12">
      <c r="B314" s="202"/>
      <c r="C314" s="203"/>
      <c r="D314" s="184" t="s">
        <v>141</v>
      </c>
      <c r="E314" s="204" t="s">
        <v>19</v>
      </c>
      <c r="F314" s="205" t="s">
        <v>329</v>
      </c>
      <c r="G314" s="203"/>
      <c r="H314" s="206">
        <v>0.36</v>
      </c>
      <c r="I314" s="207"/>
      <c r="J314" s="203"/>
      <c r="K314" s="203"/>
      <c r="L314" s="208"/>
      <c r="M314" s="209"/>
      <c r="N314" s="210"/>
      <c r="O314" s="210"/>
      <c r="P314" s="210"/>
      <c r="Q314" s="210"/>
      <c r="R314" s="210"/>
      <c r="S314" s="210"/>
      <c r="T314" s="211"/>
      <c r="AT314" s="212" t="s">
        <v>141</v>
      </c>
      <c r="AU314" s="212" t="s">
        <v>85</v>
      </c>
      <c r="AV314" s="14" t="s">
        <v>85</v>
      </c>
      <c r="AW314" s="14" t="s">
        <v>35</v>
      </c>
      <c r="AX314" s="14" t="s">
        <v>75</v>
      </c>
      <c r="AY314" s="212" t="s">
        <v>126</v>
      </c>
    </row>
    <row r="315" spans="2:51" s="16" customFormat="1" ht="12">
      <c r="B315" s="224"/>
      <c r="C315" s="225"/>
      <c r="D315" s="184" t="s">
        <v>141</v>
      </c>
      <c r="E315" s="226" t="s">
        <v>19</v>
      </c>
      <c r="F315" s="227" t="s">
        <v>156</v>
      </c>
      <c r="G315" s="225"/>
      <c r="H315" s="228">
        <v>0.54</v>
      </c>
      <c r="I315" s="229"/>
      <c r="J315" s="225"/>
      <c r="K315" s="225"/>
      <c r="L315" s="230"/>
      <c r="M315" s="231"/>
      <c r="N315" s="232"/>
      <c r="O315" s="232"/>
      <c r="P315" s="232"/>
      <c r="Q315" s="232"/>
      <c r="R315" s="232"/>
      <c r="S315" s="232"/>
      <c r="T315" s="233"/>
      <c r="AT315" s="234" t="s">
        <v>141</v>
      </c>
      <c r="AU315" s="234" t="s">
        <v>85</v>
      </c>
      <c r="AV315" s="16" t="s">
        <v>157</v>
      </c>
      <c r="AW315" s="16" t="s">
        <v>35</v>
      </c>
      <c r="AX315" s="16" t="s">
        <v>75</v>
      </c>
      <c r="AY315" s="234" t="s">
        <v>126</v>
      </c>
    </row>
    <row r="316" spans="2:51" s="13" customFormat="1" ht="12">
      <c r="B316" s="192"/>
      <c r="C316" s="193"/>
      <c r="D316" s="184" t="s">
        <v>141</v>
      </c>
      <c r="E316" s="194" t="s">
        <v>19</v>
      </c>
      <c r="F316" s="195" t="s">
        <v>330</v>
      </c>
      <c r="G316" s="193"/>
      <c r="H316" s="194" t="s">
        <v>19</v>
      </c>
      <c r="I316" s="196"/>
      <c r="J316" s="193"/>
      <c r="K316" s="193"/>
      <c r="L316" s="197"/>
      <c r="M316" s="198"/>
      <c r="N316" s="199"/>
      <c r="O316" s="199"/>
      <c r="P316" s="199"/>
      <c r="Q316" s="199"/>
      <c r="R316" s="199"/>
      <c r="S316" s="199"/>
      <c r="T316" s="200"/>
      <c r="AT316" s="201" t="s">
        <v>141</v>
      </c>
      <c r="AU316" s="201" t="s">
        <v>85</v>
      </c>
      <c r="AV316" s="13" t="s">
        <v>83</v>
      </c>
      <c r="AW316" s="13" t="s">
        <v>35</v>
      </c>
      <c r="AX316" s="13" t="s">
        <v>75</v>
      </c>
      <c r="AY316" s="201" t="s">
        <v>126</v>
      </c>
    </row>
    <row r="317" spans="2:51" s="14" customFormat="1" ht="12">
      <c r="B317" s="202"/>
      <c r="C317" s="203"/>
      <c r="D317" s="184" t="s">
        <v>141</v>
      </c>
      <c r="E317" s="204" t="s">
        <v>19</v>
      </c>
      <c r="F317" s="205" t="s">
        <v>331</v>
      </c>
      <c r="G317" s="203"/>
      <c r="H317" s="206">
        <v>7.56</v>
      </c>
      <c r="I317" s="207"/>
      <c r="J317" s="203"/>
      <c r="K317" s="203"/>
      <c r="L317" s="208"/>
      <c r="M317" s="209"/>
      <c r="N317" s="210"/>
      <c r="O317" s="210"/>
      <c r="P317" s="210"/>
      <c r="Q317" s="210"/>
      <c r="R317" s="210"/>
      <c r="S317" s="210"/>
      <c r="T317" s="211"/>
      <c r="AT317" s="212" t="s">
        <v>141</v>
      </c>
      <c r="AU317" s="212" t="s">
        <v>85</v>
      </c>
      <c r="AV317" s="14" t="s">
        <v>85</v>
      </c>
      <c r="AW317" s="14" t="s">
        <v>35</v>
      </c>
      <c r="AX317" s="14" t="s">
        <v>75</v>
      </c>
      <c r="AY317" s="212" t="s">
        <v>126</v>
      </c>
    </row>
    <row r="318" spans="2:51" s="13" customFormat="1" ht="12">
      <c r="B318" s="192"/>
      <c r="C318" s="193"/>
      <c r="D318" s="184" t="s">
        <v>141</v>
      </c>
      <c r="E318" s="194" t="s">
        <v>19</v>
      </c>
      <c r="F318" s="195" t="s">
        <v>332</v>
      </c>
      <c r="G318" s="193"/>
      <c r="H318" s="194" t="s">
        <v>19</v>
      </c>
      <c r="I318" s="196"/>
      <c r="J318" s="193"/>
      <c r="K318" s="193"/>
      <c r="L318" s="197"/>
      <c r="M318" s="198"/>
      <c r="N318" s="199"/>
      <c r="O318" s="199"/>
      <c r="P318" s="199"/>
      <c r="Q318" s="199"/>
      <c r="R318" s="199"/>
      <c r="S318" s="199"/>
      <c r="T318" s="200"/>
      <c r="AT318" s="201" t="s">
        <v>141</v>
      </c>
      <c r="AU318" s="201" t="s">
        <v>85</v>
      </c>
      <c r="AV318" s="13" t="s">
        <v>83</v>
      </c>
      <c r="AW318" s="13" t="s">
        <v>35</v>
      </c>
      <c r="AX318" s="13" t="s">
        <v>75</v>
      </c>
      <c r="AY318" s="201" t="s">
        <v>126</v>
      </c>
    </row>
    <row r="319" spans="2:51" s="14" customFormat="1" ht="12">
      <c r="B319" s="202"/>
      <c r="C319" s="203"/>
      <c r="D319" s="184" t="s">
        <v>141</v>
      </c>
      <c r="E319" s="204" t="s">
        <v>19</v>
      </c>
      <c r="F319" s="205" t="s">
        <v>328</v>
      </c>
      <c r="G319" s="203"/>
      <c r="H319" s="206">
        <v>0.18</v>
      </c>
      <c r="I319" s="207"/>
      <c r="J319" s="203"/>
      <c r="K319" s="203"/>
      <c r="L319" s="208"/>
      <c r="M319" s="209"/>
      <c r="N319" s="210"/>
      <c r="O319" s="210"/>
      <c r="P319" s="210"/>
      <c r="Q319" s="210"/>
      <c r="R319" s="210"/>
      <c r="S319" s="210"/>
      <c r="T319" s="211"/>
      <c r="AT319" s="212" t="s">
        <v>141</v>
      </c>
      <c r="AU319" s="212" t="s">
        <v>85</v>
      </c>
      <c r="AV319" s="14" t="s">
        <v>85</v>
      </c>
      <c r="AW319" s="14" t="s">
        <v>35</v>
      </c>
      <c r="AX319" s="14" t="s">
        <v>75</v>
      </c>
      <c r="AY319" s="212" t="s">
        <v>126</v>
      </c>
    </row>
    <row r="320" spans="2:51" s="15" customFormat="1" ht="12">
      <c r="B320" s="213"/>
      <c r="C320" s="214"/>
      <c r="D320" s="184" t="s">
        <v>141</v>
      </c>
      <c r="E320" s="215" t="s">
        <v>19</v>
      </c>
      <c r="F320" s="216" t="s">
        <v>146</v>
      </c>
      <c r="G320" s="214"/>
      <c r="H320" s="217">
        <v>61.785</v>
      </c>
      <c r="I320" s="218"/>
      <c r="J320" s="214"/>
      <c r="K320" s="214"/>
      <c r="L320" s="219"/>
      <c r="M320" s="220"/>
      <c r="N320" s="221"/>
      <c r="O320" s="221"/>
      <c r="P320" s="221"/>
      <c r="Q320" s="221"/>
      <c r="R320" s="221"/>
      <c r="S320" s="221"/>
      <c r="T320" s="222"/>
      <c r="AT320" s="223" t="s">
        <v>141</v>
      </c>
      <c r="AU320" s="223" t="s">
        <v>85</v>
      </c>
      <c r="AV320" s="15" t="s">
        <v>133</v>
      </c>
      <c r="AW320" s="15" t="s">
        <v>35</v>
      </c>
      <c r="AX320" s="15" t="s">
        <v>83</v>
      </c>
      <c r="AY320" s="223" t="s">
        <v>126</v>
      </c>
    </row>
    <row r="321" spans="1:65" s="2" customFormat="1" ht="16.5" customHeight="1">
      <c r="A321" s="36"/>
      <c r="B321" s="37"/>
      <c r="C321" s="171" t="s">
        <v>333</v>
      </c>
      <c r="D321" s="171" t="s">
        <v>128</v>
      </c>
      <c r="E321" s="172" t="s">
        <v>334</v>
      </c>
      <c r="F321" s="173" t="s">
        <v>335</v>
      </c>
      <c r="G321" s="174" t="s">
        <v>318</v>
      </c>
      <c r="H321" s="175">
        <v>24.336</v>
      </c>
      <c r="I321" s="176"/>
      <c r="J321" s="177">
        <f>ROUND(I321*H321,2)</f>
        <v>0</v>
      </c>
      <c r="K321" s="173" t="s">
        <v>132</v>
      </c>
      <c r="L321" s="41"/>
      <c r="M321" s="178" t="s">
        <v>19</v>
      </c>
      <c r="N321" s="179" t="s">
        <v>46</v>
      </c>
      <c r="O321" s="66"/>
      <c r="P321" s="180">
        <f>O321*H321</f>
        <v>0</v>
      </c>
      <c r="Q321" s="180">
        <v>0</v>
      </c>
      <c r="R321" s="180">
        <f>Q321*H321</f>
        <v>0</v>
      </c>
      <c r="S321" s="180">
        <v>0</v>
      </c>
      <c r="T321" s="181">
        <f>S321*H321</f>
        <v>0</v>
      </c>
      <c r="U321" s="36"/>
      <c r="V321" s="36"/>
      <c r="W321" s="36"/>
      <c r="X321" s="36"/>
      <c r="Y321" s="36"/>
      <c r="Z321" s="36"/>
      <c r="AA321" s="36"/>
      <c r="AB321" s="36"/>
      <c r="AC321" s="36"/>
      <c r="AD321" s="36"/>
      <c r="AE321" s="36"/>
      <c r="AR321" s="182" t="s">
        <v>133</v>
      </c>
      <c r="AT321" s="182" t="s">
        <v>128</v>
      </c>
      <c r="AU321" s="182" t="s">
        <v>85</v>
      </c>
      <c r="AY321" s="19" t="s">
        <v>126</v>
      </c>
      <c r="BE321" s="183">
        <f>IF(N321="základní",J321,0)</f>
        <v>0</v>
      </c>
      <c r="BF321" s="183">
        <f>IF(N321="snížená",J321,0)</f>
        <v>0</v>
      </c>
      <c r="BG321" s="183">
        <f>IF(N321="zákl. přenesená",J321,0)</f>
        <v>0</v>
      </c>
      <c r="BH321" s="183">
        <f>IF(N321="sníž. přenesená",J321,0)</f>
        <v>0</v>
      </c>
      <c r="BI321" s="183">
        <f>IF(N321="nulová",J321,0)</f>
        <v>0</v>
      </c>
      <c r="BJ321" s="19" t="s">
        <v>83</v>
      </c>
      <c r="BK321" s="183">
        <f>ROUND(I321*H321,2)</f>
        <v>0</v>
      </c>
      <c r="BL321" s="19" t="s">
        <v>133</v>
      </c>
      <c r="BM321" s="182" t="s">
        <v>336</v>
      </c>
    </row>
    <row r="322" spans="1:47" s="2" customFormat="1" ht="19.5">
      <c r="A322" s="36"/>
      <c r="B322" s="37"/>
      <c r="C322" s="38"/>
      <c r="D322" s="184" t="s">
        <v>135</v>
      </c>
      <c r="E322" s="38"/>
      <c r="F322" s="185" t="s">
        <v>337</v>
      </c>
      <c r="G322" s="38"/>
      <c r="H322" s="38"/>
      <c r="I322" s="186"/>
      <c r="J322" s="38"/>
      <c r="K322" s="38"/>
      <c r="L322" s="41"/>
      <c r="M322" s="187"/>
      <c r="N322" s="188"/>
      <c r="O322" s="66"/>
      <c r="P322" s="66"/>
      <c r="Q322" s="66"/>
      <c r="R322" s="66"/>
      <c r="S322" s="66"/>
      <c r="T322" s="67"/>
      <c r="U322" s="36"/>
      <c r="V322" s="36"/>
      <c r="W322" s="36"/>
      <c r="X322" s="36"/>
      <c r="Y322" s="36"/>
      <c r="Z322" s="36"/>
      <c r="AA322" s="36"/>
      <c r="AB322" s="36"/>
      <c r="AC322" s="36"/>
      <c r="AD322" s="36"/>
      <c r="AE322" s="36"/>
      <c r="AT322" s="19" t="s">
        <v>135</v>
      </c>
      <c r="AU322" s="19" t="s">
        <v>85</v>
      </c>
    </row>
    <row r="323" spans="1:47" s="2" customFormat="1" ht="12">
      <c r="A323" s="36"/>
      <c r="B323" s="37"/>
      <c r="C323" s="38"/>
      <c r="D323" s="189" t="s">
        <v>137</v>
      </c>
      <c r="E323" s="38"/>
      <c r="F323" s="190" t="s">
        <v>338</v>
      </c>
      <c r="G323" s="38"/>
      <c r="H323" s="38"/>
      <c r="I323" s="186"/>
      <c r="J323" s="38"/>
      <c r="K323" s="38"/>
      <c r="L323" s="41"/>
      <c r="M323" s="187"/>
      <c r="N323" s="188"/>
      <c r="O323" s="66"/>
      <c r="P323" s="66"/>
      <c r="Q323" s="66"/>
      <c r="R323" s="66"/>
      <c r="S323" s="66"/>
      <c r="T323" s="67"/>
      <c r="U323" s="36"/>
      <c r="V323" s="36"/>
      <c r="W323" s="36"/>
      <c r="X323" s="36"/>
      <c r="Y323" s="36"/>
      <c r="Z323" s="36"/>
      <c r="AA323" s="36"/>
      <c r="AB323" s="36"/>
      <c r="AC323" s="36"/>
      <c r="AD323" s="36"/>
      <c r="AE323" s="36"/>
      <c r="AT323" s="19" t="s">
        <v>137</v>
      </c>
      <c r="AU323" s="19" t="s">
        <v>85</v>
      </c>
    </row>
    <row r="324" spans="1:47" s="2" customFormat="1" ht="58.5">
      <c r="A324" s="36"/>
      <c r="B324" s="37"/>
      <c r="C324" s="38"/>
      <c r="D324" s="184" t="s">
        <v>139</v>
      </c>
      <c r="E324" s="38"/>
      <c r="F324" s="191" t="s">
        <v>339</v>
      </c>
      <c r="G324" s="38"/>
      <c r="H324" s="38"/>
      <c r="I324" s="186"/>
      <c r="J324" s="38"/>
      <c r="K324" s="38"/>
      <c r="L324" s="41"/>
      <c r="M324" s="187"/>
      <c r="N324" s="188"/>
      <c r="O324" s="66"/>
      <c r="P324" s="66"/>
      <c r="Q324" s="66"/>
      <c r="R324" s="66"/>
      <c r="S324" s="66"/>
      <c r="T324" s="67"/>
      <c r="U324" s="36"/>
      <c r="V324" s="36"/>
      <c r="W324" s="36"/>
      <c r="X324" s="36"/>
      <c r="Y324" s="36"/>
      <c r="Z324" s="36"/>
      <c r="AA324" s="36"/>
      <c r="AB324" s="36"/>
      <c r="AC324" s="36"/>
      <c r="AD324" s="36"/>
      <c r="AE324" s="36"/>
      <c r="AT324" s="19" t="s">
        <v>139</v>
      </c>
      <c r="AU324" s="19" t="s">
        <v>85</v>
      </c>
    </row>
    <row r="325" spans="2:51" s="13" customFormat="1" ht="12">
      <c r="B325" s="192"/>
      <c r="C325" s="193"/>
      <c r="D325" s="184" t="s">
        <v>141</v>
      </c>
      <c r="E325" s="194" t="s">
        <v>19</v>
      </c>
      <c r="F325" s="195" t="s">
        <v>340</v>
      </c>
      <c r="G325" s="193"/>
      <c r="H325" s="194" t="s">
        <v>19</v>
      </c>
      <c r="I325" s="196"/>
      <c r="J325" s="193"/>
      <c r="K325" s="193"/>
      <c r="L325" s="197"/>
      <c r="M325" s="198"/>
      <c r="N325" s="199"/>
      <c r="O325" s="199"/>
      <c r="P325" s="199"/>
      <c r="Q325" s="199"/>
      <c r="R325" s="199"/>
      <c r="S325" s="199"/>
      <c r="T325" s="200"/>
      <c r="AT325" s="201" t="s">
        <v>141</v>
      </c>
      <c r="AU325" s="201" t="s">
        <v>85</v>
      </c>
      <c r="AV325" s="13" t="s">
        <v>83</v>
      </c>
      <c r="AW325" s="13" t="s">
        <v>35</v>
      </c>
      <c r="AX325" s="13" t="s">
        <v>75</v>
      </c>
      <c r="AY325" s="201" t="s">
        <v>126</v>
      </c>
    </row>
    <row r="326" spans="2:51" s="14" customFormat="1" ht="12">
      <c r="B326" s="202"/>
      <c r="C326" s="203"/>
      <c r="D326" s="184" t="s">
        <v>141</v>
      </c>
      <c r="E326" s="204" t="s">
        <v>19</v>
      </c>
      <c r="F326" s="205" t="s">
        <v>341</v>
      </c>
      <c r="G326" s="203"/>
      <c r="H326" s="206">
        <v>19.838</v>
      </c>
      <c r="I326" s="207"/>
      <c r="J326" s="203"/>
      <c r="K326" s="203"/>
      <c r="L326" s="208"/>
      <c r="M326" s="209"/>
      <c r="N326" s="210"/>
      <c r="O326" s="210"/>
      <c r="P326" s="210"/>
      <c r="Q326" s="210"/>
      <c r="R326" s="210"/>
      <c r="S326" s="210"/>
      <c r="T326" s="211"/>
      <c r="AT326" s="212" t="s">
        <v>141</v>
      </c>
      <c r="AU326" s="212" t="s">
        <v>85</v>
      </c>
      <c r="AV326" s="14" t="s">
        <v>85</v>
      </c>
      <c r="AW326" s="14" t="s">
        <v>35</v>
      </c>
      <c r="AX326" s="14" t="s">
        <v>75</v>
      </c>
      <c r="AY326" s="212" t="s">
        <v>126</v>
      </c>
    </row>
    <row r="327" spans="2:51" s="13" customFormat="1" ht="12">
      <c r="B327" s="192"/>
      <c r="C327" s="193"/>
      <c r="D327" s="184" t="s">
        <v>141</v>
      </c>
      <c r="E327" s="194" t="s">
        <v>19</v>
      </c>
      <c r="F327" s="195" t="s">
        <v>342</v>
      </c>
      <c r="G327" s="193"/>
      <c r="H327" s="194" t="s">
        <v>19</v>
      </c>
      <c r="I327" s="196"/>
      <c r="J327" s="193"/>
      <c r="K327" s="193"/>
      <c r="L327" s="197"/>
      <c r="M327" s="198"/>
      <c r="N327" s="199"/>
      <c r="O327" s="199"/>
      <c r="P327" s="199"/>
      <c r="Q327" s="199"/>
      <c r="R327" s="199"/>
      <c r="S327" s="199"/>
      <c r="T327" s="200"/>
      <c r="AT327" s="201" t="s">
        <v>141</v>
      </c>
      <c r="AU327" s="201" t="s">
        <v>85</v>
      </c>
      <c r="AV327" s="13" t="s">
        <v>83</v>
      </c>
      <c r="AW327" s="13" t="s">
        <v>35</v>
      </c>
      <c r="AX327" s="13" t="s">
        <v>75</v>
      </c>
      <c r="AY327" s="201" t="s">
        <v>126</v>
      </c>
    </row>
    <row r="328" spans="2:51" s="14" customFormat="1" ht="12">
      <c r="B328" s="202"/>
      <c r="C328" s="203"/>
      <c r="D328" s="184" t="s">
        <v>141</v>
      </c>
      <c r="E328" s="204" t="s">
        <v>19</v>
      </c>
      <c r="F328" s="205" t="s">
        <v>343</v>
      </c>
      <c r="G328" s="203"/>
      <c r="H328" s="206">
        <v>4.498</v>
      </c>
      <c r="I328" s="207"/>
      <c r="J328" s="203"/>
      <c r="K328" s="203"/>
      <c r="L328" s="208"/>
      <c r="M328" s="209"/>
      <c r="N328" s="210"/>
      <c r="O328" s="210"/>
      <c r="P328" s="210"/>
      <c r="Q328" s="210"/>
      <c r="R328" s="210"/>
      <c r="S328" s="210"/>
      <c r="T328" s="211"/>
      <c r="AT328" s="212" t="s">
        <v>141</v>
      </c>
      <c r="AU328" s="212" t="s">
        <v>85</v>
      </c>
      <c r="AV328" s="14" t="s">
        <v>85</v>
      </c>
      <c r="AW328" s="14" t="s">
        <v>35</v>
      </c>
      <c r="AX328" s="14" t="s">
        <v>75</v>
      </c>
      <c r="AY328" s="212" t="s">
        <v>126</v>
      </c>
    </row>
    <row r="329" spans="2:51" s="15" customFormat="1" ht="12">
      <c r="B329" s="213"/>
      <c r="C329" s="214"/>
      <c r="D329" s="184" t="s">
        <v>141</v>
      </c>
      <c r="E329" s="215" t="s">
        <v>19</v>
      </c>
      <c r="F329" s="216" t="s">
        <v>146</v>
      </c>
      <c r="G329" s="214"/>
      <c r="H329" s="217">
        <v>24.336</v>
      </c>
      <c r="I329" s="218"/>
      <c r="J329" s="214"/>
      <c r="K329" s="214"/>
      <c r="L329" s="219"/>
      <c r="M329" s="220"/>
      <c r="N329" s="221"/>
      <c r="O329" s="221"/>
      <c r="P329" s="221"/>
      <c r="Q329" s="221"/>
      <c r="R329" s="221"/>
      <c r="S329" s="221"/>
      <c r="T329" s="222"/>
      <c r="AT329" s="223" t="s">
        <v>141</v>
      </c>
      <c r="AU329" s="223" t="s">
        <v>85</v>
      </c>
      <c r="AV329" s="15" t="s">
        <v>133</v>
      </c>
      <c r="AW329" s="15" t="s">
        <v>35</v>
      </c>
      <c r="AX329" s="15" t="s">
        <v>83</v>
      </c>
      <c r="AY329" s="223" t="s">
        <v>126</v>
      </c>
    </row>
    <row r="330" spans="1:65" s="2" customFormat="1" ht="16.5" customHeight="1">
      <c r="A330" s="36"/>
      <c r="B330" s="37"/>
      <c r="C330" s="235" t="s">
        <v>344</v>
      </c>
      <c r="D330" s="235" t="s">
        <v>345</v>
      </c>
      <c r="E330" s="236" t="s">
        <v>346</v>
      </c>
      <c r="F330" s="237" t="s">
        <v>347</v>
      </c>
      <c r="G330" s="238" t="s">
        <v>348</v>
      </c>
      <c r="H330" s="239">
        <v>8.501</v>
      </c>
      <c r="I330" s="240"/>
      <c r="J330" s="241">
        <f>ROUND(I330*H330,2)</f>
        <v>0</v>
      </c>
      <c r="K330" s="237" t="s">
        <v>132</v>
      </c>
      <c r="L330" s="242"/>
      <c r="M330" s="243" t="s">
        <v>19</v>
      </c>
      <c r="N330" s="244" t="s">
        <v>46</v>
      </c>
      <c r="O330" s="66"/>
      <c r="P330" s="180">
        <f>O330*H330</f>
        <v>0</v>
      </c>
      <c r="Q330" s="180">
        <v>1</v>
      </c>
      <c r="R330" s="180">
        <f>Q330*H330</f>
        <v>8.501</v>
      </c>
      <c r="S330" s="180">
        <v>0</v>
      </c>
      <c r="T330" s="181">
        <f>S330*H330</f>
        <v>0</v>
      </c>
      <c r="U330" s="36"/>
      <c r="V330" s="36"/>
      <c r="W330" s="36"/>
      <c r="X330" s="36"/>
      <c r="Y330" s="36"/>
      <c r="Z330" s="36"/>
      <c r="AA330" s="36"/>
      <c r="AB330" s="36"/>
      <c r="AC330" s="36"/>
      <c r="AD330" s="36"/>
      <c r="AE330" s="36"/>
      <c r="AR330" s="182" t="s">
        <v>200</v>
      </c>
      <c r="AT330" s="182" t="s">
        <v>345</v>
      </c>
      <c r="AU330" s="182" t="s">
        <v>85</v>
      </c>
      <c r="AY330" s="19" t="s">
        <v>126</v>
      </c>
      <c r="BE330" s="183">
        <f>IF(N330="základní",J330,0)</f>
        <v>0</v>
      </c>
      <c r="BF330" s="183">
        <f>IF(N330="snížená",J330,0)</f>
        <v>0</v>
      </c>
      <c r="BG330" s="183">
        <f>IF(N330="zákl. přenesená",J330,0)</f>
        <v>0</v>
      </c>
      <c r="BH330" s="183">
        <f>IF(N330="sníž. přenesená",J330,0)</f>
        <v>0</v>
      </c>
      <c r="BI330" s="183">
        <f>IF(N330="nulová",J330,0)</f>
        <v>0</v>
      </c>
      <c r="BJ330" s="19" t="s">
        <v>83</v>
      </c>
      <c r="BK330" s="183">
        <f>ROUND(I330*H330,2)</f>
        <v>0</v>
      </c>
      <c r="BL330" s="19" t="s">
        <v>133</v>
      </c>
      <c r="BM330" s="182" t="s">
        <v>349</v>
      </c>
    </row>
    <row r="331" spans="1:47" s="2" customFormat="1" ht="12">
      <c r="A331" s="36"/>
      <c r="B331" s="37"/>
      <c r="C331" s="38"/>
      <c r="D331" s="184" t="s">
        <v>135</v>
      </c>
      <c r="E331" s="38"/>
      <c r="F331" s="185" t="s">
        <v>347</v>
      </c>
      <c r="G331" s="38"/>
      <c r="H331" s="38"/>
      <c r="I331" s="186"/>
      <c r="J331" s="38"/>
      <c r="K331" s="38"/>
      <c r="L331" s="41"/>
      <c r="M331" s="187"/>
      <c r="N331" s="188"/>
      <c r="O331" s="66"/>
      <c r="P331" s="66"/>
      <c r="Q331" s="66"/>
      <c r="R331" s="66"/>
      <c r="S331" s="66"/>
      <c r="T331" s="67"/>
      <c r="U331" s="36"/>
      <c r="V331" s="36"/>
      <c r="W331" s="36"/>
      <c r="X331" s="36"/>
      <c r="Y331" s="36"/>
      <c r="Z331" s="36"/>
      <c r="AA331" s="36"/>
      <c r="AB331" s="36"/>
      <c r="AC331" s="36"/>
      <c r="AD331" s="36"/>
      <c r="AE331" s="36"/>
      <c r="AT331" s="19" t="s">
        <v>135</v>
      </c>
      <c r="AU331" s="19" t="s">
        <v>85</v>
      </c>
    </row>
    <row r="332" spans="2:51" s="14" customFormat="1" ht="12">
      <c r="B332" s="202"/>
      <c r="C332" s="203"/>
      <c r="D332" s="184" t="s">
        <v>141</v>
      </c>
      <c r="E332" s="204" t="s">
        <v>19</v>
      </c>
      <c r="F332" s="205" t="s">
        <v>350</v>
      </c>
      <c r="G332" s="203"/>
      <c r="H332" s="206">
        <v>8.096</v>
      </c>
      <c r="I332" s="207"/>
      <c r="J332" s="203"/>
      <c r="K332" s="203"/>
      <c r="L332" s="208"/>
      <c r="M332" s="209"/>
      <c r="N332" s="210"/>
      <c r="O332" s="210"/>
      <c r="P332" s="210"/>
      <c r="Q332" s="210"/>
      <c r="R332" s="210"/>
      <c r="S332" s="210"/>
      <c r="T332" s="211"/>
      <c r="AT332" s="212" t="s">
        <v>141</v>
      </c>
      <c r="AU332" s="212" t="s">
        <v>85</v>
      </c>
      <c r="AV332" s="14" t="s">
        <v>85</v>
      </c>
      <c r="AW332" s="14" t="s">
        <v>35</v>
      </c>
      <c r="AX332" s="14" t="s">
        <v>83</v>
      </c>
      <c r="AY332" s="212" t="s">
        <v>126</v>
      </c>
    </row>
    <row r="333" spans="2:51" s="14" customFormat="1" ht="12">
      <c r="B333" s="202"/>
      <c r="C333" s="203"/>
      <c r="D333" s="184" t="s">
        <v>141</v>
      </c>
      <c r="E333" s="203"/>
      <c r="F333" s="205" t="s">
        <v>351</v>
      </c>
      <c r="G333" s="203"/>
      <c r="H333" s="206">
        <v>8.501</v>
      </c>
      <c r="I333" s="207"/>
      <c r="J333" s="203"/>
      <c r="K333" s="203"/>
      <c r="L333" s="208"/>
      <c r="M333" s="209"/>
      <c r="N333" s="210"/>
      <c r="O333" s="210"/>
      <c r="P333" s="210"/>
      <c r="Q333" s="210"/>
      <c r="R333" s="210"/>
      <c r="S333" s="210"/>
      <c r="T333" s="211"/>
      <c r="AT333" s="212" t="s">
        <v>141</v>
      </c>
      <c r="AU333" s="212" t="s">
        <v>85</v>
      </c>
      <c r="AV333" s="14" t="s">
        <v>85</v>
      </c>
      <c r="AW333" s="14" t="s">
        <v>4</v>
      </c>
      <c r="AX333" s="14" t="s">
        <v>83</v>
      </c>
      <c r="AY333" s="212" t="s">
        <v>126</v>
      </c>
    </row>
    <row r="334" spans="1:65" s="2" customFormat="1" ht="16.5" customHeight="1">
      <c r="A334" s="36"/>
      <c r="B334" s="37"/>
      <c r="C334" s="235" t="s">
        <v>352</v>
      </c>
      <c r="D334" s="235" t="s">
        <v>345</v>
      </c>
      <c r="E334" s="236" t="s">
        <v>353</v>
      </c>
      <c r="F334" s="237" t="s">
        <v>354</v>
      </c>
      <c r="G334" s="238" t="s">
        <v>348</v>
      </c>
      <c r="H334" s="239">
        <v>37.493</v>
      </c>
      <c r="I334" s="240"/>
      <c r="J334" s="241">
        <f>ROUND(I334*H334,2)</f>
        <v>0</v>
      </c>
      <c r="K334" s="237" t="s">
        <v>132</v>
      </c>
      <c r="L334" s="242"/>
      <c r="M334" s="243" t="s">
        <v>19</v>
      </c>
      <c r="N334" s="244" t="s">
        <v>46</v>
      </c>
      <c r="O334" s="66"/>
      <c r="P334" s="180">
        <f>O334*H334</f>
        <v>0</v>
      </c>
      <c r="Q334" s="180">
        <v>1</v>
      </c>
      <c r="R334" s="180">
        <f>Q334*H334</f>
        <v>37.493</v>
      </c>
      <c r="S334" s="180">
        <v>0</v>
      </c>
      <c r="T334" s="181">
        <f>S334*H334</f>
        <v>0</v>
      </c>
      <c r="U334" s="36"/>
      <c r="V334" s="36"/>
      <c r="W334" s="36"/>
      <c r="X334" s="36"/>
      <c r="Y334" s="36"/>
      <c r="Z334" s="36"/>
      <c r="AA334" s="36"/>
      <c r="AB334" s="36"/>
      <c r="AC334" s="36"/>
      <c r="AD334" s="36"/>
      <c r="AE334" s="36"/>
      <c r="AR334" s="182" t="s">
        <v>200</v>
      </c>
      <c r="AT334" s="182" t="s">
        <v>345</v>
      </c>
      <c r="AU334" s="182" t="s">
        <v>85</v>
      </c>
      <c r="AY334" s="19" t="s">
        <v>126</v>
      </c>
      <c r="BE334" s="183">
        <f>IF(N334="základní",J334,0)</f>
        <v>0</v>
      </c>
      <c r="BF334" s="183">
        <f>IF(N334="snížená",J334,0)</f>
        <v>0</v>
      </c>
      <c r="BG334" s="183">
        <f>IF(N334="zákl. přenesená",J334,0)</f>
        <v>0</v>
      </c>
      <c r="BH334" s="183">
        <f>IF(N334="sníž. přenesená",J334,0)</f>
        <v>0</v>
      </c>
      <c r="BI334" s="183">
        <f>IF(N334="nulová",J334,0)</f>
        <v>0</v>
      </c>
      <c r="BJ334" s="19" t="s">
        <v>83</v>
      </c>
      <c r="BK334" s="183">
        <f>ROUND(I334*H334,2)</f>
        <v>0</v>
      </c>
      <c r="BL334" s="19" t="s">
        <v>133</v>
      </c>
      <c r="BM334" s="182" t="s">
        <v>355</v>
      </c>
    </row>
    <row r="335" spans="1:47" s="2" customFormat="1" ht="12">
      <c r="A335" s="36"/>
      <c r="B335" s="37"/>
      <c r="C335" s="38"/>
      <c r="D335" s="184" t="s">
        <v>135</v>
      </c>
      <c r="E335" s="38"/>
      <c r="F335" s="185" t="s">
        <v>354</v>
      </c>
      <c r="G335" s="38"/>
      <c r="H335" s="38"/>
      <c r="I335" s="186"/>
      <c r="J335" s="38"/>
      <c r="K335" s="38"/>
      <c r="L335" s="41"/>
      <c r="M335" s="187"/>
      <c r="N335" s="188"/>
      <c r="O335" s="66"/>
      <c r="P335" s="66"/>
      <c r="Q335" s="66"/>
      <c r="R335" s="66"/>
      <c r="S335" s="66"/>
      <c r="T335" s="67"/>
      <c r="U335" s="36"/>
      <c r="V335" s="36"/>
      <c r="W335" s="36"/>
      <c r="X335" s="36"/>
      <c r="Y335" s="36"/>
      <c r="Z335" s="36"/>
      <c r="AA335" s="36"/>
      <c r="AB335" s="36"/>
      <c r="AC335" s="36"/>
      <c r="AD335" s="36"/>
      <c r="AE335" s="36"/>
      <c r="AT335" s="19" t="s">
        <v>135</v>
      </c>
      <c r="AU335" s="19" t="s">
        <v>85</v>
      </c>
    </row>
    <row r="336" spans="2:51" s="14" customFormat="1" ht="12">
      <c r="B336" s="202"/>
      <c r="C336" s="203"/>
      <c r="D336" s="184" t="s">
        <v>141</v>
      </c>
      <c r="E336" s="204" t="s">
        <v>19</v>
      </c>
      <c r="F336" s="205" t="s">
        <v>356</v>
      </c>
      <c r="G336" s="203"/>
      <c r="H336" s="206">
        <v>35.708</v>
      </c>
      <c r="I336" s="207"/>
      <c r="J336" s="203"/>
      <c r="K336" s="203"/>
      <c r="L336" s="208"/>
      <c r="M336" s="209"/>
      <c r="N336" s="210"/>
      <c r="O336" s="210"/>
      <c r="P336" s="210"/>
      <c r="Q336" s="210"/>
      <c r="R336" s="210"/>
      <c r="S336" s="210"/>
      <c r="T336" s="211"/>
      <c r="AT336" s="212" t="s">
        <v>141</v>
      </c>
      <c r="AU336" s="212" t="s">
        <v>85</v>
      </c>
      <c r="AV336" s="14" t="s">
        <v>85</v>
      </c>
      <c r="AW336" s="14" t="s">
        <v>35</v>
      </c>
      <c r="AX336" s="14" t="s">
        <v>83</v>
      </c>
      <c r="AY336" s="212" t="s">
        <v>126</v>
      </c>
    </row>
    <row r="337" spans="2:51" s="14" customFormat="1" ht="12">
      <c r="B337" s="202"/>
      <c r="C337" s="203"/>
      <c r="D337" s="184" t="s">
        <v>141</v>
      </c>
      <c r="E337" s="203"/>
      <c r="F337" s="205" t="s">
        <v>357</v>
      </c>
      <c r="G337" s="203"/>
      <c r="H337" s="206">
        <v>37.493</v>
      </c>
      <c r="I337" s="207"/>
      <c r="J337" s="203"/>
      <c r="K337" s="203"/>
      <c r="L337" s="208"/>
      <c r="M337" s="209"/>
      <c r="N337" s="210"/>
      <c r="O337" s="210"/>
      <c r="P337" s="210"/>
      <c r="Q337" s="210"/>
      <c r="R337" s="210"/>
      <c r="S337" s="210"/>
      <c r="T337" s="211"/>
      <c r="AT337" s="212" t="s">
        <v>141</v>
      </c>
      <c r="AU337" s="212" t="s">
        <v>85</v>
      </c>
      <c r="AV337" s="14" t="s">
        <v>85</v>
      </c>
      <c r="AW337" s="14" t="s">
        <v>4</v>
      </c>
      <c r="AX337" s="14" t="s">
        <v>83</v>
      </c>
      <c r="AY337" s="212" t="s">
        <v>126</v>
      </c>
    </row>
    <row r="338" spans="1:65" s="2" customFormat="1" ht="16.5" customHeight="1">
      <c r="A338" s="36"/>
      <c r="B338" s="37"/>
      <c r="C338" s="171" t="s">
        <v>358</v>
      </c>
      <c r="D338" s="171" t="s">
        <v>128</v>
      </c>
      <c r="E338" s="172" t="s">
        <v>359</v>
      </c>
      <c r="F338" s="173" t="s">
        <v>360</v>
      </c>
      <c r="G338" s="174" t="s">
        <v>318</v>
      </c>
      <c r="H338" s="175">
        <v>24.336</v>
      </c>
      <c r="I338" s="176"/>
      <c r="J338" s="177">
        <f>ROUND(I338*H338,2)</f>
        <v>0</v>
      </c>
      <c r="K338" s="173" t="s">
        <v>132</v>
      </c>
      <c r="L338" s="41"/>
      <c r="M338" s="178" t="s">
        <v>19</v>
      </c>
      <c r="N338" s="179" t="s">
        <v>46</v>
      </c>
      <c r="O338" s="66"/>
      <c r="P338" s="180">
        <f>O338*H338</f>
        <v>0</v>
      </c>
      <c r="Q338" s="180">
        <v>0</v>
      </c>
      <c r="R338" s="180">
        <f>Q338*H338</f>
        <v>0</v>
      </c>
      <c r="S338" s="180">
        <v>0</v>
      </c>
      <c r="T338" s="181">
        <f>S338*H338</f>
        <v>0</v>
      </c>
      <c r="U338" s="36"/>
      <c r="V338" s="36"/>
      <c r="W338" s="36"/>
      <c r="X338" s="36"/>
      <c r="Y338" s="36"/>
      <c r="Z338" s="36"/>
      <c r="AA338" s="36"/>
      <c r="AB338" s="36"/>
      <c r="AC338" s="36"/>
      <c r="AD338" s="36"/>
      <c r="AE338" s="36"/>
      <c r="AR338" s="182" t="s">
        <v>133</v>
      </c>
      <c r="AT338" s="182" t="s">
        <v>128</v>
      </c>
      <c r="AU338" s="182" t="s">
        <v>85</v>
      </c>
      <c r="AY338" s="19" t="s">
        <v>126</v>
      </c>
      <c r="BE338" s="183">
        <f>IF(N338="základní",J338,0)</f>
        <v>0</v>
      </c>
      <c r="BF338" s="183">
        <f>IF(N338="snížená",J338,0)</f>
        <v>0</v>
      </c>
      <c r="BG338" s="183">
        <f>IF(N338="zákl. přenesená",J338,0)</f>
        <v>0</v>
      </c>
      <c r="BH338" s="183">
        <f>IF(N338="sníž. přenesená",J338,0)</f>
        <v>0</v>
      </c>
      <c r="BI338" s="183">
        <f>IF(N338="nulová",J338,0)</f>
        <v>0</v>
      </c>
      <c r="BJ338" s="19" t="s">
        <v>83</v>
      </c>
      <c r="BK338" s="183">
        <f>ROUND(I338*H338,2)</f>
        <v>0</v>
      </c>
      <c r="BL338" s="19" t="s">
        <v>133</v>
      </c>
      <c r="BM338" s="182" t="s">
        <v>361</v>
      </c>
    </row>
    <row r="339" spans="1:47" s="2" customFormat="1" ht="19.5">
      <c r="A339" s="36"/>
      <c r="B339" s="37"/>
      <c r="C339" s="38"/>
      <c r="D339" s="184" t="s">
        <v>135</v>
      </c>
      <c r="E339" s="38"/>
      <c r="F339" s="185" t="s">
        <v>362</v>
      </c>
      <c r="G339" s="38"/>
      <c r="H339" s="38"/>
      <c r="I339" s="186"/>
      <c r="J339" s="38"/>
      <c r="K339" s="38"/>
      <c r="L339" s="41"/>
      <c r="M339" s="187"/>
      <c r="N339" s="188"/>
      <c r="O339" s="66"/>
      <c r="P339" s="66"/>
      <c r="Q339" s="66"/>
      <c r="R339" s="66"/>
      <c r="S339" s="66"/>
      <c r="T339" s="67"/>
      <c r="U339" s="36"/>
      <c r="V339" s="36"/>
      <c r="W339" s="36"/>
      <c r="X339" s="36"/>
      <c r="Y339" s="36"/>
      <c r="Z339" s="36"/>
      <c r="AA339" s="36"/>
      <c r="AB339" s="36"/>
      <c r="AC339" s="36"/>
      <c r="AD339" s="36"/>
      <c r="AE339" s="36"/>
      <c r="AT339" s="19" t="s">
        <v>135</v>
      </c>
      <c r="AU339" s="19" t="s">
        <v>85</v>
      </c>
    </row>
    <row r="340" spans="1:47" s="2" customFormat="1" ht="12">
      <c r="A340" s="36"/>
      <c r="B340" s="37"/>
      <c r="C340" s="38"/>
      <c r="D340" s="189" t="s">
        <v>137</v>
      </c>
      <c r="E340" s="38"/>
      <c r="F340" s="190" t="s">
        <v>363</v>
      </c>
      <c r="G340" s="38"/>
      <c r="H340" s="38"/>
      <c r="I340" s="186"/>
      <c r="J340" s="38"/>
      <c r="K340" s="38"/>
      <c r="L340" s="41"/>
      <c r="M340" s="187"/>
      <c r="N340" s="188"/>
      <c r="O340" s="66"/>
      <c r="P340" s="66"/>
      <c r="Q340" s="66"/>
      <c r="R340" s="66"/>
      <c r="S340" s="66"/>
      <c r="T340" s="67"/>
      <c r="U340" s="36"/>
      <c r="V340" s="36"/>
      <c r="W340" s="36"/>
      <c r="X340" s="36"/>
      <c r="Y340" s="36"/>
      <c r="Z340" s="36"/>
      <c r="AA340" s="36"/>
      <c r="AB340" s="36"/>
      <c r="AC340" s="36"/>
      <c r="AD340" s="36"/>
      <c r="AE340" s="36"/>
      <c r="AT340" s="19" t="s">
        <v>137</v>
      </c>
      <c r="AU340" s="19" t="s">
        <v>85</v>
      </c>
    </row>
    <row r="341" spans="1:47" s="2" customFormat="1" ht="87.75">
      <c r="A341" s="36"/>
      <c r="B341" s="37"/>
      <c r="C341" s="38"/>
      <c r="D341" s="184" t="s">
        <v>139</v>
      </c>
      <c r="E341" s="38"/>
      <c r="F341" s="191" t="s">
        <v>364</v>
      </c>
      <c r="G341" s="38"/>
      <c r="H341" s="38"/>
      <c r="I341" s="186"/>
      <c r="J341" s="38"/>
      <c r="K341" s="38"/>
      <c r="L341" s="41"/>
      <c r="M341" s="187"/>
      <c r="N341" s="188"/>
      <c r="O341" s="66"/>
      <c r="P341" s="66"/>
      <c r="Q341" s="66"/>
      <c r="R341" s="66"/>
      <c r="S341" s="66"/>
      <c r="T341" s="67"/>
      <c r="U341" s="36"/>
      <c r="V341" s="36"/>
      <c r="W341" s="36"/>
      <c r="X341" s="36"/>
      <c r="Y341" s="36"/>
      <c r="Z341" s="36"/>
      <c r="AA341" s="36"/>
      <c r="AB341" s="36"/>
      <c r="AC341" s="36"/>
      <c r="AD341" s="36"/>
      <c r="AE341" s="36"/>
      <c r="AT341" s="19" t="s">
        <v>139</v>
      </c>
      <c r="AU341" s="19" t="s">
        <v>85</v>
      </c>
    </row>
    <row r="342" spans="1:65" s="2" customFormat="1" ht="16.5" customHeight="1">
      <c r="A342" s="36"/>
      <c r="B342" s="37"/>
      <c r="C342" s="171" t="s">
        <v>365</v>
      </c>
      <c r="D342" s="171" t="s">
        <v>128</v>
      </c>
      <c r="E342" s="172" t="s">
        <v>366</v>
      </c>
      <c r="F342" s="173" t="s">
        <v>367</v>
      </c>
      <c r="G342" s="174" t="s">
        <v>318</v>
      </c>
      <c r="H342" s="175">
        <v>74.283</v>
      </c>
      <c r="I342" s="176"/>
      <c r="J342" s="177">
        <f>ROUND(I342*H342,2)</f>
        <v>0</v>
      </c>
      <c r="K342" s="173" t="s">
        <v>132</v>
      </c>
      <c r="L342" s="41"/>
      <c r="M342" s="178" t="s">
        <v>19</v>
      </c>
      <c r="N342" s="179" t="s">
        <v>46</v>
      </c>
      <c r="O342" s="66"/>
      <c r="P342" s="180">
        <f>O342*H342</f>
        <v>0</v>
      </c>
      <c r="Q342" s="180">
        <v>0</v>
      </c>
      <c r="R342" s="180">
        <f>Q342*H342</f>
        <v>0</v>
      </c>
      <c r="S342" s="180">
        <v>0</v>
      </c>
      <c r="T342" s="181">
        <f>S342*H342</f>
        <v>0</v>
      </c>
      <c r="U342" s="36"/>
      <c r="V342" s="36"/>
      <c r="W342" s="36"/>
      <c r="X342" s="36"/>
      <c r="Y342" s="36"/>
      <c r="Z342" s="36"/>
      <c r="AA342" s="36"/>
      <c r="AB342" s="36"/>
      <c r="AC342" s="36"/>
      <c r="AD342" s="36"/>
      <c r="AE342" s="36"/>
      <c r="AR342" s="182" t="s">
        <v>133</v>
      </c>
      <c r="AT342" s="182" t="s">
        <v>128</v>
      </c>
      <c r="AU342" s="182" t="s">
        <v>85</v>
      </c>
      <c r="AY342" s="19" t="s">
        <v>126</v>
      </c>
      <c r="BE342" s="183">
        <f>IF(N342="základní",J342,0)</f>
        <v>0</v>
      </c>
      <c r="BF342" s="183">
        <f>IF(N342="snížená",J342,0)</f>
        <v>0</v>
      </c>
      <c r="BG342" s="183">
        <f>IF(N342="zákl. přenesená",J342,0)</f>
        <v>0</v>
      </c>
      <c r="BH342" s="183">
        <f>IF(N342="sníž. přenesená",J342,0)</f>
        <v>0</v>
      </c>
      <c r="BI342" s="183">
        <f>IF(N342="nulová",J342,0)</f>
        <v>0</v>
      </c>
      <c r="BJ342" s="19" t="s">
        <v>83</v>
      </c>
      <c r="BK342" s="183">
        <f>ROUND(I342*H342,2)</f>
        <v>0</v>
      </c>
      <c r="BL342" s="19" t="s">
        <v>133</v>
      </c>
      <c r="BM342" s="182" t="s">
        <v>368</v>
      </c>
    </row>
    <row r="343" spans="1:47" s="2" customFormat="1" ht="19.5">
      <c r="A343" s="36"/>
      <c r="B343" s="37"/>
      <c r="C343" s="38"/>
      <c r="D343" s="184" t="s">
        <v>135</v>
      </c>
      <c r="E343" s="38"/>
      <c r="F343" s="185" t="s">
        <v>369</v>
      </c>
      <c r="G343" s="38"/>
      <c r="H343" s="38"/>
      <c r="I343" s="186"/>
      <c r="J343" s="38"/>
      <c r="K343" s="38"/>
      <c r="L343" s="41"/>
      <c r="M343" s="187"/>
      <c r="N343" s="188"/>
      <c r="O343" s="66"/>
      <c r="P343" s="66"/>
      <c r="Q343" s="66"/>
      <c r="R343" s="66"/>
      <c r="S343" s="66"/>
      <c r="T343" s="67"/>
      <c r="U343" s="36"/>
      <c r="V343" s="36"/>
      <c r="W343" s="36"/>
      <c r="X343" s="36"/>
      <c r="Y343" s="36"/>
      <c r="Z343" s="36"/>
      <c r="AA343" s="36"/>
      <c r="AB343" s="36"/>
      <c r="AC343" s="36"/>
      <c r="AD343" s="36"/>
      <c r="AE343" s="36"/>
      <c r="AT343" s="19" t="s">
        <v>135</v>
      </c>
      <c r="AU343" s="19" t="s">
        <v>85</v>
      </c>
    </row>
    <row r="344" spans="1:47" s="2" customFormat="1" ht="12">
      <c r="A344" s="36"/>
      <c r="B344" s="37"/>
      <c r="C344" s="38"/>
      <c r="D344" s="189" t="s">
        <v>137</v>
      </c>
      <c r="E344" s="38"/>
      <c r="F344" s="190" t="s">
        <v>370</v>
      </c>
      <c r="G344" s="38"/>
      <c r="H344" s="38"/>
      <c r="I344" s="186"/>
      <c r="J344" s="38"/>
      <c r="K344" s="38"/>
      <c r="L344" s="41"/>
      <c r="M344" s="187"/>
      <c r="N344" s="188"/>
      <c r="O344" s="66"/>
      <c r="P344" s="66"/>
      <c r="Q344" s="66"/>
      <c r="R344" s="66"/>
      <c r="S344" s="66"/>
      <c r="T344" s="67"/>
      <c r="U344" s="36"/>
      <c r="V344" s="36"/>
      <c r="W344" s="36"/>
      <c r="X344" s="36"/>
      <c r="Y344" s="36"/>
      <c r="Z344" s="36"/>
      <c r="AA344" s="36"/>
      <c r="AB344" s="36"/>
      <c r="AC344" s="36"/>
      <c r="AD344" s="36"/>
      <c r="AE344" s="36"/>
      <c r="AT344" s="19" t="s">
        <v>137</v>
      </c>
      <c r="AU344" s="19" t="s">
        <v>85</v>
      </c>
    </row>
    <row r="345" spans="1:47" s="2" customFormat="1" ht="126.75">
      <c r="A345" s="36"/>
      <c r="B345" s="37"/>
      <c r="C345" s="38"/>
      <c r="D345" s="184" t="s">
        <v>139</v>
      </c>
      <c r="E345" s="38"/>
      <c r="F345" s="191" t="s">
        <v>371</v>
      </c>
      <c r="G345" s="38"/>
      <c r="H345" s="38"/>
      <c r="I345" s="186"/>
      <c r="J345" s="38"/>
      <c r="K345" s="38"/>
      <c r="L345" s="41"/>
      <c r="M345" s="187"/>
      <c r="N345" s="188"/>
      <c r="O345" s="66"/>
      <c r="P345" s="66"/>
      <c r="Q345" s="66"/>
      <c r="R345" s="66"/>
      <c r="S345" s="66"/>
      <c r="T345" s="67"/>
      <c r="U345" s="36"/>
      <c r="V345" s="36"/>
      <c r="W345" s="36"/>
      <c r="X345" s="36"/>
      <c r="Y345" s="36"/>
      <c r="Z345" s="36"/>
      <c r="AA345" s="36"/>
      <c r="AB345" s="36"/>
      <c r="AC345" s="36"/>
      <c r="AD345" s="36"/>
      <c r="AE345" s="36"/>
      <c r="AT345" s="19" t="s">
        <v>139</v>
      </c>
      <c r="AU345" s="19" t="s">
        <v>85</v>
      </c>
    </row>
    <row r="346" spans="2:51" s="14" customFormat="1" ht="12">
      <c r="B346" s="202"/>
      <c r="C346" s="203"/>
      <c r="D346" s="184" t="s">
        <v>141</v>
      </c>
      <c r="E346" s="204" t="s">
        <v>19</v>
      </c>
      <c r="F346" s="205" t="s">
        <v>372</v>
      </c>
      <c r="G346" s="203"/>
      <c r="H346" s="206">
        <v>16.27</v>
      </c>
      <c r="I346" s="207"/>
      <c r="J346" s="203"/>
      <c r="K346" s="203"/>
      <c r="L346" s="208"/>
      <c r="M346" s="209"/>
      <c r="N346" s="210"/>
      <c r="O346" s="210"/>
      <c r="P346" s="210"/>
      <c r="Q346" s="210"/>
      <c r="R346" s="210"/>
      <c r="S346" s="210"/>
      <c r="T346" s="211"/>
      <c r="AT346" s="212" t="s">
        <v>141</v>
      </c>
      <c r="AU346" s="212" t="s">
        <v>85</v>
      </c>
      <c r="AV346" s="14" t="s">
        <v>85</v>
      </c>
      <c r="AW346" s="14" t="s">
        <v>35</v>
      </c>
      <c r="AX346" s="14" t="s">
        <v>75</v>
      </c>
      <c r="AY346" s="212" t="s">
        <v>126</v>
      </c>
    </row>
    <row r="347" spans="2:51" s="13" customFormat="1" ht="12">
      <c r="B347" s="192"/>
      <c r="C347" s="193"/>
      <c r="D347" s="184" t="s">
        <v>141</v>
      </c>
      <c r="E347" s="194" t="s">
        <v>19</v>
      </c>
      <c r="F347" s="195" t="s">
        <v>373</v>
      </c>
      <c r="G347" s="193"/>
      <c r="H347" s="194" t="s">
        <v>19</v>
      </c>
      <c r="I347" s="196"/>
      <c r="J347" s="193"/>
      <c r="K347" s="193"/>
      <c r="L347" s="197"/>
      <c r="M347" s="198"/>
      <c r="N347" s="199"/>
      <c r="O347" s="199"/>
      <c r="P347" s="199"/>
      <c r="Q347" s="199"/>
      <c r="R347" s="199"/>
      <c r="S347" s="199"/>
      <c r="T347" s="200"/>
      <c r="AT347" s="201" t="s">
        <v>141</v>
      </c>
      <c r="AU347" s="201" t="s">
        <v>85</v>
      </c>
      <c r="AV347" s="13" t="s">
        <v>83</v>
      </c>
      <c r="AW347" s="13" t="s">
        <v>35</v>
      </c>
      <c r="AX347" s="13" t="s">
        <v>75</v>
      </c>
      <c r="AY347" s="201" t="s">
        <v>126</v>
      </c>
    </row>
    <row r="348" spans="2:51" s="14" customFormat="1" ht="12">
      <c r="B348" s="202"/>
      <c r="C348" s="203"/>
      <c r="D348" s="184" t="s">
        <v>141</v>
      </c>
      <c r="E348" s="204" t="s">
        <v>19</v>
      </c>
      <c r="F348" s="205" t="s">
        <v>374</v>
      </c>
      <c r="G348" s="203"/>
      <c r="H348" s="206">
        <v>34.913</v>
      </c>
      <c r="I348" s="207"/>
      <c r="J348" s="203"/>
      <c r="K348" s="203"/>
      <c r="L348" s="208"/>
      <c r="M348" s="209"/>
      <c r="N348" s="210"/>
      <c r="O348" s="210"/>
      <c r="P348" s="210"/>
      <c r="Q348" s="210"/>
      <c r="R348" s="210"/>
      <c r="S348" s="210"/>
      <c r="T348" s="211"/>
      <c r="AT348" s="212" t="s">
        <v>141</v>
      </c>
      <c r="AU348" s="212" t="s">
        <v>85</v>
      </c>
      <c r="AV348" s="14" t="s">
        <v>85</v>
      </c>
      <c r="AW348" s="14" t="s">
        <v>35</v>
      </c>
      <c r="AX348" s="14" t="s">
        <v>75</v>
      </c>
      <c r="AY348" s="212" t="s">
        <v>126</v>
      </c>
    </row>
    <row r="349" spans="2:51" s="14" customFormat="1" ht="12">
      <c r="B349" s="202"/>
      <c r="C349" s="203"/>
      <c r="D349" s="184" t="s">
        <v>141</v>
      </c>
      <c r="E349" s="204" t="s">
        <v>19</v>
      </c>
      <c r="F349" s="205" t="s">
        <v>375</v>
      </c>
      <c r="G349" s="203"/>
      <c r="H349" s="206">
        <v>23.1</v>
      </c>
      <c r="I349" s="207"/>
      <c r="J349" s="203"/>
      <c r="K349" s="203"/>
      <c r="L349" s="208"/>
      <c r="M349" s="209"/>
      <c r="N349" s="210"/>
      <c r="O349" s="210"/>
      <c r="P349" s="210"/>
      <c r="Q349" s="210"/>
      <c r="R349" s="210"/>
      <c r="S349" s="210"/>
      <c r="T349" s="211"/>
      <c r="AT349" s="212" t="s">
        <v>141</v>
      </c>
      <c r="AU349" s="212" t="s">
        <v>85</v>
      </c>
      <c r="AV349" s="14" t="s">
        <v>85</v>
      </c>
      <c r="AW349" s="14" t="s">
        <v>35</v>
      </c>
      <c r="AX349" s="14" t="s">
        <v>75</v>
      </c>
      <c r="AY349" s="212" t="s">
        <v>126</v>
      </c>
    </row>
    <row r="350" spans="2:51" s="15" customFormat="1" ht="12">
      <c r="B350" s="213"/>
      <c r="C350" s="214"/>
      <c r="D350" s="184" t="s">
        <v>141</v>
      </c>
      <c r="E350" s="215" t="s">
        <v>19</v>
      </c>
      <c r="F350" s="216" t="s">
        <v>146</v>
      </c>
      <c r="G350" s="214"/>
      <c r="H350" s="217">
        <v>74.283</v>
      </c>
      <c r="I350" s="218"/>
      <c r="J350" s="214"/>
      <c r="K350" s="214"/>
      <c r="L350" s="219"/>
      <c r="M350" s="220"/>
      <c r="N350" s="221"/>
      <c r="O350" s="221"/>
      <c r="P350" s="221"/>
      <c r="Q350" s="221"/>
      <c r="R350" s="221"/>
      <c r="S350" s="221"/>
      <c r="T350" s="222"/>
      <c r="AT350" s="223" t="s">
        <v>141</v>
      </c>
      <c r="AU350" s="223" t="s">
        <v>85</v>
      </c>
      <c r="AV350" s="15" t="s">
        <v>133</v>
      </c>
      <c r="AW350" s="15" t="s">
        <v>35</v>
      </c>
      <c r="AX350" s="15" t="s">
        <v>83</v>
      </c>
      <c r="AY350" s="223" t="s">
        <v>126</v>
      </c>
    </row>
    <row r="351" spans="1:65" s="2" customFormat="1" ht="16.5" customHeight="1">
      <c r="A351" s="36"/>
      <c r="B351" s="37"/>
      <c r="C351" s="171" t="s">
        <v>310</v>
      </c>
      <c r="D351" s="171" t="s">
        <v>128</v>
      </c>
      <c r="E351" s="172" t="s">
        <v>376</v>
      </c>
      <c r="F351" s="173" t="s">
        <v>377</v>
      </c>
      <c r="G351" s="174" t="s">
        <v>131</v>
      </c>
      <c r="H351" s="175">
        <v>198.375</v>
      </c>
      <c r="I351" s="176"/>
      <c r="J351" s="177">
        <f>ROUND(I351*H351,2)</f>
        <v>0</v>
      </c>
      <c r="K351" s="173" t="s">
        <v>132</v>
      </c>
      <c r="L351" s="41"/>
      <c r="M351" s="178" t="s">
        <v>19</v>
      </c>
      <c r="N351" s="179" t="s">
        <v>46</v>
      </c>
      <c r="O351" s="66"/>
      <c r="P351" s="180">
        <f>O351*H351</f>
        <v>0</v>
      </c>
      <c r="Q351" s="180">
        <v>0</v>
      </c>
      <c r="R351" s="180">
        <f>Q351*H351</f>
        <v>0</v>
      </c>
      <c r="S351" s="180">
        <v>0</v>
      </c>
      <c r="T351" s="181">
        <f>S351*H351</f>
        <v>0</v>
      </c>
      <c r="U351" s="36"/>
      <c r="V351" s="36"/>
      <c r="W351" s="36"/>
      <c r="X351" s="36"/>
      <c r="Y351" s="36"/>
      <c r="Z351" s="36"/>
      <c r="AA351" s="36"/>
      <c r="AB351" s="36"/>
      <c r="AC351" s="36"/>
      <c r="AD351" s="36"/>
      <c r="AE351" s="36"/>
      <c r="AR351" s="182" t="s">
        <v>133</v>
      </c>
      <c r="AT351" s="182" t="s">
        <v>128</v>
      </c>
      <c r="AU351" s="182" t="s">
        <v>85</v>
      </c>
      <c r="AY351" s="19" t="s">
        <v>126</v>
      </c>
      <c r="BE351" s="183">
        <f>IF(N351="základní",J351,0)</f>
        <v>0</v>
      </c>
      <c r="BF351" s="183">
        <f>IF(N351="snížená",J351,0)</f>
        <v>0</v>
      </c>
      <c r="BG351" s="183">
        <f>IF(N351="zákl. přenesená",J351,0)</f>
        <v>0</v>
      </c>
      <c r="BH351" s="183">
        <f>IF(N351="sníž. přenesená",J351,0)</f>
        <v>0</v>
      </c>
      <c r="BI351" s="183">
        <f>IF(N351="nulová",J351,0)</f>
        <v>0</v>
      </c>
      <c r="BJ351" s="19" t="s">
        <v>83</v>
      </c>
      <c r="BK351" s="183">
        <f>ROUND(I351*H351,2)</f>
        <v>0</v>
      </c>
      <c r="BL351" s="19" t="s">
        <v>133</v>
      </c>
      <c r="BM351" s="182" t="s">
        <v>378</v>
      </c>
    </row>
    <row r="352" spans="1:47" s="2" customFormat="1" ht="12">
      <c r="A352" s="36"/>
      <c r="B352" s="37"/>
      <c r="C352" s="38"/>
      <c r="D352" s="184" t="s">
        <v>135</v>
      </c>
      <c r="E352" s="38"/>
      <c r="F352" s="185" t="s">
        <v>379</v>
      </c>
      <c r="G352" s="38"/>
      <c r="H352" s="38"/>
      <c r="I352" s="186"/>
      <c r="J352" s="38"/>
      <c r="K352" s="38"/>
      <c r="L352" s="41"/>
      <c r="M352" s="187"/>
      <c r="N352" s="188"/>
      <c r="O352" s="66"/>
      <c r="P352" s="66"/>
      <c r="Q352" s="66"/>
      <c r="R352" s="66"/>
      <c r="S352" s="66"/>
      <c r="T352" s="67"/>
      <c r="U352" s="36"/>
      <c r="V352" s="36"/>
      <c r="W352" s="36"/>
      <c r="X352" s="36"/>
      <c r="Y352" s="36"/>
      <c r="Z352" s="36"/>
      <c r="AA352" s="36"/>
      <c r="AB352" s="36"/>
      <c r="AC352" s="36"/>
      <c r="AD352" s="36"/>
      <c r="AE352" s="36"/>
      <c r="AT352" s="19" t="s">
        <v>135</v>
      </c>
      <c r="AU352" s="19" t="s">
        <v>85</v>
      </c>
    </row>
    <row r="353" spans="1:47" s="2" customFormat="1" ht="12">
      <c r="A353" s="36"/>
      <c r="B353" s="37"/>
      <c r="C353" s="38"/>
      <c r="D353" s="189" t="s">
        <v>137</v>
      </c>
      <c r="E353" s="38"/>
      <c r="F353" s="190" t="s">
        <v>380</v>
      </c>
      <c r="G353" s="38"/>
      <c r="H353" s="38"/>
      <c r="I353" s="186"/>
      <c r="J353" s="38"/>
      <c r="K353" s="38"/>
      <c r="L353" s="41"/>
      <c r="M353" s="187"/>
      <c r="N353" s="188"/>
      <c r="O353" s="66"/>
      <c r="P353" s="66"/>
      <c r="Q353" s="66"/>
      <c r="R353" s="66"/>
      <c r="S353" s="66"/>
      <c r="T353" s="67"/>
      <c r="U353" s="36"/>
      <c r="V353" s="36"/>
      <c r="W353" s="36"/>
      <c r="X353" s="36"/>
      <c r="Y353" s="36"/>
      <c r="Z353" s="36"/>
      <c r="AA353" s="36"/>
      <c r="AB353" s="36"/>
      <c r="AC353" s="36"/>
      <c r="AD353" s="36"/>
      <c r="AE353" s="36"/>
      <c r="AT353" s="19" t="s">
        <v>137</v>
      </c>
      <c r="AU353" s="19" t="s">
        <v>85</v>
      </c>
    </row>
    <row r="354" spans="1:47" s="2" customFormat="1" ht="48.75">
      <c r="A354" s="36"/>
      <c r="B354" s="37"/>
      <c r="C354" s="38"/>
      <c r="D354" s="184" t="s">
        <v>139</v>
      </c>
      <c r="E354" s="38"/>
      <c r="F354" s="191" t="s">
        <v>381</v>
      </c>
      <c r="G354" s="38"/>
      <c r="H354" s="38"/>
      <c r="I354" s="186"/>
      <c r="J354" s="38"/>
      <c r="K354" s="38"/>
      <c r="L354" s="41"/>
      <c r="M354" s="187"/>
      <c r="N354" s="188"/>
      <c r="O354" s="66"/>
      <c r="P354" s="66"/>
      <c r="Q354" s="66"/>
      <c r="R354" s="66"/>
      <c r="S354" s="66"/>
      <c r="T354" s="67"/>
      <c r="U354" s="36"/>
      <c r="V354" s="36"/>
      <c r="W354" s="36"/>
      <c r="X354" s="36"/>
      <c r="Y354" s="36"/>
      <c r="Z354" s="36"/>
      <c r="AA354" s="36"/>
      <c r="AB354" s="36"/>
      <c r="AC354" s="36"/>
      <c r="AD354" s="36"/>
      <c r="AE354" s="36"/>
      <c r="AT354" s="19" t="s">
        <v>139</v>
      </c>
      <c r="AU354" s="19" t="s">
        <v>85</v>
      </c>
    </row>
    <row r="355" spans="1:65" s="2" customFormat="1" ht="16.5" customHeight="1">
      <c r="A355" s="36"/>
      <c r="B355" s="37"/>
      <c r="C355" s="171" t="s">
        <v>382</v>
      </c>
      <c r="D355" s="171" t="s">
        <v>128</v>
      </c>
      <c r="E355" s="172" t="s">
        <v>383</v>
      </c>
      <c r="F355" s="173" t="s">
        <v>384</v>
      </c>
      <c r="G355" s="174" t="s">
        <v>131</v>
      </c>
      <c r="H355" s="175">
        <v>4877.175</v>
      </c>
      <c r="I355" s="176"/>
      <c r="J355" s="177">
        <f>ROUND(I355*H355,2)</f>
        <v>0</v>
      </c>
      <c r="K355" s="173" t="s">
        <v>132</v>
      </c>
      <c r="L355" s="41"/>
      <c r="M355" s="178" t="s">
        <v>19</v>
      </c>
      <c r="N355" s="179" t="s">
        <v>46</v>
      </c>
      <c r="O355" s="66"/>
      <c r="P355" s="180">
        <f>O355*H355</f>
        <v>0</v>
      </c>
      <c r="Q355" s="180">
        <v>0</v>
      </c>
      <c r="R355" s="180">
        <f>Q355*H355</f>
        <v>0</v>
      </c>
      <c r="S355" s="180">
        <v>0</v>
      </c>
      <c r="T355" s="181">
        <f>S355*H355</f>
        <v>0</v>
      </c>
      <c r="U355" s="36"/>
      <c r="V355" s="36"/>
      <c r="W355" s="36"/>
      <c r="X355" s="36"/>
      <c r="Y355" s="36"/>
      <c r="Z355" s="36"/>
      <c r="AA355" s="36"/>
      <c r="AB355" s="36"/>
      <c r="AC355" s="36"/>
      <c r="AD355" s="36"/>
      <c r="AE355" s="36"/>
      <c r="AR355" s="182" t="s">
        <v>133</v>
      </c>
      <c r="AT355" s="182" t="s">
        <v>128</v>
      </c>
      <c r="AU355" s="182" t="s">
        <v>85</v>
      </c>
      <c r="AY355" s="19" t="s">
        <v>126</v>
      </c>
      <c r="BE355" s="183">
        <f>IF(N355="základní",J355,0)</f>
        <v>0</v>
      </c>
      <c r="BF355" s="183">
        <f>IF(N355="snížená",J355,0)</f>
        <v>0</v>
      </c>
      <c r="BG355" s="183">
        <f>IF(N355="zákl. přenesená",J355,0)</f>
        <v>0</v>
      </c>
      <c r="BH355" s="183">
        <f>IF(N355="sníž. přenesená",J355,0)</f>
        <v>0</v>
      </c>
      <c r="BI355" s="183">
        <f>IF(N355="nulová",J355,0)</f>
        <v>0</v>
      </c>
      <c r="BJ355" s="19" t="s">
        <v>83</v>
      </c>
      <c r="BK355" s="183">
        <f>ROUND(I355*H355,2)</f>
        <v>0</v>
      </c>
      <c r="BL355" s="19" t="s">
        <v>133</v>
      </c>
      <c r="BM355" s="182" t="s">
        <v>385</v>
      </c>
    </row>
    <row r="356" spans="1:47" s="2" customFormat="1" ht="12">
      <c r="A356" s="36"/>
      <c r="B356" s="37"/>
      <c r="C356" s="38"/>
      <c r="D356" s="184" t="s">
        <v>135</v>
      </c>
      <c r="E356" s="38"/>
      <c r="F356" s="185" t="s">
        <v>386</v>
      </c>
      <c r="G356" s="38"/>
      <c r="H356" s="38"/>
      <c r="I356" s="186"/>
      <c r="J356" s="38"/>
      <c r="K356" s="38"/>
      <c r="L356" s="41"/>
      <c r="M356" s="187"/>
      <c r="N356" s="188"/>
      <c r="O356" s="66"/>
      <c r="P356" s="66"/>
      <c r="Q356" s="66"/>
      <c r="R356" s="66"/>
      <c r="S356" s="66"/>
      <c r="T356" s="67"/>
      <c r="U356" s="36"/>
      <c r="V356" s="36"/>
      <c r="W356" s="36"/>
      <c r="X356" s="36"/>
      <c r="Y356" s="36"/>
      <c r="Z356" s="36"/>
      <c r="AA356" s="36"/>
      <c r="AB356" s="36"/>
      <c r="AC356" s="36"/>
      <c r="AD356" s="36"/>
      <c r="AE356" s="36"/>
      <c r="AT356" s="19" t="s">
        <v>135</v>
      </c>
      <c r="AU356" s="19" t="s">
        <v>85</v>
      </c>
    </row>
    <row r="357" spans="1:47" s="2" customFormat="1" ht="12">
      <c r="A357" s="36"/>
      <c r="B357" s="37"/>
      <c r="C357" s="38"/>
      <c r="D357" s="189" t="s">
        <v>137</v>
      </c>
      <c r="E357" s="38"/>
      <c r="F357" s="190" t="s">
        <v>387</v>
      </c>
      <c r="G357" s="38"/>
      <c r="H357" s="38"/>
      <c r="I357" s="186"/>
      <c r="J357" s="38"/>
      <c r="K357" s="38"/>
      <c r="L357" s="41"/>
      <c r="M357" s="187"/>
      <c r="N357" s="188"/>
      <c r="O357" s="66"/>
      <c r="P357" s="66"/>
      <c r="Q357" s="66"/>
      <c r="R357" s="66"/>
      <c r="S357" s="66"/>
      <c r="T357" s="67"/>
      <c r="U357" s="36"/>
      <c r="V357" s="36"/>
      <c r="W357" s="36"/>
      <c r="X357" s="36"/>
      <c r="Y357" s="36"/>
      <c r="Z357" s="36"/>
      <c r="AA357" s="36"/>
      <c r="AB357" s="36"/>
      <c r="AC357" s="36"/>
      <c r="AD357" s="36"/>
      <c r="AE357" s="36"/>
      <c r="AT357" s="19" t="s">
        <v>137</v>
      </c>
      <c r="AU357" s="19" t="s">
        <v>85</v>
      </c>
    </row>
    <row r="358" spans="1:47" s="2" customFormat="1" ht="48.75">
      <c r="A358" s="36"/>
      <c r="B358" s="37"/>
      <c r="C358" s="38"/>
      <c r="D358" s="184" t="s">
        <v>139</v>
      </c>
      <c r="E358" s="38"/>
      <c r="F358" s="191" t="s">
        <v>388</v>
      </c>
      <c r="G358" s="38"/>
      <c r="H358" s="38"/>
      <c r="I358" s="186"/>
      <c r="J358" s="38"/>
      <c r="K358" s="38"/>
      <c r="L358" s="41"/>
      <c r="M358" s="187"/>
      <c r="N358" s="188"/>
      <c r="O358" s="66"/>
      <c r="P358" s="66"/>
      <c r="Q358" s="66"/>
      <c r="R358" s="66"/>
      <c r="S358" s="66"/>
      <c r="T358" s="67"/>
      <c r="U358" s="36"/>
      <c r="V358" s="36"/>
      <c r="W358" s="36"/>
      <c r="X358" s="36"/>
      <c r="Y358" s="36"/>
      <c r="Z358" s="36"/>
      <c r="AA358" s="36"/>
      <c r="AB358" s="36"/>
      <c r="AC358" s="36"/>
      <c r="AD358" s="36"/>
      <c r="AE358" s="36"/>
      <c r="AT358" s="19" t="s">
        <v>139</v>
      </c>
      <c r="AU358" s="19" t="s">
        <v>85</v>
      </c>
    </row>
    <row r="359" spans="2:51" s="14" customFormat="1" ht="12">
      <c r="B359" s="202"/>
      <c r="C359" s="203"/>
      <c r="D359" s="184" t="s">
        <v>141</v>
      </c>
      <c r="E359" s="204" t="s">
        <v>19</v>
      </c>
      <c r="F359" s="205" t="s">
        <v>389</v>
      </c>
      <c r="G359" s="203"/>
      <c r="H359" s="206">
        <v>4181</v>
      </c>
      <c r="I359" s="207"/>
      <c r="J359" s="203"/>
      <c r="K359" s="203"/>
      <c r="L359" s="208"/>
      <c r="M359" s="209"/>
      <c r="N359" s="210"/>
      <c r="O359" s="210"/>
      <c r="P359" s="210"/>
      <c r="Q359" s="210"/>
      <c r="R359" s="210"/>
      <c r="S359" s="210"/>
      <c r="T359" s="211"/>
      <c r="AT359" s="212" t="s">
        <v>141</v>
      </c>
      <c r="AU359" s="212" t="s">
        <v>85</v>
      </c>
      <c r="AV359" s="14" t="s">
        <v>85</v>
      </c>
      <c r="AW359" s="14" t="s">
        <v>35</v>
      </c>
      <c r="AX359" s="14" t="s">
        <v>75</v>
      </c>
      <c r="AY359" s="212" t="s">
        <v>126</v>
      </c>
    </row>
    <row r="360" spans="2:51" s="14" customFormat="1" ht="12">
      <c r="B360" s="202"/>
      <c r="C360" s="203"/>
      <c r="D360" s="184" t="s">
        <v>141</v>
      </c>
      <c r="E360" s="204" t="s">
        <v>19</v>
      </c>
      <c r="F360" s="205" t="s">
        <v>390</v>
      </c>
      <c r="G360" s="203"/>
      <c r="H360" s="206">
        <v>114.1</v>
      </c>
      <c r="I360" s="207"/>
      <c r="J360" s="203"/>
      <c r="K360" s="203"/>
      <c r="L360" s="208"/>
      <c r="M360" s="209"/>
      <c r="N360" s="210"/>
      <c r="O360" s="210"/>
      <c r="P360" s="210"/>
      <c r="Q360" s="210"/>
      <c r="R360" s="210"/>
      <c r="S360" s="210"/>
      <c r="T360" s="211"/>
      <c r="AT360" s="212" t="s">
        <v>141</v>
      </c>
      <c r="AU360" s="212" t="s">
        <v>85</v>
      </c>
      <c r="AV360" s="14" t="s">
        <v>85</v>
      </c>
      <c r="AW360" s="14" t="s">
        <v>35</v>
      </c>
      <c r="AX360" s="14" t="s">
        <v>75</v>
      </c>
      <c r="AY360" s="212" t="s">
        <v>126</v>
      </c>
    </row>
    <row r="361" spans="2:51" s="14" customFormat="1" ht="12">
      <c r="B361" s="202"/>
      <c r="C361" s="203"/>
      <c r="D361" s="184" t="s">
        <v>141</v>
      </c>
      <c r="E361" s="204" t="s">
        <v>19</v>
      </c>
      <c r="F361" s="205" t="s">
        <v>391</v>
      </c>
      <c r="G361" s="203"/>
      <c r="H361" s="206">
        <v>351.075</v>
      </c>
      <c r="I361" s="207"/>
      <c r="J361" s="203"/>
      <c r="K361" s="203"/>
      <c r="L361" s="208"/>
      <c r="M361" s="209"/>
      <c r="N361" s="210"/>
      <c r="O361" s="210"/>
      <c r="P361" s="210"/>
      <c r="Q361" s="210"/>
      <c r="R361" s="210"/>
      <c r="S361" s="210"/>
      <c r="T361" s="211"/>
      <c r="AT361" s="212" t="s">
        <v>141</v>
      </c>
      <c r="AU361" s="212" t="s">
        <v>85</v>
      </c>
      <c r="AV361" s="14" t="s">
        <v>85</v>
      </c>
      <c r="AW361" s="14" t="s">
        <v>35</v>
      </c>
      <c r="AX361" s="14" t="s">
        <v>75</v>
      </c>
      <c r="AY361" s="212" t="s">
        <v>126</v>
      </c>
    </row>
    <row r="362" spans="2:51" s="14" customFormat="1" ht="12">
      <c r="B362" s="202"/>
      <c r="C362" s="203"/>
      <c r="D362" s="184" t="s">
        <v>141</v>
      </c>
      <c r="E362" s="204" t="s">
        <v>19</v>
      </c>
      <c r="F362" s="205" t="s">
        <v>392</v>
      </c>
      <c r="G362" s="203"/>
      <c r="H362" s="206">
        <v>207</v>
      </c>
      <c r="I362" s="207"/>
      <c r="J362" s="203"/>
      <c r="K362" s="203"/>
      <c r="L362" s="208"/>
      <c r="M362" s="209"/>
      <c r="N362" s="210"/>
      <c r="O362" s="210"/>
      <c r="P362" s="210"/>
      <c r="Q362" s="210"/>
      <c r="R362" s="210"/>
      <c r="S362" s="210"/>
      <c r="T362" s="211"/>
      <c r="AT362" s="212" t="s">
        <v>141</v>
      </c>
      <c r="AU362" s="212" t="s">
        <v>85</v>
      </c>
      <c r="AV362" s="14" t="s">
        <v>85</v>
      </c>
      <c r="AW362" s="14" t="s">
        <v>35</v>
      </c>
      <c r="AX362" s="14" t="s">
        <v>75</v>
      </c>
      <c r="AY362" s="212" t="s">
        <v>126</v>
      </c>
    </row>
    <row r="363" spans="2:51" s="14" customFormat="1" ht="12">
      <c r="B363" s="202"/>
      <c r="C363" s="203"/>
      <c r="D363" s="184" t="s">
        <v>141</v>
      </c>
      <c r="E363" s="204" t="s">
        <v>19</v>
      </c>
      <c r="F363" s="205" t="s">
        <v>352</v>
      </c>
      <c r="G363" s="203"/>
      <c r="H363" s="206">
        <v>24</v>
      </c>
      <c r="I363" s="207"/>
      <c r="J363" s="203"/>
      <c r="K363" s="203"/>
      <c r="L363" s="208"/>
      <c r="M363" s="209"/>
      <c r="N363" s="210"/>
      <c r="O363" s="210"/>
      <c r="P363" s="210"/>
      <c r="Q363" s="210"/>
      <c r="R363" s="210"/>
      <c r="S363" s="210"/>
      <c r="T363" s="211"/>
      <c r="AT363" s="212" t="s">
        <v>141</v>
      </c>
      <c r="AU363" s="212" t="s">
        <v>85</v>
      </c>
      <c r="AV363" s="14" t="s">
        <v>85</v>
      </c>
      <c r="AW363" s="14" t="s">
        <v>35</v>
      </c>
      <c r="AX363" s="14" t="s">
        <v>75</v>
      </c>
      <c r="AY363" s="212" t="s">
        <v>126</v>
      </c>
    </row>
    <row r="364" spans="2:51" s="15" customFormat="1" ht="12">
      <c r="B364" s="213"/>
      <c r="C364" s="214"/>
      <c r="D364" s="184" t="s">
        <v>141</v>
      </c>
      <c r="E364" s="215" t="s">
        <v>19</v>
      </c>
      <c r="F364" s="216" t="s">
        <v>146</v>
      </c>
      <c r="G364" s="214"/>
      <c r="H364" s="217">
        <v>4877.175</v>
      </c>
      <c r="I364" s="218"/>
      <c r="J364" s="214"/>
      <c r="K364" s="214"/>
      <c r="L364" s="219"/>
      <c r="M364" s="220"/>
      <c r="N364" s="221"/>
      <c r="O364" s="221"/>
      <c r="P364" s="221"/>
      <c r="Q364" s="221"/>
      <c r="R364" s="221"/>
      <c r="S364" s="221"/>
      <c r="T364" s="222"/>
      <c r="AT364" s="223" t="s">
        <v>141</v>
      </c>
      <c r="AU364" s="223" t="s">
        <v>85</v>
      </c>
      <c r="AV364" s="15" t="s">
        <v>133</v>
      </c>
      <c r="AW364" s="15" t="s">
        <v>35</v>
      </c>
      <c r="AX364" s="15" t="s">
        <v>83</v>
      </c>
      <c r="AY364" s="223" t="s">
        <v>126</v>
      </c>
    </row>
    <row r="365" spans="2:63" s="12" customFormat="1" ht="20.85" customHeight="1">
      <c r="B365" s="155"/>
      <c r="C365" s="156"/>
      <c r="D365" s="157" t="s">
        <v>74</v>
      </c>
      <c r="E365" s="169" t="s">
        <v>280</v>
      </c>
      <c r="F365" s="169" t="s">
        <v>393</v>
      </c>
      <c r="G365" s="156"/>
      <c r="H365" s="156"/>
      <c r="I365" s="159"/>
      <c r="J365" s="170">
        <f>BK365</f>
        <v>0</v>
      </c>
      <c r="K365" s="156"/>
      <c r="L365" s="161"/>
      <c r="M365" s="162"/>
      <c r="N365" s="163"/>
      <c r="O365" s="163"/>
      <c r="P365" s="164">
        <f>SUM(P366:P379)</f>
        <v>0</v>
      </c>
      <c r="Q365" s="163"/>
      <c r="R365" s="164">
        <f>SUM(R366:R379)</f>
        <v>0.005951</v>
      </c>
      <c r="S365" s="163"/>
      <c r="T365" s="165">
        <f>SUM(T366:T379)</f>
        <v>0</v>
      </c>
      <c r="AR365" s="166" t="s">
        <v>83</v>
      </c>
      <c r="AT365" s="167" t="s">
        <v>74</v>
      </c>
      <c r="AU365" s="167" t="s">
        <v>85</v>
      </c>
      <c r="AY365" s="166" t="s">
        <v>126</v>
      </c>
      <c r="BK365" s="168">
        <f>SUM(BK366:BK379)</f>
        <v>0</v>
      </c>
    </row>
    <row r="366" spans="1:65" s="2" customFormat="1" ht="16.5" customHeight="1">
      <c r="A366" s="36"/>
      <c r="B366" s="37"/>
      <c r="C366" s="171" t="s">
        <v>394</v>
      </c>
      <c r="D366" s="171" t="s">
        <v>128</v>
      </c>
      <c r="E366" s="172" t="s">
        <v>395</v>
      </c>
      <c r="F366" s="173" t="s">
        <v>396</v>
      </c>
      <c r="G366" s="174" t="s">
        <v>131</v>
      </c>
      <c r="H366" s="175">
        <v>198.375</v>
      </c>
      <c r="I366" s="176"/>
      <c r="J366" s="177">
        <f>ROUND(I366*H366,2)</f>
        <v>0</v>
      </c>
      <c r="K366" s="173" t="s">
        <v>132</v>
      </c>
      <c r="L366" s="41"/>
      <c r="M366" s="178" t="s">
        <v>19</v>
      </c>
      <c r="N366" s="179" t="s">
        <v>46</v>
      </c>
      <c r="O366" s="66"/>
      <c r="P366" s="180">
        <f>O366*H366</f>
        <v>0</v>
      </c>
      <c r="Q366" s="180">
        <v>0</v>
      </c>
      <c r="R366" s="180">
        <f>Q366*H366</f>
        <v>0</v>
      </c>
      <c r="S366" s="180">
        <v>0</v>
      </c>
      <c r="T366" s="181">
        <f>S366*H366</f>
        <v>0</v>
      </c>
      <c r="U366" s="36"/>
      <c r="V366" s="36"/>
      <c r="W366" s="36"/>
      <c r="X366" s="36"/>
      <c r="Y366" s="36"/>
      <c r="Z366" s="36"/>
      <c r="AA366" s="36"/>
      <c r="AB366" s="36"/>
      <c r="AC366" s="36"/>
      <c r="AD366" s="36"/>
      <c r="AE366" s="36"/>
      <c r="AR366" s="182" t="s">
        <v>133</v>
      </c>
      <c r="AT366" s="182" t="s">
        <v>128</v>
      </c>
      <c r="AU366" s="182" t="s">
        <v>157</v>
      </c>
      <c r="AY366" s="19" t="s">
        <v>126</v>
      </c>
      <c r="BE366" s="183">
        <f>IF(N366="základní",J366,0)</f>
        <v>0</v>
      </c>
      <c r="BF366" s="183">
        <f>IF(N366="snížená",J366,0)</f>
        <v>0</v>
      </c>
      <c r="BG366" s="183">
        <f>IF(N366="zákl. přenesená",J366,0)</f>
        <v>0</v>
      </c>
      <c r="BH366" s="183">
        <f>IF(N366="sníž. přenesená",J366,0)</f>
        <v>0</v>
      </c>
      <c r="BI366" s="183">
        <f>IF(N366="nulová",J366,0)</f>
        <v>0</v>
      </c>
      <c r="BJ366" s="19" t="s">
        <v>83</v>
      </c>
      <c r="BK366" s="183">
        <f>ROUND(I366*H366,2)</f>
        <v>0</v>
      </c>
      <c r="BL366" s="19" t="s">
        <v>133</v>
      </c>
      <c r="BM366" s="182" t="s">
        <v>397</v>
      </c>
    </row>
    <row r="367" spans="1:47" s="2" customFormat="1" ht="12">
      <c r="A367" s="36"/>
      <c r="B367" s="37"/>
      <c r="C367" s="38"/>
      <c r="D367" s="184" t="s">
        <v>135</v>
      </c>
      <c r="E367" s="38"/>
      <c r="F367" s="185" t="s">
        <v>398</v>
      </c>
      <c r="G367" s="38"/>
      <c r="H367" s="38"/>
      <c r="I367" s="186"/>
      <c r="J367" s="38"/>
      <c r="K367" s="38"/>
      <c r="L367" s="41"/>
      <c r="M367" s="187"/>
      <c r="N367" s="188"/>
      <c r="O367" s="66"/>
      <c r="P367" s="66"/>
      <c r="Q367" s="66"/>
      <c r="R367" s="66"/>
      <c r="S367" s="66"/>
      <c r="T367" s="67"/>
      <c r="U367" s="36"/>
      <c r="V367" s="36"/>
      <c r="W367" s="36"/>
      <c r="X367" s="36"/>
      <c r="Y367" s="36"/>
      <c r="Z367" s="36"/>
      <c r="AA367" s="36"/>
      <c r="AB367" s="36"/>
      <c r="AC367" s="36"/>
      <c r="AD367" s="36"/>
      <c r="AE367" s="36"/>
      <c r="AT367" s="19" t="s">
        <v>135</v>
      </c>
      <c r="AU367" s="19" t="s">
        <v>157</v>
      </c>
    </row>
    <row r="368" spans="1:47" s="2" customFormat="1" ht="12">
      <c r="A368" s="36"/>
      <c r="B368" s="37"/>
      <c r="C368" s="38"/>
      <c r="D368" s="189" t="s">
        <v>137</v>
      </c>
      <c r="E368" s="38"/>
      <c r="F368" s="190" t="s">
        <v>399</v>
      </c>
      <c r="G368" s="38"/>
      <c r="H368" s="38"/>
      <c r="I368" s="186"/>
      <c r="J368" s="38"/>
      <c r="K368" s="38"/>
      <c r="L368" s="41"/>
      <c r="M368" s="187"/>
      <c r="N368" s="188"/>
      <c r="O368" s="66"/>
      <c r="P368" s="66"/>
      <c r="Q368" s="66"/>
      <c r="R368" s="66"/>
      <c r="S368" s="66"/>
      <c r="T368" s="67"/>
      <c r="U368" s="36"/>
      <c r="V368" s="36"/>
      <c r="W368" s="36"/>
      <c r="X368" s="36"/>
      <c r="Y368" s="36"/>
      <c r="Z368" s="36"/>
      <c r="AA368" s="36"/>
      <c r="AB368" s="36"/>
      <c r="AC368" s="36"/>
      <c r="AD368" s="36"/>
      <c r="AE368" s="36"/>
      <c r="AT368" s="19" t="s">
        <v>137</v>
      </c>
      <c r="AU368" s="19" t="s">
        <v>157</v>
      </c>
    </row>
    <row r="369" spans="1:47" s="2" customFormat="1" ht="107.25">
      <c r="A369" s="36"/>
      <c r="B369" s="37"/>
      <c r="C369" s="38"/>
      <c r="D369" s="184" t="s">
        <v>139</v>
      </c>
      <c r="E369" s="38"/>
      <c r="F369" s="191" t="s">
        <v>400</v>
      </c>
      <c r="G369" s="38"/>
      <c r="H369" s="38"/>
      <c r="I369" s="186"/>
      <c r="J369" s="38"/>
      <c r="K369" s="38"/>
      <c r="L369" s="41"/>
      <c r="M369" s="187"/>
      <c r="N369" s="188"/>
      <c r="O369" s="66"/>
      <c r="P369" s="66"/>
      <c r="Q369" s="66"/>
      <c r="R369" s="66"/>
      <c r="S369" s="66"/>
      <c r="T369" s="67"/>
      <c r="U369" s="36"/>
      <c r="V369" s="36"/>
      <c r="W369" s="36"/>
      <c r="X369" s="36"/>
      <c r="Y369" s="36"/>
      <c r="Z369" s="36"/>
      <c r="AA369" s="36"/>
      <c r="AB369" s="36"/>
      <c r="AC369" s="36"/>
      <c r="AD369" s="36"/>
      <c r="AE369" s="36"/>
      <c r="AT369" s="19" t="s">
        <v>139</v>
      </c>
      <c r="AU369" s="19" t="s">
        <v>157</v>
      </c>
    </row>
    <row r="370" spans="2:51" s="13" customFormat="1" ht="12">
      <c r="B370" s="192"/>
      <c r="C370" s="193"/>
      <c r="D370" s="184" t="s">
        <v>141</v>
      </c>
      <c r="E370" s="194" t="s">
        <v>19</v>
      </c>
      <c r="F370" s="195" t="s">
        <v>373</v>
      </c>
      <c r="G370" s="193"/>
      <c r="H370" s="194" t="s">
        <v>19</v>
      </c>
      <c r="I370" s="196"/>
      <c r="J370" s="193"/>
      <c r="K370" s="193"/>
      <c r="L370" s="197"/>
      <c r="M370" s="198"/>
      <c r="N370" s="199"/>
      <c r="O370" s="199"/>
      <c r="P370" s="199"/>
      <c r="Q370" s="199"/>
      <c r="R370" s="199"/>
      <c r="S370" s="199"/>
      <c r="T370" s="200"/>
      <c r="AT370" s="201" t="s">
        <v>141</v>
      </c>
      <c r="AU370" s="201" t="s">
        <v>157</v>
      </c>
      <c r="AV370" s="13" t="s">
        <v>83</v>
      </c>
      <c r="AW370" s="13" t="s">
        <v>35</v>
      </c>
      <c r="AX370" s="13" t="s">
        <v>75</v>
      </c>
      <c r="AY370" s="201" t="s">
        <v>126</v>
      </c>
    </row>
    <row r="371" spans="2:51" s="14" customFormat="1" ht="12">
      <c r="B371" s="202"/>
      <c r="C371" s="203"/>
      <c r="D371" s="184" t="s">
        <v>141</v>
      </c>
      <c r="E371" s="204" t="s">
        <v>19</v>
      </c>
      <c r="F371" s="205" t="s">
        <v>401</v>
      </c>
      <c r="G371" s="203"/>
      <c r="H371" s="206">
        <v>116.375</v>
      </c>
      <c r="I371" s="207"/>
      <c r="J371" s="203"/>
      <c r="K371" s="203"/>
      <c r="L371" s="208"/>
      <c r="M371" s="209"/>
      <c r="N371" s="210"/>
      <c r="O371" s="210"/>
      <c r="P371" s="210"/>
      <c r="Q371" s="210"/>
      <c r="R371" s="210"/>
      <c r="S371" s="210"/>
      <c r="T371" s="211"/>
      <c r="AT371" s="212" t="s">
        <v>141</v>
      </c>
      <c r="AU371" s="212" t="s">
        <v>157</v>
      </c>
      <c r="AV371" s="14" t="s">
        <v>85</v>
      </c>
      <c r="AW371" s="14" t="s">
        <v>35</v>
      </c>
      <c r="AX371" s="14" t="s">
        <v>75</v>
      </c>
      <c r="AY371" s="212" t="s">
        <v>126</v>
      </c>
    </row>
    <row r="372" spans="2:51" s="14" customFormat="1" ht="12">
      <c r="B372" s="202"/>
      <c r="C372" s="203"/>
      <c r="D372" s="184" t="s">
        <v>141</v>
      </c>
      <c r="E372" s="204" t="s">
        <v>19</v>
      </c>
      <c r="F372" s="205" t="s">
        <v>402</v>
      </c>
      <c r="G372" s="203"/>
      <c r="H372" s="206">
        <v>77</v>
      </c>
      <c r="I372" s="207"/>
      <c r="J372" s="203"/>
      <c r="K372" s="203"/>
      <c r="L372" s="208"/>
      <c r="M372" s="209"/>
      <c r="N372" s="210"/>
      <c r="O372" s="210"/>
      <c r="P372" s="210"/>
      <c r="Q372" s="210"/>
      <c r="R372" s="210"/>
      <c r="S372" s="210"/>
      <c r="T372" s="211"/>
      <c r="AT372" s="212" t="s">
        <v>141</v>
      </c>
      <c r="AU372" s="212" t="s">
        <v>157</v>
      </c>
      <c r="AV372" s="14" t="s">
        <v>85</v>
      </c>
      <c r="AW372" s="14" t="s">
        <v>35</v>
      </c>
      <c r="AX372" s="14" t="s">
        <v>75</v>
      </c>
      <c r="AY372" s="212" t="s">
        <v>126</v>
      </c>
    </row>
    <row r="373" spans="2:51" s="16" customFormat="1" ht="12">
      <c r="B373" s="224"/>
      <c r="C373" s="225"/>
      <c r="D373" s="184" t="s">
        <v>141</v>
      </c>
      <c r="E373" s="226" t="s">
        <v>19</v>
      </c>
      <c r="F373" s="227" t="s">
        <v>156</v>
      </c>
      <c r="G373" s="225"/>
      <c r="H373" s="228">
        <v>193.375</v>
      </c>
      <c r="I373" s="229"/>
      <c r="J373" s="225"/>
      <c r="K373" s="225"/>
      <c r="L373" s="230"/>
      <c r="M373" s="231"/>
      <c r="N373" s="232"/>
      <c r="O373" s="232"/>
      <c r="P373" s="232"/>
      <c r="Q373" s="232"/>
      <c r="R373" s="232"/>
      <c r="S373" s="232"/>
      <c r="T373" s="233"/>
      <c r="AT373" s="234" t="s">
        <v>141</v>
      </c>
      <c r="AU373" s="234" t="s">
        <v>157</v>
      </c>
      <c r="AV373" s="16" t="s">
        <v>157</v>
      </c>
      <c r="AW373" s="16" t="s">
        <v>35</v>
      </c>
      <c r="AX373" s="16" t="s">
        <v>75</v>
      </c>
      <c r="AY373" s="234" t="s">
        <v>126</v>
      </c>
    </row>
    <row r="374" spans="2:51" s="13" customFormat="1" ht="12">
      <c r="B374" s="192"/>
      <c r="C374" s="193"/>
      <c r="D374" s="184" t="s">
        <v>141</v>
      </c>
      <c r="E374" s="194" t="s">
        <v>19</v>
      </c>
      <c r="F374" s="195" t="s">
        <v>403</v>
      </c>
      <c r="G374" s="193"/>
      <c r="H374" s="194" t="s">
        <v>19</v>
      </c>
      <c r="I374" s="196"/>
      <c r="J374" s="193"/>
      <c r="K374" s="193"/>
      <c r="L374" s="197"/>
      <c r="M374" s="198"/>
      <c r="N374" s="199"/>
      <c r="O374" s="199"/>
      <c r="P374" s="199"/>
      <c r="Q374" s="199"/>
      <c r="R374" s="199"/>
      <c r="S374" s="199"/>
      <c r="T374" s="200"/>
      <c r="AT374" s="201" t="s">
        <v>141</v>
      </c>
      <c r="AU374" s="201" t="s">
        <v>157</v>
      </c>
      <c r="AV374" s="13" t="s">
        <v>83</v>
      </c>
      <c r="AW374" s="13" t="s">
        <v>35</v>
      </c>
      <c r="AX374" s="13" t="s">
        <v>75</v>
      </c>
      <c r="AY374" s="201" t="s">
        <v>126</v>
      </c>
    </row>
    <row r="375" spans="2:51" s="14" customFormat="1" ht="12">
      <c r="B375" s="202"/>
      <c r="C375" s="203"/>
      <c r="D375" s="184" t="s">
        <v>141</v>
      </c>
      <c r="E375" s="204" t="s">
        <v>19</v>
      </c>
      <c r="F375" s="205" t="s">
        <v>404</v>
      </c>
      <c r="G375" s="203"/>
      <c r="H375" s="206">
        <v>5</v>
      </c>
      <c r="I375" s="207"/>
      <c r="J375" s="203"/>
      <c r="K375" s="203"/>
      <c r="L375" s="208"/>
      <c r="M375" s="209"/>
      <c r="N375" s="210"/>
      <c r="O375" s="210"/>
      <c r="P375" s="210"/>
      <c r="Q375" s="210"/>
      <c r="R375" s="210"/>
      <c r="S375" s="210"/>
      <c r="T375" s="211"/>
      <c r="AT375" s="212" t="s">
        <v>141</v>
      </c>
      <c r="AU375" s="212" t="s">
        <v>157</v>
      </c>
      <c r="AV375" s="14" t="s">
        <v>85</v>
      </c>
      <c r="AW375" s="14" t="s">
        <v>35</v>
      </c>
      <c r="AX375" s="14" t="s">
        <v>75</v>
      </c>
      <c r="AY375" s="212" t="s">
        <v>126</v>
      </c>
    </row>
    <row r="376" spans="2:51" s="15" customFormat="1" ht="12">
      <c r="B376" s="213"/>
      <c r="C376" s="214"/>
      <c r="D376" s="184" t="s">
        <v>141</v>
      </c>
      <c r="E376" s="215" t="s">
        <v>19</v>
      </c>
      <c r="F376" s="216" t="s">
        <v>146</v>
      </c>
      <c r="G376" s="214"/>
      <c r="H376" s="217">
        <v>198.375</v>
      </c>
      <c r="I376" s="218"/>
      <c r="J376" s="214"/>
      <c r="K376" s="214"/>
      <c r="L376" s="219"/>
      <c r="M376" s="220"/>
      <c r="N376" s="221"/>
      <c r="O376" s="221"/>
      <c r="P376" s="221"/>
      <c r="Q376" s="221"/>
      <c r="R376" s="221"/>
      <c r="S376" s="221"/>
      <c r="T376" s="222"/>
      <c r="AT376" s="223" t="s">
        <v>141</v>
      </c>
      <c r="AU376" s="223" t="s">
        <v>157</v>
      </c>
      <c r="AV376" s="15" t="s">
        <v>133</v>
      </c>
      <c r="AW376" s="15" t="s">
        <v>35</v>
      </c>
      <c r="AX376" s="15" t="s">
        <v>83</v>
      </c>
      <c r="AY376" s="223" t="s">
        <v>126</v>
      </c>
    </row>
    <row r="377" spans="1:65" s="2" customFormat="1" ht="16.5" customHeight="1">
      <c r="A377" s="36"/>
      <c r="B377" s="37"/>
      <c r="C377" s="235" t="s">
        <v>405</v>
      </c>
      <c r="D377" s="235" t="s">
        <v>345</v>
      </c>
      <c r="E377" s="236" t="s">
        <v>406</v>
      </c>
      <c r="F377" s="237" t="s">
        <v>407</v>
      </c>
      <c r="G377" s="238" t="s">
        <v>408</v>
      </c>
      <c r="H377" s="239">
        <v>5.951</v>
      </c>
      <c r="I377" s="240"/>
      <c r="J377" s="241">
        <f>ROUND(I377*H377,2)</f>
        <v>0</v>
      </c>
      <c r="K377" s="237" t="s">
        <v>132</v>
      </c>
      <c r="L377" s="242"/>
      <c r="M377" s="243" t="s">
        <v>19</v>
      </c>
      <c r="N377" s="244" t="s">
        <v>46</v>
      </c>
      <c r="O377" s="66"/>
      <c r="P377" s="180">
        <f>O377*H377</f>
        <v>0</v>
      </c>
      <c r="Q377" s="180">
        <v>0.001</v>
      </c>
      <c r="R377" s="180">
        <f>Q377*H377</f>
        <v>0.005951</v>
      </c>
      <c r="S377" s="180">
        <v>0</v>
      </c>
      <c r="T377" s="181">
        <f>S377*H377</f>
        <v>0</v>
      </c>
      <c r="U377" s="36"/>
      <c r="V377" s="36"/>
      <c r="W377" s="36"/>
      <c r="X377" s="36"/>
      <c r="Y377" s="36"/>
      <c r="Z377" s="36"/>
      <c r="AA377" s="36"/>
      <c r="AB377" s="36"/>
      <c r="AC377" s="36"/>
      <c r="AD377" s="36"/>
      <c r="AE377" s="36"/>
      <c r="AR377" s="182" t="s">
        <v>200</v>
      </c>
      <c r="AT377" s="182" t="s">
        <v>345</v>
      </c>
      <c r="AU377" s="182" t="s">
        <v>157</v>
      </c>
      <c r="AY377" s="19" t="s">
        <v>126</v>
      </c>
      <c r="BE377" s="183">
        <f>IF(N377="základní",J377,0)</f>
        <v>0</v>
      </c>
      <c r="BF377" s="183">
        <f>IF(N377="snížená",J377,0)</f>
        <v>0</v>
      </c>
      <c r="BG377" s="183">
        <f>IF(N377="zákl. přenesená",J377,0)</f>
        <v>0</v>
      </c>
      <c r="BH377" s="183">
        <f>IF(N377="sníž. přenesená",J377,0)</f>
        <v>0</v>
      </c>
      <c r="BI377" s="183">
        <f>IF(N377="nulová",J377,0)</f>
        <v>0</v>
      </c>
      <c r="BJ377" s="19" t="s">
        <v>83</v>
      </c>
      <c r="BK377" s="183">
        <f>ROUND(I377*H377,2)</f>
        <v>0</v>
      </c>
      <c r="BL377" s="19" t="s">
        <v>133</v>
      </c>
      <c r="BM377" s="182" t="s">
        <v>409</v>
      </c>
    </row>
    <row r="378" spans="1:47" s="2" customFormat="1" ht="12">
      <c r="A378" s="36"/>
      <c r="B378" s="37"/>
      <c r="C378" s="38"/>
      <c r="D378" s="184" t="s">
        <v>135</v>
      </c>
      <c r="E378" s="38"/>
      <c r="F378" s="185" t="s">
        <v>407</v>
      </c>
      <c r="G378" s="38"/>
      <c r="H378" s="38"/>
      <c r="I378" s="186"/>
      <c r="J378" s="38"/>
      <c r="K378" s="38"/>
      <c r="L378" s="41"/>
      <c r="M378" s="187"/>
      <c r="N378" s="188"/>
      <c r="O378" s="66"/>
      <c r="P378" s="66"/>
      <c r="Q378" s="66"/>
      <c r="R378" s="66"/>
      <c r="S378" s="66"/>
      <c r="T378" s="67"/>
      <c r="U378" s="36"/>
      <c r="V378" s="36"/>
      <c r="W378" s="36"/>
      <c r="X378" s="36"/>
      <c r="Y378" s="36"/>
      <c r="Z378" s="36"/>
      <c r="AA378" s="36"/>
      <c r="AB378" s="36"/>
      <c r="AC378" s="36"/>
      <c r="AD378" s="36"/>
      <c r="AE378" s="36"/>
      <c r="AT378" s="19" t="s">
        <v>135</v>
      </c>
      <c r="AU378" s="19" t="s">
        <v>157</v>
      </c>
    </row>
    <row r="379" spans="2:51" s="14" customFormat="1" ht="12">
      <c r="B379" s="202"/>
      <c r="C379" s="203"/>
      <c r="D379" s="184" t="s">
        <v>141</v>
      </c>
      <c r="E379" s="203"/>
      <c r="F379" s="205" t="s">
        <v>410</v>
      </c>
      <c r="G379" s="203"/>
      <c r="H379" s="206">
        <v>5.951</v>
      </c>
      <c r="I379" s="207"/>
      <c r="J379" s="203"/>
      <c r="K379" s="203"/>
      <c r="L379" s="208"/>
      <c r="M379" s="209"/>
      <c r="N379" s="210"/>
      <c r="O379" s="210"/>
      <c r="P379" s="210"/>
      <c r="Q379" s="210"/>
      <c r="R379" s="210"/>
      <c r="S379" s="210"/>
      <c r="T379" s="211"/>
      <c r="AT379" s="212" t="s">
        <v>141</v>
      </c>
      <c r="AU379" s="212" t="s">
        <v>157</v>
      </c>
      <c r="AV379" s="14" t="s">
        <v>85</v>
      </c>
      <c r="AW379" s="14" t="s">
        <v>4</v>
      </c>
      <c r="AX379" s="14" t="s">
        <v>83</v>
      </c>
      <c r="AY379" s="212" t="s">
        <v>126</v>
      </c>
    </row>
    <row r="380" spans="2:63" s="12" customFormat="1" ht="22.9" customHeight="1">
      <c r="B380" s="155"/>
      <c r="C380" s="156"/>
      <c r="D380" s="157" t="s">
        <v>74</v>
      </c>
      <c r="E380" s="169" t="s">
        <v>85</v>
      </c>
      <c r="F380" s="169" t="s">
        <v>411</v>
      </c>
      <c r="G380" s="156"/>
      <c r="H380" s="156"/>
      <c r="I380" s="159"/>
      <c r="J380" s="170">
        <f>BK380</f>
        <v>0</v>
      </c>
      <c r="K380" s="156"/>
      <c r="L380" s="161"/>
      <c r="M380" s="162"/>
      <c r="N380" s="163"/>
      <c r="O380" s="163"/>
      <c r="P380" s="164">
        <f>SUM(P381:P386)</f>
        <v>0</v>
      </c>
      <c r="Q380" s="163"/>
      <c r="R380" s="164">
        <f>SUM(R381:R386)</f>
        <v>2.301022204</v>
      </c>
      <c r="S380" s="163"/>
      <c r="T380" s="165">
        <f>SUM(T381:T386)</f>
        <v>0</v>
      </c>
      <c r="AR380" s="166" t="s">
        <v>83</v>
      </c>
      <c r="AT380" s="167" t="s">
        <v>74</v>
      </c>
      <c r="AU380" s="167" t="s">
        <v>83</v>
      </c>
      <c r="AY380" s="166" t="s">
        <v>126</v>
      </c>
      <c r="BK380" s="168">
        <f>SUM(BK381:BK386)</f>
        <v>0</v>
      </c>
    </row>
    <row r="381" spans="1:65" s="2" customFormat="1" ht="16.5" customHeight="1">
      <c r="A381" s="36"/>
      <c r="B381" s="37"/>
      <c r="C381" s="171" t="s">
        <v>412</v>
      </c>
      <c r="D381" s="171" t="s">
        <v>128</v>
      </c>
      <c r="E381" s="172" t="s">
        <v>413</v>
      </c>
      <c r="F381" s="173" t="s">
        <v>414</v>
      </c>
      <c r="G381" s="174" t="s">
        <v>318</v>
      </c>
      <c r="H381" s="175">
        <v>1</v>
      </c>
      <c r="I381" s="176"/>
      <c r="J381" s="177">
        <f>ROUND(I381*H381,2)</f>
        <v>0</v>
      </c>
      <c r="K381" s="173" t="s">
        <v>132</v>
      </c>
      <c r="L381" s="41"/>
      <c r="M381" s="178" t="s">
        <v>19</v>
      </c>
      <c r="N381" s="179" t="s">
        <v>46</v>
      </c>
      <c r="O381" s="66"/>
      <c r="P381" s="180">
        <f>O381*H381</f>
        <v>0</v>
      </c>
      <c r="Q381" s="180">
        <v>2.301022204</v>
      </c>
      <c r="R381" s="180">
        <f>Q381*H381</f>
        <v>2.301022204</v>
      </c>
      <c r="S381" s="180">
        <v>0</v>
      </c>
      <c r="T381" s="181">
        <f>S381*H381</f>
        <v>0</v>
      </c>
      <c r="U381" s="36"/>
      <c r="V381" s="36"/>
      <c r="W381" s="36"/>
      <c r="X381" s="36"/>
      <c r="Y381" s="36"/>
      <c r="Z381" s="36"/>
      <c r="AA381" s="36"/>
      <c r="AB381" s="36"/>
      <c r="AC381" s="36"/>
      <c r="AD381" s="36"/>
      <c r="AE381" s="36"/>
      <c r="AR381" s="182" t="s">
        <v>133</v>
      </c>
      <c r="AT381" s="182" t="s">
        <v>128</v>
      </c>
      <c r="AU381" s="182" t="s">
        <v>85</v>
      </c>
      <c r="AY381" s="19" t="s">
        <v>126</v>
      </c>
      <c r="BE381" s="183">
        <f>IF(N381="základní",J381,0)</f>
        <v>0</v>
      </c>
      <c r="BF381" s="183">
        <f>IF(N381="snížená",J381,0)</f>
        <v>0</v>
      </c>
      <c r="BG381" s="183">
        <f>IF(N381="zákl. přenesená",J381,0)</f>
        <v>0</v>
      </c>
      <c r="BH381" s="183">
        <f>IF(N381="sníž. přenesená",J381,0)</f>
        <v>0</v>
      </c>
      <c r="BI381" s="183">
        <f>IF(N381="nulová",J381,0)</f>
        <v>0</v>
      </c>
      <c r="BJ381" s="19" t="s">
        <v>83</v>
      </c>
      <c r="BK381" s="183">
        <f>ROUND(I381*H381,2)</f>
        <v>0</v>
      </c>
      <c r="BL381" s="19" t="s">
        <v>133</v>
      </c>
      <c r="BM381" s="182" t="s">
        <v>415</v>
      </c>
    </row>
    <row r="382" spans="1:47" s="2" customFormat="1" ht="12">
      <c r="A382" s="36"/>
      <c r="B382" s="37"/>
      <c r="C382" s="38"/>
      <c r="D382" s="184" t="s">
        <v>135</v>
      </c>
      <c r="E382" s="38"/>
      <c r="F382" s="185" t="s">
        <v>416</v>
      </c>
      <c r="G382" s="38"/>
      <c r="H382" s="38"/>
      <c r="I382" s="186"/>
      <c r="J382" s="38"/>
      <c r="K382" s="38"/>
      <c r="L382" s="41"/>
      <c r="M382" s="187"/>
      <c r="N382" s="188"/>
      <c r="O382" s="66"/>
      <c r="P382" s="66"/>
      <c r="Q382" s="66"/>
      <c r="R382" s="66"/>
      <c r="S382" s="66"/>
      <c r="T382" s="67"/>
      <c r="U382" s="36"/>
      <c r="V382" s="36"/>
      <c r="W382" s="36"/>
      <c r="X382" s="36"/>
      <c r="Y382" s="36"/>
      <c r="Z382" s="36"/>
      <c r="AA382" s="36"/>
      <c r="AB382" s="36"/>
      <c r="AC382" s="36"/>
      <c r="AD382" s="36"/>
      <c r="AE382" s="36"/>
      <c r="AT382" s="19" t="s">
        <v>135</v>
      </c>
      <c r="AU382" s="19" t="s">
        <v>85</v>
      </c>
    </row>
    <row r="383" spans="1:47" s="2" customFormat="1" ht="12">
      <c r="A383" s="36"/>
      <c r="B383" s="37"/>
      <c r="C383" s="38"/>
      <c r="D383" s="189" t="s">
        <v>137</v>
      </c>
      <c r="E383" s="38"/>
      <c r="F383" s="190" t="s">
        <v>417</v>
      </c>
      <c r="G383" s="38"/>
      <c r="H383" s="38"/>
      <c r="I383" s="186"/>
      <c r="J383" s="38"/>
      <c r="K383" s="38"/>
      <c r="L383" s="41"/>
      <c r="M383" s="187"/>
      <c r="N383" s="188"/>
      <c r="O383" s="66"/>
      <c r="P383" s="66"/>
      <c r="Q383" s="66"/>
      <c r="R383" s="66"/>
      <c r="S383" s="66"/>
      <c r="T383" s="67"/>
      <c r="U383" s="36"/>
      <c r="V383" s="36"/>
      <c r="W383" s="36"/>
      <c r="X383" s="36"/>
      <c r="Y383" s="36"/>
      <c r="Z383" s="36"/>
      <c r="AA383" s="36"/>
      <c r="AB383" s="36"/>
      <c r="AC383" s="36"/>
      <c r="AD383" s="36"/>
      <c r="AE383" s="36"/>
      <c r="AT383" s="19" t="s">
        <v>137</v>
      </c>
      <c r="AU383" s="19" t="s">
        <v>85</v>
      </c>
    </row>
    <row r="384" spans="1:47" s="2" customFormat="1" ht="58.5">
      <c r="A384" s="36"/>
      <c r="B384" s="37"/>
      <c r="C384" s="38"/>
      <c r="D384" s="184" t="s">
        <v>139</v>
      </c>
      <c r="E384" s="38"/>
      <c r="F384" s="191" t="s">
        <v>418</v>
      </c>
      <c r="G384" s="38"/>
      <c r="H384" s="38"/>
      <c r="I384" s="186"/>
      <c r="J384" s="38"/>
      <c r="K384" s="38"/>
      <c r="L384" s="41"/>
      <c r="M384" s="187"/>
      <c r="N384" s="188"/>
      <c r="O384" s="66"/>
      <c r="P384" s="66"/>
      <c r="Q384" s="66"/>
      <c r="R384" s="66"/>
      <c r="S384" s="66"/>
      <c r="T384" s="67"/>
      <c r="U384" s="36"/>
      <c r="V384" s="36"/>
      <c r="W384" s="36"/>
      <c r="X384" s="36"/>
      <c r="Y384" s="36"/>
      <c r="Z384" s="36"/>
      <c r="AA384" s="36"/>
      <c r="AB384" s="36"/>
      <c r="AC384" s="36"/>
      <c r="AD384" s="36"/>
      <c r="AE384" s="36"/>
      <c r="AT384" s="19" t="s">
        <v>139</v>
      </c>
      <c r="AU384" s="19" t="s">
        <v>85</v>
      </c>
    </row>
    <row r="385" spans="2:51" s="13" customFormat="1" ht="12">
      <c r="B385" s="192"/>
      <c r="C385" s="193"/>
      <c r="D385" s="184" t="s">
        <v>141</v>
      </c>
      <c r="E385" s="194" t="s">
        <v>19</v>
      </c>
      <c r="F385" s="195" t="s">
        <v>419</v>
      </c>
      <c r="G385" s="193"/>
      <c r="H385" s="194" t="s">
        <v>19</v>
      </c>
      <c r="I385" s="196"/>
      <c r="J385" s="193"/>
      <c r="K385" s="193"/>
      <c r="L385" s="197"/>
      <c r="M385" s="198"/>
      <c r="N385" s="199"/>
      <c r="O385" s="199"/>
      <c r="P385" s="199"/>
      <c r="Q385" s="199"/>
      <c r="R385" s="199"/>
      <c r="S385" s="199"/>
      <c r="T385" s="200"/>
      <c r="AT385" s="201" t="s">
        <v>141</v>
      </c>
      <c r="AU385" s="201" t="s">
        <v>85</v>
      </c>
      <c r="AV385" s="13" t="s">
        <v>83</v>
      </c>
      <c r="AW385" s="13" t="s">
        <v>35</v>
      </c>
      <c r="AX385" s="13" t="s">
        <v>75</v>
      </c>
      <c r="AY385" s="201" t="s">
        <v>126</v>
      </c>
    </row>
    <row r="386" spans="2:51" s="14" customFormat="1" ht="12">
      <c r="B386" s="202"/>
      <c r="C386" s="203"/>
      <c r="D386" s="184" t="s">
        <v>141</v>
      </c>
      <c r="E386" s="204" t="s">
        <v>19</v>
      </c>
      <c r="F386" s="205" t="s">
        <v>420</v>
      </c>
      <c r="G386" s="203"/>
      <c r="H386" s="206">
        <v>1</v>
      </c>
      <c r="I386" s="207"/>
      <c r="J386" s="203"/>
      <c r="K386" s="203"/>
      <c r="L386" s="208"/>
      <c r="M386" s="209"/>
      <c r="N386" s="210"/>
      <c r="O386" s="210"/>
      <c r="P386" s="210"/>
      <c r="Q386" s="210"/>
      <c r="R386" s="210"/>
      <c r="S386" s="210"/>
      <c r="T386" s="211"/>
      <c r="AT386" s="212" t="s">
        <v>141</v>
      </c>
      <c r="AU386" s="212" t="s">
        <v>85</v>
      </c>
      <c r="AV386" s="14" t="s">
        <v>85</v>
      </c>
      <c r="AW386" s="14" t="s">
        <v>35</v>
      </c>
      <c r="AX386" s="14" t="s">
        <v>83</v>
      </c>
      <c r="AY386" s="212" t="s">
        <v>126</v>
      </c>
    </row>
    <row r="387" spans="2:63" s="12" customFormat="1" ht="22.9" customHeight="1">
      <c r="B387" s="155"/>
      <c r="C387" s="156"/>
      <c r="D387" s="157" t="s">
        <v>74</v>
      </c>
      <c r="E387" s="169" t="s">
        <v>181</v>
      </c>
      <c r="F387" s="169" t="s">
        <v>421</v>
      </c>
      <c r="G387" s="156"/>
      <c r="H387" s="156"/>
      <c r="I387" s="159"/>
      <c r="J387" s="170">
        <f>BK387</f>
        <v>0</v>
      </c>
      <c r="K387" s="156"/>
      <c r="L387" s="161"/>
      <c r="M387" s="162"/>
      <c r="N387" s="163"/>
      <c r="O387" s="163"/>
      <c r="P387" s="164">
        <f>SUM(P388:P573)</f>
        <v>0</v>
      </c>
      <c r="Q387" s="163"/>
      <c r="R387" s="164">
        <f>SUM(R388:R573)</f>
        <v>2694.87536534</v>
      </c>
      <c r="S387" s="163"/>
      <c r="T387" s="165">
        <f>SUM(T388:T573)</f>
        <v>0</v>
      </c>
      <c r="AR387" s="166" t="s">
        <v>83</v>
      </c>
      <c r="AT387" s="167" t="s">
        <v>74</v>
      </c>
      <c r="AU387" s="167" t="s">
        <v>83</v>
      </c>
      <c r="AY387" s="166" t="s">
        <v>126</v>
      </c>
      <c r="BK387" s="168">
        <f>SUM(BK388:BK573)</f>
        <v>0</v>
      </c>
    </row>
    <row r="388" spans="1:65" s="2" customFormat="1" ht="16.5" customHeight="1">
      <c r="A388" s="36"/>
      <c r="B388" s="37"/>
      <c r="C388" s="171" t="s">
        <v>422</v>
      </c>
      <c r="D388" s="171" t="s">
        <v>128</v>
      </c>
      <c r="E388" s="172" t="s">
        <v>423</v>
      </c>
      <c r="F388" s="173" t="s">
        <v>424</v>
      </c>
      <c r="G388" s="174" t="s">
        <v>131</v>
      </c>
      <c r="H388" s="175">
        <v>114.1</v>
      </c>
      <c r="I388" s="176"/>
      <c r="J388" s="177">
        <f>ROUND(I388*H388,2)</f>
        <v>0</v>
      </c>
      <c r="K388" s="173" t="s">
        <v>132</v>
      </c>
      <c r="L388" s="41"/>
      <c r="M388" s="178" t="s">
        <v>19</v>
      </c>
      <c r="N388" s="179" t="s">
        <v>46</v>
      </c>
      <c r="O388" s="66"/>
      <c r="P388" s="180">
        <f>O388*H388</f>
        <v>0</v>
      </c>
      <c r="Q388" s="180">
        <v>0</v>
      </c>
      <c r="R388" s="180">
        <f>Q388*H388</f>
        <v>0</v>
      </c>
      <c r="S388" s="180">
        <v>0</v>
      </c>
      <c r="T388" s="181">
        <f>S388*H388</f>
        <v>0</v>
      </c>
      <c r="U388" s="36"/>
      <c r="V388" s="36"/>
      <c r="W388" s="36"/>
      <c r="X388" s="36"/>
      <c r="Y388" s="36"/>
      <c r="Z388" s="36"/>
      <c r="AA388" s="36"/>
      <c r="AB388" s="36"/>
      <c r="AC388" s="36"/>
      <c r="AD388" s="36"/>
      <c r="AE388" s="36"/>
      <c r="AR388" s="182" t="s">
        <v>133</v>
      </c>
      <c r="AT388" s="182" t="s">
        <v>128</v>
      </c>
      <c r="AU388" s="182" t="s">
        <v>85</v>
      </c>
      <c r="AY388" s="19" t="s">
        <v>126</v>
      </c>
      <c r="BE388" s="183">
        <f>IF(N388="základní",J388,0)</f>
        <v>0</v>
      </c>
      <c r="BF388" s="183">
        <f>IF(N388="snížená",J388,0)</f>
        <v>0</v>
      </c>
      <c r="BG388" s="183">
        <f>IF(N388="zákl. přenesená",J388,0)</f>
        <v>0</v>
      </c>
      <c r="BH388" s="183">
        <f>IF(N388="sníž. přenesená",J388,0)</f>
        <v>0</v>
      </c>
      <c r="BI388" s="183">
        <f>IF(N388="nulová",J388,0)</f>
        <v>0</v>
      </c>
      <c r="BJ388" s="19" t="s">
        <v>83</v>
      </c>
      <c r="BK388" s="183">
        <f>ROUND(I388*H388,2)</f>
        <v>0</v>
      </c>
      <c r="BL388" s="19" t="s">
        <v>133</v>
      </c>
      <c r="BM388" s="182" t="s">
        <v>425</v>
      </c>
    </row>
    <row r="389" spans="1:47" s="2" customFormat="1" ht="19.5">
      <c r="A389" s="36"/>
      <c r="B389" s="37"/>
      <c r="C389" s="38"/>
      <c r="D389" s="184" t="s">
        <v>135</v>
      </c>
      <c r="E389" s="38"/>
      <c r="F389" s="185" t="s">
        <v>426</v>
      </c>
      <c r="G389" s="38"/>
      <c r="H389" s="38"/>
      <c r="I389" s="186"/>
      <c r="J389" s="38"/>
      <c r="K389" s="38"/>
      <c r="L389" s="41"/>
      <c r="M389" s="187"/>
      <c r="N389" s="188"/>
      <c r="O389" s="66"/>
      <c r="P389" s="66"/>
      <c r="Q389" s="66"/>
      <c r="R389" s="66"/>
      <c r="S389" s="66"/>
      <c r="T389" s="67"/>
      <c r="U389" s="36"/>
      <c r="V389" s="36"/>
      <c r="W389" s="36"/>
      <c r="X389" s="36"/>
      <c r="Y389" s="36"/>
      <c r="Z389" s="36"/>
      <c r="AA389" s="36"/>
      <c r="AB389" s="36"/>
      <c r="AC389" s="36"/>
      <c r="AD389" s="36"/>
      <c r="AE389" s="36"/>
      <c r="AT389" s="19" t="s">
        <v>135</v>
      </c>
      <c r="AU389" s="19" t="s">
        <v>85</v>
      </c>
    </row>
    <row r="390" spans="1:47" s="2" customFormat="1" ht="12">
      <c r="A390" s="36"/>
      <c r="B390" s="37"/>
      <c r="C390" s="38"/>
      <c r="D390" s="189" t="s">
        <v>137</v>
      </c>
      <c r="E390" s="38"/>
      <c r="F390" s="190" t="s">
        <v>427</v>
      </c>
      <c r="G390" s="38"/>
      <c r="H390" s="38"/>
      <c r="I390" s="186"/>
      <c r="J390" s="38"/>
      <c r="K390" s="38"/>
      <c r="L390" s="41"/>
      <c r="M390" s="187"/>
      <c r="N390" s="188"/>
      <c r="O390" s="66"/>
      <c r="P390" s="66"/>
      <c r="Q390" s="66"/>
      <c r="R390" s="66"/>
      <c r="S390" s="66"/>
      <c r="T390" s="67"/>
      <c r="U390" s="36"/>
      <c r="V390" s="36"/>
      <c r="W390" s="36"/>
      <c r="X390" s="36"/>
      <c r="Y390" s="36"/>
      <c r="Z390" s="36"/>
      <c r="AA390" s="36"/>
      <c r="AB390" s="36"/>
      <c r="AC390" s="36"/>
      <c r="AD390" s="36"/>
      <c r="AE390" s="36"/>
      <c r="AT390" s="19" t="s">
        <v>137</v>
      </c>
      <c r="AU390" s="19" t="s">
        <v>85</v>
      </c>
    </row>
    <row r="391" spans="1:47" s="2" customFormat="1" ht="68.25">
      <c r="A391" s="36"/>
      <c r="B391" s="37"/>
      <c r="C391" s="38"/>
      <c r="D391" s="184" t="s">
        <v>139</v>
      </c>
      <c r="E391" s="38"/>
      <c r="F391" s="191" t="s">
        <v>428</v>
      </c>
      <c r="G391" s="38"/>
      <c r="H391" s="38"/>
      <c r="I391" s="186"/>
      <c r="J391" s="38"/>
      <c r="K391" s="38"/>
      <c r="L391" s="41"/>
      <c r="M391" s="187"/>
      <c r="N391" s="188"/>
      <c r="O391" s="66"/>
      <c r="P391" s="66"/>
      <c r="Q391" s="66"/>
      <c r="R391" s="66"/>
      <c r="S391" s="66"/>
      <c r="T391" s="67"/>
      <c r="U391" s="36"/>
      <c r="V391" s="36"/>
      <c r="W391" s="36"/>
      <c r="X391" s="36"/>
      <c r="Y391" s="36"/>
      <c r="Z391" s="36"/>
      <c r="AA391" s="36"/>
      <c r="AB391" s="36"/>
      <c r="AC391" s="36"/>
      <c r="AD391" s="36"/>
      <c r="AE391" s="36"/>
      <c r="AT391" s="19" t="s">
        <v>139</v>
      </c>
      <c r="AU391" s="19" t="s">
        <v>85</v>
      </c>
    </row>
    <row r="392" spans="2:51" s="13" customFormat="1" ht="12">
      <c r="B392" s="192"/>
      <c r="C392" s="193"/>
      <c r="D392" s="184" t="s">
        <v>141</v>
      </c>
      <c r="E392" s="194" t="s">
        <v>19</v>
      </c>
      <c r="F392" s="195" t="s">
        <v>403</v>
      </c>
      <c r="G392" s="193"/>
      <c r="H392" s="194" t="s">
        <v>19</v>
      </c>
      <c r="I392" s="196"/>
      <c r="J392" s="193"/>
      <c r="K392" s="193"/>
      <c r="L392" s="197"/>
      <c r="M392" s="198"/>
      <c r="N392" s="199"/>
      <c r="O392" s="199"/>
      <c r="P392" s="199"/>
      <c r="Q392" s="199"/>
      <c r="R392" s="199"/>
      <c r="S392" s="199"/>
      <c r="T392" s="200"/>
      <c r="AT392" s="201" t="s">
        <v>141</v>
      </c>
      <c r="AU392" s="201" t="s">
        <v>85</v>
      </c>
      <c r="AV392" s="13" t="s">
        <v>83</v>
      </c>
      <c r="AW392" s="13" t="s">
        <v>35</v>
      </c>
      <c r="AX392" s="13" t="s">
        <v>75</v>
      </c>
      <c r="AY392" s="201" t="s">
        <v>126</v>
      </c>
    </row>
    <row r="393" spans="2:51" s="14" customFormat="1" ht="12">
      <c r="B393" s="202"/>
      <c r="C393" s="203"/>
      <c r="D393" s="184" t="s">
        <v>141</v>
      </c>
      <c r="E393" s="204" t="s">
        <v>19</v>
      </c>
      <c r="F393" s="205" t="s">
        <v>429</v>
      </c>
      <c r="G393" s="203"/>
      <c r="H393" s="206">
        <v>10</v>
      </c>
      <c r="I393" s="207"/>
      <c r="J393" s="203"/>
      <c r="K393" s="203"/>
      <c r="L393" s="208"/>
      <c r="M393" s="209"/>
      <c r="N393" s="210"/>
      <c r="O393" s="210"/>
      <c r="P393" s="210"/>
      <c r="Q393" s="210"/>
      <c r="R393" s="210"/>
      <c r="S393" s="210"/>
      <c r="T393" s="211"/>
      <c r="AT393" s="212" t="s">
        <v>141</v>
      </c>
      <c r="AU393" s="212" t="s">
        <v>85</v>
      </c>
      <c r="AV393" s="14" t="s">
        <v>85</v>
      </c>
      <c r="AW393" s="14" t="s">
        <v>35</v>
      </c>
      <c r="AX393" s="14" t="s">
        <v>75</v>
      </c>
      <c r="AY393" s="212" t="s">
        <v>126</v>
      </c>
    </row>
    <row r="394" spans="2:51" s="13" customFormat="1" ht="12">
      <c r="B394" s="192"/>
      <c r="C394" s="193"/>
      <c r="D394" s="184" t="s">
        <v>141</v>
      </c>
      <c r="E394" s="194" t="s">
        <v>19</v>
      </c>
      <c r="F394" s="195" t="s">
        <v>179</v>
      </c>
      <c r="G394" s="193"/>
      <c r="H394" s="194" t="s">
        <v>19</v>
      </c>
      <c r="I394" s="196"/>
      <c r="J394" s="193"/>
      <c r="K394" s="193"/>
      <c r="L394" s="197"/>
      <c r="M394" s="198"/>
      <c r="N394" s="199"/>
      <c r="O394" s="199"/>
      <c r="P394" s="199"/>
      <c r="Q394" s="199"/>
      <c r="R394" s="199"/>
      <c r="S394" s="199"/>
      <c r="T394" s="200"/>
      <c r="AT394" s="201" t="s">
        <v>141</v>
      </c>
      <c r="AU394" s="201" t="s">
        <v>85</v>
      </c>
      <c r="AV394" s="13" t="s">
        <v>83</v>
      </c>
      <c r="AW394" s="13" t="s">
        <v>35</v>
      </c>
      <c r="AX394" s="13" t="s">
        <v>75</v>
      </c>
      <c r="AY394" s="201" t="s">
        <v>126</v>
      </c>
    </row>
    <row r="395" spans="2:51" s="14" customFormat="1" ht="12">
      <c r="B395" s="202"/>
      <c r="C395" s="203"/>
      <c r="D395" s="184" t="s">
        <v>141</v>
      </c>
      <c r="E395" s="204" t="s">
        <v>19</v>
      </c>
      <c r="F395" s="205" t="s">
        <v>430</v>
      </c>
      <c r="G395" s="203"/>
      <c r="H395" s="206">
        <v>93</v>
      </c>
      <c r="I395" s="207"/>
      <c r="J395" s="203"/>
      <c r="K395" s="203"/>
      <c r="L395" s="208"/>
      <c r="M395" s="209"/>
      <c r="N395" s="210"/>
      <c r="O395" s="210"/>
      <c r="P395" s="210"/>
      <c r="Q395" s="210"/>
      <c r="R395" s="210"/>
      <c r="S395" s="210"/>
      <c r="T395" s="211"/>
      <c r="AT395" s="212" t="s">
        <v>141</v>
      </c>
      <c r="AU395" s="212" t="s">
        <v>85</v>
      </c>
      <c r="AV395" s="14" t="s">
        <v>85</v>
      </c>
      <c r="AW395" s="14" t="s">
        <v>35</v>
      </c>
      <c r="AX395" s="14" t="s">
        <v>75</v>
      </c>
      <c r="AY395" s="212" t="s">
        <v>126</v>
      </c>
    </row>
    <row r="396" spans="2:51" s="16" customFormat="1" ht="12">
      <c r="B396" s="224"/>
      <c r="C396" s="225"/>
      <c r="D396" s="184" t="s">
        <v>141</v>
      </c>
      <c r="E396" s="226" t="s">
        <v>19</v>
      </c>
      <c r="F396" s="227" t="s">
        <v>156</v>
      </c>
      <c r="G396" s="225"/>
      <c r="H396" s="228">
        <v>103</v>
      </c>
      <c r="I396" s="229"/>
      <c r="J396" s="225"/>
      <c r="K396" s="225"/>
      <c r="L396" s="230"/>
      <c r="M396" s="231"/>
      <c r="N396" s="232"/>
      <c r="O396" s="232"/>
      <c r="P396" s="232"/>
      <c r="Q396" s="232"/>
      <c r="R396" s="232"/>
      <c r="S396" s="232"/>
      <c r="T396" s="233"/>
      <c r="AT396" s="234" t="s">
        <v>141</v>
      </c>
      <c r="AU396" s="234" t="s">
        <v>85</v>
      </c>
      <c r="AV396" s="16" t="s">
        <v>157</v>
      </c>
      <c r="AW396" s="16" t="s">
        <v>35</v>
      </c>
      <c r="AX396" s="16" t="s">
        <v>75</v>
      </c>
      <c r="AY396" s="234" t="s">
        <v>126</v>
      </c>
    </row>
    <row r="397" spans="2:51" s="13" customFormat="1" ht="12">
      <c r="B397" s="192"/>
      <c r="C397" s="193"/>
      <c r="D397" s="184" t="s">
        <v>141</v>
      </c>
      <c r="E397" s="194" t="s">
        <v>19</v>
      </c>
      <c r="F397" s="195" t="s">
        <v>227</v>
      </c>
      <c r="G397" s="193"/>
      <c r="H397" s="194" t="s">
        <v>19</v>
      </c>
      <c r="I397" s="196"/>
      <c r="J397" s="193"/>
      <c r="K397" s="193"/>
      <c r="L397" s="197"/>
      <c r="M397" s="198"/>
      <c r="N397" s="199"/>
      <c r="O397" s="199"/>
      <c r="P397" s="199"/>
      <c r="Q397" s="199"/>
      <c r="R397" s="199"/>
      <c r="S397" s="199"/>
      <c r="T397" s="200"/>
      <c r="AT397" s="201" t="s">
        <v>141</v>
      </c>
      <c r="AU397" s="201" t="s">
        <v>85</v>
      </c>
      <c r="AV397" s="13" t="s">
        <v>83</v>
      </c>
      <c r="AW397" s="13" t="s">
        <v>35</v>
      </c>
      <c r="AX397" s="13" t="s">
        <v>75</v>
      </c>
      <c r="AY397" s="201" t="s">
        <v>126</v>
      </c>
    </row>
    <row r="398" spans="2:51" s="14" customFormat="1" ht="12">
      <c r="B398" s="202"/>
      <c r="C398" s="203"/>
      <c r="D398" s="184" t="s">
        <v>141</v>
      </c>
      <c r="E398" s="204" t="s">
        <v>19</v>
      </c>
      <c r="F398" s="205" t="s">
        <v>315</v>
      </c>
      <c r="G398" s="203"/>
      <c r="H398" s="206">
        <v>2</v>
      </c>
      <c r="I398" s="207"/>
      <c r="J398" s="203"/>
      <c r="K398" s="203"/>
      <c r="L398" s="208"/>
      <c r="M398" s="209"/>
      <c r="N398" s="210"/>
      <c r="O398" s="210"/>
      <c r="P398" s="210"/>
      <c r="Q398" s="210"/>
      <c r="R398" s="210"/>
      <c r="S398" s="210"/>
      <c r="T398" s="211"/>
      <c r="AT398" s="212" t="s">
        <v>141</v>
      </c>
      <c r="AU398" s="212" t="s">
        <v>85</v>
      </c>
      <c r="AV398" s="14" t="s">
        <v>85</v>
      </c>
      <c r="AW398" s="14" t="s">
        <v>35</v>
      </c>
      <c r="AX398" s="14" t="s">
        <v>75</v>
      </c>
      <c r="AY398" s="212" t="s">
        <v>126</v>
      </c>
    </row>
    <row r="399" spans="2:51" s="13" customFormat="1" ht="12">
      <c r="B399" s="192"/>
      <c r="C399" s="193"/>
      <c r="D399" s="184" t="s">
        <v>141</v>
      </c>
      <c r="E399" s="194" t="s">
        <v>19</v>
      </c>
      <c r="F399" s="195" t="s">
        <v>229</v>
      </c>
      <c r="G399" s="193"/>
      <c r="H399" s="194" t="s">
        <v>19</v>
      </c>
      <c r="I399" s="196"/>
      <c r="J399" s="193"/>
      <c r="K399" s="193"/>
      <c r="L399" s="197"/>
      <c r="M399" s="198"/>
      <c r="N399" s="199"/>
      <c r="O399" s="199"/>
      <c r="P399" s="199"/>
      <c r="Q399" s="199"/>
      <c r="R399" s="199"/>
      <c r="S399" s="199"/>
      <c r="T399" s="200"/>
      <c r="AT399" s="201" t="s">
        <v>141</v>
      </c>
      <c r="AU399" s="201" t="s">
        <v>85</v>
      </c>
      <c r="AV399" s="13" t="s">
        <v>83</v>
      </c>
      <c r="AW399" s="13" t="s">
        <v>35</v>
      </c>
      <c r="AX399" s="13" t="s">
        <v>75</v>
      </c>
      <c r="AY399" s="201" t="s">
        <v>126</v>
      </c>
    </row>
    <row r="400" spans="2:51" s="14" customFormat="1" ht="12">
      <c r="B400" s="202"/>
      <c r="C400" s="203"/>
      <c r="D400" s="184" t="s">
        <v>141</v>
      </c>
      <c r="E400" s="204" t="s">
        <v>19</v>
      </c>
      <c r="F400" s="205" t="s">
        <v>230</v>
      </c>
      <c r="G400" s="203"/>
      <c r="H400" s="206">
        <v>4</v>
      </c>
      <c r="I400" s="207"/>
      <c r="J400" s="203"/>
      <c r="K400" s="203"/>
      <c r="L400" s="208"/>
      <c r="M400" s="209"/>
      <c r="N400" s="210"/>
      <c r="O400" s="210"/>
      <c r="P400" s="210"/>
      <c r="Q400" s="210"/>
      <c r="R400" s="210"/>
      <c r="S400" s="210"/>
      <c r="T400" s="211"/>
      <c r="AT400" s="212" t="s">
        <v>141</v>
      </c>
      <c r="AU400" s="212" t="s">
        <v>85</v>
      </c>
      <c r="AV400" s="14" t="s">
        <v>85</v>
      </c>
      <c r="AW400" s="14" t="s">
        <v>35</v>
      </c>
      <c r="AX400" s="14" t="s">
        <v>75</v>
      </c>
      <c r="AY400" s="212" t="s">
        <v>126</v>
      </c>
    </row>
    <row r="401" spans="2:51" s="16" customFormat="1" ht="12">
      <c r="B401" s="224"/>
      <c r="C401" s="225"/>
      <c r="D401" s="184" t="s">
        <v>141</v>
      </c>
      <c r="E401" s="226" t="s">
        <v>19</v>
      </c>
      <c r="F401" s="227" t="s">
        <v>156</v>
      </c>
      <c r="G401" s="225"/>
      <c r="H401" s="228">
        <v>6</v>
      </c>
      <c r="I401" s="229"/>
      <c r="J401" s="225"/>
      <c r="K401" s="225"/>
      <c r="L401" s="230"/>
      <c r="M401" s="231"/>
      <c r="N401" s="232"/>
      <c r="O401" s="232"/>
      <c r="P401" s="232"/>
      <c r="Q401" s="232"/>
      <c r="R401" s="232"/>
      <c r="S401" s="232"/>
      <c r="T401" s="233"/>
      <c r="AT401" s="234" t="s">
        <v>141</v>
      </c>
      <c r="AU401" s="234" t="s">
        <v>85</v>
      </c>
      <c r="AV401" s="16" t="s">
        <v>157</v>
      </c>
      <c r="AW401" s="16" t="s">
        <v>35</v>
      </c>
      <c r="AX401" s="16" t="s">
        <v>75</v>
      </c>
      <c r="AY401" s="234" t="s">
        <v>126</v>
      </c>
    </row>
    <row r="402" spans="2:51" s="13" customFormat="1" ht="12">
      <c r="B402" s="192"/>
      <c r="C402" s="193"/>
      <c r="D402" s="184" t="s">
        <v>141</v>
      </c>
      <c r="E402" s="194" t="s">
        <v>19</v>
      </c>
      <c r="F402" s="195" t="s">
        <v>332</v>
      </c>
      <c r="G402" s="193"/>
      <c r="H402" s="194" t="s">
        <v>19</v>
      </c>
      <c r="I402" s="196"/>
      <c r="J402" s="193"/>
      <c r="K402" s="193"/>
      <c r="L402" s="197"/>
      <c r="M402" s="198"/>
      <c r="N402" s="199"/>
      <c r="O402" s="199"/>
      <c r="P402" s="199"/>
      <c r="Q402" s="199"/>
      <c r="R402" s="199"/>
      <c r="S402" s="199"/>
      <c r="T402" s="200"/>
      <c r="AT402" s="201" t="s">
        <v>141</v>
      </c>
      <c r="AU402" s="201" t="s">
        <v>85</v>
      </c>
      <c r="AV402" s="13" t="s">
        <v>83</v>
      </c>
      <c r="AW402" s="13" t="s">
        <v>35</v>
      </c>
      <c r="AX402" s="13" t="s">
        <v>75</v>
      </c>
      <c r="AY402" s="201" t="s">
        <v>126</v>
      </c>
    </row>
    <row r="403" spans="2:51" s="14" customFormat="1" ht="12">
      <c r="B403" s="202"/>
      <c r="C403" s="203"/>
      <c r="D403" s="184" t="s">
        <v>141</v>
      </c>
      <c r="E403" s="204" t="s">
        <v>19</v>
      </c>
      <c r="F403" s="205" t="s">
        <v>153</v>
      </c>
      <c r="G403" s="203"/>
      <c r="H403" s="206">
        <v>5.1</v>
      </c>
      <c r="I403" s="207"/>
      <c r="J403" s="203"/>
      <c r="K403" s="203"/>
      <c r="L403" s="208"/>
      <c r="M403" s="209"/>
      <c r="N403" s="210"/>
      <c r="O403" s="210"/>
      <c r="P403" s="210"/>
      <c r="Q403" s="210"/>
      <c r="R403" s="210"/>
      <c r="S403" s="210"/>
      <c r="T403" s="211"/>
      <c r="AT403" s="212" t="s">
        <v>141</v>
      </c>
      <c r="AU403" s="212" t="s">
        <v>85</v>
      </c>
      <c r="AV403" s="14" t="s">
        <v>85</v>
      </c>
      <c r="AW403" s="14" t="s">
        <v>35</v>
      </c>
      <c r="AX403" s="14" t="s">
        <v>75</v>
      </c>
      <c r="AY403" s="212" t="s">
        <v>126</v>
      </c>
    </row>
    <row r="404" spans="2:51" s="15" customFormat="1" ht="12">
      <c r="B404" s="213"/>
      <c r="C404" s="214"/>
      <c r="D404" s="184" t="s">
        <v>141</v>
      </c>
      <c r="E404" s="215" t="s">
        <v>19</v>
      </c>
      <c r="F404" s="216" t="s">
        <v>146</v>
      </c>
      <c r="G404" s="214"/>
      <c r="H404" s="217">
        <v>114.1</v>
      </c>
      <c r="I404" s="218"/>
      <c r="J404" s="214"/>
      <c r="K404" s="214"/>
      <c r="L404" s="219"/>
      <c r="M404" s="220"/>
      <c r="N404" s="221"/>
      <c r="O404" s="221"/>
      <c r="P404" s="221"/>
      <c r="Q404" s="221"/>
      <c r="R404" s="221"/>
      <c r="S404" s="221"/>
      <c r="T404" s="222"/>
      <c r="AT404" s="223" t="s">
        <v>141</v>
      </c>
      <c r="AU404" s="223" t="s">
        <v>85</v>
      </c>
      <c r="AV404" s="15" t="s">
        <v>133</v>
      </c>
      <c r="AW404" s="15" t="s">
        <v>35</v>
      </c>
      <c r="AX404" s="15" t="s">
        <v>83</v>
      </c>
      <c r="AY404" s="223" t="s">
        <v>126</v>
      </c>
    </row>
    <row r="405" spans="1:65" s="2" customFormat="1" ht="16.5" customHeight="1">
      <c r="A405" s="36"/>
      <c r="B405" s="37"/>
      <c r="C405" s="171" t="s">
        <v>431</v>
      </c>
      <c r="D405" s="171" t="s">
        <v>128</v>
      </c>
      <c r="E405" s="172" t="s">
        <v>432</v>
      </c>
      <c r="F405" s="173" t="s">
        <v>433</v>
      </c>
      <c r="G405" s="174" t="s">
        <v>131</v>
      </c>
      <c r="H405" s="175">
        <v>351.075</v>
      </c>
      <c r="I405" s="176"/>
      <c r="J405" s="177">
        <f>ROUND(I405*H405,2)</f>
        <v>0</v>
      </c>
      <c r="K405" s="173" t="s">
        <v>132</v>
      </c>
      <c r="L405" s="41"/>
      <c r="M405" s="178" t="s">
        <v>19</v>
      </c>
      <c r="N405" s="179" t="s">
        <v>46</v>
      </c>
      <c r="O405" s="66"/>
      <c r="P405" s="180">
        <f>O405*H405</f>
        <v>0</v>
      </c>
      <c r="Q405" s="180">
        <v>0.345</v>
      </c>
      <c r="R405" s="180">
        <f>Q405*H405</f>
        <v>121.12087499999998</v>
      </c>
      <c r="S405" s="180">
        <v>0</v>
      </c>
      <c r="T405" s="181">
        <f>S405*H405</f>
        <v>0</v>
      </c>
      <c r="U405" s="36"/>
      <c r="V405" s="36"/>
      <c r="W405" s="36"/>
      <c r="X405" s="36"/>
      <c r="Y405" s="36"/>
      <c r="Z405" s="36"/>
      <c r="AA405" s="36"/>
      <c r="AB405" s="36"/>
      <c r="AC405" s="36"/>
      <c r="AD405" s="36"/>
      <c r="AE405" s="36"/>
      <c r="AR405" s="182" t="s">
        <v>133</v>
      </c>
      <c r="AT405" s="182" t="s">
        <v>128</v>
      </c>
      <c r="AU405" s="182" t="s">
        <v>85</v>
      </c>
      <c r="AY405" s="19" t="s">
        <v>126</v>
      </c>
      <c r="BE405" s="183">
        <f>IF(N405="základní",J405,0)</f>
        <v>0</v>
      </c>
      <c r="BF405" s="183">
        <f>IF(N405="snížená",J405,0)</f>
        <v>0</v>
      </c>
      <c r="BG405" s="183">
        <f>IF(N405="zákl. přenesená",J405,0)</f>
        <v>0</v>
      </c>
      <c r="BH405" s="183">
        <f>IF(N405="sníž. přenesená",J405,0)</f>
        <v>0</v>
      </c>
      <c r="BI405" s="183">
        <f>IF(N405="nulová",J405,0)</f>
        <v>0</v>
      </c>
      <c r="BJ405" s="19" t="s">
        <v>83</v>
      </c>
      <c r="BK405" s="183">
        <f>ROUND(I405*H405,2)</f>
        <v>0</v>
      </c>
      <c r="BL405" s="19" t="s">
        <v>133</v>
      </c>
      <c r="BM405" s="182" t="s">
        <v>434</v>
      </c>
    </row>
    <row r="406" spans="1:47" s="2" customFormat="1" ht="12">
      <c r="A406" s="36"/>
      <c r="B406" s="37"/>
      <c r="C406" s="38"/>
      <c r="D406" s="184" t="s">
        <v>135</v>
      </c>
      <c r="E406" s="38"/>
      <c r="F406" s="185" t="s">
        <v>435</v>
      </c>
      <c r="G406" s="38"/>
      <c r="H406" s="38"/>
      <c r="I406" s="186"/>
      <c r="J406" s="38"/>
      <c r="K406" s="38"/>
      <c r="L406" s="41"/>
      <c r="M406" s="187"/>
      <c r="N406" s="188"/>
      <c r="O406" s="66"/>
      <c r="P406" s="66"/>
      <c r="Q406" s="66"/>
      <c r="R406" s="66"/>
      <c r="S406" s="66"/>
      <c r="T406" s="67"/>
      <c r="U406" s="36"/>
      <c r="V406" s="36"/>
      <c r="W406" s="36"/>
      <c r="X406" s="36"/>
      <c r="Y406" s="36"/>
      <c r="Z406" s="36"/>
      <c r="AA406" s="36"/>
      <c r="AB406" s="36"/>
      <c r="AC406" s="36"/>
      <c r="AD406" s="36"/>
      <c r="AE406" s="36"/>
      <c r="AT406" s="19" t="s">
        <v>135</v>
      </c>
      <c r="AU406" s="19" t="s">
        <v>85</v>
      </c>
    </row>
    <row r="407" spans="1:47" s="2" customFormat="1" ht="12">
      <c r="A407" s="36"/>
      <c r="B407" s="37"/>
      <c r="C407" s="38"/>
      <c r="D407" s="189" t="s">
        <v>137</v>
      </c>
      <c r="E407" s="38"/>
      <c r="F407" s="190" t="s">
        <v>436</v>
      </c>
      <c r="G407" s="38"/>
      <c r="H407" s="38"/>
      <c r="I407" s="186"/>
      <c r="J407" s="38"/>
      <c r="K407" s="38"/>
      <c r="L407" s="41"/>
      <c r="M407" s="187"/>
      <c r="N407" s="188"/>
      <c r="O407" s="66"/>
      <c r="P407" s="66"/>
      <c r="Q407" s="66"/>
      <c r="R407" s="66"/>
      <c r="S407" s="66"/>
      <c r="T407" s="67"/>
      <c r="U407" s="36"/>
      <c r="V407" s="36"/>
      <c r="W407" s="36"/>
      <c r="X407" s="36"/>
      <c r="Y407" s="36"/>
      <c r="Z407" s="36"/>
      <c r="AA407" s="36"/>
      <c r="AB407" s="36"/>
      <c r="AC407" s="36"/>
      <c r="AD407" s="36"/>
      <c r="AE407" s="36"/>
      <c r="AT407" s="19" t="s">
        <v>137</v>
      </c>
      <c r="AU407" s="19" t="s">
        <v>85</v>
      </c>
    </row>
    <row r="408" spans="2:51" s="13" customFormat="1" ht="12">
      <c r="B408" s="192"/>
      <c r="C408" s="193"/>
      <c r="D408" s="184" t="s">
        <v>141</v>
      </c>
      <c r="E408" s="194" t="s">
        <v>19</v>
      </c>
      <c r="F408" s="195" t="s">
        <v>158</v>
      </c>
      <c r="G408" s="193"/>
      <c r="H408" s="194" t="s">
        <v>19</v>
      </c>
      <c r="I408" s="196"/>
      <c r="J408" s="193"/>
      <c r="K408" s="193"/>
      <c r="L408" s="197"/>
      <c r="M408" s="198"/>
      <c r="N408" s="199"/>
      <c r="O408" s="199"/>
      <c r="P408" s="199"/>
      <c r="Q408" s="199"/>
      <c r="R408" s="199"/>
      <c r="S408" s="199"/>
      <c r="T408" s="200"/>
      <c r="AT408" s="201" t="s">
        <v>141</v>
      </c>
      <c r="AU408" s="201" t="s">
        <v>85</v>
      </c>
      <c r="AV408" s="13" t="s">
        <v>83</v>
      </c>
      <c r="AW408" s="13" t="s">
        <v>35</v>
      </c>
      <c r="AX408" s="13" t="s">
        <v>75</v>
      </c>
      <c r="AY408" s="201" t="s">
        <v>126</v>
      </c>
    </row>
    <row r="409" spans="2:51" s="14" customFormat="1" ht="12">
      <c r="B409" s="202"/>
      <c r="C409" s="203"/>
      <c r="D409" s="184" t="s">
        <v>141</v>
      </c>
      <c r="E409" s="204" t="s">
        <v>19</v>
      </c>
      <c r="F409" s="205" t="s">
        <v>437</v>
      </c>
      <c r="G409" s="203"/>
      <c r="H409" s="206">
        <v>82.875</v>
      </c>
      <c r="I409" s="207"/>
      <c r="J409" s="203"/>
      <c r="K409" s="203"/>
      <c r="L409" s="208"/>
      <c r="M409" s="209"/>
      <c r="N409" s="210"/>
      <c r="O409" s="210"/>
      <c r="P409" s="210"/>
      <c r="Q409" s="210"/>
      <c r="R409" s="210"/>
      <c r="S409" s="210"/>
      <c r="T409" s="211"/>
      <c r="AT409" s="212" t="s">
        <v>141</v>
      </c>
      <c r="AU409" s="212" t="s">
        <v>85</v>
      </c>
      <c r="AV409" s="14" t="s">
        <v>85</v>
      </c>
      <c r="AW409" s="14" t="s">
        <v>35</v>
      </c>
      <c r="AX409" s="14" t="s">
        <v>75</v>
      </c>
      <c r="AY409" s="212" t="s">
        <v>126</v>
      </c>
    </row>
    <row r="410" spans="2:51" s="13" customFormat="1" ht="12">
      <c r="B410" s="192"/>
      <c r="C410" s="193"/>
      <c r="D410" s="184" t="s">
        <v>141</v>
      </c>
      <c r="E410" s="194" t="s">
        <v>19</v>
      </c>
      <c r="F410" s="195" t="s">
        <v>179</v>
      </c>
      <c r="G410" s="193"/>
      <c r="H410" s="194" t="s">
        <v>19</v>
      </c>
      <c r="I410" s="196"/>
      <c r="J410" s="193"/>
      <c r="K410" s="193"/>
      <c r="L410" s="197"/>
      <c r="M410" s="198"/>
      <c r="N410" s="199"/>
      <c r="O410" s="199"/>
      <c r="P410" s="199"/>
      <c r="Q410" s="199"/>
      <c r="R410" s="199"/>
      <c r="S410" s="199"/>
      <c r="T410" s="200"/>
      <c r="AT410" s="201" t="s">
        <v>141</v>
      </c>
      <c r="AU410" s="201" t="s">
        <v>85</v>
      </c>
      <c r="AV410" s="13" t="s">
        <v>83</v>
      </c>
      <c r="AW410" s="13" t="s">
        <v>35</v>
      </c>
      <c r="AX410" s="13" t="s">
        <v>75</v>
      </c>
      <c r="AY410" s="201" t="s">
        <v>126</v>
      </c>
    </row>
    <row r="411" spans="2:51" s="14" customFormat="1" ht="12">
      <c r="B411" s="202"/>
      <c r="C411" s="203"/>
      <c r="D411" s="184" t="s">
        <v>141</v>
      </c>
      <c r="E411" s="204" t="s">
        <v>19</v>
      </c>
      <c r="F411" s="205" t="s">
        <v>438</v>
      </c>
      <c r="G411" s="203"/>
      <c r="H411" s="206">
        <v>18.2</v>
      </c>
      <c r="I411" s="207"/>
      <c r="J411" s="203"/>
      <c r="K411" s="203"/>
      <c r="L411" s="208"/>
      <c r="M411" s="209"/>
      <c r="N411" s="210"/>
      <c r="O411" s="210"/>
      <c r="P411" s="210"/>
      <c r="Q411" s="210"/>
      <c r="R411" s="210"/>
      <c r="S411" s="210"/>
      <c r="T411" s="211"/>
      <c r="AT411" s="212" t="s">
        <v>141</v>
      </c>
      <c r="AU411" s="212" t="s">
        <v>85</v>
      </c>
      <c r="AV411" s="14" t="s">
        <v>85</v>
      </c>
      <c r="AW411" s="14" t="s">
        <v>35</v>
      </c>
      <c r="AX411" s="14" t="s">
        <v>75</v>
      </c>
      <c r="AY411" s="212" t="s">
        <v>126</v>
      </c>
    </row>
    <row r="412" spans="2:51" s="16" customFormat="1" ht="12">
      <c r="B412" s="224"/>
      <c r="C412" s="225"/>
      <c r="D412" s="184" t="s">
        <v>141</v>
      </c>
      <c r="E412" s="226" t="s">
        <v>19</v>
      </c>
      <c r="F412" s="227" t="s">
        <v>156</v>
      </c>
      <c r="G412" s="225"/>
      <c r="H412" s="228">
        <v>101.075</v>
      </c>
      <c r="I412" s="229"/>
      <c r="J412" s="225"/>
      <c r="K412" s="225"/>
      <c r="L412" s="230"/>
      <c r="M412" s="231"/>
      <c r="N412" s="232"/>
      <c r="O412" s="232"/>
      <c r="P412" s="232"/>
      <c r="Q412" s="232"/>
      <c r="R412" s="232"/>
      <c r="S412" s="232"/>
      <c r="T412" s="233"/>
      <c r="AT412" s="234" t="s">
        <v>141</v>
      </c>
      <c r="AU412" s="234" t="s">
        <v>85</v>
      </c>
      <c r="AV412" s="16" t="s">
        <v>157</v>
      </c>
      <c r="AW412" s="16" t="s">
        <v>35</v>
      </c>
      <c r="AX412" s="16" t="s">
        <v>75</v>
      </c>
      <c r="AY412" s="234" t="s">
        <v>126</v>
      </c>
    </row>
    <row r="413" spans="2:51" s="13" customFormat="1" ht="12">
      <c r="B413" s="192"/>
      <c r="C413" s="193"/>
      <c r="D413" s="184" t="s">
        <v>141</v>
      </c>
      <c r="E413" s="194" t="s">
        <v>19</v>
      </c>
      <c r="F413" s="195" t="s">
        <v>161</v>
      </c>
      <c r="G413" s="193"/>
      <c r="H413" s="194" t="s">
        <v>19</v>
      </c>
      <c r="I413" s="196"/>
      <c r="J413" s="193"/>
      <c r="K413" s="193"/>
      <c r="L413" s="197"/>
      <c r="M413" s="198"/>
      <c r="N413" s="199"/>
      <c r="O413" s="199"/>
      <c r="P413" s="199"/>
      <c r="Q413" s="199"/>
      <c r="R413" s="199"/>
      <c r="S413" s="199"/>
      <c r="T413" s="200"/>
      <c r="AT413" s="201" t="s">
        <v>141</v>
      </c>
      <c r="AU413" s="201" t="s">
        <v>85</v>
      </c>
      <c r="AV413" s="13" t="s">
        <v>83</v>
      </c>
      <c r="AW413" s="13" t="s">
        <v>35</v>
      </c>
      <c r="AX413" s="13" t="s">
        <v>75</v>
      </c>
      <c r="AY413" s="201" t="s">
        <v>126</v>
      </c>
    </row>
    <row r="414" spans="2:51" s="14" customFormat="1" ht="12">
      <c r="B414" s="202"/>
      <c r="C414" s="203"/>
      <c r="D414" s="184" t="s">
        <v>141</v>
      </c>
      <c r="E414" s="204" t="s">
        <v>19</v>
      </c>
      <c r="F414" s="205" t="s">
        <v>439</v>
      </c>
      <c r="G414" s="203"/>
      <c r="H414" s="206">
        <v>16.5</v>
      </c>
      <c r="I414" s="207"/>
      <c r="J414" s="203"/>
      <c r="K414" s="203"/>
      <c r="L414" s="208"/>
      <c r="M414" s="209"/>
      <c r="N414" s="210"/>
      <c r="O414" s="210"/>
      <c r="P414" s="210"/>
      <c r="Q414" s="210"/>
      <c r="R414" s="210"/>
      <c r="S414" s="210"/>
      <c r="T414" s="211"/>
      <c r="AT414" s="212" t="s">
        <v>141</v>
      </c>
      <c r="AU414" s="212" t="s">
        <v>85</v>
      </c>
      <c r="AV414" s="14" t="s">
        <v>85</v>
      </c>
      <c r="AW414" s="14" t="s">
        <v>35</v>
      </c>
      <c r="AX414" s="14" t="s">
        <v>75</v>
      </c>
      <c r="AY414" s="212" t="s">
        <v>126</v>
      </c>
    </row>
    <row r="415" spans="2:51" s="13" customFormat="1" ht="12">
      <c r="B415" s="192"/>
      <c r="C415" s="193"/>
      <c r="D415" s="184" t="s">
        <v>141</v>
      </c>
      <c r="E415" s="194" t="s">
        <v>19</v>
      </c>
      <c r="F415" s="195" t="s">
        <v>163</v>
      </c>
      <c r="G415" s="193"/>
      <c r="H415" s="194" t="s">
        <v>19</v>
      </c>
      <c r="I415" s="196"/>
      <c r="J415" s="193"/>
      <c r="K415" s="193"/>
      <c r="L415" s="197"/>
      <c r="M415" s="198"/>
      <c r="N415" s="199"/>
      <c r="O415" s="199"/>
      <c r="P415" s="199"/>
      <c r="Q415" s="199"/>
      <c r="R415" s="199"/>
      <c r="S415" s="199"/>
      <c r="T415" s="200"/>
      <c r="AT415" s="201" t="s">
        <v>141</v>
      </c>
      <c r="AU415" s="201" t="s">
        <v>85</v>
      </c>
      <c r="AV415" s="13" t="s">
        <v>83</v>
      </c>
      <c r="AW415" s="13" t="s">
        <v>35</v>
      </c>
      <c r="AX415" s="13" t="s">
        <v>75</v>
      </c>
      <c r="AY415" s="201" t="s">
        <v>126</v>
      </c>
    </row>
    <row r="416" spans="2:51" s="14" customFormat="1" ht="12">
      <c r="B416" s="202"/>
      <c r="C416" s="203"/>
      <c r="D416" s="184" t="s">
        <v>141</v>
      </c>
      <c r="E416" s="204" t="s">
        <v>19</v>
      </c>
      <c r="F416" s="205" t="s">
        <v>246</v>
      </c>
      <c r="G416" s="203"/>
      <c r="H416" s="206">
        <v>6</v>
      </c>
      <c r="I416" s="207"/>
      <c r="J416" s="203"/>
      <c r="K416" s="203"/>
      <c r="L416" s="208"/>
      <c r="M416" s="209"/>
      <c r="N416" s="210"/>
      <c r="O416" s="210"/>
      <c r="P416" s="210"/>
      <c r="Q416" s="210"/>
      <c r="R416" s="210"/>
      <c r="S416" s="210"/>
      <c r="T416" s="211"/>
      <c r="AT416" s="212" t="s">
        <v>141</v>
      </c>
      <c r="AU416" s="212" t="s">
        <v>85</v>
      </c>
      <c r="AV416" s="14" t="s">
        <v>85</v>
      </c>
      <c r="AW416" s="14" t="s">
        <v>35</v>
      </c>
      <c r="AX416" s="14" t="s">
        <v>75</v>
      </c>
      <c r="AY416" s="212" t="s">
        <v>126</v>
      </c>
    </row>
    <row r="417" spans="2:51" s="16" customFormat="1" ht="12">
      <c r="B417" s="224"/>
      <c r="C417" s="225"/>
      <c r="D417" s="184" t="s">
        <v>141</v>
      </c>
      <c r="E417" s="226" t="s">
        <v>19</v>
      </c>
      <c r="F417" s="227" t="s">
        <v>156</v>
      </c>
      <c r="G417" s="225"/>
      <c r="H417" s="228">
        <v>22.5</v>
      </c>
      <c r="I417" s="229"/>
      <c r="J417" s="225"/>
      <c r="K417" s="225"/>
      <c r="L417" s="230"/>
      <c r="M417" s="231"/>
      <c r="N417" s="232"/>
      <c r="O417" s="232"/>
      <c r="P417" s="232"/>
      <c r="Q417" s="232"/>
      <c r="R417" s="232"/>
      <c r="S417" s="232"/>
      <c r="T417" s="233"/>
      <c r="AT417" s="234" t="s">
        <v>141</v>
      </c>
      <c r="AU417" s="234" t="s">
        <v>85</v>
      </c>
      <c r="AV417" s="16" t="s">
        <v>157</v>
      </c>
      <c r="AW417" s="16" t="s">
        <v>35</v>
      </c>
      <c r="AX417" s="16" t="s">
        <v>75</v>
      </c>
      <c r="AY417" s="234" t="s">
        <v>126</v>
      </c>
    </row>
    <row r="418" spans="2:51" s="13" customFormat="1" ht="12">
      <c r="B418" s="192"/>
      <c r="C418" s="193"/>
      <c r="D418" s="184" t="s">
        <v>141</v>
      </c>
      <c r="E418" s="194" t="s">
        <v>19</v>
      </c>
      <c r="F418" s="195" t="s">
        <v>330</v>
      </c>
      <c r="G418" s="193"/>
      <c r="H418" s="194" t="s">
        <v>19</v>
      </c>
      <c r="I418" s="196"/>
      <c r="J418" s="193"/>
      <c r="K418" s="193"/>
      <c r="L418" s="197"/>
      <c r="M418" s="198"/>
      <c r="N418" s="199"/>
      <c r="O418" s="199"/>
      <c r="P418" s="199"/>
      <c r="Q418" s="199"/>
      <c r="R418" s="199"/>
      <c r="S418" s="199"/>
      <c r="T418" s="200"/>
      <c r="AT418" s="201" t="s">
        <v>141</v>
      </c>
      <c r="AU418" s="201" t="s">
        <v>85</v>
      </c>
      <c r="AV418" s="13" t="s">
        <v>83</v>
      </c>
      <c r="AW418" s="13" t="s">
        <v>35</v>
      </c>
      <c r="AX418" s="13" t="s">
        <v>75</v>
      </c>
      <c r="AY418" s="201" t="s">
        <v>126</v>
      </c>
    </row>
    <row r="419" spans="2:51" s="14" customFormat="1" ht="12">
      <c r="B419" s="202"/>
      <c r="C419" s="203"/>
      <c r="D419" s="184" t="s">
        <v>141</v>
      </c>
      <c r="E419" s="204" t="s">
        <v>19</v>
      </c>
      <c r="F419" s="205" t="s">
        <v>440</v>
      </c>
      <c r="G419" s="203"/>
      <c r="H419" s="206">
        <v>20.5</v>
      </c>
      <c r="I419" s="207"/>
      <c r="J419" s="203"/>
      <c r="K419" s="203"/>
      <c r="L419" s="208"/>
      <c r="M419" s="209"/>
      <c r="N419" s="210"/>
      <c r="O419" s="210"/>
      <c r="P419" s="210"/>
      <c r="Q419" s="210"/>
      <c r="R419" s="210"/>
      <c r="S419" s="210"/>
      <c r="T419" s="211"/>
      <c r="AT419" s="212" t="s">
        <v>141</v>
      </c>
      <c r="AU419" s="212" t="s">
        <v>85</v>
      </c>
      <c r="AV419" s="14" t="s">
        <v>85</v>
      </c>
      <c r="AW419" s="14" t="s">
        <v>35</v>
      </c>
      <c r="AX419" s="14" t="s">
        <v>75</v>
      </c>
      <c r="AY419" s="212" t="s">
        <v>126</v>
      </c>
    </row>
    <row r="420" spans="2:51" s="16" customFormat="1" ht="12">
      <c r="B420" s="224"/>
      <c r="C420" s="225"/>
      <c r="D420" s="184" t="s">
        <v>141</v>
      </c>
      <c r="E420" s="226" t="s">
        <v>19</v>
      </c>
      <c r="F420" s="227" t="s">
        <v>156</v>
      </c>
      <c r="G420" s="225"/>
      <c r="H420" s="228">
        <v>20.5</v>
      </c>
      <c r="I420" s="229"/>
      <c r="J420" s="225"/>
      <c r="K420" s="225"/>
      <c r="L420" s="230"/>
      <c r="M420" s="231"/>
      <c r="N420" s="232"/>
      <c r="O420" s="232"/>
      <c r="P420" s="232"/>
      <c r="Q420" s="232"/>
      <c r="R420" s="232"/>
      <c r="S420" s="232"/>
      <c r="T420" s="233"/>
      <c r="AT420" s="234" t="s">
        <v>141</v>
      </c>
      <c r="AU420" s="234" t="s">
        <v>85</v>
      </c>
      <c r="AV420" s="16" t="s">
        <v>157</v>
      </c>
      <c r="AW420" s="16" t="s">
        <v>35</v>
      </c>
      <c r="AX420" s="16" t="s">
        <v>75</v>
      </c>
      <c r="AY420" s="234" t="s">
        <v>126</v>
      </c>
    </row>
    <row r="421" spans="2:51" s="13" customFormat="1" ht="12">
      <c r="B421" s="192"/>
      <c r="C421" s="193"/>
      <c r="D421" s="184" t="s">
        <v>141</v>
      </c>
      <c r="E421" s="194" t="s">
        <v>19</v>
      </c>
      <c r="F421" s="195" t="s">
        <v>441</v>
      </c>
      <c r="G421" s="193"/>
      <c r="H421" s="194" t="s">
        <v>19</v>
      </c>
      <c r="I421" s="196"/>
      <c r="J421" s="193"/>
      <c r="K421" s="193"/>
      <c r="L421" s="197"/>
      <c r="M421" s="198"/>
      <c r="N421" s="199"/>
      <c r="O421" s="199"/>
      <c r="P421" s="199"/>
      <c r="Q421" s="199"/>
      <c r="R421" s="199"/>
      <c r="S421" s="199"/>
      <c r="T421" s="200"/>
      <c r="AT421" s="201" t="s">
        <v>141</v>
      </c>
      <c r="AU421" s="201" t="s">
        <v>85</v>
      </c>
      <c r="AV421" s="13" t="s">
        <v>83</v>
      </c>
      <c r="AW421" s="13" t="s">
        <v>35</v>
      </c>
      <c r="AX421" s="13" t="s">
        <v>75</v>
      </c>
      <c r="AY421" s="201" t="s">
        <v>126</v>
      </c>
    </row>
    <row r="422" spans="2:51" s="14" customFormat="1" ht="12">
      <c r="B422" s="202"/>
      <c r="C422" s="203"/>
      <c r="D422" s="184" t="s">
        <v>141</v>
      </c>
      <c r="E422" s="204" t="s">
        <v>19</v>
      </c>
      <c r="F422" s="205" t="s">
        <v>392</v>
      </c>
      <c r="G422" s="203"/>
      <c r="H422" s="206">
        <v>207</v>
      </c>
      <c r="I422" s="207"/>
      <c r="J422" s="203"/>
      <c r="K422" s="203"/>
      <c r="L422" s="208"/>
      <c r="M422" s="209"/>
      <c r="N422" s="210"/>
      <c r="O422" s="210"/>
      <c r="P422" s="210"/>
      <c r="Q422" s="210"/>
      <c r="R422" s="210"/>
      <c r="S422" s="210"/>
      <c r="T422" s="211"/>
      <c r="AT422" s="212" t="s">
        <v>141</v>
      </c>
      <c r="AU422" s="212" t="s">
        <v>85</v>
      </c>
      <c r="AV422" s="14" t="s">
        <v>85</v>
      </c>
      <c r="AW422" s="14" t="s">
        <v>35</v>
      </c>
      <c r="AX422" s="14" t="s">
        <v>75</v>
      </c>
      <c r="AY422" s="212" t="s">
        <v>126</v>
      </c>
    </row>
    <row r="423" spans="2:51" s="15" customFormat="1" ht="12">
      <c r="B423" s="213"/>
      <c r="C423" s="214"/>
      <c r="D423" s="184" t="s">
        <v>141</v>
      </c>
      <c r="E423" s="215" t="s">
        <v>19</v>
      </c>
      <c r="F423" s="216" t="s">
        <v>146</v>
      </c>
      <c r="G423" s="214"/>
      <c r="H423" s="217">
        <v>351.075</v>
      </c>
      <c r="I423" s="218"/>
      <c r="J423" s="214"/>
      <c r="K423" s="214"/>
      <c r="L423" s="219"/>
      <c r="M423" s="220"/>
      <c r="N423" s="221"/>
      <c r="O423" s="221"/>
      <c r="P423" s="221"/>
      <c r="Q423" s="221"/>
      <c r="R423" s="221"/>
      <c r="S423" s="221"/>
      <c r="T423" s="222"/>
      <c r="AT423" s="223" t="s">
        <v>141</v>
      </c>
      <c r="AU423" s="223" t="s">
        <v>85</v>
      </c>
      <c r="AV423" s="15" t="s">
        <v>133</v>
      </c>
      <c r="AW423" s="15" t="s">
        <v>35</v>
      </c>
      <c r="AX423" s="15" t="s">
        <v>83</v>
      </c>
      <c r="AY423" s="223" t="s">
        <v>126</v>
      </c>
    </row>
    <row r="424" spans="1:65" s="2" customFormat="1" ht="16.5" customHeight="1">
      <c r="A424" s="36"/>
      <c r="B424" s="37"/>
      <c r="C424" s="171" t="s">
        <v>442</v>
      </c>
      <c r="D424" s="171" t="s">
        <v>128</v>
      </c>
      <c r="E424" s="172" t="s">
        <v>443</v>
      </c>
      <c r="F424" s="173" t="s">
        <v>444</v>
      </c>
      <c r="G424" s="174" t="s">
        <v>131</v>
      </c>
      <c r="H424" s="175">
        <v>114.1</v>
      </c>
      <c r="I424" s="176"/>
      <c r="J424" s="177">
        <f>ROUND(I424*H424,2)</f>
        <v>0</v>
      </c>
      <c r="K424" s="173" t="s">
        <v>132</v>
      </c>
      <c r="L424" s="41"/>
      <c r="M424" s="178" t="s">
        <v>19</v>
      </c>
      <c r="N424" s="179" t="s">
        <v>46</v>
      </c>
      <c r="O424" s="66"/>
      <c r="P424" s="180">
        <f>O424*H424</f>
        <v>0</v>
      </c>
      <c r="Q424" s="180">
        <v>0.12</v>
      </c>
      <c r="R424" s="180">
        <f>Q424*H424</f>
        <v>13.691999999999998</v>
      </c>
      <c r="S424" s="180">
        <v>0</v>
      </c>
      <c r="T424" s="181">
        <f>S424*H424</f>
        <v>0</v>
      </c>
      <c r="U424" s="36"/>
      <c r="V424" s="36"/>
      <c r="W424" s="36"/>
      <c r="X424" s="36"/>
      <c r="Y424" s="36"/>
      <c r="Z424" s="36"/>
      <c r="AA424" s="36"/>
      <c r="AB424" s="36"/>
      <c r="AC424" s="36"/>
      <c r="AD424" s="36"/>
      <c r="AE424" s="36"/>
      <c r="AR424" s="182" t="s">
        <v>133</v>
      </c>
      <c r="AT424" s="182" t="s">
        <v>128</v>
      </c>
      <c r="AU424" s="182" t="s">
        <v>85</v>
      </c>
      <c r="AY424" s="19" t="s">
        <v>126</v>
      </c>
      <c r="BE424" s="183">
        <f>IF(N424="základní",J424,0)</f>
        <v>0</v>
      </c>
      <c r="BF424" s="183">
        <f>IF(N424="snížená",J424,0)</f>
        <v>0</v>
      </c>
      <c r="BG424" s="183">
        <f>IF(N424="zákl. přenesená",J424,0)</f>
        <v>0</v>
      </c>
      <c r="BH424" s="183">
        <f>IF(N424="sníž. přenesená",J424,0)</f>
        <v>0</v>
      </c>
      <c r="BI424" s="183">
        <f>IF(N424="nulová",J424,0)</f>
        <v>0</v>
      </c>
      <c r="BJ424" s="19" t="s">
        <v>83</v>
      </c>
      <c r="BK424" s="183">
        <f>ROUND(I424*H424,2)</f>
        <v>0</v>
      </c>
      <c r="BL424" s="19" t="s">
        <v>133</v>
      </c>
      <c r="BM424" s="182" t="s">
        <v>445</v>
      </c>
    </row>
    <row r="425" spans="1:47" s="2" customFormat="1" ht="12">
      <c r="A425" s="36"/>
      <c r="B425" s="37"/>
      <c r="C425" s="38"/>
      <c r="D425" s="184" t="s">
        <v>135</v>
      </c>
      <c r="E425" s="38"/>
      <c r="F425" s="185" t="s">
        <v>446</v>
      </c>
      <c r="G425" s="38"/>
      <c r="H425" s="38"/>
      <c r="I425" s="186"/>
      <c r="J425" s="38"/>
      <c r="K425" s="38"/>
      <c r="L425" s="41"/>
      <c r="M425" s="187"/>
      <c r="N425" s="188"/>
      <c r="O425" s="66"/>
      <c r="P425" s="66"/>
      <c r="Q425" s="66"/>
      <c r="R425" s="66"/>
      <c r="S425" s="66"/>
      <c r="T425" s="67"/>
      <c r="U425" s="36"/>
      <c r="V425" s="36"/>
      <c r="W425" s="36"/>
      <c r="X425" s="36"/>
      <c r="Y425" s="36"/>
      <c r="Z425" s="36"/>
      <c r="AA425" s="36"/>
      <c r="AB425" s="36"/>
      <c r="AC425" s="36"/>
      <c r="AD425" s="36"/>
      <c r="AE425" s="36"/>
      <c r="AT425" s="19" t="s">
        <v>135</v>
      </c>
      <c r="AU425" s="19" t="s">
        <v>85</v>
      </c>
    </row>
    <row r="426" spans="1:47" s="2" customFormat="1" ht="12">
      <c r="A426" s="36"/>
      <c r="B426" s="37"/>
      <c r="C426" s="38"/>
      <c r="D426" s="189" t="s">
        <v>137</v>
      </c>
      <c r="E426" s="38"/>
      <c r="F426" s="190" t="s">
        <v>447</v>
      </c>
      <c r="G426" s="38"/>
      <c r="H426" s="38"/>
      <c r="I426" s="186"/>
      <c r="J426" s="38"/>
      <c r="K426" s="38"/>
      <c r="L426" s="41"/>
      <c r="M426" s="187"/>
      <c r="N426" s="188"/>
      <c r="O426" s="66"/>
      <c r="P426" s="66"/>
      <c r="Q426" s="66"/>
      <c r="R426" s="66"/>
      <c r="S426" s="66"/>
      <c r="T426" s="67"/>
      <c r="U426" s="36"/>
      <c r="V426" s="36"/>
      <c r="W426" s="36"/>
      <c r="X426" s="36"/>
      <c r="Y426" s="36"/>
      <c r="Z426" s="36"/>
      <c r="AA426" s="36"/>
      <c r="AB426" s="36"/>
      <c r="AC426" s="36"/>
      <c r="AD426" s="36"/>
      <c r="AE426" s="36"/>
      <c r="AT426" s="19" t="s">
        <v>137</v>
      </c>
      <c r="AU426" s="19" t="s">
        <v>85</v>
      </c>
    </row>
    <row r="427" spans="2:51" s="13" customFormat="1" ht="12">
      <c r="B427" s="192"/>
      <c r="C427" s="193"/>
      <c r="D427" s="184" t="s">
        <v>141</v>
      </c>
      <c r="E427" s="194" t="s">
        <v>19</v>
      </c>
      <c r="F427" s="195" t="s">
        <v>403</v>
      </c>
      <c r="G427" s="193"/>
      <c r="H427" s="194" t="s">
        <v>19</v>
      </c>
      <c r="I427" s="196"/>
      <c r="J427" s="193"/>
      <c r="K427" s="193"/>
      <c r="L427" s="197"/>
      <c r="M427" s="198"/>
      <c r="N427" s="199"/>
      <c r="O427" s="199"/>
      <c r="P427" s="199"/>
      <c r="Q427" s="199"/>
      <c r="R427" s="199"/>
      <c r="S427" s="199"/>
      <c r="T427" s="200"/>
      <c r="AT427" s="201" t="s">
        <v>141</v>
      </c>
      <c r="AU427" s="201" t="s">
        <v>85</v>
      </c>
      <c r="AV427" s="13" t="s">
        <v>83</v>
      </c>
      <c r="AW427" s="13" t="s">
        <v>35</v>
      </c>
      <c r="AX427" s="13" t="s">
        <v>75</v>
      </c>
      <c r="AY427" s="201" t="s">
        <v>126</v>
      </c>
    </row>
    <row r="428" spans="2:51" s="14" customFormat="1" ht="12">
      <c r="B428" s="202"/>
      <c r="C428" s="203"/>
      <c r="D428" s="184" t="s">
        <v>141</v>
      </c>
      <c r="E428" s="204" t="s">
        <v>19</v>
      </c>
      <c r="F428" s="205" t="s">
        <v>429</v>
      </c>
      <c r="G428" s="203"/>
      <c r="H428" s="206">
        <v>10</v>
      </c>
      <c r="I428" s="207"/>
      <c r="J428" s="203"/>
      <c r="K428" s="203"/>
      <c r="L428" s="208"/>
      <c r="M428" s="209"/>
      <c r="N428" s="210"/>
      <c r="O428" s="210"/>
      <c r="P428" s="210"/>
      <c r="Q428" s="210"/>
      <c r="R428" s="210"/>
      <c r="S428" s="210"/>
      <c r="T428" s="211"/>
      <c r="AT428" s="212" t="s">
        <v>141</v>
      </c>
      <c r="AU428" s="212" t="s">
        <v>85</v>
      </c>
      <c r="AV428" s="14" t="s">
        <v>85</v>
      </c>
      <c r="AW428" s="14" t="s">
        <v>35</v>
      </c>
      <c r="AX428" s="14" t="s">
        <v>75</v>
      </c>
      <c r="AY428" s="212" t="s">
        <v>126</v>
      </c>
    </row>
    <row r="429" spans="2:51" s="13" customFormat="1" ht="12">
      <c r="B429" s="192"/>
      <c r="C429" s="193"/>
      <c r="D429" s="184" t="s">
        <v>141</v>
      </c>
      <c r="E429" s="194" t="s">
        <v>19</v>
      </c>
      <c r="F429" s="195" t="s">
        <v>179</v>
      </c>
      <c r="G429" s="193"/>
      <c r="H429" s="194" t="s">
        <v>19</v>
      </c>
      <c r="I429" s="196"/>
      <c r="J429" s="193"/>
      <c r="K429" s="193"/>
      <c r="L429" s="197"/>
      <c r="M429" s="198"/>
      <c r="N429" s="199"/>
      <c r="O429" s="199"/>
      <c r="P429" s="199"/>
      <c r="Q429" s="199"/>
      <c r="R429" s="199"/>
      <c r="S429" s="199"/>
      <c r="T429" s="200"/>
      <c r="AT429" s="201" t="s">
        <v>141</v>
      </c>
      <c r="AU429" s="201" t="s">
        <v>85</v>
      </c>
      <c r="AV429" s="13" t="s">
        <v>83</v>
      </c>
      <c r="AW429" s="13" t="s">
        <v>35</v>
      </c>
      <c r="AX429" s="13" t="s">
        <v>75</v>
      </c>
      <c r="AY429" s="201" t="s">
        <v>126</v>
      </c>
    </row>
    <row r="430" spans="2:51" s="14" customFormat="1" ht="12">
      <c r="B430" s="202"/>
      <c r="C430" s="203"/>
      <c r="D430" s="184" t="s">
        <v>141</v>
      </c>
      <c r="E430" s="204" t="s">
        <v>19</v>
      </c>
      <c r="F430" s="205" t="s">
        <v>430</v>
      </c>
      <c r="G430" s="203"/>
      <c r="H430" s="206">
        <v>93</v>
      </c>
      <c r="I430" s="207"/>
      <c r="J430" s="203"/>
      <c r="K430" s="203"/>
      <c r="L430" s="208"/>
      <c r="M430" s="209"/>
      <c r="N430" s="210"/>
      <c r="O430" s="210"/>
      <c r="P430" s="210"/>
      <c r="Q430" s="210"/>
      <c r="R430" s="210"/>
      <c r="S430" s="210"/>
      <c r="T430" s="211"/>
      <c r="AT430" s="212" t="s">
        <v>141</v>
      </c>
      <c r="AU430" s="212" t="s">
        <v>85</v>
      </c>
      <c r="AV430" s="14" t="s">
        <v>85</v>
      </c>
      <c r="AW430" s="14" t="s">
        <v>35</v>
      </c>
      <c r="AX430" s="14" t="s">
        <v>75</v>
      </c>
      <c r="AY430" s="212" t="s">
        <v>126</v>
      </c>
    </row>
    <row r="431" spans="2:51" s="13" customFormat="1" ht="12">
      <c r="B431" s="192"/>
      <c r="C431" s="193"/>
      <c r="D431" s="184" t="s">
        <v>141</v>
      </c>
      <c r="E431" s="194" t="s">
        <v>19</v>
      </c>
      <c r="F431" s="195" t="s">
        <v>227</v>
      </c>
      <c r="G431" s="193"/>
      <c r="H431" s="194" t="s">
        <v>19</v>
      </c>
      <c r="I431" s="196"/>
      <c r="J431" s="193"/>
      <c r="K431" s="193"/>
      <c r="L431" s="197"/>
      <c r="M431" s="198"/>
      <c r="N431" s="199"/>
      <c r="O431" s="199"/>
      <c r="P431" s="199"/>
      <c r="Q431" s="199"/>
      <c r="R431" s="199"/>
      <c r="S431" s="199"/>
      <c r="T431" s="200"/>
      <c r="AT431" s="201" t="s">
        <v>141</v>
      </c>
      <c r="AU431" s="201" t="s">
        <v>85</v>
      </c>
      <c r="AV431" s="13" t="s">
        <v>83</v>
      </c>
      <c r="AW431" s="13" t="s">
        <v>35</v>
      </c>
      <c r="AX431" s="13" t="s">
        <v>75</v>
      </c>
      <c r="AY431" s="201" t="s">
        <v>126</v>
      </c>
    </row>
    <row r="432" spans="2:51" s="14" customFormat="1" ht="12">
      <c r="B432" s="202"/>
      <c r="C432" s="203"/>
      <c r="D432" s="184" t="s">
        <v>141</v>
      </c>
      <c r="E432" s="204" t="s">
        <v>19</v>
      </c>
      <c r="F432" s="205" t="s">
        <v>315</v>
      </c>
      <c r="G432" s="203"/>
      <c r="H432" s="206">
        <v>2</v>
      </c>
      <c r="I432" s="207"/>
      <c r="J432" s="203"/>
      <c r="K432" s="203"/>
      <c r="L432" s="208"/>
      <c r="M432" s="209"/>
      <c r="N432" s="210"/>
      <c r="O432" s="210"/>
      <c r="P432" s="210"/>
      <c r="Q432" s="210"/>
      <c r="R432" s="210"/>
      <c r="S432" s="210"/>
      <c r="T432" s="211"/>
      <c r="AT432" s="212" t="s">
        <v>141</v>
      </c>
      <c r="AU432" s="212" t="s">
        <v>85</v>
      </c>
      <c r="AV432" s="14" t="s">
        <v>85</v>
      </c>
      <c r="AW432" s="14" t="s">
        <v>35</v>
      </c>
      <c r="AX432" s="14" t="s">
        <v>75</v>
      </c>
      <c r="AY432" s="212" t="s">
        <v>126</v>
      </c>
    </row>
    <row r="433" spans="2:51" s="13" customFormat="1" ht="12">
      <c r="B433" s="192"/>
      <c r="C433" s="193"/>
      <c r="D433" s="184" t="s">
        <v>141</v>
      </c>
      <c r="E433" s="194" t="s">
        <v>19</v>
      </c>
      <c r="F433" s="195" t="s">
        <v>229</v>
      </c>
      <c r="G433" s="193"/>
      <c r="H433" s="194" t="s">
        <v>19</v>
      </c>
      <c r="I433" s="196"/>
      <c r="J433" s="193"/>
      <c r="K433" s="193"/>
      <c r="L433" s="197"/>
      <c r="M433" s="198"/>
      <c r="N433" s="199"/>
      <c r="O433" s="199"/>
      <c r="P433" s="199"/>
      <c r="Q433" s="199"/>
      <c r="R433" s="199"/>
      <c r="S433" s="199"/>
      <c r="T433" s="200"/>
      <c r="AT433" s="201" t="s">
        <v>141</v>
      </c>
      <c r="AU433" s="201" t="s">
        <v>85</v>
      </c>
      <c r="AV433" s="13" t="s">
        <v>83</v>
      </c>
      <c r="AW433" s="13" t="s">
        <v>35</v>
      </c>
      <c r="AX433" s="13" t="s">
        <v>75</v>
      </c>
      <c r="AY433" s="201" t="s">
        <v>126</v>
      </c>
    </row>
    <row r="434" spans="2:51" s="14" customFormat="1" ht="12">
      <c r="B434" s="202"/>
      <c r="C434" s="203"/>
      <c r="D434" s="184" t="s">
        <v>141</v>
      </c>
      <c r="E434" s="204" t="s">
        <v>19</v>
      </c>
      <c r="F434" s="205" t="s">
        <v>230</v>
      </c>
      <c r="G434" s="203"/>
      <c r="H434" s="206">
        <v>4</v>
      </c>
      <c r="I434" s="207"/>
      <c r="J434" s="203"/>
      <c r="K434" s="203"/>
      <c r="L434" s="208"/>
      <c r="M434" s="209"/>
      <c r="N434" s="210"/>
      <c r="O434" s="210"/>
      <c r="P434" s="210"/>
      <c r="Q434" s="210"/>
      <c r="R434" s="210"/>
      <c r="S434" s="210"/>
      <c r="T434" s="211"/>
      <c r="AT434" s="212" t="s">
        <v>141</v>
      </c>
      <c r="AU434" s="212" t="s">
        <v>85</v>
      </c>
      <c r="AV434" s="14" t="s">
        <v>85</v>
      </c>
      <c r="AW434" s="14" t="s">
        <v>35</v>
      </c>
      <c r="AX434" s="14" t="s">
        <v>75</v>
      </c>
      <c r="AY434" s="212" t="s">
        <v>126</v>
      </c>
    </row>
    <row r="435" spans="2:51" s="16" customFormat="1" ht="12">
      <c r="B435" s="224"/>
      <c r="C435" s="225"/>
      <c r="D435" s="184" t="s">
        <v>141</v>
      </c>
      <c r="E435" s="226" t="s">
        <v>19</v>
      </c>
      <c r="F435" s="227" t="s">
        <v>156</v>
      </c>
      <c r="G435" s="225"/>
      <c r="H435" s="228">
        <v>109</v>
      </c>
      <c r="I435" s="229"/>
      <c r="J435" s="225"/>
      <c r="K435" s="225"/>
      <c r="L435" s="230"/>
      <c r="M435" s="231"/>
      <c r="N435" s="232"/>
      <c r="O435" s="232"/>
      <c r="P435" s="232"/>
      <c r="Q435" s="232"/>
      <c r="R435" s="232"/>
      <c r="S435" s="232"/>
      <c r="T435" s="233"/>
      <c r="AT435" s="234" t="s">
        <v>141</v>
      </c>
      <c r="AU435" s="234" t="s">
        <v>85</v>
      </c>
      <c r="AV435" s="16" t="s">
        <v>157</v>
      </c>
      <c r="AW435" s="16" t="s">
        <v>35</v>
      </c>
      <c r="AX435" s="16" t="s">
        <v>75</v>
      </c>
      <c r="AY435" s="234" t="s">
        <v>126</v>
      </c>
    </row>
    <row r="436" spans="2:51" s="13" customFormat="1" ht="12">
      <c r="B436" s="192"/>
      <c r="C436" s="193"/>
      <c r="D436" s="184" t="s">
        <v>141</v>
      </c>
      <c r="E436" s="194" t="s">
        <v>19</v>
      </c>
      <c r="F436" s="195" t="s">
        <v>332</v>
      </c>
      <c r="G436" s="193"/>
      <c r="H436" s="194" t="s">
        <v>19</v>
      </c>
      <c r="I436" s="196"/>
      <c r="J436" s="193"/>
      <c r="K436" s="193"/>
      <c r="L436" s="197"/>
      <c r="M436" s="198"/>
      <c r="N436" s="199"/>
      <c r="O436" s="199"/>
      <c r="P436" s="199"/>
      <c r="Q436" s="199"/>
      <c r="R436" s="199"/>
      <c r="S436" s="199"/>
      <c r="T436" s="200"/>
      <c r="AT436" s="201" t="s">
        <v>141</v>
      </c>
      <c r="AU436" s="201" t="s">
        <v>85</v>
      </c>
      <c r="AV436" s="13" t="s">
        <v>83</v>
      </c>
      <c r="AW436" s="13" t="s">
        <v>35</v>
      </c>
      <c r="AX436" s="13" t="s">
        <v>75</v>
      </c>
      <c r="AY436" s="201" t="s">
        <v>126</v>
      </c>
    </row>
    <row r="437" spans="2:51" s="14" customFormat="1" ht="12">
      <c r="B437" s="202"/>
      <c r="C437" s="203"/>
      <c r="D437" s="184" t="s">
        <v>141</v>
      </c>
      <c r="E437" s="204" t="s">
        <v>19</v>
      </c>
      <c r="F437" s="205" t="s">
        <v>153</v>
      </c>
      <c r="G437" s="203"/>
      <c r="H437" s="206">
        <v>5.1</v>
      </c>
      <c r="I437" s="207"/>
      <c r="J437" s="203"/>
      <c r="K437" s="203"/>
      <c r="L437" s="208"/>
      <c r="M437" s="209"/>
      <c r="N437" s="210"/>
      <c r="O437" s="210"/>
      <c r="P437" s="210"/>
      <c r="Q437" s="210"/>
      <c r="R437" s="210"/>
      <c r="S437" s="210"/>
      <c r="T437" s="211"/>
      <c r="AT437" s="212" t="s">
        <v>141</v>
      </c>
      <c r="AU437" s="212" t="s">
        <v>85</v>
      </c>
      <c r="AV437" s="14" t="s">
        <v>85</v>
      </c>
      <c r="AW437" s="14" t="s">
        <v>35</v>
      </c>
      <c r="AX437" s="14" t="s">
        <v>75</v>
      </c>
      <c r="AY437" s="212" t="s">
        <v>126</v>
      </c>
    </row>
    <row r="438" spans="2:51" s="15" customFormat="1" ht="12">
      <c r="B438" s="213"/>
      <c r="C438" s="214"/>
      <c r="D438" s="184" t="s">
        <v>141</v>
      </c>
      <c r="E438" s="215" t="s">
        <v>19</v>
      </c>
      <c r="F438" s="216" t="s">
        <v>146</v>
      </c>
      <c r="G438" s="214"/>
      <c r="H438" s="217">
        <v>114.1</v>
      </c>
      <c r="I438" s="218"/>
      <c r="J438" s="214"/>
      <c r="K438" s="214"/>
      <c r="L438" s="219"/>
      <c r="M438" s="220"/>
      <c r="N438" s="221"/>
      <c r="O438" s="221"/>
      <c r="P438" s="221"/>
      <c r="Q438" s="221"/>
      <c r="R438" s="221"/>
      <c r="S438" s="221"/>
      <c r="T438" s="222"/>
      <c r="AT438" s="223" t="s">
        <v>141</v>
      </c>
      <c r="AU438" s="223" t="s">
        <v>85</v>
      </c>
      <c r="AV438" s="15" t="s">
        <v>133</v>
      </c>
      <c r="AW438" s="15" t="s">
        <v>35</v>
      </c>
      <c r="AX438" s="15" t="s">
        <v>83</v>
      </c>
      <c r="AY438" s="223" t="s">
        <v>126</v>
      </c>
    </row>
    <row r="439" spans="1:65" s="2" customFormat="1" ht="16.5" customHeight="1">
      <c r="A439" s="36"/>
      <c r="B439" s="37"/>
      <c r="C439" s="171" t="s">
        <v>448</v>
      </c>
      <c r="D439" s="171" t="s">
        <v>128</v>
      </c>
      <c r="E439" s="172" t="s">
        <v>449</v>
      </c>
      <c r="F439" s="173" t="s">
        <v>450</v>
      </c>
      <c r="G439" s="174" t="s">
        <v>131</v>
      </c>
      <c r="H439" s="175">
        <v>2988.8</v>
      </c>
      <c r="I439" s="176"/>
      <c r="J439" s="177">
        <f>ROUND(I439*H439,2)</f>
        <v>0</v>
      </c>
      <c r="K439" s="173" t="s">
        <v>132</v>
      </c>
      <c r="L439" s="41"/>
      <c r="M439" s="178" t="s">
        <v>19</v>
      </c>
      <c r="N439" s="179" t="s">
        <v>46</v>
      </c>
      <c r="O439" s="66"/>
      <c r="P439" s="180">
        <f>O439*H439</f>
        <v>0</v>
      </c>
      <c r="Q439" s="180">
        <v>0</v>
      </c>
      <c r="R439" s="180">
        <f>Q439*H439</f>
        <v>0</v>
      </c>
      <c r="S439" s="180">
        <v>0</v>
      </c>
      <c r="T439" s="181">
        <f>S439*H439</f>
        <v>0</v>
      </c>
      <c r="U439" s="36"/>
      <c r="V439" s="36"/>
      <c r="W439" s="36"/>
      <c r="X439" s="36"/>
      <c r="Y439" s="36"/>
      <c r="Z439" s="36"/>
      <c r="AA439" s="36"/>
      <c r="AB439" s="36"/>
      <c r="AC439" s="36"/>
      <c r="AD439" s="36"/>
      <c r="AE439" s="36"/>
      <c r="AR439" s="182" t="s">
        <v>133</v>
      </c>
      <c r="AT439" s="182" t="s">
        <v>128</v>
      </c>
      <c r="AU439" s="182" t="s">
        <v>85</v>
      </c>
      <c r="AY439" s="19" t="s">
        <v>126</v>
      </c>
      <c r="BE439" s="183">
        <f>IF(N439="základní",J439,0)</f>
        <v>0</v>
      </c>
      <c r="BF439" s="183">
        <f>IF(N439="snížená",J439,0)</f>
        <v>0</v>
      </c>
      <c r="BG439" s="183">
        <f>IF(N439="zákl. přenesená",J439,0)</f>
        <v>0</v>
      </c>
      <c r="BH439" s="183">
        <f>IF(N439="sníž. přenesená",J439,0)</f>
        <v>0</v>
      </c>
      <c r="BI439" s="183">
        <f>IF(N439="nulová",J439,0)</f>
        <v>0</v>
      </c>
      <c r="BJ439" s="19" t="s">
        <v>83</v>
      </c>
      <c r="BK439" s="183">
        <f>ROUND(I439*H439,2)</f>
        <v>0</v>
      </c>
      <c r="BL439" s="19" t="s">
        <v>133</v>
      </c>
      <c r="BM439" s="182" t="s">
        <v>451</v>
      </c>
    </row>
    <row r="440" spans="1:47" s="2" customFormat="1" ht="12">
      <c r="A440" s="36"/>
      <c r="B440" s="37"/>
      <c r="C440" s="38"/>
      <c r="D440" s="184" t="s">
        <v>135</v>
      </c>
      <c r="E440" s="38"/>
      <c r="F440" s="185" t="s">
        <v>452</v>
      </c>
      <c r="G440" s="38"/>
      <c r="H440" s="38"/>
      <c r="I440" s="186"/>
      <c r="J440" s="38"/>
      <c r="K440" s="38"/>
      <c r="L440" s="41"/>
      <c r="M440" s="187"/>
      <c r="N440" s="188"/>
      <c r="O440" s="66"/>
      <c r="P440" s="66"/>
      <c r="Q440" s="66"/>
      <c r="R440" s="66"/>
      <c r="S440" s="66"/>
      <c r="T440" s="67"/>
      <c r="U440" s="36"/>
      <c r="V440" s="36"/>
      <c r="W440" s="36"/>
      <c r="X440" s="36"/>
      <c r="Y440" s="36"/>
      <c r="Z440" s="36"/>
      <c r="AA440" s="36"/>
      <c r="AB440" s="36"/>
      <c r="AC440" s="36"/>
      <c r="AD440" s="36"/>
      <c r="AE440" s="36"/>
      <c r="AT440" s="19" t="s">
        <v>135</v>
      </c>
      <c r="AU440" s="19" t="s">
        <v>85</v>
      </c>
    </row>
    <row r="441" spans="1:47" s="2" customFormat="1" ht="12">
      <c r="A441" s="36"/>
      <c r="B441" s="37"/>
      <c r="C441" s="38"/>
      <c r="D441" s="189" t="s">
        <v>137</v>
      </c>
      <c r="E441" s="38"/>
      <c r="F441" s="190" t="s">
        <v>453</v>
      </c>
      <c r="G441" s="38"/>
      <c r="H441" s="38"/>
      <c r="I441" s="186"/>
      <c r="J441" s="38"/>
      <c r="K441" s="38"/>
      <c r="L441" s="41"/>
      <c r="M441" s="187"/>
      <c r="N441" s="188"/>
      <c r="O441" s="66"/>
      <c r="P441" s="66"/>
      <c r="Q441" s="66"/>
      <c r="R441" s="66"/>
      <c r="S441" s="66"/>
      <c r="T441" s="67"/>
      <c r="U441" s="36"/>
      <c r="V441" s="36"/>
      <c r="W441" s="36"/>
      <c r="X441" s="36"/>
      <c r="Y441" s="36"/>
      <c r="Z441" s="36"/>
      <c r="AA441" s="36"/>
      <c r="AB441" s="36"/>
      <c r="AC441" s="36"/>
      <c r="AD441" s="36"/>
      <c r="AE441" s="36"/>
      <c r="AT441" s="19" t="s">
        <v>137</v>
      </c>
      <c r="AU441" s="19" t="s">
        <v>85</v>
      </c>
    </row>
    <row r="442" spans="1:47" s="2" customFormat="1" ht="58.5">
      <c r="A442" s="36"/>
      <c r="B442" s="37"/>
      <c r="C442" s="38"/>
      <c r="D442" s="184" t="s">
        <v>139</v>
      </c>
      <c r="E442" s="38"/>
      <c r="F442" s="191" t="s">
        <v>454</v>
      </c>
      <c r="G442" s="38"/>
      <c r="H442" s="38"/>
      <c r="I442" s="186"/>
      <c r="J442" s="38"/>
      <c r="K442" s="38"/>
      <c r="L442" s="41"/>
      <c r="M442" s="187"/>
      <c r="N442" s="188"/>
      <c r="O442" s="66"/>
      <c r="P442" s="66"/>
      <c r="Q442" s="66"/>
      <c r="R442" s="66"/>
      <c r="S442" s="66"/>
      <c r="T442" s="67"/>
      <c r="U442" s="36"/>
      <c r="V442" s="36"/>
      <c r="W442" s="36"/>
      <c r="X442" s="36"/>
      <c r="Y442" s="36"/>
      <c r="Z442" s="36"/>
      <c r="AA442" s="36"/>
      <c r="AB442" s="36"/>
      <c r="AC442" s="36"/>
      <c r="AD442" s="36"/>
      <c r="AE442" s="36"/>
      <c r="AT442" s="19" t="s">
        <v>139</v>
      </c>
      <c r="AU442" s="19" t="s">
        <v>85</v>
      </c>
    </row>
    <row r="443" spans="2:51" s="13" customFormat="1" ht="12">
      <c r="B443" s="192"/>
      <c r="C443" s="193"/>
      <c r="D443" s="184" t="s">
        <v>141</v>
      </c>
      <c r="E443" s="194" t="s">
        <v>19</v>
      </c>
      <c r="F443" s="195" t="s">
        <v>455</v>
      </c>
      <c r="G443" s="193"/>
      <c r="H443" s="194" t="s">
        <v>19</v>
      </c>
      <c r="I443" s="196"/>
      <c r="J443" s="193"/>
      <c r="K443" s="193"/>
      <c r="L443" s="197"/>
      <c r="M443" s="198"/>
      <c r="N443" s="199"/>
      <c r="O443" s="199"/>
      <c r="P443" s="199"/>
      <c r="Q443" s="199"/>
      <c r="R443" s="199"/>
      <c r="S443" s="199"/>
      <c r="T443" s="200"/>
      <c r="AT443" s="201" t="s">
        <v>141</v>
      </c>
      <c r="AU443" s="201" t="s">
        <v>85</v>
      </c>
      <c r="AV443" s="13" t="s">
        <v>83</v>
      </c>
      <c r="AW443" s="13" t="s">
        <v>35</v>
      </c>
      <c r="AX443" s="13" t="s">
        <v>75</v>
      </c>
      <c r="AY443" s="201" t="s">
        <v>126</v>
      </c>
    </row>
    <row r="444" spans="2:51" s="14" customFormat="1" ht="12">
      <c r="B444" s="202"/>
      <c r="C444" s="203"/>
      <c r="D444" s="184" t="s">
        <v>141</v>
      </c>
      <c r="E444" s="204" t="s">
        <v>19</v>
      </c>
      <c r="F444" s="205" t="s">
        <v>456</v>
      </c>
      <c r="G444" s="203"/>
      <c r="H444" s="206">
        <v>2926.7</v>
      </c>
      <c r="I444" s="207"/>
      <c r="J444" s="203"/>
      <c r="K444" s="203"/>
      <c r="L444" s="208"/>
      <c r="M444" s="209"/>
      <c r="N444" s="210"/>
      <c r="O444" s="210"/>
      <c r="P444" s="210"/>
      <c r="Q444" s="210"/>
      <c r="R444" s="210"/>
      <c r="S444" s="210"/>
      <c r="T444" s="211"/>
      <c r="AT444" s="212" t="s">
        <v>141</v>
      </c>
      <c r="AU444" s="212" t="s">
        <v>85</v>
      </c>
      <c r="AV444" s="14" t="s">
        <v>85</v>
      </c>
      <c r="AW444" s="14" t="s">
        <v>35</v>
      </c>
      <c r="AX444" s="14" t="s">
        <v>75</v>
      </c>
      <c r="AY444" s="212" t="s">
        <v>126</v>
      </c>
    </row>
    <row r="445" spans="2:51" s="13" customFormat="1" ht="12">
      <c r="B445" s="192"/>
      <c r="C445" s="193"/>
      <c r="D445" s="184" t="s">
        <v>141</v>
      </c>
      <c r="E445" s="194" t="s">
        <v>19</v>
      </c>
      <c r="F445" s="195" t="s">
        <v>457</v>
      </c>
      <c r="G445" s="193"/>
      <c r="H445" s="194" t="s">
        <v>19</v>
      </c>
      <c r="I445" s="196"/>
      <c r="J445" s="193"/>
      <c r="K445" s="193"/>
      <c r="L445" s="197"/>
      <c r="M445" s="198"/>
      <c r="N445" s="199"/>
      <c r="O445" s="199"/>
      <c r="P445" s="199"/>
      <c r="Q445" s="199"/>
      <c r="R445" s="199"/>
      <c r="S445" s="199"/>
      <c r="T445" s="200"/>
      <c r="AT445" s="201" t="s">
        <v>141</v>
      </c>
      <c r="AU445" s="201" t="s">
        <v>85</v>
      </c>
      <c r="AV445" s="13" t="s">
        <v>83</v>
      </c>
      <c r="AW445" s="13" t="s">
        <v>35</v>
      </c>
      <c r="AX445" s="13" t="s">
        <v>75</v>
      </c>
      <c r="AY445" s="201" t="s">
        <v>126</v>
      </c>
    </row>
    <row r="446" spans="2:51" s="14" customFormat="1" ht="12">
      <c r="B446" s="202"/>
      <c r="C446" s="203"/>
      <c r="D446" s="184" t="s">
        <v>141</v>
      </c>
      <c r="E446" s="204" t="s">
        <v>19</v>
      </c>
      <c r="F446" s="205" t="s">
        <v>458</v>
      </c>
      <c r="G446" s="203"/>
      <c r="H446" s="206">
        <v>62.1</v>
      </c>
      <c r="I446" s="207"/>
      <c r="J446" s="203"/>
      <c r="K446" s="203"/>
      <c r="L446" s="208"/>
      <c r="M446" s="209"/>
      <c r="N446" s="210"/>
      <c r="O446" s="210"/>
      <c r="P446" s="210"/>
      <c r="Q446" s="210"/>
      <c r="R446" s="210"/>
      <c r="S446" s="210"/>
      <c r="T446" s="211"/>
      <c r="AT446" s="212" t="s">
        <v>141</v>
      </c>
      <c r="AU446" s="212" t="s">
        <v>85</v>
      </c>
      <c r="AV446" s="14" t="s">
        <v>85</v>
      </c>
      <c r="AW446" s="14" t="s">
        <v>35</v>
      </c>
      <c r="AX446" s="14" t="s">
        <v>75</v>
      </c>
      <c r="AY446" s="212" t="s">
        <v>126</v>
      </c>
    </row>
    <row r="447" spans="2:51" s="15" customFormat="1" ht="12">
      <c r="B447" s="213"/>
      <c r="C447" s="214"/>
      <c r="D447" s="184" t="s">
        <v>141</v>
      </c>
      <c r="E447" s="215" t="s">
        <v>19</v>
      </c>
      <c r="F447" s="216" t="s">
        <v>146</v>
      </c>
      <c r="G447" s="214"/>
      <c r="H447" s="217">
        <v>2988.8</v>
      </c>
      <c r="I447" s="218"/>
      <c r="J447" s="214"/>
      <c r="K447" s="214"/>
      <c r="L447" s="219"/>
      <c r="M447" s="220"/>
      <c r="N447" s="221"/>
      <c r="O447" s="221"/>
      <c r="P447" s="221"/>
      <c r="Q447" s="221"/>
      <c r="R447" s="221"/>
      <c r="S447" s="221"/>
      <c r="T447" s="222"/>
      <c r="AT447" s="223" t="s">
        <v>141</v>
      </c>
      <c r="AU447" s="223" t="s">
        <v>85</v>
      </c>
      <c r="AV447" s="15" t="s">
        <v>133</v>
      </c>
      <c r="AW447" s="15" t="s">
        <v>35</v>
      </c>
      <c r="AX447" s="15" t="s">
        <v>83</v>
      </c>
      <c r="AY447" s="223" t="s">
        <v>126</v>
      </c>
    </row>
    <row r="448" spans="1:65" s="2" customFormat="1" ht="16.5" customHeight="1">
      <c r="A448" s="36"/>
      <c r="B448" s="37"/>
      <c r="C448" s="171" t="s">
        <v>459</v>
      </c>
      <c r="D448" s="171" t="s">
        <v>128</v>
      </c>
      <c r="E448" s="172" t="s">
        <v>460</v>
      </c>
      <c r="F448" s="173" t="s">
        <v>461</v>
      </c>
      <c r="G448" s="174" t="s">
        <v>131</v>
      </c>
      <c r="H448" s="175">
        <v>207</v>
      </c>
      <c r="I448" s="176"/>
      <c r="J448" s="177">
        <f>ROUND(I448*H448,2)</f>
        <v>0</v>
      </c>
      <c r="K448" s="173" t="s">
        <v>132</v>
      </c>
      <c r="L448" s="41"/>
      <c r="M448" s="178" t="s">
        <v>19</v>
      </c>
      <c r="N448" s="179" t="s">
        <v>46</v>
      </c>
      <c r="O448" s="66"/>
      <c r="P448" s="180">
        <f>O448*H448</f>
        <v>0</v>
      </c>
      <c r="Q448" s="180">
        <v>0.495872</v>
      </c>
      <c r="R448" s="180">
        <f>Q448*H448</f>
        <v>102.645504</v>
      </c>
      <c r="S448" s="180">
        <v>0</v>
      </c>
      <c r="T448" s="181">
        <f>S448*H448</f>
        <v>0</v>
      </c>
      <c r="U448" s="36"/>
      <c r="V448" s="36"/>
      <c r="W448" s="36"/>
      <c r="X448" s="36"/>
      <c r="Y448" s="36"/>
      <c r="Z448" s="36"/>
      <c r="AA448" s="36"/>
      <c r="AB448" s="36"/>
      <c r="AC448" s="36"/>
      <c r="AD448" s="36"/>
      <c r="AE448" s="36"/>
      <c r="AR448" s="182" t="s">
        <v>133</v>
      </c>
      <c r="AT448" s="182" t="s">
        <v>128</v>
      </c>
      <c r="AU448" s="182" t="s">
        <v>85</v>
      </c>
      <c r="AY448" s="19" t="s">
        <v>126</v>
      </c>
      <c r="BE448" s="183">
        <f>IF(N448="základní",J448,0)</f>
        <v>0</v>
      </c>
      <c r="BF448" s="183">
        <f>IF(N448="snížená",J448,0)</f>
        <v>0</v>
      </c>
      <c r="BG448" s="183">
        <f>IF(N448="zákl. přenesená",J448,0)</f>
        <v>0</v>
      </c>
      <c r="BH448" s="183">
        <f>IF(N448="sníž. přenesená",J448,0)</f>
        <v>0</v>
      </c>
      <c r="BI448" s="183">
        <f>IF(N448="nulová",J448,0)</f>
        <v>0</v>
      </c>
      <c r="BJ448" s="19" t="s">
        <v>83</v>
      </c>
      <c r="BK448" s="183">
        <f>ROUND(I448*H448,2)</f>
        <v>0</v>
      </c>
      <c r="BL448" s="19" t="s">
        <v>133</v>
      </c>
      <c r="BM448" s="182" t="s">
        <v>462</v>
      </c>
    </row>
    <row r="449" spans="1:47" s="2" customFormat="1" ht="12">
      <c r="A449" s="36"/>
      <c r="B449" s="37"/>
      <c r="C449" s="38"/>
      <c r="D449" s="184" t="s">
        <v>135</v>
      </c>
      <c r="E449" s="38"/>
      <c r="F449" s="185" t="s">
        <v>463</v>
      </c>
      <c r="G449" s="38"/>
      <c r="H449" s="38"/>
      <c r="I449" s="186"/>
      <c r="J449" s="38"/>
      <c r="K449" s="38"/>
      <c r="L449" s="41"/>
      <c r="M449" s="187"/>
      <c r="N449" s="188"/>
      <c r="O449" s="66"/>
      <c r="P449" s="66"/>
      <c r="Q449" s="66"/>
      <c r="R449" s="66"/>
      <c r="S449" s="66"/>
      <c r="T449" s="67"/>
      <c r="U449" s="36"/>
      <c r="V449" s="36"/>
      <c r="W449" s="36"/>
      <c r="X449" s="36"/>
      <c r="Y449" s="36"/>
      <c r="Z449" s="36"/>
      <c r="AA449" s="36"/>
      <c r="AB449" s="36"/>
      <c r="AC449" s="36"/>
      <c r="AD449" s="36"/>
      <c r="AE449" s="36"/>
      <c r="AT449" s="19" t="s">
        <v>135</v>
      </c>
      <c r="AU449" s="19" t="s">
        <v>85</v>
      </c>
    </row>
    <row r="450" spans="1:47" s="2" customFormat="1" ht="12">
      <c r="A450" s="36"/>
      <c r="B450" s="37"/>
      <c r="C450" s="38"/>
      <c r="D450" s="189" t="s">
        <v>137</v>
      </c>
      <c r="E450" s="38"/>
      <c r="F450" s="190" t="s">
        <v>464</v>
      </c>
      <c r="G450" s="38"/>
      <c r="H450" s="38"/>
      <c r="I450" s="186"/>
      <c r="J450" s="38"/>
      <c r="K450" s="38"/>
      <c r="L450" s="41"/>
      <c r="M450" s="187"/>
      <c r="N450" s="188"/>
      <c r="O450" s="66"/>
      <c r="P450" s="66"/>
      <c r="Q450" s="66"/>
      <c r="R450" s="66"/>
      <c r="S450" s="66"/>
      <c r="T450" s="67"/>
      <c r="U450" s="36"/>
      <c r="V450" s="36"/>
      <c r="W450" s="36"/>
      <c r="X450" s="36"/>
      <c r="Y450" s="36"/>
      <c r="Z450" s="36"/>
      <c r="AA450" s="36"/>
      <c r="AB450" s="36"/>
      <c r="AC450" s="36"/>
      <c r="AD450" s="36"/>
      <c r="AE450" s="36"/>
      <c r="AT450" s="19" t="s">
        <v>137</v>
      </c>
      <c r="AU450" s="19" t="s">
        <v>85</v>
      </c>
    </row>
    <row r="451" spans="1:47" s="2" customFormat="1" ht="58.5">
      <c r="A451" s="36"/>
      <c r="B451" s="37"/>
      <c r="C451" s="38"/>
      <c r="D451" s="184" t="s">
        <v>139</v>
      </c>
      <c r="E451" s="38"/>
      <c r="F451" s="191" t="s">
        <v>454</v>
      </c>
      <c r="G451" s="38"/>
      <c r="H451" s="38"/>
      <c r="I451" s="186"/>
      <c r="J451" s="38"/>
      <c r="K451" s="38"/>
      <c r="L451" s="41"/>
      <c r="M451" s="187"/>
      <c r="N451" s="188"/>
      <c r="O451" s="66"/>
      <c r="P451" s="66"/>
      <c r="Q451" s="66"/>
      <c r="R451" s="66"/>
      <c r="S451" s="66"/>
      <c r="T451" s="67"/>
      <c r="U451" s="36"/>
      <c r="V451" s="36"/>
      <c r="W451" s="36"/>
      <c r="X451" s="36"/>
      <c r="Y451" s="36"/>
      <c r="Z451" s="36"/>
      <c r="AA451" s="36"/>
      <c r="AB451" s="36"/>
      <c r="AC451" s="36"/>
      <c r="AD451" s="36"/>
      <c r="AE451" s="36"/>
      <c r="AT451" s="19" t="s">
        <v>139</v>
      </c>
      <c r="AU451" s="19" t="s">
        <v>85</v>
      </c>
    </row>
    <row r="452" spans="2:51" s="13" customFormat="1" ht="12">
      <c r="B452" s="192"/>
      <c r="C452" s="193"/>
      <c r="D452" s="184" t="s">
        <v>141</v>
      </c>
      <c r="E452" s="194" t="s">
        <v>19</v>
      </c>
      <c r="F452" s="195" t="s">
        <v>441</v>
      </c>
      <c r="G452" s="193"/>
      <c r="H452" s="194" t="s">
        <v>19</v>
      </c>
      <c r="I452" s="196"/>
      <c r="J452" s="193"/>
      <c r="K452" s="193"/>
      <c r="L452" s="197"/>
      <c r="M452" s="198"/>
      <c r="N452" s="199"/>
      <c r="O452" s="199"/>
      <c r="P452" s="199"/>
      <c r="Q452" s="199"/>
      <c r="R452" s="199"/>
      <c r="S452" s="199"/>
      <c r="T452" s="200"/>
      <c r="AT452" s="201" t="s">
        <v>141</v>
      </c>
      <c r="AU452" s="201" t="s">
        <v>85</v>
      </c>
      <c r="AV452" s="13" t="s">
        <v>83</v>
      </c>
      <c r="AW452" s="13" t="s">
        <v>35</v>
      </c>
      <c r="AX452" s="13" t="s">
        <v>75</v>
      </c>
      <c r="AY452" s="201" t="s">
        <v>126</v>
      </c>
    </row>
    <row r="453" spans="2:51" s="14" customFormat="1" ht="12">
      <c r="B453" s="202"/>
      <c r="C453" s="203"/>
      <c r="D453" s="184" t="s">
        <v>141</v>
      </c>
      <c r="E453" s="204" t="s">
        <v>19</v>
      </c>
      <c r="F453" s="205" t="s">
        <v>392</v>
      </c>
      <c r="G453" s="203"/>
      <c r="H453" s="206">
        <v>207</v>
      </c>
      <c r="I453" s="207"/>
      <c r="J453" s="203"/>
      <c r="K453" s="203"/>
      <c r="L453" s="208"/>
      <c r="M453" s="209"/>
      <c r="N453" s="210"/>
      <c r="O453" s="210"/>
      <c r="P453" s="210"/>
      <c r="Q453" s="210"/>
      <c r="R453" s="210"/>
      <c r="S453" s="210"/>
      <c r="T453" s="211"/>
      <c r="AT453" s="212" t="s">
        <v>141</v>
      </c>
      <c r="AU453" s="212" t="s">
        <v>85</v>
      </c>
      <c r="AV453" s="14" t="s">
        <v>85</v>
      </c>
      <c r="AW453" s="14" t="s">
        <v>35</v>
      </c>
      <c r="AX453" s="14" t="s">
        <v>83</v>
      </c>
      <c r="AY453" s="212" t="s">
        <v>126</v>
      </c>
    </row>
    <row r="454" spans="1:65" s="2" customFormat="1" ht="16.5" customHeight="1">
      <c r="A454" s="36"/>
      <c r="B454" s="37"/>
      <c r="C454" s="171" t="s">
        <v>465</v>
      </c>
      <c r="D454" s="171" t="s">
        <v>128</v>
      </c>
      <c r="E454" s="172" t="s">
        <v>466</v>
      </c>
      <c r="F454" s="173" t="s">
        <v>467</v>
      </c>
      <c r="G454" s="174" t="s">
        <v>131</v>
      </c>
      <c r="H454" s="175">
        <v>24</v>
      </c>
      <c r="I454" s="176"/>
      <c r="J454" s="177">
        <f>ROUND(I454*H454,2)</f>
        <v>0</v>
      </c>
      <c r="K454" s="173" t="s">
        <v>132</v>
      </c>
      <c r="L454" s="41"/>
      <c r="M454" s="178" t="s">
        <v>19</v>
      </c>
      <c r="N454" s="179" t="s">
        <v>46</v>
      </c>
      <c r="O454" s="66"/>
      <c r="P454" s="180">
        <f>O454*H454</f>
        <v>0</v>
      </c>
      <c r="Q454" s="180">
        <v>0.408</v>
      </c>
      <c r="R454" s="180">
        <f>Q454*H454</f>
        <v>9.792</v>
      </c>
      <c r="S454" s="180">
        <v>0</v>
      </c>
      <c r="T454" s="181">
        <f>S454*H454</f>
        <v>0</v>
      </c>
      <c r="U454" s="36"/>
      <c r="V454" s="36"/>
      <c r="W454" s="36"/>
      <c r="X454" s="36"/>
      <c r="Y454" s="36"/>
      <c r="Z454" s="36"/>
      <c r="AA454" s="36"/>
      <c r="AB454" s="36"/>
      <c r="AC454" s="36"/>
      <c r="AD454" s="36"/>
      <c r="AE454" s="36"/>
      <c r="AR454" s="182" t="s">
        <v>133</v>
      </c>
      <c r="AT454" s="182" t="s">
        <v>128</v>
      </c>
      <c r="AU454" s="182" t="s">
        <v>85</v>
      </c>
      <c r="AY454" s="19" t="s">
        <v>126</v>
      </c>
      <c r="BE454" s="183">
        <f>IF(N454="základní",J454,0)</f>
        <v>0</v>
      </c>
      <c r="BF454" s="183">
        <f>IF(N454="snížená",J454,0)</f>
        <v>0</v>
      </c>
      <c r="BG454" s="183">
        <f>IF(N454="zákl. přenesená",J454,0)</f>
        <v>0</v>
      </c>
      <c r="BH454" s="183">
        <f>IF(N454="sníž. přenesená",J454,0)</f>
        <v>0</v>
      </c>
      <c r="BI454" s="183">
        <f>IF(N454="nulová",J454,0)</f>
        <v>0</v>
      </c>
      <c r="BJ454" s="19" t="s">
        <v>83</v>
      </c>
      <c r="BK454" s="183">
        <f>ROUND(I454*H454,2)</f>
        <v>0</v>
      </c>
      <c r="BL454" s="19" t="s">
        <v>133</v>
      </c>
      <c r="BM454" s="182" t="s">
        <v>468</v>
      </c>
    </row>
    <row r="455" spans="1:47" s="2" customFormat="1" ht="12">
      <c r="A455" s="36"/>
      <c r="B455" s="37"/>
      <c r="C455" s="38"/>
      <c r="D455" s="184" t="s">
        <v>135</v>
      </c>
      <c r="E455" s="38"/>
      <c r="F455" s="185" t="s">
        <v>469</v>
      </c>
      <c r="G455" s="38"/>
      <c r="H455" s="38"/>
      <c r="I455" s="186"/>
      <c r="J455" s="38"/>
      <c r="K455" s="38"/>
      <c r="L455" s="41"/>
      <c r="M455" s="187"/>
      <c r="N455" s="188"/>
      <c r="O455" s="66"/>
      <c r="P455" s="66"/>
      <c r="Q455" s="66"/>
      <c r="R455" s="66"/>
      <c r="S455" s="66"/>
      <c r="T455" s="67"/>
      <c r="U455" s="36"/>
      <c r="V455" s="36"/>
      <c r="W455" s="36"/>
      <c r="X455" s="36"/>
      <c r="Y455" s="36"/>
      <c r="Z455" s="36"/>
      <c r="AA455" s="36"/>
      <c r="AB455" s="36"/>
      <c r="AC455" s="36"/>
      <c r="AD455" s="36"/>
      <c r="AE455" s="36"/>
      <c r="AT455" s="19" t="s">
        <v>135</v>
      </c>
      <c r="AU455" s="19" t="s">
        <v>85</v>
      </c>
    </row>
    <row r="456" spans="1:47" s="2" customFormat="1" ht="12">
      <c r="A456" s="36"/>
      <c r="B456" s="37"/>
      <c r="C456" s="38"/>
      <c r="D456" s="189" t="s">
        <v>137</v>
      </c>
      <c r="E456" s="38"/>
      <c r="F456" s="190" t="s">
        <v>470</v>
      </c>
      <c r="G456" s="38"/>
      <c r="H456" s="38"/>
      <c r="I456" s="186"/>
      <c r="J456" s="38"/>
      <c r="K456" s="38"/>
      <c r="L456" s="41"/>
      <c r="M456" s="187"/>
      <c r="N456" s="188"/>
      <c r="O456" s="66"/>
      <c r="P456" s="66"/>
      <c r="Q456" s="66"/>
      <c r="R456" s="66"/>
      <c r="S456" s="66"/>
      <c r="T456" s="67"/>
      <c r="U456" s="36"/>
      <c r="V456" s="36"/>
      <c r="W456" s="36"/>
      <c r="X456" s="36"/>
      <c r="Y456" s="36"/>
      <c r="Z456" s="36"/>
      <c r="AA456" s="36"/>
      <c r="AB456" s="36"/>
      <c r="AC456" s="36"/>
      <c r="AD456" s="36"/>
      <c r="AE456" s="36"/>
      <c r="AT456" s="19" t="s">
        <v>137</v>
      </c>
      <c r="AU456" s="19" t="s">
        <v>85</v>
      </c>
    </row>
    <row r="457" spans="2:51" s="13" customFormat="1" ht="12">
      <c r="B457" s="192"/>
      <c r="C457" s="193"/>
      <c r="D457" s="184" t="s">
        <v>141</v>
      </c>
      <c r="E457" s="194" t="s">
        <v>19</v>
      </c>
      <c r="F457" s="195" t="s">
        <v>332</v>
      </c>
      <c r="G457" s="193"/>
      <c r="H457" s="194" t="s">
        <v>19</v>
      </c>
      <c r="I457" s="196"/>
      <c r="J457" s="193"/>
      <c r="K457" s="193"/>
      <c r="L457" s="197"/>
      <c r="M457" s="198"/>
      <c r="N457" s="199"/>
      <c r="O457" s="199"/>
      <c r="P457" s="199"/>
      <c r="Q457" s="199"/>
      <c r="R457" s="199"/>
      <c r="S457" s="199"/>
      <c r="T457" s="200"/>
      <c r="AT457" s="201" t="s">
        <v>141</v>
      </c>
      <c r="AU457" s="201" t="s">
        <v>85</v>
      </c>
      <c r="AV457" s="13" t="s">
        <v>83</v>
      </c>
      <c r="AW457" s="13" t="s">
        <v>35</v>
      </c>
      <c r="AX457" s="13" t="s">
        <v>75</v>
      </c>
      <c r="AY457" s="201" t="s">
        <v>126</v>
      </c>
    </row>
    <row r="458" spans="2:51" s="14" customFormat="1" ht="12">
      <c r="B458" s="202"/>
      <c r="C458" s="203"/>
      <c r="D458" s="184" t="s">
        <v>141</v>
      </c>
      <c r="E458" s="204" t="s">
        <v>19</v>
      </c>
      <c r="F458" s="205" t="s">
        <v>246</v>
      </c>
      <c r="G458" s="203"/>
      <c r="H458" s="206">
        <v>6</v>
      </c>
      <c r="I458" s="207"/>
      <c r="J458" s="203"/>
      <c r="K458" s="203"/>
      <c r="L458" s="208"/>
      <c r="M458" s="209"/>
      <c r="N458" s="210"/>
      <c r="O458" s="210"/>
      <c r="P458" s="210"/>
      <c r="Q458" s="210"/>
      <c r="R458" s="210"/>
      <c r="S458" s="210"/>
      <c r="T458" s="211"/>
      <c r="AT458" s="212" t="s">
        <v>141</v>
      </c>
      <c r="AU458" s="212" t="s">
        <v>85</v>
      </c>
      <c r="AV458" s="14" t="s">
        <v>85</v>
      </c>
      <c r="AW458" s="14" t="s">
        <v>35</v>
      </c>
      <c r="AX458" s="14" t="s">
        <v>75</v>
      </c>
      <c r="AY458" s="212" t="s">
        <v>126</v>
      </c>
    </row>
    <row r="459" spans="2:51" s="13" customFormat="1" ht="12">
      <c r="B459" s="192"/>
      <c r="C459" s="193"/>
      <c r="D459" s="184" t="s">
        <v>141</v>
      </c>
      <c r="E459" s="194" t="s">
        <v>19</v>
      </c>
      <c r="F459" s="195" t="s">
        <v>471</v>
      </c>
      <c r="G459" s="193"/>
      <c r="H459" s="194" t="s">
        <v>19</v>
      </c>
      <c r="I459" s="196"/>
      <c r="J459" s="193"/>
      <c r="K459" s="193"/>
      <c r="L459" s="197"/>
      <c r="M459" s="198"/>
      <c r="N459" s="199"/>
      <c r="O459" s="199"/>
      <c r="P459" s="199"/>
      <c r="Q459" s="199"/>
      <c r="R459" s="199"/>
      <c r="S459" s="199"/>
      <c r="T459" s="200"/>
      <c r="AT459" s="201" t="s">
        <v>141</v>
      </c>
      <c r="AU459" s="201" t="s">
        <v>85</v>
      </c>
      <c r="AV459" s="13" t="s">
        <v>83</v>
      </c>
      <c r="AW459" s="13" t="s">
        <v>35</v>
      </c>
      <c r="AX459" s="13" t="s">
        <v>75</v>
      </c>
      <c r="AY459" s="201" t="s">
        <v>126</v>
      </c>
    </row>
    <row r="460" spans="2:51" s="14" customFormat="1" ht="12">
      <c r="B460" s="202"/>
      <c r="C460" s="203"/>
      <c r="D460" s="184" t="s">
        <v>141</v>
      </c>
      <c r="E460" s="204" t="s">
        <v>19</v>
      </c>
      <c r="F460" s="205" t="s">
        <v>246</v>
      </c>
      <c r="G460" s="203"/>
      <c r="H460" s="206">
        <v>6</v>
      </c>
      <c r="I460" s="207"/>
      <c r="J460" s="203"/>
      <c r="K460" s="203"/>
      <c r="L460" s="208"/>
      <c r="M460" s="209"/>
      <c r="N460" s="210"/>
      <c r="O460" s="210"/>
      <c r="P460" s="210"/>
      <c r="Q460" s="210"/>
      <c r="R460" s="210"/>
      <c r="S460" s="210"/>
      <c r="T460" s="211"/>
      <c r="AT460" s="212" t="s">
        <v>141</v>
      </c>
      <c r="AU460" s="212" t="s">
        <v>85</v>
      </c>
      <c r="AV460" s="14" t="s">
        <v>85</v>
      </c>
      <c r="AW460" s="14" t="s">
        <v>35</v>
      </c>
      <c r="AX460" s="14" t="s">
        <v>75</v>
      </c>
      <c r="AY460" s="212" t="s">
        <v>126</v>
      </c>
    </row>
    <row r="461" spans="2:51" s="13" customFormat="1" ht="12">
      <c r="B461" s="192"/>
      <c r="C461" s="193"/>
      <c r="D461" s="184" t="s">
        <v>141</v>
      </c>
      <c r="E461" s="194" t="s">
        <v>19</v>
      </c>
      <c r="F461" s="195" t="s">
        <v>472</v>
      </c>
      <c r="G461" s="193"/>
      <c r="H461" s="194" t="s">
        <v>19</v>
      </c>
      <c r="I461" s="196"/>
      <c r="J461" s="193"/>
      <c r="K461" s="193"/>
      <c r="L461" s="197"/>
      <c r="M461" s="198"/>
      <c r="N461" s="199"/>
      <c r="O461" s="199"/>
      <c r="P461" s="199"/>
      <c r="Q461" s="199"/>
      <c r="R461" s="199"/>
      <c r="S461" s="199"/>
      <c r="T461" s="200"/>
      <c r="AT461" s="201" t="s">
        <v>141</v>
      </c>
      <c r="AU461" s="201" t="s">
        <v>85</v>
      </c>
      <c r="AV461" s="13" t="s">
        <v>83</v>
      </c>
      <c r="AW461" s="13" t="s">
        <v>35</v>
      </c>
      <c r="AX461" s="13" t="s">
        <v>75</v>
      </c>
      <c r="AY461" s="201" t="s">
        <v>126</v>
      </c>
    </row>
    <row r="462" spans="2:51" s="14" customFormat="1" ht="12">
      <c r="B462" s="202"/>
      <c r="C462" s="203"/>
      <c r="D462" s="184" t="s">
        <v>141</v>
      </c>
      <c r="E462" s="204" t="s">
        <v>19</v>
      </c>
      <c r="F462" s="205" t="s">
        <v>246</v>
      </c>
      <c r="G462" s="203"/>
      <c r="H462" s="206">
        <v>6</v>
      </c>
      <c r="I462" s="207"/>
      <c r="J462" s="203"/>
      <c r="K462" s="203"/>
      <c r="L462" s="208"/>
      <c r="M462" s="209"/>
      <c r="N462" s="210"/>
      <c r="O462" s="210"/>
      <c r="P462" s="210"/>
      <c r="Q462" s="210"/>
      <c r="R462" s="210"/>
      <c r="S462" s="210"/>
      <c r="T462" s="211"/>
      <c r="AT462" s="212" t="s">
        <v>141</v>
      </c>
      <c r="AU462" s="212" t="s">
        <v>85</v>
      </c>
      <c r="AV462" s="14" t="s">
        <v>85</v>
      </c>
      <c r="AW462" s="14" t="s">
        <v>35</v>
      </c>
      <c r="AX462" s="14" t="s">
        <v>75</v>
      </c>
      <c r="AY462" s="212" t="s">
        <v>126</v>
      </c>
    </row>
    <row r="463" spans="2:51" s="13" customFormat="1" ht="12">
      <c r="B463" s="192"/>
      <c r="C463" s="193"/>
      <c r="D463" s="184" t="s">
        <v>141</v>
      </c>
      <c r="E463" s="194" t="s">
        <v>19</v>
      </c>
      <c r="F463" s="195" t="s">
        <v>473</v>
      </c>
      <c r="G463" s="193"/>
      <c r="H463" s="194" t="s">
        <v>19</v>
      </c>
      <c r="I463" s="196"/>
      <c r="J463" s="193"/>
      <c r="K463" s="193"/>
      <c r="L463" s="197"/>
      <c r="M463" s="198"/>
      <c r="N463" s="199"/>
      <c r="O463" s="199"/>
      <c r="P463" s="199"/>
      <c r="Q463" s="199"/>
      <c r="R463" s="199"/>
      <c r="S463" s="199"/>
      <c r="T463" s="200"/>
      <c r="AT463" s="201" t="s">
        <v>141</v>
      </c>
      <c r="AU463" s="201" t="s">
        <v>85</v>
      </c>
      <c r="AV463" s="13" t="s">
        <v>83</v>
      </c>
      <c r="AW463" s="13" t="s">
        <v>35</v>
      </c>
      <c r="AX463" s="13" t="s">
        <v>75</v>
      </c>
      <c r="AY463" s="201" t="s">
        <v>126</v>
      </c>
    </row>
    <row r="464" spans="2:51" s="14" customFormat="1" ht="12">
      <c r="B464" s="202"/>
      <c r="C464" s="203"/>
      <c r="D464" s="184" t="s">
        <v>141</v>
      </c>
      <c r="E464" s="204" t="s">
        <v>19</v>
      </c>
      <c r="F464" s="205" t="s">
        <v>246</v>
      </c>
      <c r="G464" s="203"/>
      <c r="H464" s="206">
        <v>6</v>
      </c>
      <c r="I464" s="207"/>
      <c r="J464" s="203"/>
      <c r="K464" s="203"/>
      <c r="L464" s="208"/>
      <c r="M464" s="209"/>
      <c r="N464" s="210"/>
      <c r="O464" s="210"/>
      <c r="P464" s="210"/>
      <c r="Q464" s="210"/>
      <c r="R464" s="210"/>
      <c r="S464" s="210"/>
      <c r="T464" s="211"/>
      <c r="AT464" s="212" t="s">
        <v>141</v>
      </c>
      <c r="AU464" s="212" t="s">
        <v>85</v>
      </c>
      <c r="AV464" s="14" t="s">
        <v>85</v>
      </c>
      <c r="AW464" s="14" t="s">
        <v>35</v>
      </c>
      <c r="AX464" s="14" t="s">
        <v>75</v>
      </c>
      <c r="AY464" s="212" t="s">
        <v>126</v>
      </c>
    </row>
    <row r="465" spans="2:51" s="15" customFormat="1" ht="12">
      <c r="B465" s="213"/>
      <c r="C465" s="214"/>
      <c r="D465" s="184" t="s">
        <v>141</v>
      </c>
      <c r="E465" s="215" t="s">
        <v>19</v>
      </c>
      <c r="F465" s="216" t="s">
        <v>146</v>
      </c>
      <c r="G465" s="214"/>
      <c r="H465" s="217">
        <v>24</v>
      </c>
      <c r="I465" s="218"/>
      <c r="J465" s="214"/>
      <c r="K465" s="214"/>
      <c r="L465" s="219"/>
      <c r="M465" s="220"/>
      <c r="N465" s="221"/>
      <c r="O465" s="221"/>
      <c r="P465" s="221"/>
      <c r="Q465" s="221"/>
      <c r="R465" s="221"/>
      <c r="S465" s="221"/>
      <c r="T465" s="222"/>
      <c r="AT465" s="223" t="s">
        <v>141</v>
      </c>
      <c r="AU465" s="223" t="s">
        <v>85</v>
      </c>
      <c r="AV465" s="15" t="s">
        <v>133</v>
      </c>
      <c r="AW465" s="15" t="s">
        <v>35</v>
      </c>
      <c r="AX465" s="15" t="s">
        <v>83</v>
      </c>
      <c r="AY465" s="223" t="s">
        <v>126</v>
      </c>
    </row>
    <row r="466" spans="1:65" s="2" customFormat="1" ht="16.5" customHeight="1">
      <c r="A466" s="36"/>
      <c r="B466" s="37"/>
      <c r="C466" s="171" t="s">
        <v>474</v>
      </c>
      <c r="D466" s="171" t="s">
        <v>128</v>
      </c>
      <c r="E466" s="172" t="s">
        <v>475</v>
      </c>
      <c r="F466" s="173" t="s">
        <v>476</v>
      </c>
      <c r="G466" s="174" t="s">
        <v>291</v>
      </c>
      <c r="H466" s="175">
        <v>10</v>
      </c>
      <c r="I466" s="176"/>
      <c r="J466" s="177">
        <f>ROUND(I466*H466,2)</f>
        <v>0</v>
      </c>
      <c r="K466" s="173" t="s">
        <v>132</v>
      </c>
      <c r="L466" s="41"/>
      <c r="M466" s="178" t="s">
        <v>19</v>
      </c>
      <c r="N466" s="179" t="s">
        <v>46</v>
      </c>
      <c r="O466" s="66"/>
      <c r="P466" s="180">
        <f>O466*H466</f>
        <v>0</v>
      </c>
      <c r="Q466" s="180">
        <v>0.002822</v>
      </c>
      <c r="R466" s="180">
        <f>Q466*H466</f>
        <v>0.02822</v>
      </c>
      <c r="S466" s="180">
        <v>0</v>
      </c>
      <c r="T466" s="181">
        <f>S466*H466</f>
        <v>0</v>
      </c>
      <c r="U466" s="36"/>
      <c r="V466" s="36"/>
      <c r="W466" s="36"/>
      <c r="X466" s="36"/>
      <c r="Y466" s="36"/>
      <c r="Z466" s="36"/>
      <c r="AA466" s="36"/>
      <c r="AB466" s="36"/>
      <c r="AC466" s="36"/>
      <c r="AD466" s="36"/>
      <c r="AE466" s="36"/>
      <c r="AR466" s="182" t="s">
        <v>133</v>
      </c>
      <c r="AT466" s="182" t="s">
        <v>128</v>
      </c>
      <c r="AU466" s="182" t="s">
        <v>85</v>
      </c>
      <c r="AY466" s="19" t="s">
        <v>126</v>
      </c>
      <c r="BE466" s="183">
        <f>IF(N466="základní",J466,0)</f>
        <v>0</v>
      </c>
      <c r="BF466" s="183">
        <f>IF(N466="snížená",J466,0)</f>
        <v>0</v>
      </c>
      <c r="BG466" s="183">
        <f>IF(N466="zákl. přenesená",J466,0)</f>
        <v>0</v>
      </c>
      <c r="BH466" s="183">
        <f>IF(N466="sníž. přenesená",J466,0)</f>
        <v>0</v>
      </c>
      <c r="BI466" s="183">
        <f>IF(N466="nulová",J466,0)</f>
        <v>0</v>
      </c>
      <c r="BJ466" s="19" t="s">
        <v>83</v>
      </c>
      <c r="BK466" s="183">
        <f>ROUND(I466*H466,2)</f>
        <v>0</v>
      </c>
      <c r="BL466" s="19" t="s">
        <v>133</v>
      </c>
      <c r="BM466" s="182" t="s">
        <v>477</v>
      </c>
    </row>
    <row r="467" spans="1:47" s="2" customFormat="1" ht="12">
      <c r="A467" s="36"/>
      <c r="B467" s="37"/>
      <c r="C467" s="38"/>
      <c r="D467" s="184" t="s">
        <v>135</v>
      </c>
      <c r="E467" s="38"/>
      <c r="F467" s="185" t="s">
        <v>478</v>
      </c>
      <c r="G467" s="38"/>
      <c r="H467" s="38"/>
      <c r="I467" s="186"/>
      <c r="J467" s="38"/>
      <c r="K467" s="38"/>
      <c r="L467" s="41"/>
      <c r="M467" s="187"/>
      <c r="N467" s="188"/>
      <c r="O467" s="66"/>
      <c r="P467" s="66"/>
      <c r="Q467" s="66"/>
      <c r="R467" s="66"/>
      <c r="S467" s="66"/>
      <c r="T467" s="67"/>
      <c r="U467" s="36"/>
      <c r="V467" s="36"/>
      <c r="W467" s="36"/>
      <c r="X467" s="36"/>
      <c r="Y467" s="36"/>
      <c r="Z467" s="36"/>
      <c r="AA467" s="36"/>
      <c r="AB467" s="36"/>
      <c r="AC467" s="36"/>
      <c r="AD467" s="36"/>
      <c r="AE467" s="36"/>
      <c r="AT467" s="19" t="s">
        <v>135</v>
      </c>
      <c r="AU467" s="19" t="s">
        <v>85</v>
      </c>
    </row>
    <row r="468" spans="1:47" s="2" customFormat="1" ht="12">
      <c r="A468" s="36"/>
      <c r="B468" s="37"/>
      <c r="C468" s="38"/>
      <c r="D468" s="189" t="s">
        <v>137</v>
      </c>
      <c r="E468" s="38"/>
      <c r="F468" s="190" t="s">
        <v>479</v>
      </c>
      <c r="G468" s="38"/>
      <c r="H468" s="38"/>
      <c r="I468" s="186"/>
      <c r="J468" s="38"/>
      <c r="K468" s="38"/>
      <c r="L468" s="41"/>
      <c r="M468" s="187"/>
      <c r="N468" s="188"/>
      <c r="O468" s="66"/>
      <c r="P468" s="66"/>
      <c r="Q468" s="66"/>
      <c r="R468" s="66"/>
      <c r="S468" s="66"/>
      <c r="T468" s="67"/>
      <c r="U468" s="36"/>
      <c r="V468" s="36"/>
      <c r="W468" s="36"/>
      <c r="X468" s="36"/>
      <c r="Y468" s="36"/>
      <c r="Z468" s="36"/>
      <c r="AA468" s="36"/>
      <c r="AB468" s="36"/>
      <c r="AC468" s="36"/>
      <c r="AD468" s="36"/>
      <c r="AE468" s="36"/>
      <c r="AT468" s="19" t="s">
        <v>137</v>
      </c>
      <c r="AU468" s="19" t="s">
        <v>85</v>
      </c>
    </row>
    <row r="469" spans="1:47" s="2" customFormat="1" ht="68.25">
      <c r="A469" s="36"/>
      <c r="B469" s="37"/>
      <c r="C469" s="38"/>
      <c r="D469" s="184" t="s">
        <v>139</v>
      </c>
      <c r="E469" s="38"/>
      <c r="F469" s="191" t="s">
        <v>480</v>
      </c>
      <c r="G469" s="38"/>
      <c r="H469" s="38"/>
      <c r="I469" s="186"/>
      <c r="J469" s="38"/>
      <c r="K469" s="38"/>
      <c r="L469" s="41"/>
      <c r="M469" s="187"/>
      <c r="N469" s="188"/>
      <c r="O469" s="66"/>
      <c r="P469" s="66"/>
      <c r="Q469" s="66"/>
      <c r="R469" s="66"/>
      <c r="S469" s="66"/>
      <c r="T469" s="67"/>
      <c r="U469" s="36"/>
      <c r="V469" s="36"/>
      <c r="W469" s="36"/>
      <c r="X469" s="36"/>
      <c r="Y469" s="36"/>
      <c r="Z469" s="36"/>
      <c r="AA469" s="36"/>
      <c r="AB469" s="36"/>
      <c r="AC469" s="36"/>
      <c r="AD469" s="36"/>
      <c r="AE469" s="36"/>
      <c r="AT469" s="19" t="s">
        <v>139</v>
      </c>
      <c r="AU469" s="19" t="s">
        <v>85</v>
      </c>
    </row>
    <row r="470" spans="1:65" s="2" customFormat="1" ht="16.5" customHeight="1">
      <c r="A470" s="36"/>
      <c r="B470" s="37"/>
      <c r="C470" s="171" t="s">
        <v>481</v>
      </c>
      <c r="D470" s="171" t="s">
        <v>128</v>
      </c>
      <c r="E470" s="172" t="s">
        <v>482</v>
      </c>
      <c r="F470" s="173" t="s">
        <v>483</v>
      </c>
      <c r="G470" s="174" t="s">
        <v>131</v>
      </c>
      <c r="H470" s="175">
        <v>620.5</v>
      </c>
      <c r="I470" s="176"/>
      <c r="J470" s="177">
        <f>ROUND(I470*H470,2)</f>
        <v>0</v>
      </c>
      <c r="K470" s="173" t="s">
        <v>132</v>
      </c>
      <c r="L470" s="41"/>
      <c r="M470" s="178" t="s">
        <v>19</v>
      </c>
      <c r="N470" s="179" t="s">
        <v>46</v>
      </c>
      <c r="O470" s="66"/>
      <c r="P470" s="180">
        <f>O470*H470</f>
        <v>0</v>
      </c>
      <c r="Q470" s="180">
        <v>0.00031</v>
      </c>
      <c r="R470" s="180">
        <f>Q470*H470</f>
        <v>0.192355</v>
      </c>
      <c r="S470" s="180">
        <v>0</v>
      </c>
      <c r="T470" s="181">
        <f>S470*H470</f>
        <v>0</v>
      </c>
      <c r="U470" s="36"/>
      <c r="V470" s="36"/>
      <c r="W470" s="36"/>
      <c r="X470" s="36"/>
      <c r="Y470" s="36"/>
      <c r="Z470" s="36"/>
      <c r="AA470" s="36"/>
      <c r="AB470" s="36"/>
      <c r="AC470" s="36"/>
      <c r="AD470" s="36"/>
      <c r="AE470" s="36"/>
      <c r="AR470" s="182" t="s">
        <v>133</v>
      </c>
      <c r="AT470" s="182" t="s">
        <v>128</v>
      </c>
      <c r="AU470" s="182" t="s">
        <v>85</v>
      </c>
      <c r="AY470" s="19" t="s">
        <v>126</v>
      </c>
      <c r="BE470" s="183">
        <f>IF(N470="základní",J470,0)</f>
        <v>0</v>
      </c>
      <c r="BF470" s="183">
        <f>IF(N470="snížená",J470,0)</f>
        <v>0</v>
      </c>
      <c r="BG470" s="183">
        <f>IF(N470="zákl. přenesená",J470,0)</f>
        <v>0</v>
      </c>
      <c r="BH470" s="183">
        <f>IF(N470="sníž. přenesená",J470,0)</f>
        <v>0</v>
      </c>
      <c r="BI470" s="183">
        <f>IF(N470="nulová",J470,0)</f>
        <v>0</v>
      </c>
      <c r="BJ470" s="19" t="s">
        <v>83</v>
      </c>
      <c r="BK470" s="183">
        <f>ROUND(I470*H470,2)</f>
        <v>0</v>
      </c>
      <c r="BL470" s="19" t="s">
        <v>133</v>
      </c>
      <c r="BM470" s="182" t="s">
        <v>484</v>
      </c>
    </row>
    <row r="471" spans="1:47" s="2" customFormat="1" ht="12">
      <c r="A471" s="36"/>
      <c r="B471" s="37"/>
      <c r="C471" s="38"/>
      <c r="D471" s="184" t="s">
        <v>135</v>
      </c>
      <c r="E471" s="38"/>
      <c r="F471" s="185" t="s">
        <v>485</v>
      </c>
      <c r="G471" s="38"/>
      <c r="H471" s="38"/>
      <c r="I471" s="186"/>
      <c r="J471" s="38"/>
      <c r="K471" s="38"/>
      <c r="L471" s="41"/>
      <c r="M471" s="187"/>
      <c r="N471" s="188"/>
      <c r="O471" s="66"/>
      <c r="P471" s="66"/>
      <c r="Q471" s="66"/>
      <c r="R471" s="66"/>
      <c r="S471" s="66"/>
      <c r="T471" s="67"/>
      <c r="U471" s="36"/>
      <c r="V471" s="36"/>
      <c r="W471" s="36"/>
      <c r="X471" s="36"/>
      <c r="Y471" s="36"/>
      <c r="Z471" s="36"/>
      <c r="AA471" s="36"/>
      <c r="AB471" s="36"/>
      <c r="AC471" s="36"/>
      <c r="AD471" s="36"/>
      <c r="AE471" s="36"/>
      <c r="AT471" s="19" t="s">
        <v>135</v>
      </c>
      <c r="AU471" s="19" t="s">
        <v>85</v>
      </c>
    </row>
    <row r="472" spans="1:47" s="2" customFormat="1" ht="12">
      <c r="A472" s="36"/>
      <c r="B472" s="37"/>
      <c r="C472" s="38"/>
      <c r="D472" s="189" t="s">
        <v>137</v>
      </c>
      <c r="E472" s="38"/>
      <c r="F472" s="190" t="s">
        <v>486</v>
      </c>
      <c r="G472" s="38"/>
      <c r="H472" s="38"/>
      <c r="I472" s="186"/>
      <c r="J472" s="38"/>
      <c r="K472" s="38"/>
      <c r="L472" s="41"/>
      <c r="M472" s="187"/>
      <c r="N472" s="188"/>
      <c r="O472" s="66"/>
      <c r="P472" s="66"/>
      <c r="Q472" s="66"/>
      <c r="R472" s="66"/>
      <c r="S472" s="66"/>
      <c r="T472" s="67"/>
      <c r="U472" s="36"/>
      <c r="V472" s="36"/>
      <c r="W472" s="36"/>
      <c r="X472" s="36"/>
      <c r="Y472" s="36"/>
      <c r="Z472" s="36"/>
      <c r="AA472" s="36"/>
      <c r="AB472" s="36"/>
      <c r="AC472" s="36"/>
      <c r="AD472" s="36"/>
      <c r="AE472" s="36"/>
      <c r="AT472" s="19" t="s">
        <v>137</v>
      </c>
      <c r="AU472" s="19" t="s">
        <v>85</v>
      </c>
    </row>
    <row r="473" spans="2:51" s="13" customFormat="1" ht="12">
      <c r="B473" s="192"/>
      <c r="C473" s="193"/>
      <c r="D473" s="184" t="s">
        <v>141</v>
      </c>
      <c r="E473" s="194" t="s">
        <v>19</v>
      </c>
      <c r="F473" s="195" t="s">
        <v>487</v>
      </c>
      <c r="G473" s="193"/>
      <c r="H473" s="194" t="s">
        <v>19</v>
      </c>
      <c r="I473" s="196"/>
      <c r="J473" s="193"/>
      <c r="K473" s="193"/>
      <c r="L473" s="197"/>
      <c r="M473" s="198"/>
      <c r="N473" s="199"/>
      <c r="O473" s="199"/>
      <c r="P473" s="199"/>
      <c r="Q473" s="199"/>
      <c r="R473" s="199"/>
      <c r="S473" s="199"/>
      <c r="T473" s="200"/>
      <c r="AT473" s="201" t="s">
        <v>141</v>
      </c>
      <c r="AU473" s="201" t="s">
        <v>85</v>
      </c>
      <c r="AV473" s="13" t="s">
        <v>83</v>
      </c>
      <c r="AW473" s="13" t="s">
        <v>35</v>
      </c>
      <c r="AX473" s="13" t="s">
        <v>75</v>
      </c>
      <c r="AY473" s="201" t="s">
        <v>126</v>
      </c>
    </row>
    <row r="474" spans="2:51" s="14" customFormat="1" ht="12">
      <c r="B474" s="202"/>
      <c r="C474" s="203"/>
      <c r="D474" s="184" t="s">
        <v>141</v>
      </c>
      <c r="E474" s="204" t="s">
        <v>19</v>
      </c>
      <c r="F474" s="205" t="s">
        <v>271</v>
      </c>
      <c r="G474" s="203"/>
      <c r="H474" s="206">
        <v>620.5</v>
      </c>
      <c r="I474" s="207"/>
      <c r="J474" s="203"/>
      <c r="K474" s="203"/>
      <c r="L474" s="208"/>
      <c r="M474" s="209"/>
      <c r="N474" s="210"/>
      <c r="O474" s="210"/>
      <c r="P474" s="210"/>
      <c r="Q474" s="210"/>
      <c r="R474" s="210"/>
      <c r="S474" s="210"/>
      <c r="T474" s="211"/>
      <c r="AT474" s="212" t="s">
        <v>141</v>
      </c>
      <c r="AU474" s="212" t="s">
        <v>85</v>
      </c>
      <c r="AV474" s="14" t="s">
        <v>85</v>
      </c>
      <c r="AW474" s="14" t="s">
        <v>35</v>
      </c>
      <c r="AX474" s="14" t="s">
        <v>83</v>
      </c>
      <c r="AY474" s="212" t="s">
        <v>126</v>
      </c>
    </row>
    <row r="475" spans="1:65" s="2" customFormat="1" ht="16.5" customHeight="1">
      <c r="A475" s="36"/>
      <c r="B475" s="37"/>
      <c r="C475" s="171" t="s">
        <v>488</v>
      </c>
      <c r="D475" s="171" t="s">
        <v>128</v>
      </c>
      <c r="E475" s="172" t="s">
        <v>489</v>
      </c>
      <c r="F475" s="173" t="s">
        <v>490</v>
      </c>
      <c r="G475" s="174" t="s">
        <v>131</v>
      </c>
      <c r="H475" s="175">
        <v>114.1</v>
      </c>
      <c r="I475" s="176"/>
      <c r="J475" s="177">
        <f>ROUND(I475*H475,2)</f>
        <v>0</v>
      </c>
      <c r="K475" s="173" t="s">
        <v>132</v>
      </c>
      <c r="L475" s="41"/>
      <c r="M475" s="178" t="s">
        <v>19</v>
      </c>
      <c r="N475" s="179" t="s">
        <v>46</v>
      </c>
      <c r="O475" s="66"/>
      <c r="P475" s="180">
        <f>O475*H475</f>
        <v>0</v>
      </c>
      <c r="Q475" s="180">
        <v>0.116</v>
      </c>
      <c r="R475" s="180">
        <f>Q475*H475</f>
        <v>13.2356</v>
      </c>
      <c r="S475" s="180">
        <v>0</v>
      </c>
      <c r="T475" s="181">
        <f>S475*H475</f>
        <v>0</v>
      </c>
      <c r="U475" s="36"/>
      <c r="V475" s="36"/>
      <c r="W475" s="36"/>
      <c r="X475" s="36"/>
      <c r="Y475" s="36"/>
      <c r="Z475" s="36"/>
      <c r="AA475" s="36"/>
      <c r="AB475" s="36"/>
      <c r="AC475" s="36"/>
      <c r="AD475" s="36"/>
      <c r="AE475" s="36"/>
      <c r="AR475" s="182" t="s">
        <v>133</v>
      </c>
      <c r="AT475" s="182" t="s">
        <v>128</v>
      </c>
      <c r="AU475" s="182" t="s">
        <v>85</v>
      </c>
      <c r="AY475" s="19" t="s">
        <v>126</v>
      </c>
      <c r="BE475" s="183">
        <f>IF(N475="základní",J475,0)</f>
        <v>0</v>
      </c>
      <c r="BF475" s="183">
        <f>IF(N475="snížená",J475,0)</f>
        <v>0</v>
      </c>
      <c r="BG475" s="183">
        <f>IF(N475="zákl. přenesená",J475,0)</f>
        <v>0</v>
      </c>
      <c r="BH475" s="183">
        <f>IF(N475="sníž. přenesená",J475,0)</f>
        <v>0</v>
      </c>
      <c r="BI475" s="183">
        <f>IF(N475="nulová",J475,0)</f>
        <v>0</v>
      </c>
      <c r="BJ475" s="19" t="s">
        <v>83</v>
      </c>
      <c r="BK475" s="183">
        <f>ROUND(I475*H475,2)</f>
        <v>0</v>
      </c>
      <c r="BL475" s="19" t="s">
        <v>133</v>
      </c>
      <c r="BM475" s="182" t="s">
        <v>491</v>
      </c>
    </row>
    <row r="476" spans="1:47" s="2" customFormat="1" ht="19.5">
      <c r="A476" s="36"/>
      <c r="B476" s="37"/>
      <c r="C476" s="38"/>
      <c r="D476" s="184" t="s">
        <v>135</v>
      </c>
      <c r="E476" s="38"/>
      <c r="F476" s="185" t="s">
        <v>492</v>
      </c>
      <c r="G476" s="38"/>
      <c r="H476" s="38"/>
      <c r="I476" s="186"/>
      <c r="J476" s="38"/>
      <c r="K476" s="38"/>
      <c r="L476" s="41"/>
      <c r="M476" s="187"/>
      <c r="N476" s="188"/>
      <c r="O476" s="66"/>
      <c r="P476" s="66"/>
      <c r="Q476" s="66"/>
      <c r="R476" s="66"/>
      <c r="S476" s="66"/>
      <c r="T476" s="67"/>
      <c r="U476" s="36"/>
      <c r="V476" s="36"/>
      <c r="W476" s="36"/>
      <c r="X476" s="36"/>
      <c r="Y476" s="36"/>
      <c r="Z476" s="36"/>
      <c r="AA476" s="36"/>
      <c r="AB476" s="36"/>
      <c r="AC476" s="36"/>
      <c r="AD476" s="36"/>
      <c r="AE476" s="36"/>
      <c r="AT476" s="19" t="s">
        <v>135</v>
      </c>
      <c r="AU476" s="19" t="s">
        <v>85</v>
      </c>
    </row>
    <row r="477" spans="1:47" s="2" customFormat="1" ht="12">
      <c r="A477" s="36"/>
      <c r="B477" s="37"/>
      <c r="C477" s="38"/>
      <c r="D477" s="189" t="s">
        <v>137</v>
      </c>
      <c r="E477" s="38"/>
      <c r="F477" s="190" t="s">
        <v>493</v>
      </c>
      <c r="G477" s="38"/>
      <c r="H477" s="38"/>
      <c r="I477" s="186"/>
      <c r="J477" s="38"/>
      <c r="K477" s="38"/>
      <c r="L477" s="41"/>
      <c r="M477" s="187"/>
      <c r="N477" s="188"/>
      <c r="O477" s="66"/>
      <c r="P477" s="66"/>
      <c r="Q477" s="66"/>
      <c r="R477" s="66"/>
      <c r="S477" s="66"/>
      <c r="T477" s="67"/>
      <c r="U477" s="36"/>
      <c r="V477" s="36"/>
      <c r="W477" s="36"/>
      <c r="X477" s="36"/>
      <c r="Y477" s="36"/>
      <c r="Z477" s="36"/>
      <c r="AA477" s="36"/>
      <c r="AB477" s="36"/>
      <c r="AC477" s="36"/>
      <c r="AD477" s="36"/>
      <c r="AE477" s="36"/>
      <c r="AT477" s="19" t="s">
        <v>137</v>
      </c>
      <c r="AU477" s="19" t="s">
        <v>85</v>
      </c>
    </row>
    <row r="478" spans="2:51" s="13" customFormat="1" ht="12">
      <c r="B478" s="192"/>
      <c r="C478" s="193"/>
      <c r="D478" s="184" t="s">
        <v>141</v>
      </c>
      <c r="E478" s="194" t="s">
        <v>19</v>
      </c>
      <c r="F478" s="195" t="s">
        <v>403</v>
      </c>
      <c r="G478" s="193"/>
      <c r="H478" s="194" t="s">
        <v>19</v>
      </c>
      <c r="I478" s="196"/>
      <c r="J478" s="193"/>
      <c r="K478" s="193"/>
      <c r="L478" s="197"/>
      <c r="M478" s="198"/>
      <c r="N478" s="199"/>
      <c r="O478" s="199"/>
      <c r="P478" s="199"/>
      <c r="Q478" s="199"/>
      <c r="R478" s="199"/>
      <c r="S478" s="199"/>
      <c r="T478" s="200"/>
      <c r="AT478" s="201" t="s">
        <v>141</v>
      </c>
      <c r="AU478" s="201" t="s">
        <v>85</v>
      </c>
      <c r="AV478" s="13" t="s">
        <v>83</v>
      </c>
      <c r="AW478" s="13" t="s">
        <v>35</v>
      </c>
      <c r="AX478" s="13" t="s">
        <v>75</v>
      </c>
      <c r="AY478" s="201" t="s">
        <v>126</v>
      </c>
    </row>
    <row r="479" spans="2:51" s="14" customFormat="1" ht="12">
      <c r="B479" s="202"/>
      <c r="C479" s="203"/>
      <c r="D479" s="184" t="s">
        <v>141</v>
      </c>
      <c r="E479" s="204" t="s">
        <v>19</v>
      </c>
      <c r="F479" s="205" t="s">
        <v>429</v>
      </c>
      <c r="G479" s="203"/>
      <c r="H479" s="206">
        <v>10</v>
      </c>
      <c r="I479" s="207"/>
      <c r="J479" s="203"/>
      <c r="K479" s="203"/>
      <c r="L479" s="208"/>
      <c r="M479" s="209"/>
      <c r="N479" s="210"/>
      <c r="O479" s="210"/>
      <c r="P479" s="210"/>
      <c r="Q479" s="210"/>
      <c r="R479" s="210"/>
      <c r="S479" s="210"/>
      <c r="T479" s="211"/>
      <c r="AT479" s="212" t="s">
        <v>141</v>
      </c>
      <c r="AU479" s="212" t="s">
        <v>85</v>
      </c>
      <c r="AV479" s="14" t="s">
        <v>85</v>
      </c>
      <c r="AW479" s="14" t="s">
        <v>35</v>
      </c>
      <c r="AX479" s="14" t="s">
        <v>75</v>
      </c>
      <c r="AY479" s="212" t="s">
        <v>126</v>
      </c>
    </row>
    <row r="480" spans="2:51" s="13" customFormat="1" ht="12">
      <c r="B480" s="192"/>
      <c r="C480" s="193"/>
      <c r="D480" s="184" t="s">
        <v>141</v>
      </c>
      <c r="E480" s="194" t="s">
        <v>19</v>
      </c>
      <c r="F480" s="195" t="s">
        <v>179</v>
      </c>
      <c r="G480" s="193"/>
      <c r="H480" s="194" t="s">
        <v>19</v>
      </c>
      <c r="I480" s="196"/>
      <c r="J480" s="193"/>
      <c r="K480" s="193"/>
      <c r="L480" s="197"/>
      <c r="M480" s="198"/>
      <c r="N480" s="199"/>
      <c r="O480" s="199"/>
      <c r="P480" s="199"/>
      <c r="Q480" s="199"/>
      <c r="R480" s="199"/>
      <c r="S480" s="199"/>
      <c r="T480" s="200"/>
      <c r="AT480" s="201" t="s">
        <v>141</v>
      </c>
      <c r="AU480" s="201" t="s">
        <v>85</v>
      </c>
      <c r="AV480" s="13" t="s">
        <v>83</v>
      </c>
      <c r="AW480" s="13" t="s">
        <v>35</v>
      </c>
      <c r="AX480" s="13" t="s">
        <v>75</v>
      </c>
      <c r="AY480" s="201" t="s">
        <v>126</v>
      </c>
    </row>
    <row r="481" spans="2:51" s="14" customFormat="1" ht="12">
      <c r="B481" s="202"/>
      <c r="C481" s="203"/>
      <c r="D481" s="184" t="s">
        <v>141</v>
      </c>
      <c r="E481" s="204" t="s">
        <v>19</v>
      </c>
      <c r="F481" s="205" t="s">
        <v>430</v>
      </c>
      <c r="G481" s="203"/>
      <c r="H481" s="206">
        <v>93</v>
      </c>
      <c r="I481" s="207"/>
      <c r="J481" s="203"/>
      <c r="K481" s="203"/>
      <c r="L481" s="208"/>
      <c r="M481" s="209"/>
      <c r="N481" s="210"/>
      <c r="O481" s="210"/>
      <c r="P481" s="210"/>
      <c r="Q481" s="210"/>
      <c r="R481" s="210"/>
      <c r="S481" s="210"/>
      <c r="T481" s="211"/>
      <c r="AT481" s="212" t="s">
        <v>141</v>
      </c>
      <c r="AU481" s="212" t="s">
        <v>85</v>
      </c>
      <c r="AV481" s="14" t="s">
        <v>85</v>
      </c>
      <c r="AW481" s="14" t="s">
        <v>35</v>
      </c>
      <c r="AX481" s="14" t="s">
        <v>75</v>
      </c>
      <c r="AY481" s="212" t="s">
        <v>126</v>
      </c>
    </row>
    <row r="482" spans="2:51" s="16" customFormat="1" ht="12">
      <c r="B482" s="224"/>
      <c r="C482" s="225"/>
      <c r="D482" s="184" t="s">
        <v>141</v>
      </c>
      <c r="E482" s="226" t="s">
        <v>19</v>
      </c>
      <c r="F482" s="227" t="s">
        <v>156</v>
      </c>
      <c r="G482" s="225"/>
      <c r="H482" s="228">
        <v>103</v>
      </c>
      <c r="I482" s="229"/>
      <c r="J482" s="225"/>
      <c r="K482" s="225"/>
      <c r="L482" s="230"/>
      <c r="M482" s="231"/>
      <c r="N482" s="232"/>
      <c r="O482" s="232"/>
      <c r="P482" s="232"/>
      <c r="Q482" s="232"/>
      <c r="R482" s="232"/>
      <c r="S482" s="232"/>
      <c r="T482" s="233"/>
      <c r="AT482" s="234" t="s">
        <v>141</v>
      </c>
      <c r="AU482" s="234" t="s">
        <v>85</v>
      </c>
      <c r="AV482" s="16" t="s">
        <v>157</v>
      </c>
      <c r="AW482" s="16" t="s">
        <v>35</v>
      </c>
      <c r="AX482" s="16" t="s">
        <v>75</v>
      </c>
      <c r="AY482" s="234" t="s">
        <v>126</v>
      </c>
    </row>
    <row r="483" spans="2:51" s="13" customFormat="1" ht="12">
      <c r="B483" s="192"/>
      <c r="C483" s="193"/>
      <c r="D483" s="184" t="s">
        <v>141</v>
      </c>
      <c r="E483" s="194" t="s">
        <v>19</v>
      </c>
      <c r="F483" s="195" t="s">
        <v>227</v>
      </c>
      <c r="G483" s="193"/>
      <c r="H483" s="194" t="s">
        <v>19</v>
      </c>
      <c r="I483" s="196"/>
      <c r="J483" s="193"/>
      <c r="K483" s="193"/>
      <c r="L483" s="197"/>
      <c r="M483" s="198"/>
      <c r="N483" s="199"/>
      <c r="O483" s="199"/>
      <c r="P483" s="199"/>
      <c r="Q483" s="199"/>
      <c r="R483" s="199"/>
      <c r="S483" s="199"/>
      <c r="T483" s="200"/>
      <c r="AT483" s="201" t="s">
        <v>141</v>
      </c>
      <c r="AU483" s="201" t="s">
        <v>85</v>
      </c>
      <c r="AV483" s="13" t="s">
        <v>83</v>
      </c>
      <c r="AW483" s="13" t="s">
        <v>35</v>
      </c>
      <c r="AX483" s="13" t="s">
        <v>75</v>
      </c>
      <c r="AY483" s="201" t="s">
        <v>126</v>
      </c>
    </row>
    <row r="484" spans="2:51" s="14" customFormat="1" ht="12">
      <c r="B484" s="202"/>
      <c r="C484" s="203"/>
      <c r="D484" s="184" t="s">
        <v>141</v>
      </c>
      <c r="E484" s="204" t="s">
        <v>19</v>
      </c>
      <c r="F484" s="205" t="s">
        <v>315</v>
      </c>
      <c r="G484" s="203"/>
      <c r="H484" s="206">
        <v>2</v>
      </c>
      <c r="I484" s="207"/>
      <c r="J484" s="203"/>
      <c r="K484" s="203"/>
      <c r="L484" s="208"/>
      <c r="M484" s="209"/>
      <c r="N484" s="210"/>
      <c r="O484" s="210"/>
      <c r="P484" s="210"/>
      <c r="Q484" s="210"/>
      <c r="R484" s="210"/>
      <c r="S484" s="210"/>
      <c r="T484" s="211"/>
      <c r="AT484" s="212" t="s">
        <v>141</v>
      </c>
      <c r="AU484" s="212" t="s">
        <v>85</v>
      </c>
      <c r="AV484" s="14" t="s">
        <v>85</v>
      </c>
      <c r="AW484" s="14" t="s">
        <v>35</v>
      </c>
      <c r="AX484" s="14" t="s">
        <v>75</v>
      </c>
      <c r="AY484" s="212" t="s">
        <v>126</v>
      </c>
    </row>
    <row r="485" spans="2:51" s="13" customFormat="1" ht="12">
      <c r="B485" s="192"/>
      <c r="C485" s="193"/>
      <c r="D485" s="184" t="s">
        <v>141</v>
      </c>
      <c r="E485" s="194" t="s">
        <v>19</v>
      </c>
      <c r="F485" s="195" t="s">
        <v>229</v>
      </c>
      <c r="G485" s="193"/>
      <c r="H485" s="194" t="s">
        <v>19</v>
      </c>
      <c r="I485" s="196"/>
      <c r="J485" s="193"/>
      <c r="K485" s="193"/>
      <c r="L485" s="197"/>
      <c r="M485" s="198"/>
      <c r="N485" s="199"/>
      <c r="O485" s="199"/>
      <c r="P485" s="199"/>
      <c r="Q485" s="199"/>
      <c r="R485" s="199"/>
      <c r="S485" s="199"/>
      <c r="T485" s="200"/>
      <c r="AT485" s="201" t="s">
        <v>141</v>
      </c>
      <c r="AU485" s="201" t="s">
        <v>85</v>
      </c>
      <c r="AV485" s="13" t="s">
        <v>83</v>
      </c>
      <c r="AW485" s="13" t="s">
        <v>35</v>
      </c>
      <c r="AX485" s="13" t="s">
        <v>75</v>
      </c>
      <c r="AY485" s="201" t="s">
        <v>126</v>
      </c>
    </row>
    <row r="486" spans="2:51" s="14" customFormat="1" ht="12">
      <c r="B486" s="202"/>
      <c r="C486" s="203"/>
      <c r="D486" s="184" t="s">
        <v>141</v>
      </c>
      <c r="E486" s="204" t="s">
        <v>19</v>
      </c>
      <c r="F486" s="205" t="s">
        <v>230</v>
      </c>
      <c r="G486" s="203"/>
      <c r="H486" s="206">
        <v>4</v>
      </c>
      <c r="I486" s="207"/>
      <c r="J486" s="203"/>
      <c r="K486" s="203"/>
      <c r="L486" s="208"/>
      <c r="M486" s="209"/>
      <c r="N486" s="210"/>
      <c r="O486" s="210"/>
      <c r="P486" s="210"/>
      <c r="Q486" s="210"/>
      <c r="R486" s="210"/>
      <c r="S486" s="210"/>
      <c r="T486" s="211"/>
      <c r="AT486" s="212" t="s">
        <v>141</v>
      </c>
      <c r="AU486" s="212" t="s">
        <v>85</v>
      </c>
      <c r="AV486" s="14" t="s">
        <v>85</v>
      </c>
      <c r="AW486" s="14" t="s">
        <v>35</v>
      </c>
      <c r="AX486" s="14" t="s">
        <v>75</v>
      </c>
      <c r="AY486" s="212" t="s">
        <v>126</v>
      </c>
    </row>
    <row r="487" spans="2:51" s="16" customFormat="1" ht="12">
      <c r="B487" s="224"/>
      <c r="C487" s="225"/>
      <c r="D487" s="184" t="s">
        <v>141</v>
      </c>
      <c r="E487" s="226" t="s">
        <v>19</v>
      </c>
      <c r="F487" s="227" t="s">
        <v>156</v>
      </c>
      <c r="G487" s="225"/>
      <c r="H487" s="228">
        <v>6</v>
      </c>
      <c r="I487" s="229"/>
      <c r="J487" s="225"/>
      <c r="K487" s="225"/>
      <c r="L487" s="230"/>
      <c r="M487" s="231"/>
      <c r="N487" s="232"/>
      <c r="O487" s="232"/>
      <c r="P487" s="232"/>
      <c r="Q487" s="232"/>
      <c r="R487" s="232"/>
      <c r="S487" s="232"/>
      <c r="T487" s="233"/>
      <c r="AT487" s="234" t="s">
        <v>141</v>
      </c>
      <c r="AU487" s="234" t="s">
        <v>85</v>
      </c>
      <c r="AV487" s="16" t="s">
        <v>157</v>
      </c>
      <c r="AW487" s="16" t="s">
        <v>35</v>
      </c>
      <c r="AX487" s="16" t="s">
        <v>75</v>
      </c>
      <c r="AY487" s="234" t="s">
        <v>126</v>
      </c>
    </row>
    <row r="488" spans="2:51" s="13" customFormat="1" ht="12">
      <c r="B488" s="192"/>
      <c r="C488" s="193"/>
      <c r="D488" s="184" t="s">
        <v>141</v>
      </c>
      <c r="E488" s="194" t="s">
        <v>19</v>
      </c>
      <c r="F488" s="195" t="s">
        <v>332</v>
      </c>
      <c r="G488" s="193"/>
      <c r="H488" s="194" t="s">
        <v>19</v>
      </c>
      <c r="I488" s="196"/>
      <c r="J488" s="193"/>
      <c r="K488" s="193"/>
      <c r="L488" s="197"/>
      <c r="M488" s="198"/>
      <c r="N488" s="199"/>
      <c r="O488" s="199"/>
      <c r="P488" s="199"/>
      <c r="Q488" s="199"/>
      <c r="R488" s="199"/>
      <c r="S488" s="199"/>
      <c r="T488" s="200"/>
      <c r="AT488" s="201" t="s">
        <v>141</v>
      </c>
      <c r="AU488" s="201" t="s">
        <v>85</v>
      </c>
      <c r="AV488" s="13" t="s">
        <v>83</v>
      </c>
      <c r="AW488" s="13" t="s">
        <v>35</v>
      </c>
      <c r="AX488" s="13" t="s">
        <v>75</v>
      </c>
      <c r="AY488" s="201" t="s">
        <v>126</v>
      </c>
    </row>
    <row r="489" spans="2:51" s="14" customFormat="1" ht="12">
      <c r="B489" s="202"/>
      <c r="C489" s="203"/>
      <c r="D489" s="184" t="s">
        <v>141</v>
      </c>
      <c r="E489" s="204" t="s">
        <v>19</v>
      </c>
      <c r="F489" s="205" t="s">
        <v>153</v>
      </c>
      <c r="G489" s="203"/>
      <c r="H489" s="206">
        <v>5.1</v>
      </c>
      <c r="I489" s="207"/>
      <c r="J489" s="203"/>
      <c r="K489" s="203"/>
      <c r="L489" s="208"/>
      <c r="M489" s="209"/>
      <c r="N489" s="210"/>
      <c r="O489" s="210"/>
      <c r="P489" s="210"/>
      <c r="Q489" s="210"/>
      <c r="R489" s="210"/>
      <c r="S489" s="210"/>
      <c r="T489" s="211"/>
      <c r="AT489" s="212" t="s">
        <v>141</v>
      </c>
      <c r="AU489" s="212" t="s">
        <v>85</v>
      </c>
      <c r="AV489" s="14" t="s">
        <v>85</v>
      </c>
      <c r="AW489" s="14" t="s">
        <v>35</v>
      </c>
      <c r="AX489" s="14" t="s">
        <v>75</v>
      </c>
      <c r="AY489" s="212" t="s">
        <v>126</v>
      </c>
    </row>
    <row r="490" spans="2:51" s="15" customFormat="1" ht="12">
      <c r="B490" s="213"/>
      <c r="C490" s="214"/>
      <c r="D490" s="184" t="s">
        <v>141</v>
      </c>
      <c r="E490" s="215" t="s">
        <v>19</v>
      </c>
      <c r="F490" s="216" t="s">
        <v>146</v>
      </c>
      <c r="G490" s="214"/>
      <c r="H490" s="217">
        <v>114.1</v>
      </c>
      <c r="I490" s="218"/>
      <c r="J490" s="214"/>
      <c r="K490" s="214"/>
      <c r="L490" s="219"/>
      <c r="M490" s="220"/>
      <c r="N490" s="221"/>
      <c r="O490" s="221"/>
      <c r="P490" s="221"/>
      <c r="Q490" s="221"/>
      <c r="R490" s="221"/>
      <c r="S490" s="221"/>
      <c r="T490" s="222"/>
      <c r="AT490" s="223" t="s">
        <v>141</v>
      </c>
      <c r="AU490" s="223" t="s">
        <v>85</v>
      </c>
      <c r="AV490" s="15" t="s">
        <v>133</v>
      </c>
      <c r="AW490" s="15" t="s">
        <v>35</v>
      </c>
      <c r="AX490" s="15" t="s">
        <v>83</v>
      </c>
      <c r="AY490" s="223" t="s">
        <v>126</v>
      </c>
    </row>
    <row r="491" spans="1:65" s="2" customFormat="1" ht="21.75" customHeight="1">
      <c r="A491" s="36"/>
      <c r="B491" s="37"/>
      <c r="C491" s="171" t="s">
        <v>494</v>
      </c>
      <c r="D491" s="171" t="s">
        <v>128</v>
      </c>
      <c r="E491" s="172" t="s">
        <v>495</v>
      </c>
      <c r="F491" s="173" t="s">
        <v>496</v>
      </c>
      <c r="G491" s="174" t="s">
        <v>131</v>
      </c>
      <c r="H491" s="175">
        <v>620.5</v>
      </c>
      <c r="I491" s="176"/>
      <c r="J491" s="177">
        <f>ROUND(I491*H491,2)</f>
        <v>0</v>
      </c>
      <c r="K491" s="173" t="s">
        <v>132</v>
      </c>
      <c r="L491" s="41"/>
      <c r="M491" s="178" t="s">
        <v>19</v>
      </c>
      <c r="N491" s="179" t="s">
        <v>46</v>
      </c>
      <c r="O491" s="66"/>
      <c r="P491" s="180">
        <f>O491*H491</f>
        <v>0</v>
      </c>
      <c r="Q491" s="180">
        <v>0.12966</v>
      </c>
      <c r="R491" s="180">
        <f>Q491*H491</f>
        <v>80.45403</v>
      </c>
      <c r="S491" s="180">
        <v>0</v>
      </c>
      <c r="T491" s="181">
        <f>S491*H491</f>
        <v>0</v>
      </c>
      <c r="U491" s="36"/>
      <c r="V491" s="36"/>
      <c r="W491" s="36"/>
      <c r="X491" s="36"/>
      <c r="Y491" s="36"/>
      <c r="Z491" s="36"/>
      <c r="AA491" s="36"/>
      <c r="AB491" s="36"/>
      <c r="AC491" s="36"/>
      <c r="AD491" s="36"/>
      <c r="AE491" s="36"/>
      <c r="AR491" s="182" t="s">
        <v>133</v>
      </c>
      <c r="AT491" s="182" t="s">
        <v>128</v>
      </c>
      <c r="AU491" s="182" t="s">
        <v>85</v>
      </c>
      <c r="AY491" s="19" t="s">
        <v>126</v>
      </c>
      <c r="BE491" s="183">
        <f>IF(N491="základní",J491,0)</f>
        <v>0</v>
      </c>
      <c r="BF491" s="183">
        <f>IF(N491="snížená",J491,0)</f>
        <v>0</v>
      </c>
      <c r="BG491" s="183">
        <f>IF(N491="zákl. přenesená",J491,0)</f>
        <v>0</v>
      </c>
      <c r="BH491" s="183">
        <f>IF(N491="sníž. přenesená",J491,0)</f>
        <v>0</v>
      </c>
      <c r="BI491" s="183">
        <f>IF(N491="nulová",J491,0)</f>
        <v>0</v>
      </c>
      <c r="BJ491" s="19" t="s">
        <v>83</v>
      </c>
      <c r="BK491" s="183">
        <f>ROUND(I491*H491,2)</f>
        <v>0</v>
      </c>
      <c r="BL491" s="19" t="s">
        <v>133</v>
      </c>
      <c r="BM491" s="182" t="s">
        <v>497</v>
      </c>
    </row>
    <row r="492" spans="1:47" s="2" customFormat="1" ht="19.5">
      <c r="A492" s="36"/>
      <c r="B492" s="37"/>
      <c r="C492" s="38"/>
      <c r="D492" s="184" t="s">
        <v>135</v>
      </c>
      <c r="E492" s="38"/>
      <c r="F492" s="185" t="s">
        <v>498</v>
      </c>
      <c r="G492" s="38"/>
      <c r="H492" s="38"/>
      <c r="I492" s="186"/>
      <c r="J492" s="38"/>
      <c r="K492" s="38"/>
      <c r="L492" s="41"/>
      <c r="M492" s="187"/>
      <c r="N492" s="188"/>
      <c r="O492" s="66"/>
      <c r="P492" s="66"/>
      <c r="Q492" s="66"/>
      <c r="R492" s="66"/>
      <c r="S492" s="66"/>
      <c r="T492" s="67"/>
      <c r="U492" s="36"/>
      <c r="V492" s="36"/>
      <c r="W492" s="36"/>
      <c r="X492" s="36"/>
      <c r="Y492" s="36"/>
      <c r="Z492" s="36"/>
      <c r="AA492" s="36"/>
      <c r="AB492" s="36"/>
      <c r="AC492" s="36"/>
      <c r="AD492" s="36"/>
      <c r="AE492" s="36"/>
      <c r="AT492" s="19" t="s">
        <v>135</v>
      </c>
      <c r="AU492" s="19" t="s">
        <v>85</v>
      </c>
    </row>
    <row r="493" spans="1:47" s="2" customFormat="1" ht="12">
      <c r="A493" s="36"/>
      <c r="B493" s="37"/>
      <c r="C493" s="38"/>
      <c r="D493" s="189" t="s">
        <v>137</v>
      </c>
      <c r="E493" s="38"/>
      <c r="F493" s="190" t="s">
        <v>499</v>
      </c>
      <c r="G493" s="38"/>
      <c r="H493" s="38"/>
      <c r="I493" s="186"/>
      <c r="J493" s="38"/>
      <c r="K493" s="38"/>
      <c r="L493" s="41"/>
      <c r="M493" s="187"/>
      <c r="N493" s="188"/>
      <c r="O493" s="66"/>
      <c r="P493" s="66"/>
      <c r="Q493" s="66"/>
      <c r="R493" s="66"/>
      <c r="S493" s="66"/>
      <c r="T493" s="67"/>
      <c r="U493" s="36"/>
      <c r="V493" s="36"/>
      <c r="W493" s="36"/>
      <c r="X493" s="36"/>
      <c r="Y493" s="36"/>
      <c r="Z493" s="36"/>
      <c r="AA493" s="36"/>
      <c r="AB493" s="36"/>
      <c r="AC493" s="36"/>
      <c r="AD493" s="36"/>
      <c r="AE493" s="36"/>
      <c r="AT493" s="19" t="s">
        <v>137</v>
      </c>
      <c r="AU493" s="19" t="s">
        <v>85</v>
      </c>
    </row>
    <row r="494" spans="1:47" s="2" customFormat="1" ht="48.75">
      <c r="A494" s="36"/>
      <c r="B494" s="37"/>
      <c r="C494" s="38"/>
      <c r="D494" s="184" t="s">
        <v>139</v>
      </c>
      <c r="E494" s="38"/>
      <c r="F494" s="191" t="s">
        <v>500</v>
      </c>
      <c r="G494" s="38"/>
      <c r="H494" s="38"/>
      <c r="I494" s="186"/>
      <c r="J494" s="38"/>
      <c r="K494" s="38"/>
      <c r="L494" s="41"/>
      <c r="M494" s="187"/>
      <c r="N494" s="188"/>
      <c r="O494" s="66"/>
      <c r="P494" s="66"/>
      <c r="Q494" s="66"/>
      <c r="R494" s="66"/>
      <c r="S494" s="66"/>
      <c r="T494" s="67"/>
      <c r="U494" s="36"/>
      <c r="V494" s="36"/>
      <c r="W494" s="36"/>
      <c r="X494" s="36"/>
      <c r="Y494" s="36"/>
      <c r="Z494" s="36"/>
      <c r="AA494" s="36"/>
      <c r="AB494" s="36"/>
      <c r="AC494" s="36"/>
      <c r="AD494" s="36"/>
      <c r="AE494" s="36"/>
      <c r="AT494" s="19" t="s">
        <v>139</v>
      </c>
      <c r="AU494" s="19" t="s">
        <v>85</v>
      </c>
    </row>
    <row r="495" spans="2:51" s="13" customFormat="1" ht="12">
      <c r="B495" s="192"/>
      <c r="C495" s="193"/>
      <c r="D495" s="184" t="s">
        <v>141</v>
      </c>
      <c r="E495" s="194" t="s">
        <v>19</v>
      </c>
      <c r="F495" s="195" t="s">
        <v>487</v>
      </c>
      <c r="G495" s="193"/>
      <c r="H495" s="194" t="s">
        <v>19</v>
      </c>
      <c r="I495" s="196"/>
      <c r="J495" s="193"/>
      <c r="K495" s="193"/>
      <c r="L495" s="197"/>
      <c r="M495" s="198"/>
      <c r="N495" s="199"/>
      <c r="O495" s="199"/>
      <c r="P495" s="199"/>
      <c r="Q495" s="199"/>
      <c r="R495" s="199"/>
      <c r="S495" s="199"/>
      <c r="T495" s="200"/>
      <c r="AT495" s="201" t="s">
        <v>141</v>
      </c>
      <c r="AU495" s="201" t="s">
        <v>85</v>
      </c>
      <c r="AV495" s="13" t="s">
        <v>83</v>
      </c>
      <c r="AW495" s="13" t="s">
        <v>35</v>
      </c>
      <c r="AX495" s="13" t="s">
        <v>75</v>
      </c>
      <c r="AY495" s="201" t="s">
        <v>126</v>
      </c>
    </row>
    <row r="496" spans="2:51" s="14" customFormat="1" ht="12">
      <c r="B496" s="202"/>
      <c r="C496" s="203"/>
      <c r="D496" s="184" t="s">
        <v>141</v>
      </c>
      <c r="E496" s="204" t="s">
        <v>19</v>
      </c>
      <c r="F496" s="205" t="s">
        <v>271</v>
      </c>
      <c r="G496" s="203"/>
      <c r="H496" s="206">
        <v>620.5</v>
      </c>
      <c r="I496" s="207"/>
      <c r="J496" s="203"/>
      <c r="K496" s="203"/>
      <c r="L496" s="208"/>
      <c r="M496" s="209"/>
      <c r="N496" s="210"/>
      <c r="O496" s="210"/>
      <c r="P496" s="210"/>
      <c r="Q496" s="210"/>
      <c r="R496" s="210"/>
      <c r="S496" s="210"/>
      <c r="T496" s="211"/>
      <c r="AT496" s="212" t="s">
        <v>141</v>
      </c>
      <c r="AU496" s="212" t="s">
        <v>85</v>
      </c>
      <c r="AV496" s="14" t="s">
        <v>85</v>
      </c>
      <c r="AW496" s="14" t="s">
        <v>35</v>
      </c>
      <c r="AX496" s="14" t="s">
        <v>83</v>
      </c>
      <c r="AY496" s="212" t="s">
        <v>126</v>
      </c>
    </row>
    <row r="497" spans="1:65" s="2" customFormat="1" ht="16.5" customHeight="1">
      <c r="A497" s="36"/>
      <c r="B497" s="37"/>
      <c r="C497" s="171" t="s">
        <v>501</v>
      </c>
      <c r="D497" s="171" t="s">
        <v>128</v>
      </c>
      <c r="E497" s="172" t="s">
        <v>502</v>
      </c>
      <c r="F497" s="173" t="s">
        <v>503</v>
      </c>
      <c r="G497" s="174" t="s">
        <v>131</v>
      </c>
      <c r="H497" s="175">
        <v>207</v>
      </c>
      <c r="I497" s="176"/>
      <c r="J497" s="177">
        <f>ROUND(I497*H497,2)</f>
        <v>0</v>
      </c>
      <c r="K497" s="173" t="s">
        <v>132</v>
      </c>
      <c r="L497" s="41"/>
      <c r="M497" s="178" t="s">
        <v>19</v>
      </c>
      <c r="N497" s="179" t="s">
        <v>46</v>
      </c>
      <c r="O497" s="66"/>
      <c r="P497" s="180">
        <f>O497*H497</f>
        <v>0</v>
      </c>
      <c r="Q497" s="180">
        <v>0.62275412</v>
      </c>
      <c r="R497" s="180">
        <f>Q497*H497</f>
        <v>128.91010283999998</v>
      </c>
      <c r="S497" s="180">
        <v>0</v>
      </c>
      <c r="T497" s="181">
        <f>S497*H497</f>
        <v>0</v>
      </c>
      <c r="U497" s="36"/>
      <c r="V497" s="36"/>
      <c r="W497" s="36"/>
      <c r="X497" s="36"/>
      <c r="Y497" s="36"/>
      <c r="Z497" s="36"/>
      <c r="AA497" s="36"/>
      <c r="AB497" s="36"/>
      <c r="AC497" s="36"/>
      <c r="AD497" s="36"/>
      <c r="AE497" s="36"/>
      <c r="AR497" s="182" t="s">
        <v>133</v>
      </c>
      <c r="AT497" s="182" t="s">
        <v>128</v>
      </c>
      <c r="AU497" s="182" t="s">
        <v>85</v>
      </c>
      <c r="AY497" s="19" t="s">
        <v>126</v>
      </c>
      <c r="BE497" s="183">
        <f>IF(N497="základní",J497,0)</f>
        <v>0</v>
      </c>
      <c r="BF497" s="183">
        <f>IF(N497="snížená",J497,0)</f>
        <v>0</v>
      </c>
      <c r="BG497" s="183">
        <f>IF(N497="zákl. přenesená",J497,0)</f>
        <v>0</v>
      </c>
      <c r="BH497" s="183">
        <f>IF(N497="sníž. přenesená",J497,0)</f>
        <v>0</v>
      </c>
      <c r="BI497" s="183">
        <f>IF(N497="nulová",J497,0)</f>
        <v>0</v>
      </c>
      <c r="BJ497" s="19" t="s">
        <v>83</v>
      </c>
      <c r="BK497" s="183">
        <f>ROUND(I497*H497,2)</f>
        <v>0</v>
      </c>
      <c r="BL497" s="19" t="s">
        <v>133</v>
      </c>
      <c r="BM497" s="182" t="s">
        <v>504</v>
      </c>
    </row>
    <row r="498" spans="1:47" s="2" customFormat="1" ht="12">
      <c r="A498" s="36"/>
      <c r="B498" s="37"/>
      <c r="C498" s="38"/>
      <c r="D498" s="184" t="s">
        <v>135</v>
      </c>
      <c r="E498" s="38"/>
      <c r="F498" s="185" t="s">
        <v>505</v>
      </c>
      <c r="G498" s="38"/>
      <c r="H498" s="38"/>
      <c r="I498" s="186"/>
      <c r="J498" s="38"/>
      <c r="K498" s="38"/>
      <c r="L498" s="41"/>
      <c r="M498" s="187"/>
      <c r="N498" s="188"/>
      <c r="O498" s="66"/>
      <c r="P498" s="66"/>
      <c r="Q498" s="66"/>
      <c r="R498" s="66"/>
      <c r="S498" s="66"/>
      <c r="T498" s="67"/>
      <c r="U498" s="36"/>
      <c r="V498" s="36"/>
      <c r="W498" s="36"/>
      <c r="X498" s="36"/>
      <c r="Y498" s="36"/>
      <c r="Z498" s="36"/>
      <c r="AA498" s="36"/>
      <c r="AB498" s="36"/>
      <c r="AC498" s="36"/>
      <c r="AD498" s="36"/>
      <c r="AE498" s="36"/>
      <c r="AT498" s="19" t="s">
        <v>135</v>
      </c>
      <c r="AU498" s="19" t="s">
        <v>85</v>
      </c>
    </row>
    <row r="499" spans="1:47" s="2" customFormat="1" ht="12">
      <c r="A499" s="36"/>
      <c r="B499" s="37"/>
      <c r="C499" s="38"/>
      <c r="D499" s="189" t="s">
        <v>137</v>
      </c>
      <c r="E499" s="38"/>
      <c r="F499" s="190" t="s">
        <v>506</v>
      </c>
      <c r="G499" s="38"/>
      <c r="H499" s="38"/>
      <c r="I499" s="186"/>
      <c r="J499" s="38"/>
      <c r="K499" s="38"/>
      <c r="L499" s="41"/>
      <c r="M499" s="187"/>
      <c r="N499" s="188"/>
      <c r="O499" s="66"/>
      <c r="P499" s="66"/>
      <c r="Q499" s="66"/>
      <c r="R499" s="66"/>
      <c r="S499" s="66"/>
      <c r="T499" s="67"/>
      <c r="U499" s="36"/>
      <c r="V499" s="36"/>
      <c r="W499" s="36"/>
      <c r="X499" s="36"/>
      <c r="Y499" s="36"/>
      <c r="Z499" s="36"/>
      <c r="AA499" s="36"/>
      <c r="AB499" s="36"/>
      <c r="AC499" s="36"/>
      <c r="AD499" s="36"/>
      <c r="AE499" s="36"/>
      <c r="AT499" s="19" t="s">
        <v>137</v>
      </c>
      <c r="AU499" s="19" t="s">
        <v>85</v>
      </c>
    </row>
    <row r="500" spans="1:47" s="2" customFormat="1" ht="185.25">
      <c r="A500" s="36"/>
      <c r="B500" s="37"/>
      <c r="C500" s="38"/>
      <c r="D500" s="184" t="s">
        <v>139</v>
      </c>
      <c r="E500" s="38"/>
      <c r="F500" s="191" t="s">
        <v>507</v>
      </c>
      <c r="G500" s="38"/>
      <c r="H500" s="38"/>
      <c r="I500" s="186"/>
      <c r="J500" s="38"/>
      <c r="K500" s="38"/>
      <c r="L500" s="41"/>
      <c r="M500" s="187"/>
      <c r="N500" s="188"/>
      <c r="O500" s="66"/>
      <c r="P500" s="66"/>
      <c r="Q500" s="66"/>
      <c r="R500" s="66"/>
      <c r="S500" s="66"/>
      <c r="T500" s="67"/>
      <c r="U500" s="36"/>
      <c r="V500" s="36"/>
      <c r="W500" s="36"/>
      <c r="X500" s="36"/>
      <c r="Y500" s="36"/>
      <c r="Z500" s="36"/>
      <c r="AA500" s="36"/>
      <c r="AB500" s="36"/>
      <c r="AC500" s="36"/>
      <c r="AD500" s="36"/>
      <c r="AE500" s="36"/>
      <c r="AT500" s="19" t="s">
        <v>139</v>
      </c>
      <c r="AU500" s="19" t="s">
        <v>85</v>
      </c>
    </row>
    <row r="501" spans="2:51" s="13" customFormat="1" ht="12">
      <c r="B501" s="192"/>
      <c r="C501" s="193"/>
      <c r="D501" s="184" t="s">
        <v>141</v>
      </c>
      <c r="E501" s="194" t="s">
        <v>19</v>
      </c>
      <c r="F501" s="195" t="s">
        <v>441</v>
      </c>
      <c r="G501" s="193"/>
      <c r="H501" s="194" t="s">
        <v>19</v>
      </c>
      <c r="I501" s="196"/>
      <c r="J501" s="193"/>
      <c r="K501" s="193"/>
      <c r="L501" s="197"/>
      <c r="M501" s="198"/>
      <c r="N501" s="199"/>
      <c r="O501" s="199"/>
      <c r="P501" s="199"/>
      <c r="Q501" s="199"/>
      <c r="R501" s="199"/>
      <c r="S501" s="199"/>
      <c r="T501" s="200"/>
      <c r="AT501" s="201" t="s">
        <v>141</v>
      </c>
      <c r="AU501" s="201" t="s">
        <v>85</v>
      </c>
      <c r="AV501" s="13" t="s">
        <v>83</v>
      </c>
      <c r="AW501" s="13" t="s">
        <v>35</v>
      </c>
      <c r="AX501" s="13" t="s">
        <v>75</v>
      </c>
      <c r="AY501" s="201" t="s">
        <v>126</v>
      </c>
    </row>
    <row r="502" spans="2:51" s="14" customFormat="1" ht="12">
      <c r="B502" s="202"/>
      <c r="C502" s="203"/>
      <c r="D502" s="184" t="s">
        <v>141</v>
      </c>
      <c r="E502" s="204" t="s">
        <v>19</v>
      </c>
      <c r="F502" s="205" t="s">
        <v>392</v>
      </c>
      <c r="G502" s="203"/>
      <c r="H502" s="206">
        <v>207</v>
      </c>
      <c r="I502" s="207"/>
      <c r="J502" s="203"/>
      <c r="K502" s="203"/>
      <c r="L502" s="208"/>
      <c r="M502" s="209"/>
      <c r="N502" s="210"/>
      <c r="O502" s="210"/>
      <c r="P502" s="210"/>
      <c r="Q502" s="210"/>
      <c r="R502" s="210"/>
      <c r="S502" s="210"/>
      <c r="T502" s="211"/>
      <c r="AT502" s="212" t="s">
        <v>141</v>
      </c>
      <c r="AU502" s="212" t="s">
        <v>85</v>
      </c>
      <c r="AV502" s="14" t="s">
        <v>85</v>
      </c>
      <c r="AW502" s="14" t="s">
        <v>35</v>
      </c>
      <c r="AX502" s="14" t="s">
        <v>83</v>
      </c>
      <c r="AY502" s="212" t="s">
        <v>126</v>
      </c>
    </row>
    <row r="503" spans="1:65" s="2" customFormat="1" ht="16.5" customHeight="1">
      <c r="A503" s="36"/>
      <c r="B503" s="37"/>
      <c r="C503" s="171" t="s">
        <v>508</v>
      </c>
      <c r="D503" s="171" t="s">
        <v>128</v>
      </c>
      <c r="E503" s="172" t="s">
        <v>509</v>
      </c>
      <c r="F503" s="173" t="s">
        <v>510</v>
      </c>
      <c r="G503" s="174" t="s">
        <v>131</v>
      </c>
      <c r="H503" s="175">
        <v>144.075</v>
      </c>
      <c r="I503" s="176"/>
      <c r="J503" s="177">
        <f>ROUND(I503*H503,2)</f>
        <v>0</v>
      </c>
      <c r="K503" s="173" t="s">
        <v>132</v>
      </c>
      <c r="L503" s="41"/>
      <c r="M503" s="178" t="s">
        <v>19</v>
      </c>
      <c r="N503" s="179" t="s">
        <v>46</v>
      </c>
      <c r="O503" s="66"/>
      <c r="P503" s="180">
        <f>O503*H503</f>
        <v>0</v>
      </c>
      <c r="Q503" s="180">
        <v>0.08922</v>
      </c>
      <c r="R503" s="180">
        <f>Q503*H503</f>
        <v>12.854371499999997</v>
      </c>
      <c r="S503" s="180">
        <v>0</v>
      </c>
      <c r="T503" s="181">
        <f>S503*H503</f>
        <v>0</v>
      </c>
      <c r="U503" s="36"/>
      <c r="V503" s="36"/>
      <c r="W503" s="36"/>
      <c r="X503" s="36"/>
      <c r="Y503" s="36"/>
      <c r="Z503" s="36"/>
      <c r="AA503" s="36"/>
      <c r="AB503" s="36"/>
      <c r="AC503" s="36"/>
      <c r="AD503" s="36"/>
      <c r="AE503" s="36"/>
      <c r="AR503" s="182" t="s">
        <v>133</v>
      </c>
      <c r="AT503" s="182" t="s">
        <v>128</v>
      </c>
      <c r="AU503" s="182" t="s">
        <v>85</v>
      </c>
      <c r="AY503" s="19" t="s">
        <v>126</v>
      </c>
      <c r="BE503" s="183">
        <f>IF(N503="základní",J503,0)</f>
        <v>0</v>
      </c>
      <c r="BF503" s="183">
        <f>IF(N503="snížená",J503,0)</f>
        <v>0</v>
      </c>
      <c r="BG503" s="183">
        <f>IF(N503="zákl. přenesená",J503,0)</f>
        <v>0</v>
      </c>
      <c r="BH503" s="183">
        <f>IF(N503="sníž. přenesená",J503,0)</f>
        <v>0</v>
      </c>
      <c r="BI503" s="183">
        <f>IF(N503="nulová",J503,0)</f>
        <v>0</v>
      </c>
      <c r="BJ503" s="19" t="s">
        <v>83</v>
      </c>
      <c r="BK503" s="183">
        <f>ROUND(I503*H503,2)</f>
        <v>0</v>
      </c>
      <c r="BL503" s="19" t="s">
        <v>133</v>
      </c>
      <c r="BM503" s="182" t="s">
        <v>511</v>
      </c>
    </row>
    <row r="504" spans="1:47" s="2" customFormat="1" ht="29.25">
      <c r="A504" s="36"/>
      <c r="B504" s="37"/>
      <c r="C504" s="38"/>
      <c r="D504" s="184" t="s">
        <v>135</v>
      </c>
      <c r="E504" s="38"/>
      <c r="F504" s="185" t="s">
        <v>512</v>
      </c>
      <c r="G504" s="38"/>
      <c r="H504" s="38"/>
      <c r="I504" s="186"/>
      <c r="J504" s="38"/>
      <c r="K504" s="38"/>
      <c r="L504" s="41"/>
      <c r="M504" s="187"/>
      <c r="N504" s="188"/>
      <c r="O504" s="66"/>
      <c r="P504" s="66"/>
      <c r="Q504" s="66"/>
      <c r="R504" s="66"/>
      <c r="S504" s="66"/>
      <c r="T504" s="67"/>
      <c r="U504" s="36"/>
      <c r="V504" s="36"/>
      <c r="W504" s="36"/>
      <c r="X504" s="36"/>
      <c r="Y504" s="36"/>
      <c r="Z504" s="36"/>
      <c r="AA504" s="36"/>
      <c r="AB504" s="36"/>
      <c r="AC504" s="36"/>
      <c r="AD504" s="36"/>
      <c r="AE504" s="36"/>
      <c r="AT504" s="19" t="s">
        <v>135</v>
      </c>
      <c r="AU504" s="19" t="s">
        <v>85</v>
      </c>
    </row>
    <row r="505" spans="1:47" s="2" customFormat="1" ht="12">
      <c r="A505" s="36"/>
      <c r="B505" s="37"/>
      <c r="C505" s="38"/>
      <c r="D505" s="189" t="s">
        <v>137</v>
      </c>
      <c r="E505" s="38"/>
      <c r="F505" s="190" t="s">
        <v>513</v>
      </c>
      <c r="G505" s="38"/>
      <c r="H505" s="38"/>
      <c r="I505" s="186"/>
      <c r="J505" s="38"/>
      <c r="K505" s="38"/>
      <c r="L505" s="41"/>
      <c r="M505" s="187"/>
      <c r="N505" s="188"/>
      <c r="O505" s="66"/>
      <c r="P505" s="66"/>
      <c r="Q505" s="66"/>
      <c r="R505" s="66"/>
      <c r="S505" s="66"/>
      <c r="T505" s="67"/>
      <c r="U505" s="36"/>
      <c r="V505" s="36"/>
      <c r="W505" s="36"/>
      <c r="X505" s="36"/>
      <c r="Y505" s="36"/>
      <c r="Z505" s="36"/>
      <c r="AA505" s="36"/>
      <c r="AB505" s="36"/>
      <c r="AC505" s="36"/>
      <c r="AD505" s="36"/>
      <c r="AE505" s="36"/>
      <c r="AT505" s="19" t="s">
        <v>137</v>
      </c>
      <c r="AU505" s="19" t="s">
        <v>85</v>
      </c>
    </row>
    <row r="506" spans="1:47" s="2" customFormat="1" ht="107.25">
      <c r="A506" s="36"/>
      <c r="B506" s="37"/>
      <c r="C506" s="38"/>
      <c r="D506" s="184" t="s">
        <v>139</v>
      </c>
      <c r="E506" s="38"/>
      <c r="F506" s="191" t="s">
        <v>514</v>
      </c>
      <c r="G506" s="38"/>
      <c r="H506" s="38"/>
      <c r="I506" s="186"/>
      <c r="J506" s="38"/>
      <c r="K506" s="38"/>
      <c r="L506" s="41"/>
      <c r="M506" s="187"/>
      <c r="N506" s="188"/>
      <c r="O506" s="66"/>
      <c r="P506" s="66"/>
      <c r="Q506" s="66"/>
      <c r="R506" s="66"/>
      <c r="S506" s="66"/>
      <c r="T506" s="67"/>
      <c r="U506" s="36"/>
      <c r="V506" s="36"/>
      <c r="W506" s="36"/>
      <c r="X506" s="36"/>
      <c r="Y506" s="36"/>
      <c r="Z506" s="36"/>
      <c r="AA506" s="36"/>
      <c r="AB506" s="36"/>
      <c r="AC506" s="36"/>
      <c r="AD506" s="36"/>
      <c r="AE506" s="36"/>
      <c r="AT506" s="19" t="s">
        <v>139</v>
      </c>
      <c r="AU506" s="19" t="s">
        <v>85</v>
      </c>
    </row>
    <row r="507" spans="2:51" s="13" customFormat="1" ht="12">
      <c r="B507" s="192"/>
      <c r="C507" s="193"/>
      <c r="D507" s="184" t="s">
        <v>141</v>
      </c>
      <c r="E507" s="194" t="s">
        <v>19</v>
      </c>
      <c r="F507" s="195" t="s">
        <v>158</v>
      </c>
      <c r="G507" s="193"/>
      <c r="H507" s="194" t="s">
        <v>19</v>
      </c>
      <c r="I507" s="196"/>
      <c r="J507" s="193"/>
      <c r="K507" s="193"/>
      <c r="L507" s="197"/>
      <c r="M507" s="198"/>
      <c r="N507" s="199"/>
      <c r="O507" s="199"/>
      <c r="P507" s="199"/>
      <c r="Q507" s="199"/>
      <c r="R507" s="199"/>
      <c r="S507" s="199"/>
      <c r="T507" s="200"/>
      <c r="AT507" s="201" t="s">
        <v>141</v>
      </c>
      <c r="AU507" s="201" t="s">
        <v>85</v>
      </c>
      <c r="AV507" s="13" t="s">
        <v>83</v>
      </c>
      <c r="AW507" s="13" t="s">
        <v>35</v>
      </c>
      <c r="AX507" s="13" t="s">
        <v>75</v>
      </c>
      <c r="AY507" s="201" t="s">
        <v>126</v>
      </c>
    </row>
    <row r="508" spans="2:51" s="14" customFormat="1" ht="12">
      <c r="B508" s="202"/>
      <c r="C508" s="203"/>
      <c r="D508" s="184" t="s">
        <v>141</v>
      </c>
      <c r="E508" s="204" t="s">
        <v>19</v>
      </c>
      <c r="F508" s="205" t="s">
        <v>159</v>
      </c>
      <c r="G508" s="203"/>
      <c r="H508" s="206">
        <v>49.875</v>
      </c>
      <c r="I508" s="207"/>
      <c r="J508" s="203"/>
      <c r="K508" s="203"/>
      <c r="L508" s="208"/>
      <c r="M508" s="209"/>
      <c r="N508" s="210"/>
      <c r="O508" s="210"/>
      <c r="P508" s="210"/>
      <c r="Q508" s="210"/>
      <c r="R508" s="210"/>
      <c r="S508" s="210"/>
      <c r="T508" s="211"/>
      <c r="AT508" s="212" t="s">
        <v>141</v>
      </c>
      <c r="AU508" s="212" t="s">
        <v>85</v>
      </c>
      <c r="AV508" s="14" t="s">
        <v>85</v>
      </c>
      <c r="AW508" s="14" t="s">
        <v>35</v>
      </c>
      <c r="AX508" s="14" t="s">
        <v>75</v>
      </c>
      <c r="AY508" s="212" t="s">
        <v>126</v>
      </c>
    </row>
    <row r="509" spans="2:51" s="14" customFormat="1" ht="12">
      <c r="B509" s="202"/>
      <c r="C509" s="203"/>
      <c r="D509" s="184" t="s">
        <v>141</v>
      </c>
      <c r="E509" s="204" t="s">
        <v>19</v>
      </c>
      <c r="F509" s="205" t="s">
        <v>160</v>
      </c>
      <c r="G509" s="203"/>
      <c r="H509" s="206">
        <v>33</v>
      </c>
      <c r="I509" s="207"/>
      <c r="J509" s="203"/>
      <c r="K509" s="203"/>
      <c r="L509" s="208"/>
      <c r="M509" s="209"/>
      <c r="N509" s="210"/>
      <c r="O509" s="210"/>
      <c r="P509" s="210"/>
      <c r="Q509" s="210"/>
      <c r="R509" s="210"/>
      <c r="S509" s="210"/>
      <c r="T509" s="211"/>
      <c r="AT509" s="212" t="s">
        <v>141</v>
      </c>
      <c r="AU509" s="212" t="s">
        <v>85</v>
      </c>
      <c r="AV509" s="14" t="s">
        <v>85</v>
      </c>
      <c r="AW509" s="14" t="s">
        <v>35</v>
      </c>
      <c r="AX509" s="14" t="s">
        <v>75</v>
      </c>
      <c r="AY509" s="212" t="s">
        <v>126</v>
      </c>
    </row>
    <row r="510" spans="2:51" s="16" customFormat="1" ht="12">
      <c r="B510" s="224"/>
      <c r="C510" s="225"/>
      <c r="D510" s="184" t="s">
        <v>141</v>
      </c>
      <c r="E510" s="226" t="s">
        <v>19</v>
      </c>
      <c r="F510" s="227" t="s">
        <v>156</v>
      </c>
      <c r="G510" s="225"/>
      <c r="H510" s="228">
        <v>82.875</v>
      </c>
      <c r="I510" s="229"/>
      <c r="J510" s="225"/>
      <c r="K510" s="225"/>
      <c r="L510" s="230"/>
      <c r="M510" s="231"/>
      <c r="N510" s="232"/>
      <c r="O510" s="232"/>
      <c r="P510" s="232"/>
      <c r="Q510" s="232"/>
      <c r="R510" s="232"/>
      <c r="S510" s="232"/>
      <c r="T510" s="233"/>
      <c r="AT510" s="234" t="s">
        <v>141</v>
      </c>
      <c r="AU510" s="234" t="s">
        <v>85</v>
      </c>
      <c r="AV510" s="16" t="s">
        <v>157</v>
      </c>
      <c r="AW510" s="16" t="s">
        <v>35</v>
      </c>
      <c r="AX510" s="16" t="s">
        <v>75</v>
      </c>
      <c r="AY510" s="234" t="s">
        <v>126</v>
      </c>
    </row>
    <row r="511" spans="2:51" s="13" customFormat="1" ht="12">
      <c r="B511" s="192"/>
      <c r="C511" s="193"/>
      <c r="D511" s="184" t="s">
        <v>141</v>
      </c>
      <c r="E511" s="194" t="s">
        <v>19</v>
      </c>
      <c r="F511" s="195" t="s">
        <v>179</v>
      </c>
      <c r="G511" s="193"/>
      <c r="H511" s="194" t="s">
        <v>19</v>
      </c>
      <c r="I511" s="196"/>
      <c r="J511" s="193"/>
      <c r="K511" s="193"/>
      <c r="L511" s="197"/>
      <c r="M511" s="198"/>
      <c r="N511" s="199"/>
      <c r="O511" s="199"/>
      <c r="P511" s="199"/>
      <c r="Q511" s="199"/>
      <c r="R511" s="199"/>
      <c r="S511" s="199"/>
      <c r="T511" s="200"/>
      <c r="AT511" s="201" t="s">
        <v>141</v>
      </c>
      <c r="AU511" s="201" t="s">
        <v>85</v>
      </c>
      <c r="AV511" s="13" t="s">
        <v>83</v>
      </c>
      <c r="AW511" s="13" t="s">
        <v>35</v>
      </c>
      <c r="AX511" s="13" t="s">
        <v>75</v>
      </c>
      <c r="AY511" s="201" t="s">
        <v>126</v>
      </c>
    </row>
    <row r="512" spans="2:51" s="14" customFormat="1" ht="12">
      <c r="B512" s="202"/>
      <c r="C512" s="203"/>
      <c r="D512" s="184" t="s">
        <v>141</v>
      </c>
      <c r="E512" s="204" t="s">
        <v>19</v>
      </c>
      <c r="F512" s="205" t="s">
        <v>438</v>
      </c>
      <c r="G512" s="203"/>
      <c r="H512" s="206">
        <v>18.2</v>
      </c>
      <c r="I512" s="207"/>
      <c r="J512" s="203"/>
      <c r="K512" s="203"/>
      <c r="L512" s="208"/>
      <c r="M512" s="209"/>
      <c r="N512" s="210"/>
      <c r="O512" s="210"/>
      <c r="P512" s="210"/>
      <c r="Q512" s="210"/>
      <c r="R512" s="210"/>
      <c r="S512" s="210"/>
      <c r="T512" s="211"/>
      <c r="AT512" s="212" t="s">
        <v>141</v>
      </c>
      <c r="AU512" s="212" t="s">
        <v>85</v>
      </c>
      <c r="AV512" s="14" t="s">
        <v>85</v>
      </c>
      <c r="AW512" s="14" t="s">
        <v>35</v>
      </c>
      <c r="AX512" s="14" t="s">
        <v>75</v>
      </c>
      <c r="AY512" s="212" t="s">
        <v>126</v>
      </c>
    </row>
    <row r="513" spans="2:51" s="16" customFormat="1" ht="12">
      <c r="B513" s="224"/>
      <c r="C513" s="225"/>
      <c r="D513" s="184" t="s">
        <v>141</v>
      </c>
      <c r="E513" s="226" t="s">
        <v>19</v>
      </c>
      <c r="F513" s="227" t="s">
        <v>156</v>
      </c>
      <c r="G513" s="225"/>
      <c r="H513" s="228">
        <v>18.2</v>
      </c>
      <c r="I513" s="229"/>
      <c r="J513" s="225"/>
      <c r="K513" s="225"/>
      <c r="L513" s="230"/>
      <c r="M513" s="231"/>
      <c r="N513" s="232"/>
      <c r="O513" s="232"/>
      <c r="P513" s="232"/>
      <c r="Q513" s="232"/>
      <c r="R513" s="232"/>
      <c r="S513" s="232"/>
      <c r="T513" s="233"/>
      <c r="AT513" s="234" t="s">
        <v>141</v>
      </c>
      <c r="AU513" s="234" t="s">
        <v>85</v>
      </c>
      <c r="AV513" s="16" t="s">
        <v>157</v>
      </c>
      <c r="AW513" s="16" t="s">
        <v>35</v>
      </c>
      <c r="AX513" s="16" t="s">
        <v>75</v>
      </c>
      <c r="AY513" s="234" t="s">
        <v>126</v>
      </c>
    </row>
    <row r="514" spans="2:51" s="13" customFormat="1" ht="12">
      <c r="B514" s="192"/>
      <c r="C514" s="193"/>
      <c r="D514" s="184" t="s">
        <v>141</v>
      </c>
      <c r="E514" s="194" t="s">
        <v>19</v>
      </c>
      <c r="F514" s="195" t="s">
        <v>161</v>
      </c>
      <c r="G514" s="193"/>
      <c r="H514" s="194" t="s">
        <v>19</v>
      </c>
      <c r="I514" s="196"/>
      <c r="J514" s="193"/>
      <c r="K514" s="193"/>
      <c r="L514" s="197"/>
      <c r="M514" s="198"/>
      <c r="N514" s="199"/>
      <c r="O514" s="199"/>
      <c r="P514" s="199"/>
      <c r="Q514" s="199"/>
      <c r="R514" s="199"/>
      <c r="S514" s="199"/>
      <c r="T514" s="200"/>
      <c r="AT514" s="201" t="s">
        <v>141</v>
      </c>
      <c r="AU514" s="201" t="s">
        <v>85</v>
      </c>
      <c r="AV514" s="13" t="s">
        <v>83</v>
      </c>
      <c r="AW514" s="13" t="s">
        <v>35</v>
      </c>
      <c r="AX514" s="13" t="s">
        <v>75</v>
      </c>
      <c r="AY514" s="201" t="s">
        <v>126</v>
      </c>
    </row>
    <row r="515" spans="2:51" s="14" customFormat="1" ht="12">
      <c r="B515" s="202"/>
      <c r="C515" s="203"/>
      <c r="D515" s="184" t="s">
        <v>141</v>
      </c>
      <c r="E515" s="204" t="s">
        <v>19</v>
      </c>
      <c r="F515" s="205" t="s">
        <v>439</v>
      </c>
      <c r="G515" s="203"/>
      <c r="H515" s="206">
        <v>16.5</v>
      </c>
      <c r="I515" s="207"/>
      <c r="J515" s="203"/>
      <c r="K515" s="203"/>
      <c r="L515" s="208"/>
      <c r="M515" s="209"/>
      <c r="N515" s="210"/>
      <c r="O515" s="210"/>
      <c r="P515" s="210"/>
      <c r="Q515" s="210"/>
      <c r="R515" s="210"/>
      <c r="S515" s="210"/>
      <c r="T515" s="211"/>
      <c r="AT515" s="212" t="s">
        <v>141</v>
      </c>
      <c r="AU515" s="212" t="s">
        <v>85</v>
      </c>
      <c r="AV515" s="14" t="s">
        <v>85</v>
      </c>
      <c r="AW515" s="14" t="s">
        <v>35</v>
      </c>
      <c r="AX515" s="14" t="s">
        <v>75</v>
      </c>
      <c r="AY515" s="212" t="s">
        <v>126</v>
      </c>
    </row>
    <row r="516" spans="2:51" s="13" customFormat="1" ht="12">
      <c r="B516" s="192"/>
      <c r="C516" s="193"/>
      <c r="D516" s="184" t="s">
        <v>141</v>
      </c>
      <c r="E516" s="194" t="s">
        <v>19</v>
      </c>
      <c r="F516" s="195" t="s">
        <v>515</v>
      </c>
      <c r="G516" s="193"/>
      <c r="H516" s="194" t="s">
        <v>19</v>
      </c>
      <c r="I516" s="196"/>
      <c r="J516" s="193"/>
      <c r="K516" s="193"/>
      <c r="L516" s="197"/>
      <c r="M516" s="198"/>
      <c r="N516" s="199"/>
      <c r="O516" s="199"/>
      <c r="P516" s="199"/>
      <c r="Q516" s="199"/>
      <c r="R516" s="199"/>
      <c r="S516" s="199"/>
      <c r="T516" s="200"/>
      <c r="AT516" s="201" t="s">
        <v>141</v>
      </c>
      <c r="AU516" s="201" t="s">
        <v>85</v>
      </c>
      <c r="AV516" s="13" t="s">
        <v>83</v>
      </c>
      <c r="AW516" s="13" t="s">
        <v>35</v>
      </c>
      <c r="AX516" s="13" t="s">
        <v>75</v>
      </c>
      <c r="AY516" s="201" t="s">
        <v>126</v>
      </c>
    </row>
    <row r="517" spans="2:51" s="14" customFormat="1" ht="12">
      <c r="B517" s="202"/>
      <c r="C517" s="203"/>
      <c r="D517" s="184" t="s">
        <v>141</v>
      </c>
      <c r="E517" s="204" t="s">
        <v>19</v>
      </c>
      <c r="F517" s="205" t="s">
        <v>246</v>
      </c>
      <c r="G517" s="203"/>
      <c r="H517" s="206">
        <v>6</v>
      </c>
      <c r="I517" s="207"/>
      <c r="J517" s="203"/>
      <c r="K517" s="203"/>
      <c r="L517" s="208"/>
      <c r="M517" s="209"/>
      <c r="N517" s="210"/>
      <c r="O517" s="210"/>
      <c r="P517" s="210"/>
      <c r="Q517" s="210"/>
      <c r="R517" s="210"/>
      <c r="S517" s="210"/>
      <c r="T517" s="211"/>
      <c r="AT517" s="212" t="s">
        <v>141</v>
      </c>
      <c r="AU517" s="212" t="s">
        <v>85</v>
      </c>
      <c r="AV517" s="14" t="s">
        <v>85</v>
      </c>
      <c r="AW517" s="14" t="s">
        <v>35</v>
      </c>
      <c r="AX517" s="14" t="s">
        <v>75</v>
      </c>
      <c r="AY517" s="212" t="s">
        <v>126</v>
      </c>
    </row>
    <row r="518" spans="2:51" s="16" customFormat="1" ht="12">
      <c r="B518" s="224"/>
      <c r="C518" s="225"/>
      <c r="D518" s="184" t="s">
        <v>141</v>
      </c>
      <c r="E518" s="226" t="s">
        <v>19</v>
      </c>
      <c r="F518" s="227" t="s">
        <v>156</v>
      </c>
      <c r="G518" s="225"/>
      <c r="H518" s="228">
        <v>22.5</v>
      </c>
      <c r="I518" s="229"/>
      <c r="J518" s="225"/>
      <c r="K518" s="225"/>
      <c r="L518" s="230"/>
      <c r="M518" s="231"/>
      <c r="N518" s="232"/>
      <c r="O518" s="232"/>
      <c r="P518" s="232"/>
      <c r="Q518" s="232"/>
      <c r="R518" s="232"/>
      <c r="S518" s="232"/>
      <c r="T518" s="233"/>
      <c r="AT518" s="234" t="s">
        <v>141</v>
      </c>
      <c r="AU518" s="234" t="s">
        <v>85</v>
      </c>
      <c r="AV518" s="16" t="s">
        <v>157</v>
      </c>
      <c r="AW518" s="16" t="s">
        <v>35</v>
      </c>
      <c r="AX518" s="16" t="s">
        <v>75</v>
      </c>
      <c r="AY518" s="234" t="s">
        <v>126</v>
      </c>
    </row>
    <row r="519" spans="2:51" s="13" customFormat="1" ht="12">
      <c r="B519" s="192"/>
      <c r="C519" s="193"/>
      <c r="D519" s="184" t="s">
        <v>141</v>
      </c>
      <c r="E519" s="194" t="s">
        <v>19</v>
      </c>
      <c r="F519" s="195" t="s">
        <v>330</v>
      </c>
      <c r="G519" s="193"/>
      <c r="H519" s="194" t="s">
        <v>19</v>
      </c>
      <c r="I519" s="196"/>
      <c r="J519" s="193"/>
      <c r="K519" s="193"/>
      <c r="L519" s="197"/>
      <c r="M519" s="198"/>
      <c r="N519" s="199"/>
      <c r="O519" s="199"/>
      <c r="P519" s="199"/>
      <c r="Q519" s="199"/>
      <c r="R519" s="199"/>
      <c r="S519" s="199"/>
      <c r="T519" s="200"/>
      <c r="AT519" s="201" t="s">
        <v>141</v>
      </c>
      <c r="AU519" s="201" t="s">
        <v>85</v>
      </c>
      <c r="AV519" s="13" t="s">
        <v>83</v>
      </c>
      <c r="AW519" s="13" t="s">
        <v>35</v>
      </c>
      <c r="AX519" s="13" t="s">
        <v>75</v>
      </c>
      <c r="AY519" s="201" t="s">
        <v>126</v>
      </c>
    </row>
    <row r="520" spans="2:51" s="14" customFormat="1" ht="12">
      <c r="B520" s="202"/>
      <c r="C520" s="203"/>
      <c r="D520" s="184" t="s">
        <v>141</v>
      </c>
      <c r="E520" s="204" t="s">
        <v>19</v>
      </c>
      <c r="F520" s="205" t="s">
        <v>440</v>
      </c>
      <c r="G520" s="203"/>
      <c r="H520" s="206">
        <v>20.5</v>
      </c>
      <c r="I520" s="207"/>
      <c r="J520" s="203"/>
      <c r="K520" s="203"/>
      <c r="L520" s="208"/>
      <c r="M520" s="209"/>
      <c r="N520" s="210"/>
      <c r="O520" s="210"/>
      <c r="P520" s="210"/>
      <c r="Q520" s="210"/>
      <c r="R520" s="210"/>
      <c r="S520" s="210"/>
      <c r="T520" s="211"/>
      <c r="AT520" s="212" t="s">
        <v>141</v>
      </c>
      <c r="AU520" s="212" t="s">
        <v>85</v>
      </c>
      <c r="AV520" s="14" t="s">
        <v>85</v>
      </c>
      <c r="AW520" s="14" t="s">
        <v>35</v>
      </c>
      <c r="AX520" s="14" t="s">
        <v>75</v>
      </c>
      <c r="AY520" s="212" t="s">
        <v>126</v>
      </c>
    </row>
    <row r="521" spans="2:51" s="15" customFormat="1" ht="12">
      <c r="B521" s="213"/>
      <c r="C521" s="214"/>
      <c r="D521" s="184" t="s">
        <v>141</v>
      </c>
      <c r="E521" s="215" t="s">
        <v>19</v>
      </c>
      <c r="F521" s="216" t="s">
        <v>146</v>
      </c>
      <c r="G521" s="214"/>
      <c r="H521" s="217">
        <v>144.075</v>
      </c>
      <c r="I521" s="218"/>
      <c r="J521" s="214"/>
      <c r="K521" s="214"/>
      <c r="L521" s="219"/>
      <c r="M521" s="220"/>
      <c r="N521" s="221"/>
      <c r="O521" s="221"/>
      <c r="P521" s="221"/>
      <c r="Q521" s="221"/>
      <c r="R521" s="221"/>
      <c r="S521" s="221"/>
      <c r="T521" s="222"/>
      <c r="AT521" s="223" t="s">
        <v>141</v>
      </c>
      <c r="AU521" s="223" t="s">
        <v>85</v>
      </c>
      <c r="AV521" s="15" t="s">
        <v>133</v>
      </c>
      <c r="AW521" s="15" t="s">
        <v>35</v>
      </c>
      <c r="AX521" s="15" t="s">
        <v>83</v>
      </c>
      <c r="AY521" s="223" t="s">
        <v>126</v>
      </c>
    </row>
    <row r="522" spans="1:65" s="2" customFormat="1" ht="16.5" customHeight="1">
      <c r="A522" s="36"/>
      <c r="B522" s="37"/>
      <c r="C522" s="235" t="s">
        <v>516</v>
      </c>
      <c r="D522" s="235" t="s">
        <v>345</v>
      </c>
      <c r="E522" s="236" t="s">
        <v>517</v>
      </c>
      <c r="F522" s="237" t="s">
        <v>518</v>
      </c>
      <c r="G522" s="238" t="s">
        <v>131</v>
      </c>
      <c r="H522" s="239">
        <v>17.917</v>
      </c>
      <c r="I522" s="240"/>
      <c r="J522" s="241">
        <f>ROUND(I522*H522,2)</f>
        <v>0</v>
      </c>
      <c r="K522" s="237" t="s">
        <v>132</v>
      </c>
      <c r="L522" s="242"/>
      <c r="M522" s="243" t="s">
        <v>19</v>
      </c>
      <c r="N522" s="244" t="s">
        <v>46</v>
      </c>
      <c r="O522" s="66"/>
      <c r="P522" s="180">
        <f>O522*H522</f>
        <v>0</v>
      </c>
      <c r="Q522" s="180">
        <v>0.131</v>
      </c>
      <c r="R522" s="180">
        <f>Q522*H522</f>
        <v>2.3471270000000004</v>
      </c>
      <c r="S522" s="180">
        <v>0</v>
      </c>
      <c r="T522" s="181">
        <f>S522*H522</f>
        <v>0</v>
      </c>
      <c r="U522" s="36"/>
      <c r="V522" s="36"/>
      <c r="W522" s="36"/>
      <c r="X522" s="36"/>
      <c r="Y522" s="36"/>
      <c r="Z522" s="36"/>
      <c r="AA522" s="36"/>
      <c r="AB522" s="36"/>
      <c r="AC522" s="36"/>
      <c r="AD522" s="36"/>
      <c r="AE522" s="36"/>
      <c r="AR522" s="182" t="s">
        <v>200</v>
      </c>
      <c r="AT522" s="182" t="s">
        <v>345</v>
      </c>
      <c r="AU522" s="182" t="s">
        <v>85</v>
      </c>
      <c r="AY522" s="19" t="s">
        <v>126</v>
      </c>
      <c r="BE522" s="183">
        <f>IF(N522="základní",J522,0)</f>
        <v>0</v>
      </c>
      <c r="BF522" s="183">
        <f>IF(N522="snížená",J522,0)</f>
        <v>0</v>
      </c>
      <c r="BG522" s="183">
        <f>IF(N522="zákl. přenesená",J522,0)</f>
        <v>0</v>
      </c>
      <c r="BH522" s="183">
        <f>IF(N522="sníž. přenesená",J522,0)</f>
        <v>0</v>
      </c>
      <c r="BI522" s="183">
        <f>IF(N522="nulová",J522,0)</f>
        <v>0</v>
      </c>
      <c r="BJ522" s="19" t="s">
        <v>83</v>
      </c>
      <c r="BK522" s="183">
        <f>ROUND(I522*H522,2)</f>
        <v>0</v>
      </c>
      <c r="BL522" s="19" t="s">
        <v>133</v>
      </c>
      <c r="BM522" s="182" t="s">
        <v>519</v>
      </c>
    </row>
    <row r="523" spans="1:47" s="2" customFormat="1" ht="12">
      <c r="A523" s="36"/>
      <c r="B523" s="37"/>
      <c r="C523" s="38"/>
      <c r="D523" s="184" t="s">
        <v>135</v>
      </c>
      <c r="E523" s="38"/>
      <c r="F523" s="185" t="s">
        <v>518</v>
      </c>
      <c r="G523" s="38"/>
      <c r="H523" s="38"/>
      <c r="I523" s="186"/>
      <c r="J523" s="38"/>
      <c r="K523" s="38"/>
      <c r="L523" s="41"/>
      <c r="M523" s="187"/>
      <c r="N523" s="188"/>
      <c r="O523" s="66"/>
      <c r="P523" s="66"/>
      <c r="Q523" s="66"/>
      <c r="R523" s="66"/>
      <c r="S523" s="66"/>
      <c r="T523" s="67"/>
      <c r="U523" s="36"/>
      <c r="V523" s="36"/>
      <c r="W523" s="36"/>
      <c r="X523" s="36"/>
      <c r="Y523" s="36"/>
      <c r="Z523" s="36"/>
      <c r="AA523" s="36"/>
      <c r="AB523" s="36"/>
      <c r="AC523" s="36"/>
      <c r="AD523" s="36"/>
      <c r="AE523" s="36"/>
      <c r="AT523" s="19" t="s">
        <v>135</v>
      </c>
      <c r="AU523" s="19" t="s">
        <v>85</v>
      </c>
    </row>
    <row r="524" spans="2:51" s="14" customFormat="1" ht="12">
      <c r="B524" s="202"/>
      <c r="C524" s="203"/>
      <c r="D524" s="184" t="s">
        <v>141</v>
      </c>
      <c r="E524" s="204" t="s">
        <v>19</v>
      </c>
      <c r="F524" s="205" t="s">
        <v>520</v>
      </c>
      <c r="G524" s="203"/>
      <c r="H524" s="206">
        <v>8.288</v>
      </c>
      <c r="I524" s="207"/>
      <c r="J524" s="203"/>
      <c r="K524" s="203"/>
      <c r="L524" s="208"/>
      <c r="M524" s="209"/>
      <c r="N524" s="210"/>
      <c r="O524" s="210"/>
      <c r="P524" s="210"/>
      <c r="Q524" s="210"/>
      <c r="R524" s="210"/>
      <c r="S524" s="210"/>
      <c r="T524" s="211"/>
      <c r="AT524" s="212" t="s">
        <v>141</v>
      </c>
      <c r="AU524" s="212" t="s">
        <v>85</v>
      </c>
      <c r="AV524" s="14" t="s">
        <v>85</v>
      </c>
      <c r="AW524" s="14" t="s">
        <v>35</v>
      </c>
      <c r="AX524" s="14" t="s">
        <v>75</v>
      </c>
      <c r="AY524" s="212" t="s">
        <v>126</v>
      </c>
    </row>
    <row r="525" spans="2:51" s="16" customFormat="1" ht="12">
      <c r="B525" s="224"/>
      <c r="C525" s="225"/>
      <c r="D525" s="184" t="s">
        <v>141</v>
      </c>
      <c r="E525" s="226" t="s">
        <v>19</v>
      </c>
      <c r="F525" s="227" t="s">
        <v>156</v>
      </c>
      <c r="G525" s="225"/>
      <c r="H525" s="228">
        <v>8.288</v>
      </c>
      <c r="I525" s="229"/>
      <c r="J525" s="225"/>
      <c r="K525" s="225"/>
      <c r="L525" s="230"/>
      <c r="M525" s="231"/>
      <c r="N525" s="232"/>
      <c r="O525" s="232"/>
      <c r="P525" s="232"/>
      <c r="Q525" s="232"/>
      <c r="R525" s="232"/>
      <c r="S525" s="232"/>
      <c r="T525" s="233"/>
      <c r="AT525" s="234" t="s">
        <v>141</v>
      </c>
      <c r="AU525" s="234" t="s">
        <v>85</v>
      </c>
      <c r="AV525" s="16" t="s">
        <v>157</v>
      </c>
      <c r="AW525" s="16" t="s">
        <v>35</v>
      </c>
      <c r="AX525" s="16" t="s">
        <v>75</v>
      </c>
      <c r="AY525" s="234" t="s">
        <v>126</v>
      </c>
    </row>
    <row r="526" spans="2:51" s="13" customFormat="1" ht="12">
      <c r="B526" s="192"/>
      <c r="C526" s="193"/>
      <c r="D526" s="184" t="s">
        <v>141</v>
      </c>
      <c r="E526" s="194" t="s">
        <v>19</v>
      </c>
      <c r="F526" s="195" t="s">
        <v>330</v>
      </c>
      <c r="G526" s="193"/>
      <c r="H526" s="194" t="s">
        <v>19</v>
      </c>
      <c r="I526" s="196"/>
      <c r="J526" s="193"/>
      <c r="K526" s="193"/>
      <c r="L526" s="197"/>
      <c r="M526" s="198"/>
      <c r="N526" s="199"/>
      <c r="O526" s="199"/>
      <c r="P526" s="199"/>
      <c r="Q526" s="199"/>
      <c r="R526" s="199"/>
      <c r="S526" s="199"/>
      <c r="T526" s="200"/>
      <c r="AT526" s="201" t="s">
        <v>141</v>
      </c>
      <c r="AU526" s="201" t="s">
        <v>85</v>
      </c>
      <c r="AV526" s="13" t="s">
        <v>83</v>
      </c>
      <c r="AW526" s="13" t="s">
        <v>35</v>
      </c>
      <c r="AX526" s="13" t="s">
        <v>75</v>
      </c>
      <c r="AY526" s="201" t="s">
        <v>126</v>
      </c>
    </row>
    <row r="527" spans="2:51" s="14" customFormat="1" ht="12">
      <c r="B527" s="202"/>
      <c r="C527" s="203"/>
      <c r="D527" s="184" t="s">
        <v>141</v>
      </c>
      <c r="E527" s="204" t="s">
        <v>19</v>
      </c>
      <c r="F527" s="205" t="s">
        <v>521</v>
      </c>
      <c r="G527" s="203"/>
      <c r="H527" s="206">
        <v>8</v>
      </c>
      <c r="I527" s="207"/>
      <c r="J527" s="203"/>
      <c r="K527" s="203"/>
      <c r="L527" s="208"/>
      <c r="M527" s="209"/>
      <c r="N527" s="210"/>
      <c r="O527" s="210"/>
      <c r="P527" s="210"/>
      <c r="Q527" s="210"/>
      <c r="R527" s="210"/>
      <c r="S527" s="210"/>
      <c r="T527" s="211"/>
      <c r="AT527" s="212" t="s">
        <v>141</v>
      </c>
      <c r="AU527" s="212" t="s">
        <v>85</v>
      </c>
      <c r="AV527" s="14" t="s">
        <v>85</v>
      </c>
      <c r="AW527" s="14" t="s">
        <v>35</v>
      </c>
      <c r="AX527" s="14" t="s">
        <v>75</v>
      </c>
      <c r="AY527" s="212" t="s">
        <v>126</v>
      </c>
    </row>
    <row r="528" spans="2:51" s="15" customFormat="1" ht="12">
      <c r="B528" s="213"/>
      <c r="C528" s="214"/>
      <c r="D528" s="184" t="s">
        <v>141</v>
      </c>
      <c r="E528" s="215" t="s">
        <v>19</v>
      </c>
      <c r="F528" s="216" t="s">
        <v>146</v>
      </c>
      <c r="G528" s="214"/>
      <c r="H528" s="217">
        <v>16.288</v>
      </c>
      <c r="I528" s="218"/>
      <c r="J528" s="214"/>
      <c r="K528" s="214"/>
      <c r="L528" s="219"/>
      <c r="M528" s="220"/>
      <c r="N528" s="221"/>
      <c r="O528" s="221"/>
      <c r="P528" s="221"/>
      <c r="Q528" s="221"/>
      <c r="R528" s="221"/>
      <c r="S528" s="221"/>
      <c r="T528" s="222"/>
      <c r="AT528" s="223" t="s">
        <v>141</v>
      </c>
      <c r="AU528" s="223" t="s">
        <v>85</v>
      </c>
      <c r="AV528" s="15" t="s">
        <v>133</v>
      </c>
      <c r="AW528" s="15" t="s">
        <v>35</v>
      </c>
      <c r="AX528" s="15" t="s">
        <v>83</v>
      </c>
      <c r="AY528" s="223" t="s">
        <v>126</v>
      </c>
    </row>
    <row r="529" spans="2:51" s="14" customFormat="1" ht="12">
      <c r="B529" s="202"/>
      <c r="C529" s="203"/>
      <c r="D529" s="184" t="s">
        <v>141</v>
      </c>
      <c r="E529" s="203"/>
      <c r="F529" s="205" t="s">
        <v>522</v>
      </c>
      <c r="G529" s="203"/>
      <c r="H529" s="206">
        <v>17.917</v>
      </c>
      <c r="I529" s="207"/>
      <c r="J529" s="203"/>
      <c r="K529" s="203"/>
      <c r="L529" s="208"/>
      <c r="M529" s="209"/>
      <c r="N529" s="210"/>
      <c r="O529" s="210"/>
      <c r="P529" s="210"/>
      <c r="Q529" s="210"/>
      <c r="R529" s="210"/>
      <c r="S529" s="210"/>
      <c r="T529" s="211"/>
      <c r="AT529" s="212" t="s">
        <v>141</v>
      </c>
      <c r="AU529" s="212" t="s">
        <v>85</v>
      </c>
      <c r="AV529" s="14" t="s">
        <v>85</v>
      </c>
      <c r="AW529" s="14" t="s">
        <v>4</v>
      </c>
      <c r="AX529" s="14" t="s">
        <v>83</v>
      </c>
      <c r="AY529" s="212" t="s">
        <v>126</v>
      </c>
    </row>
    <row r="530" spans="1:65" s="2" customFormat="1" ht="16.5" customHeight="1">
      <c r="A530" s="36"/>
      <c r="B530" s="37"/>
      <c r="C530" s="235" t="s">
        <v>523</v>
      </c>
      <c r="D530" s="235" t="s">
        <v>345</v>
      </c>
      <c r="E530" s="236" t="s">
        <v>524</v>
      </c>
      <c r="F530" s="237" t="s">
        <v>525</v>
      </c>
      <c r="G530" s="238" t="s">
        <v>131</v>
      </c>
      <c r="H530" s="239">
        <v>11</v>
      </c>
      <c r="I530" s="240"/>
      <c r="J530" s="241">
        <f>ROUND(I530*H530,2)</f>
        <v>0</v>
      </c>
      <c r="K530" s="237" t="s">
        <v>132</v>
      </c>
      <c r="L530" s="242"/>
      <c r="M530" s="243" t="s">
        <v>19</v>
      </c>
      <c r="N530" s="244" t="s">
        <v>46</v>
      </c>
      <c r="O530" s="66"/>
      <c r="P530" s="180">
        <f>O530*H530</f>
        <v>0</v>
      </c>
      <c r="Q530" s="180">
        <v>0.131</v>
      </c>
      <c r="R530" s="180">
        <f>Q530*H530</f>
        <v>1.441</v>
      </c>
      <c r="S530" s="180">
        <v>0</v>
      </c>
      <c r="T530" s="181">
        <f>S530*H530</f>
        <v>0</v>
      </c>
      <c r="U530" s="36"/>
      <c r="V530" s="36"/>
      <c r="W530" s="36"/>
      <c r="X530" s="36"/>
      <c r="Y530" s="36"/>
      <c r="Z530" s="36"/>
      <c r="AA530" s="36"/>
      <c r="AB530" s="36"/>
      <c r="AC530" s="36"/>
      <c r="AD530" s="36"/>
      <c r="AE530" s="36"/>
      <c r="AR530" s="182" t="s">
        <v>526</v>
      </c>
      <c r="AT530" s="182" t="s">
        <v>345</v>
      </c>
      <c r="AU530" s="182" t="s">
        <v>85</v>
      </c>
      <c r="AY530" s="19" t="s">
        <v>126</v>
      </c>
      <c r="BE530" s="183">
        <f>IF(N530="základní",J530,0)</f>
        <v>0</v>
      </c>
      <c r="BF530" s="183">
        <f>IF(N530="snížená",J530,0)</f>
        <v>0</v>
      </c>
      <c r="BG530" s="183">
        <f>IF(N530="zákl. přenesená",J530,0)</f>
        <v>0</v>
      </c>
      <c r="BH530" s="183">
        <f>IF(N530="sníž. přenesená",J530,0)</f>
        <v>0</v>
      </c>
      <c r="BI530" s="183">
        <f>IF(N530="nulová",J530,0)</f>
        <v>0</v>
      </c>
      <c r="BJ530" s="19" t="s">
        <v>83</v>
      </c>
      <c r="BK530" s="183">
        <f>ROUND(I530*H530,2)</f>
        <v>0</v>
      </c>
      <c r="BL530" s="19" t="s">
        <v>526</v>
      </c>
      <c r="BM530" s="182" t="s">
        <v>527</v>
      </c>
    </row>
    <row r="531" spans="1:47" s="2" customFormat="1" ht="12">
      <c r="A531" s="36"/>
      <c r="B531" s="37"/>
      <c r="C531" s="38"/>
      <c r="D531" s="184" t="s">
        <v>135</v>
      </c>
      <c r="E531" s="38"/>
      <c r="F531" s="185" t="s">
        <v>525</v>
      </c>
      <c r="G531" s="38"/>
      <c r="H531" s="38"/>
      <c r="I531" s="186"/>
      <c r="J531" s="38"/>
      <c r="K531" s="38"/>
      <c r="L531" s="41"/>
      <c r="M531" s="187"/>
      <c r="N531" s="188"/>
      <c r="O531" s="66"/>
      <c r="P531" s="66"/>
      <c r="Q531" s="66"/>
      <c r="R531" s="66"/>
      <c r="S531" s="66"/>
      <c r="T531" s="67"/>
      <c r="U531" s="36"/>
      <c r="V531" s="36"/>
      <c r="W531" s="36"/>
      <c r="X531" s="36"/>
      <c r="Y531" s="36"/>
      <c r="Z531" s="36"/>
      <c r="AA531" s="36"/>
      <c r="AB531" s="36"/>
      <c r="AC531" s="36"/>
      <c r="AD531" s="36"/>
      <c r="AE531" s="36"/>
      <c r="AT531" s="19" t="s">
        <v>135</v>
      </c>
      <c r="AU531" s="19" t="s">
        <v>85</v>
      </c>
    </row>
    <row r="532" spans="2:51" s="13" customFormat="1" ht="12">
      <c r="B532" s="192"/>
      <c r="C532" s="193"/>
      <c r="D532" s="184" t="s">
        <v>141</v>
      </c>
      <c r="E532" s="194" t="s">
        <v>19</v>
      </c>
      <c r="F532" s="195" t="s">
        <v>179</v>
      </c>
      <c r="G532" s="193"/>
      <c r="H532" s="194" t="s">
        <v>19</v>
      </c>
      <c r="I532" s="196"/>
      <c r="J532" s="193"/>
      <c r="K532" s="193"/>
      <c r="L532" s="197"/>
      <c r="M532" s="198"/>
      <c r="N532" s="199"/>
      <c r="O532" s="199"/>
      <c r="P532" s="199"/>
      <c r="Q532" s="199"/>
      <c r="R532" s="199"/>
      <c r="S532" s="199"/>
      <c r="T532" s="200"/>
      <c r="AT532" s="201" t="s">
        <v>141</v>
      </c>
      <c r="AU532" s="201" t="s">
        <v>85</v>
      </c>
      <c r="AV532" s="13" t="s">
        <v>83</v>
      </c>
      <c r="AW532" s="13" t="s">
        <v>35</v>
      </c>
      <c r="AX532" s="13" t="s">
        <v>75</v>
      </c>
      <c r="AY532" s="201" t="s">
        <v>126</v>
      </c>
    </row>
    <row r="533" spans="2:51" s="14" customFormat="1" ht="12">
      <c r="B533" s="202"/>
      <c r="C533" s="203"/>
      <c r="D533" s="184" t="s">
        <v>141</v>
      </c>
      <c r="E533" s="204" t="s">
        <v>19</v>
      </c>
      <c r="F533" s="205" t="s">
        <v>213</v>
      </c>
      <c r="G533" s="203"/>
      <c r="H533" s="206">
        <v>10</v>
      </c>
      <c r="I533" s="207"/>
      <c r="J533" s="203"/>
      <c r="K533" s="203"/>
      <c r="L533" s="208"/>
      <c r="M533" s="209"/>
      <c r="N533" s="210"/>
      <c r="O533" s="210"/>
      <c r="P533" s="210"/>
      <c r="Q533" s="210"/>
      <c r="R533" s="210"/>
      <c r="S533" s="210"/>
      <c r="T533" s="211"/>
      <c r="AT533" s="212" t="s">
        <v>141</v>
      </c>
      <c r="AU533" s="212" t="s">
        <v>85</v>
      </c>
      <c r="AV533" s="14" t="s">
        <v>85</v>
      </c>
      <c r="AW533" s="14" t="s">
        <v>35</v>
      </c>
      <c r="AX533" s="14" t="s">
        <v>75</v>
      </c>
      <c r="AY533" s="212" t="s">
        <v>126</v>
      </c>
    </row>
    <row r="534" spans="2:51" s="15" customFormat="1" ht="12">
      <c r="B534" s="213"/>
      <c r="C534" s="214"/>
      <c r="D534" s="184" t="s">
        <v>141</v>
      </c>
      <c r="E534" s="215" t="s">
        <v>19</v>
      </c>
      <c r="F534" s="216" t="s">
        <v>146</v>
      </c>
      <c r="G534" s="214"/>
      <c r="H534" s="217">
        <v>10</v>
      </c>
      <c r="I534" s="218"/>
      <c r="J534" s="214"/>
      <c r="K534" s="214"/>
      <c r="L534" s="219"/>
      <c r="M534" s="220"/>
      <c r="N534" s="221"/>
      <c r="O534" s="221"/>
      <c r="P534" s="221"/>
      <c r="Q534" s="221"/>
      <c r="R534" s="221"/>
      <c r="S534" s="221"/>
      <c r="T534" s="222"/>
      <c r="AT534" s="223" t="s">
        <v>141</v>
      </c>
      <c r="AU534" s="223" t="s">
        <v>85</v>
      </c>
      <c r="AV534" s="15" t="s">
        <v>133</v>
      </c>
      <c r="AW534" s="15" t="s">
        <v>35</v>
      </c>
      <c r="AX534" s="15" t="s">
        <v>83</v>
      </c>
      <c r="AY534" s="223" t="s">
        <v>126</v>
      </c>
    </row>
    <row r="535" spans="2:51" s="14" customFormat="1" ht="12">
      <c r="B535" s="202"/>
      <c r="C535" s="203"/>
      <c r="D535" s="184" t="s">
        <v>141</v>
      </c>
      <c r="E535" s="203"/>
      <c r="F535" s="205" t="s">
        <v>528</v>
      </c>
      <c r="G535" s="203"/>
      <c r="H535" s="206">
        <v>11</v>
      </c>
      <c r="I535" s="207"/>
      <c r="J535" s="203"/>
      <c r="K535" s="203"/>
      <c r="L535" s="208"/>
      <c r="M535" s="209"/>
      <c r="N535" s="210"/>
      <c r="O535" s="210"/>
      <c r="P535" s="210"/>
      <c r="Q535" s="210"/>
      <c r="R535" s="210"/>
      <c r="S535" s="210"/>
      <c r="T535" s="211"/>
      <c r="AT535" s="212" t="s">
        <v>141</v>
      </c>
      <c r="AU535" s="212" t="s">
        <v>85</v>
      </c>
      <c r="AV535" s="14" t="s">
        <v>85</v>
      </c>
      <c r="AW535" s="14" t="s">
        <v>4</v>
      </c>
      <c r="AX535" s="14" t="s">
        <v>83</v>
      </c>
      <c r="AY535" s="212" t="s">
        <v>126</v>
      </c>
    </row>
    <row r="536" spans="1:65" s="2" customFormat="1" ht="16.5" customHeight="1">
      <c r="A536" s="36"/>
      <c r="B536" s="37"/>
      <c r="C536" s="235" t="s">
        <v>529</v>
      </c>
      <c r="D536" s="235" t="s">
        <v>345</v>
      </c>
      <c r="E536" s="236" t="s">
        <v>530</v>
      </c>
      <c r="F536" s="237" t="s">
        <v>531</v>
      </c>
      <c r="G536" s="238" t="s">
        <v>131</v>
      </c>
      <c r="H536" s="239">
        <v>40.92</v>
      </c>
      <c r="I536" s="240"/>
      <c r="J536" s="241">
        <f>ROUND(I536*H536,2)</f>
        <v>0</v>
      </c>
      <c r="K536" s="237" t="s">
        <v>132</v>
      </c>
      <c r="L536" s="242"/>
      <c r="M536" s="243" t="s">
        <v>19</v>
      </c>
      <c r="N536" s="244" t="s">
        <v>46</v>
      </c>
      <c r="O536" s="66"/>
      <c r="P536" s="180">
        <f>O536*H536</f>
        <v>0</v>
      </c>
      <c r="Q536" s="180">
        <v>0.131</v>
      </c>
      <c r="R536" s="180">
        <f>Q536*H536</f>
        <v>5.36052</v>
      </c>
      <c r="S536" s="180">
        <v>0</v>
      </c>
      <c r="T536" s="181">
        <f>S536*H536</f>
        <v>0</v>
      </c>
      <c r="U536" s="36"/>
      <c r="V536" s="36"/>
      <c r="W536" s="36"/>
      <c r="X536" s="36"/>
      <c r="Y536" s="36"/>
      <c r="Z536" s="36"/>
      <c r="AA536" s="36"/>
      <c r="AB536" s="36"/>
      <c r="AC536" s="36"/>
      <c r="AD536" s="36"/>
      <c r="AE536" s="36"/>
      <c r="AR536" s="182" t="s">
        <v>526</v>
      </c>
      <c r="AT536" s="182" t="s">
        <v>345</v>
      </c>
      <c r="AU536" s="182" t="s">
        <v>85</v>
      </c>
      <c r="AY536" s="19" t="s">
        <v>126</v>
      </c>
      <c r="BE536" s="183">
        <f>IF(N536="základní",J536,0)</f>
        <v>0</v>
      </c>
      <c r="BF536" s="183">
        <f>IF(N536="snížená",J536,0)</f>
        <v>0</v>
      </c>
      <c r="BG536" s="183">
        <f>IF(N536="zákl. přenesená",J536,0)</f>
        <v>0</v>
      </c>
      <c r="BH536" s="183">
        <f>IF(N536="sníž. přenesená",J536,0)</f>
        <v>0</v>
      </c>
      <c r="BI536" s="183">
        <f>IF(N536="nulová",J536,0)</f>
        <v>0</v>
      </c>
      <c r="BJ536" s="19" t="s">
        <v>83</v>
      </c>
      <c r="BK536" s="183">
        <f>ROUND(I536*H536,2)</f>
        <v>0</v>
      </c>
      <c r="BL536" s="19" t="s">
        <v>526</v>
      </c>
      <c r="BM536" s="182" t="s">
        <v>532</v>
      </c>
    </row>
    <row r="537" spans="1:47" s="2" customFormat="1" ht="12">
      <c r="A537" s="36"/>
      <c r="B537" s="37"/>
      <c r="C537" s="38"/>
      <c r="D537" s="184" t="s">
        <v>135</v>
      </c>
      <c r="E537" s="38"/>
      <c r="F537" s="185" t="s">
        <v>531</v>
      </c>
      <c r="G537" s="38"/>
      <c r="H537" s="38"/>
      <c r="I537" s="186"/>
      <c r="J537" s="38"/>
      <c r="K537" s="38"/>
      <c r="L537" s="41"/>
      <c r="M537" s="187"/>
      <c r="N537" s="188"/>
      <c r="O537" s="66"/>
      <c r="P537" s="66"/>
      <c r="Q537" s="66"/>
      <c r="R537" s="66"/>
      <c r="S537" s="66"/>
      <c r="T537" s="67"/>
      <c r="U537" s="36"/>
      <c r="V537" s="36"/>
      <c r="W537" s="36"/>
      <c r="X537" s="36"/>
      <c r="Y537" s="36"/>
      <c r="Z537" s="36"/>
      <c r="AA537" s="36"/>
      <c r="AB537" s="36"/>
      <c r="AC537" s="36"/>
      <c r="AD537" s="36"/>
      <c r="AE537" s="36"/>
      <c r="AT537" s="19" t="s">
        <v>135</v>
      </c>
      <c r="AU537" s="19" t="s">
        <v>85</v>
      </c>
    </row>
    <row r="538" spans="2:51" s="13" customFormat="1" ht="12">
      <c r="B538" s="192"/>
      <c r="C538" s="193"/>
      <c r="D538" s="184" t="s">
        <v>141</v>
      </c>
      <c r="E538" s="194" t="s">
        <v>19</v>
      </c>
      <c r="F538" s="195" t="s">
        <v>179</v>
      </c>
      <c r="G538" s="193"/>
      <c r="H538" s="194" t="s">
        <v>19</v>
      </c>
      <c r="I538" s="196"/>
      <c r="J538" s="193"/>
      <c r="K538" s="193"/>
      <c r="L538" s="197"/>
      <c r="M538" s="198"/>
      <c r="N538" s="199"/>
      <c r="O538" s="199"/>
      <c r="P538" s="199"/>
      <c r="Q538" s="199"/>
      <c r="R538" s="199"/>
      <c r="S538" s="199"/>
      <c r="T538" s="200"/>
      <c r="AT538" s="201" t="s">
        <v>141</v>
      </c>
      <c r="AU538" s="201" t="s">
        <v>85</v>
      </c>
      <c r="AV538" s="13" t="s">
        <v>83</v>
      </c>
      <c r="AW538" s="13" t="s">
        <v>35</v>
      </c>
      <c r="AX538" s="13" t="s">
        <v>75</v>
      </c>
      <c r="AY538" s="201" t="s">
        <v>126</v>
      </c>
    </row>
    <row r="539" spans="2:51" s="14" customFormat="1" ht="12">
      <c r="B539" s="202"/>
      <c r="C539" s="203"/>
      <c r="D539" s="184" t="s">
        <v>141</v>
      </c>
      <c r="E539" s="204" t="s">
        <v>19</v>
      </c>
      <c r="F539" s="205" t="s">
        <v>533</v>
      </c>
      <c r="G539" s="203"/>
      <c r="H539" s="206">
        <v>8.2</v>
      </c>
      <c r="I539" s="207"/>
      <c r="J539" s="203"/>
      <c r="K539" s="203"/>
      <c r="L539" s="208"/>
      <c r="M539" s="209"/>
      <c r="N539" s="210"/>
      <c r="O539" s="210"/>
      <c r="P539" s="210"/>
      <c r="Q539" s="210"/>
      <c r="R539" s="210"/>
      <c r="S539" s="210"/>
      <c r="T539" s="211"/>
      <c r="AT539" s="212" t="s">
        <v>141</v>
      </c>
      <c r="AU539" s="212" t="s">
        <v>85</v>
      </c>
      <c r="AV539" s="14" t="s">
        <v>85</v>
      </c>
      <c r="AW539" s="14" t="s">
        <v>35</v>
      </c>
      <c r="AX539" s="14" t="s">
        <v>75</v>
      </c>
      <c r="AY539" s="212" t="s">
        <v>126</v>
      </c>
    </row>
    <row r="540" spans="2:51" s="13" customFormat="1" ht="12">
      <c r="B540" s="192"/>
      <c r="C540" s="193"/>
      <c r="D540" s="184" t="s">
        <v>141</v>
      </c>
      <c r="E540" s="194" t="s">
        <v>19</v>
      </c>
      <c r="F540" s="195" t="s">
        <v>161</v>
      </c>
      <c r="G540" s="193"/>
      <c r="H540" s="194" t="s">
        <v>19</v>
      </c>
      <c r="I540" s="196"/>
      <c r="J540" s="193"/>
      <c r="K540" s="193"/>
      <c r="L540" s="197"/>
      <c r="M540" s="198"/>
      <c r="N540" s="199"/>
      <c r="O540" s="199"/>
      <c r="P540" s="199"/>
      <c r="Q540" s="199"/>
      <c r="R540" s="199"/>
      <c r="S540" s="199"/>
      <c r="T540" s="200"/>
      <c r="AT540" s="201" t="s">
        <v>141</v>
      </c>
      <c r="AU540" s="201" t="s">
        <v>85</v>
      </c>
      <c r="AV540" s="13" t="s">
        <v>83</v>
      </c>
      <c r="AW540" s="13" t="s">
        <v>35</v>
      </c>
      <c r="AX540" s="13" t="s">
        <v>75</v>
      </c>
      <c r="AY540" s="201" t="s">
        <v>126</v>
      </c>
    </row>
    <row r="541" spans="2:51" s="14" customFormat="1" ht="12">
      <c r="B541" s="202"/>
      <c r="C541" s="203"/>
      <c r="D541" s="184" t="s">
        <v>141</v>
      </c>
      <c r="E541" s="204" t="s">
        <v>19</v>
      </c>
      <c r="F541" s="205" t="s">
        <v>439</v>
      </c>
      <c r="G541" s="203"/>
      <c r="H541" s="206">
        <v>16.5</v>
      </c>
      <c r="I541" s="207"/>
      <c r="J541" s="203"/>
      <c r="K541" s="203"/>
      <c r="L541" s="208"/>
      <c r="M541" s="209"/>
      <c r="N541" s="210"/>
      <c r="O541" s="210"/>
      <c r="P541" s="210"/>
      <c r="Q541" s="210"/>
      <c r="R541" s="210"/>
      <c r="S541" s="210"/>
      <c r="T541" s="211"/>
      <c r="AT541" s="212" t="s">
        <v>141</v>
      </c>
      <c r="AU541" s="212" t="s">
        <v>85</v>
      </c>
      <c r="AV541" s="14" t="s">
        <v>85</v>
      </c>
      <c r="AW541" s="14" t="s">
        <v>35</v>
      </c>
      <c r="AX541" s="14" t="s">
        <v>75</v>
      </c>
      <c r="AY541" s="212" t="s">
        <v>126</v>
      </c>
    </row>
    <row r="542" spans="2:51" s="16" customFormat="1" ht="12">
      <c r="B542" s="224"/>
      <c r="C542" s="225"/>
      <c r="D542" s="184" t="s">
        <v>141</v>
      </c>
      <c r="E542" s="226" t="s">
        <v>19</v>
      </c>
      <c r="F542" s="227" t="s">
        <v>156</v>
      </c>
      <c r="G542" s="225"/>
      <c r="H542" s="228">
        <v>24.7</v>
      </c>
      <c r="I542" s="229"/>
      <c r="J542" s="225"/>
      <c r="K542" s="225"/>
      <c r="L542" s="230"/>
      <c r="M542" s="231"/>
      <c r="N542" s="232"/>
      <c r="O542" s="232"/>
      <c r="P542" s="232"/>
      <c r="Q542" s="232"/>
      <c r="R542" s="232"/>
      <c r="S542" s="232"/>
      <c r="T542" s="233"/>
      <c r="AT542" s="234" t="s">
        <v>141</v>
      </c>
      <c r="AU542" s="234" t="s">
        <v>85</v>
      </c>
      <c r="AV542" s="16" t="s">
        <v>157</v>
      </c>
      <c r="AW542" s="16" t="s">
        <v>35</v>
      </c>
      <c r="AX542" s="16" t="s">
        <v>75</v>
      </c>
      <c r="AY542" s="234" t="s">
        <v>126</v>
      </c>
    </row>
    <row r="543" spans="2:51" s="13" customFormat="1" ht="12">
      <c r="B543" s="192"/>
      <c r="C543" s="193"/>
      <c r="D543" s="184" t="s">
        <v>141</v>
      </c>
      <c r="E543" s="194" t="s">
        <v>19</v>
      </c>
      <c r="F543" s="195" t="s">
        <v>330</v>
      </c>
      <c r="G543" s="193"/>
      <c r="H543" s="194" t="s">
        <v>19</v>
      </c>
      <c r="I543" s="196"/>
      <c r="J543" s="193"/>
      <c r="K543" s="193"/>
      <c r="L543" s="197"/>
      <c r="M543" s="198"/>
      <c r="N543" s="199"/>
      <c r="O543" s="199"/>
      <c r="P543" s="199"/>
      <c r="Q543" s="199"/>
      <c r="R543" s="199"/>
      <c r="S543" s="199"/>
      <c r="T543" s="200"/>
      <c r="AT543" s="201" t="s">
        <v>141</v>
      </c>
      <c r="AU543" s="201" t="s">
        <v>85</v>
      </c>
      <c r="AV543" s="13" t="s">
        <v>83</v>
      </c>
      <c r="AW543" s="13" t="s">
        <v>35</v>
      </c>
      <c r="AX543" s="13" t="s">
        <v>75</v>
      </c>
      <c r="AY543" s="201" t="s">
        <v>126</v>
      </c>
    </row>
    <row r="544" spans="2:51" s="14" customFormat="1" ht="12">
      <c r="B544" s="202"/>
      <c r="C544" s="203"/>
      <c r="D544" s="184" t="s">
        <v>141</v>
      </c>
      <c r="E544" s="204" t="s">
        <v>19</v>
      </c>
      <c r="F544" s="205" t="s">
        <v>534</v>
      </c>
      <c r="G544" s="203"/>
      <c r="H544" s="206">
        <v>12.5</v>
      </c>
      <c r="I544" s="207"/>
      <c r="J544" s="203"/>
      <c r="K544" s="203"/>
      <c r="L544" s="208"/>
      <c r="M544" s="209"/>
      <c r="N544" s="210"/>
      <c r="O544" s="210"/>
      <c r="P544" s="210"/>
      <c r="Q544" s="210"/>
      <c r="R544" s="210"/>
      <c r="S544" s="210"/>
      <c r="T544" s="211"/>
      <c r="AT544" s="212" t="s">
        <v>141</v>
      </c>
      <c r="AU544" s="212" t="s">
        <v>85</v>
      </c>
      <c r="AV544" s="14" t="s">
        <v>85</v>
      </c>
      <c r="AW544" s="14" t="s">
        <v>35</v>
      </c>
      <c r="AX544" s="14" t="s">
        <v>75</v>
      </c>
      <c r="AY544" s="212" t="s">
        <v>126</v>
      </c>
    </row>
    <row r="545" spans="2:51" s="15" customFormat="1" ht="12">
      <c r="B545" s="213"/>
      <c r="C545" s="214"/>
      <c r="D545" s="184" t="s">
        <v>141</v>
      </c>
      <c r="E545" s="215" t="s">
        <v>19</v>
      </c>
      <c r="F545" s="216" t="s">
        <v>146</v>
      </c>
      <c r="G545" s="214"/>
      <c r="H545" s="217">
        <v>37.2</v>
      </c>
      <c r="I545" s="218"/>
      <c r="J545" s="214"/>
      <c r="K545" s="214"/>
      <c r="L545" s="219"/>
      <c r="M545" s="220"/>
      <c r="N545" s="221"/>
      <c r="O545" s="221"/>
      <c r="P545" s="221"/>
      <c r="Q545" s="221"/>
      <c r="R545" s="221"/>
      <c r="S545" s="221"/>
      <c r="T545" s="222"/>
      <c r="AT545" s="223" t="s">
        <v>141</v>
      </c>
      <c r="AU545" s="223" t="s">
        <v>85</v>
      </c>
      <c r="AV545" s="15" t="s">
        <v>133</v>
      </c>
      <c r="AW545" s="15" t="s">
        <v>35</v>
      </c>
      <c r="AX545" s="15" t="s">
        <v>83</v>
      </c>
      <c r="AY545" s="223" t="s">
        <v>126</v>
      </c>
    </row>
    <row r="546" spans="2:51" s="14" customFormat="1" ht="12">
      <c r="B546" s="202"/>
      <c r="C546" s="203"/>
      <c r="D546" s="184" t="s">
        <v>141</v>
      </c>
      <c r="E546" s="203"/>
      <c r="F546" s="205" t="s">
        <v>535</v>
      </c>
      <c r="G546" s="203"/>
      <c r="H546" s="206">
        <v>40.92</v>
      </c>
      <c r="I546" s="207"/>
      <c r="J546" s="203"/>
      <c r="K546" s="203"/>
      <c r="L546" s="208"/>
      <c r="M546" s="209"/>
      <c r="N546" s="210"/>
      <c r="O546" s="210"/>
      <c r="P546" s="210"/>
      <c r="Q546" s="210"/>
      <c r="R546" s="210"/>
      <c r="S546" s="210"/>
      <c r="T546" s="211"/>
      <c r="AT546" s="212" t="s">
        <v>141</v>
      </c>
      <c r="AU546" s="212" t="s">
        <v>85</v>
      </c>
      <c r="AV546" s="14" t="s">
        <v>85</v>
      </c>
      <c r="AW546" s="14" t="s">
        <v>4</v>
      </c>
      <c r="AX546" s="14" t="s">
        <v>83</v>
      </c>
      <c r="AY546" s="212" t="s">
        <v>126</v>
      </c>
    </row>
    <row r="547" spans="1:65" s="2" customFormat="1" ht="24.2" customHeight="1">
      <c r="A547" s="36"/>
      <c r="B547" s="37"/>
      <c r="C547" s="171" t="s">
        <v>536</v>
      </c>
      <c r="D547" s="171" t="s">
        <v>128</v>
      </c>
      <c r="E547" s="172" t="s">
        <v>537</v>
      </c>
      <c r="F547" s="173" t="s">
        <v>538</v>
      </c>
      <c r="G547" s="174" t="s">
        <v>131</v>
      </c>
      <c r="H547" s="175">
        <v>4181</v>
      </c>
      <c r="I547" s="176"/>
      <c r="J547" s="177">
        <f>ROUND(I547*H547,2)</f>
        <v>0</v>
      </c>
      <c r="K547" s="173" t="s">
        <v>539</v>
      </c>
      <c r="L547" s="41"/>
      <c r="M547" s="178" t="s">
        <v>19</v>
      </c>
      <c r="N547" s="179" t="s">
        <v>46</v>
      </c>
      <c r="O547" s="66"/>
      <c r="P547" s="180">
        <f>O547*H547</f>
        <v>0</v>
      </c>
      <c r="Q547" s="180">
        <v>0.211</v>
      </c>
      <c r="R547" s="180">
        <f>Q547*H547</f>
        <v>882.1909999999999</v>
      </c>
      <c r="S547" s="180">
        <v>0</v>
      </c>
      <c r="T547" s="181">
        <f>S547*H547</f>
        <v>0</v>
      </c>
      <c r="U547" s="36"/>
      <c r="V547" s="36"/>
      <c r="W547" s="36"/>
      <c r="X547" s="36"/>
      <c r="Y547" s="36"/>
      <c r="Z547" s="36"/>
      <c r="AA547" s="36"/>
      <c r="AB547" s="36"/>
      <c r="AC547" s="36"/>
      <c r="AD547" s="36"/>
      <c r="AE547" s="36"/>
      <c r="AR547" s="182" t="s">
        <v>133</v>
      </c>
      <c r="AT547" s="182" t="s">
        <v>128</v>
      </c>
      <c r="AU547" s="182" t="s">
        <v>85</v>
      </c>
      <c r="AY547" s="19" t="s">
        <v>126</v>
      </c>
      <c r="BE547" s="183">
        <f>IF(N547="základní",J547,0)</f>
        <v>0</v>
      </c>
      <c r="BF547" s="183">
        <f>IF(N547="snížená",J547,0)</f>
        <v>0</v>
      </c>
      <c r="BG547" s="183">
        <f>IF(N547="zákl. přenesená",J547,0)</f>
        <v>0</v>
      </c>
      <c r="BH547" s="183">
        <f>IF(N547="sníž. přenesená",J547,0)</f>
        <v>0</v>
      </c>
      <c r="BI547" s="183">
        <f>IF(N547="nulová",J547,0)</f>
        <v>0</v>
      </c>
      <c r="BJ547" s="19" t="s">
        <v>83</v>
      </c>
      <c r="BK547" s="183">
        <f>ROUND(I547*H547,2)</f>
        <v>0</v>
      </c>
      <c r="BL547" s="19" t="s">
        <v>133</v>
      </c>
      <c r="BM547" s="182" t="s">
        <v>540</v>
      </c>
    </row>
    <row r="548" spans="1:47" s="2" customFormat="1" ht="12">
      <c r="A548" s="36"/>
      <c r="B548" s="37"/>
      <c r="C548" s="38"/>
      <c r="D548" s="184" t="s">
        <v>135</v>
      </c>
      <c r="E548" s="38"/>
      <c r="F548" s="185" t="s">
        <v>538</v>
      </c>
      <c r="G548" s="38"/>
      <c r="H548" s="38"/>
      <c r="I548" s="186"/>
      <c r="J548" s="38"/>
      <c r="K548" s="38"/>
      <c r="L548" s="41"/>
      <c r="M548" s="187"/>
      <c r="N548" s="188"/>
      <c r="O548" s="66"/>
      <c r="P548" s="66"/>
      <c r="Q548" s="66"/>
      <c r="R548" s="66"/>
      <c r="S548" s="66"/>
      <c r="T548" s="67"/>
      <c r="U548" s="36"/>
      <c r="V548" s="36"/>
      <c r="W548" s="36"/>
      <c r="X548" s="36"/>
      <c r="Y548" s="36"/>
      <c r="Z548" s="36"/>
      <c r="AA548" s="36"/>
      <c r="AB548" s="36"/>
      <c r="AC548" s="36"/>
      <c r="AD548" s="36"/>
      <c r="AE548" s="36"/>
      <c r="AT548" s="19" t="s">
        <v>135</v>
      </c>
      <c r="AU548" s="19" t="s">
        <v>85</v>
      </c>
    </row>
    <row r="549" spans="1:47" s="2" customFormat="1" ht="48.75">
      <c r="A549" s="36"/>
      <c r="B549" s="37"/>
      <c r="C549" s="38"/>
      <c r="D549" s="184" t="s">
        <v>139</v>
      </c>
      <c r="E549" s="38"/>
      <c r="F549" s="191" t="s">
        <v>541</v>
      </c>
      <c r="G549" s="38"/>
      <c r="H549" s="38"/>
      <c r="I549" s="186"/>
      <c r="J549" s="38"/>
      <c r="K549" s="38"/>
      <c r="L549" s="41"/>
      <c r="M549" s="187"/>
      <c r="N549" s="188"/>
      <c r="O549" s="66"/>
      <c r="P549" s="66"/>
      <c r="Q549" s="66"/>
      <c r="R549" s="66"/>
      <c r="S549" s="66"/>
      <c r="T549" s="67"/>
      <c r="U549" s="36"/>
      <c r="V549" s="36"/>
      <c r="W549" s="36"/>
      <c r="X549" s="36"/>
      <c r="Y549" s="36"/>
      <c r="Z549" s="36"/>
      <c r="AA549" s="36"/>
      <c r="AB549" s="36"/>
      <c r="AC549" s="36"/>
      <c r="AD549" s="36"/>
      <c r="AE549" s="36"/>
      <c r="AT549" s="19" t="s">
        <v>139</v>
      </c>
      <c r="AU549" s="19" t="s">
        <v>85</v>
      </c>
    </row>
    <row r="550" spans="2:51" s="13" customFormat="1" ht="12">
      <c r="B550" s="192"/>
      <c r="C550" s="193"/>
      <c r="D550" s="184" t="s">
        <v>141</v>
      </c>
      <c r="E550" s="194" t="s">
        <v>19</v>
      </c>
      <c r="F550" s="195" t="s">
        <v>542</v>
      </c>
      <c r="G550" s="193"/>
      <c r="H550" s="194" t="s">
        <v>19</v>
      </c>
      <c r="I550" s="196"/>
      <c r="J550" s="193"/>
      <c r="K550" s="193"/>
      <c r="L550" s="197"/>
      <c r="M550" s="198"/>
      <c r="N550" s="199"/>
      <c r="O550" s="199"/>
      <c r="P550" s="199"/>
      <c r="Q550" s="199"/>
      <c r="R550" s="199"/>
      <c r="S550" s="199"/>
      <c r="T550" s="200"/>
      <c r="AT550" s="201" t="s">
        <v>141</v>
      </c>
      <c r="AU550" s="201" t="s">
        <v>85</v>
      </c>
      <c r="AV550" s="13" t="s">
        <v>83</v>
      </c>
      <c r="AW550" s="13" t="s">
        <v>35</v>
      </c>
      <c r="AX550" s="13" t="s">
        <v>75</v>
      </c>
      <c r="AY550" s="201" t="s">
        <v>126</v>
      </c>
    </row>
    <row r="551" spans="2:51" s="14" customFormat="1" ht="12">
      <c r="B551" s="202"/>
      <c r="C551" s="203"/>
      <c r="D551" s="184" t="s">
        <v>141</v>
      </c>
      <c r="E551" s="204" t="s">
        <v>19</v>
      </c>
      <c r="F551" s="205" t="s">
        <v>287</v>
      </c>
      <c r="G551" s="203"/>
      <c r="H551" s="206">
        <v>4181</v>
      </c>
      <c r="I551" s="207"/>
      <c r="J551" s="203"/>
      <c r="K551" s="203"/>
      <c r="L551" s="208"/>
      <c r="M551" s="209"/>
      <c r="N551" s="210"/>
      <c r="O551" s="210"/>
      <c r="P551" s="210"/>
      <c r="Q551" s="210"/>
      <c r="R551" s="210"/>
      <c r="S551" s="210"/>
      <c r="T551" s="211"/>
      <c r="AT551" s="212" t="s">
        <v>141</v>
      </c>
      <c r="AU551" s="212" t="s">
        <v>85</v>
      </c>
      <c r="AV551" s="14" t="s">
        <v>85</v>
      </c>
      <c r="AW551" s="14" t="s">
        <v>35</v>
      </c>
      <c r="AX551" s="14" t="s">
        <v>83</v>
      </c>
      <c r="AY551" s="212" t="s">
        <v>126</v>
      </c>
    </row>
    <row r="552" spans="1:65" s="2" customFormat="1" ht="16.5" customHeight="1">
      <c r="A552" s="36"/>
      <c r="B552" s="37"/>
      <c r="C552" s="171" t="s">
        <v>543</v>
      </c>
      <c r="D552" s="171" t="s">
        <v>128</v>
      </c>
      <c r="E552" s="172" t="s">
        <v>482</v>
      </c>
      <c r="F552" s="173" t="s">
        <v>483</v>
      </c>
      <c r="G552" s="174" t="s">
        <v>131</v>
      </c>
      <c r="H552" s="175">
        <v>8362</v>
      </c>
      <c r="I552" s="176"/>
      <c r="J552" s="177">
        <f>ROUND(I552*H552,2)</f>
        <v>0</v>
      </c>
      <c r="K552" s="173" t="s">
        <v>132</v>
      </c>
      <c r="L552" s="41"/>
      <c r="M552" s="178" t="s">
        <v>19</v>
      </c>
      <c r="N552" s="179" t="s">
        <v>46</v>
      </c>
      <c r="O552" s="66"/>
      <c r="P552" s="180">
        <f>O552*H552</f>
        <v>0</v>
      </c>
      <c r="Q552" s="180">
        <v>0.00031</v>
      </c>
      <c r="R552" s="180">
        <f>Q552*H552</f>
        <v>2.59222</v>
      </c>
      <c r="S552" s="180">
        <v>0</v>
      </c>
      <c r="T552" s="181">
        <f>S552*H552</f>
        <v>0</v>
      </c>
      <c r="U552" s="36"/>
      <c r="V552" s="36"/>
      <c r="W552" s="36"/>
      <c r="X552" s="36"/>
      <c r="Y552" s="36"/>
      <c r="Z552" s="36"/>
      <c r="AA552" s="36"/>
      <c r="AB552" s="36"/>
      <c r="AC552" s="36"/>
      <c r="AD552" s="36"/>
      <c r="AE552" s="36"/>
      <c r="AR552" s="182" t="s">
        <v>133</v>
      </c>
      <c r="AT552" s="182" t="s">
        <v>128</v>
      </c>
      <c r="AU552" s="182" t="s">
        <v>85</v>
      </c>
      <c r="AY552" s="19" t="s">
        <v>126</v>
      </c>
      <c r="BE552" s="183">
        <f>IF(N552="základní",J552,0)</f>
        <v>0</v>
      </c>
      <c r="BF552" s="183">
        <f>IF(N552="snížená",J552,0)</f>
        <v>0</v>
      </c>
      <c r="BG552" s="183">
        <f>IF(N552="zákl. přenesená",J552,0)</f>
        <v>0</v>
      </c>
      <c r="BH552" s="183">
        <f>IF(N552="sníž. přenesená",J552,0)</f>
        <v>0</v>
      </c>
      <c r="BI552" s="183">
        <f>IF(N552="nulová",J552,0)</f>
        <v>0</v>
      </c>
      <c r="BJ552" s="19" t="s">
        <v>83</v>
      </c>
      <c r="BK552" s="183">
        <f>ROUND(I552*H552,2)</f>
        <v>0</v>
      </c>
      <c r="BL552" s="19" t="s">
        <v>133</v>
      </c>
      <c r="BM552" s="182" t="s">
        <v>544</v>
      </c>
    </row>
    <row r="553" spans="1:47" s="2" customFormat="1" ht="12">
      <c r="A553" s="36"/>
      <c r="B553" s="37"/>
      <c r="C553" s="38"/>
      <c r="D553" s="184" t="s">
        <v>135</v>
      </c>
      <c r="E553" s="38"/>
      <c r="F553" s="185" t="s">
        <v>485</v>
      </c>
      <c r="G553" s="38"/>
      <c r="H553" s="38"/>
      <c r="I553" s="186"/>
      <c r="J553" s="38"/>
      <c r="K553" s="38"/>
      <c r="L553" s="41"/>
      <c r="M553" s="187"/>
      <c r="N553" s="188"/>
      <c r="O553" s="66"/>
      <c r="P553" s="66"/>
      <c r="Q553" s="66"/>
      <c r="R553" s="66"/>
      <c r="S553" s="66"/>
      <c r="T553" s="67"/>
      <c r="U553" s="36"/>
      <c r="V553" s="36"/>
      <c r="W553" s="36"/>
      <c r="X553" s="36"/>
      <c r="Y553" s="36"/>
      <c r="Z553" s="36"/>
      <c r="AA553" s="36"/>
      <c r="AB553" s="36"/>
      <c r="AC553" s="36"/>
      <c r="AD553" s="36"/>
      <c r="AE553" s="36"/>
      <c r="AT553" s="19" t="s">
        <v>135</v>
      </c>
      <c r="AU553" s="19" t="s">
        <v>85</v>
      </c>
    </row>
    <row r="554" spans="1:47" s="2" customFormat="1" ht="12">
      <c r="A554" s="36"/>
      <c r="B554" s="37"/>
      <c r="C554" s="38"/>
      <c r="D554" s="189" t="s">
        <v>137</v>
      </c>
      <c r="E554" s="38"/>
      <c r="F554" s="190" t="s">
        <v>486</v>
      </c>
      <c r="G554" s="38"/>
      <c r="H554" s="38"/>
      <c r="I554" s="186"/>
      <c r="J554" s="38"/>
      <c r="K554" s="38"/>
      <c r="L554" s="41"/>
      <c r="M554" s="187"/>
      <c r="N554" s="188"/>
      <c r="O554" s="66"/>
      <c r="P554" s="66"/>
      <c r="Q554" s="66"/>
      <c r="R554" s="66"/>
      <c r="S554" s="66"/>
      <c r="T554" s="67"/>
      <c r="U554" s="36"/>
      <c r="V554" s="36"/>
      <c r="W554" s="36"/>
      <c r="X554" s="36"/>
      <c r="Y554" s="36"/>
      <c r="Z554" s="36"/>
      <c r="AA554" s="36"/>
      <c r="AB554" s="36"/>
      <c r="AC554" s="36"/>
      <c r="AD554" s="36"/>
      <c r="AE554" s="36"/>
      <c r="AT554" s="19" t="s">
        <v>137</v>
      </c>
      <c r="AU554" s="19" t="s">
        <v>85</v>
      </c>
    </row>
    <row r="555" spans="2:51" s="13" customFormat="1" ht="12">
      <c r="B555" s="192"/>
      <c r="C555" s="193"/>
      <c r="D555" s="184" t="s">
        <v>141</v>
      </c>
      <c r="E555" s="194" t="s">
        <v>19</v>
      </c>
      <c r="F555" s="195" t="s">
        <v>542</v>
      </c>
      <c r="G555" s="193"/>
      <c r="H555" s="194" t="s">
        <v>19</v>
      </c>
      <c r="I555" s="196"/>
      <c r="J555" s="193"/>
      <c r="K555" s="193"/>
      <c r="L555" s="197"/>
      <c r="M555" s="198"/>
      <c r="N555" s="199"/>
      <c r="O555" s="199"/>
      <c r="P555" s="199"/>
      <c r="Q555" s="199"/>
      <c r="R555" s="199"/>
      <c r="S555" s="199"/>
      <c r="T555" s="200"/>
      <c r="AT555" s="201" t="s">
        <v>141</v>
      </c>
      <c r="AU555" s="201" t="s">
        <v>85</v>
      </c>
      <c r="AV555" s="13" t="s">
        <v>83</v>
      </c>
      <c r="AW555" s="13" t="s">
        <v>35</v>
      </c>
      <c r="AX555" s="13" t="s">
        <v>75</v>
      </c>
      <c r="AY555" s="201" t="s">
        <v>126</v>
      </c>
    </row>
    <row r="556" spans="2:51" s="14" customFormat="1" ht="12">
      <c r="B556" s="202"/>
      <c r="C556" s="203"/>
      <c r="D556" s="184" t="s">
        <v>141</v>
      </c>
      <c r="E556" s="204" t="s">
        <v>19</v>
      </c>
      <c r="F556" s="205" t="s">
        <v>545</v>
      </c>
      <c r="G556" s="203"/>
      <c r="H556" s="206">
        <v>8362</v>
      </c>
      <c r="I556" s="207"/>
      <c r="J556" s="203"/>
      <c r="K556" s="203"/>
      <c r="L556" s="208"/>
      <c r="M556" s="209"/>
      <c r="N556" s="210"/>
      <c r="O556" s="210"/>
      <c r="P556" s="210"/>
      <c r="Q556" s="210"/>
      <c r="R556" s="210"/>
      <c r="S556" s="210"/>
      <c r="T556" s="211"/>
      <c r="AT556" s="212" t="s">
        <v>141</v>
      </c>
      <c r="AU556" s="212" t="s">
        <v>85</v>
      </c>
      <c r="AV556" s="14" t="s">
        <v>85</v>
      </c>
      <c r="AW556" s="14" t="s">
        <v>35</v>
      </c>
      <c r="AX556" s="14" t="s">
        <v>83</v>
      </c>
      <c r="AY556" s="212" t="s">
        <v>126</v>
      </c>
    </row>
    <row r="557" spans="1:65" s="2" customFormat="1" ht="16.5" customHeight="1">
      <c r="A557" s="36"/>
      <c r="B557" s="37"/>
      <c r="C557" s="171" t="s">
        <v>546</v>
      </c>
      <c r="D557" s="171" t="s">
        <v>128</v>
      </c>
      <c r="E557" s="172" t="s">
        <v>547</v>
      </c>
      <c r="F557" s="173" t="s">
        <v>548</v>
      </c>
      <c r="G557" s="174" t="s">
        <v>131</v>
      </c>
      <c r="H557" s="175">
        <v>4181</v>
      </c>
      <c r="I557" s="176"/>
      <c r="J557" s="177">
        <f>ROUND(I557*H557,2)</f>
        <v>0</v>
      </c>
      <c r="K557" s="173" t="s">
        <v>132</v>
      </c>
      <c r="L557" s="41"/>
      <c r="M557" s="178" t="s">
        <v>19</v>
      </c>
      <c r="N557" s="179" t="s">
        <v>46</v>
      </c>
      <c r="O557" s="66"/>
      <c r="P557" s="180">
        <f>O557*H557</f>
        <v>0</v>
      </c>
      <c r="Q557" s="180">
        <v>0.00051</v>
      </c>
      <c r="R557" s="180">
        <f>Q557*H557</f>
        <v>2.1323100000000004</v>
      </c>
      <c r="S557" s="180">
        <v>0</v>
      </c>
      <c r="T557" s="181">
        <f>S557*H557</f>
        <v>0</v>
      </c>
      <c r="U557" s="36"/>
      <c r="V557" s="36"/>
      <c r="W557" s="36"/>
      <c r="X557" s="36"/>
      <c r="Y557" s="36"/>
      <c r="Z557" s="36"/>
      <c r="AA557" s="36"/>
      <c r="AB557" s="36"/>
      <c r="AC557" s="36"/>
      <c r="AD557" s="36"/>
      <c r="AE557" s="36"/>
      <c r="AR557" s="182" t="s">
        <v>133</v>
      </c>
      <c r="AT557" s="182" t="s">
        <v>128</v>
      </c>
      <c r="AU557" s="182" t="s">
        <v>85</v>
      </c>
      <c r="AY557" s="19" t="s">
        <v>126</v>
      </c>
      <c r="BE557" s="183">
        <f>IF(N557="základní",J557,0)</f>
        <v>0</v>
      </c>
      <c r="BF557" s="183">
        <f>IF(N557="snížená",J557,0)</f>
        <v>0</v>
      </c>
      <c r="BG557" s="183">
        <f>IF(N557="zákl. přenesená",J557,0)</f>
        <v>0</v>
      </c>
      <c r="BH557" s="183">
        <f>IF(N557="sníž. přenesená",J557,0)</f>
        <v>0</v>
      </c>
      <c r="BI557" s="183">
        <f>IF(N557="nulová",J557,0)</f>
        <v>0</v>
      </c>
      <c r="BJ557" s="19" t="s">
        <v>83</v>
      </c>
      <c r="BK557" s="183">
        <f>ROUND(I557*H557,2)</f>
        <v>0</v>
      </c>
      <c r="BL557" s="19" t="s">
        <v>133</v>
      </c>
      <c r="BM557" s="182" t="s">
        <v>549</v>
      </c>
    </row>
    <row r="558" spans="1:47" s="2" customFormat="1" ht="12">
      <c r="A558" s="36"/>
      <c r="B558" s="37"/>
      <c r="C558" s="38"/>
      <c r="D558" s="184" t="s">
        <v>135</v>
      </c>
      <c r="E558" s="38"/>
      <c r="F558" s="185" t="s">
        <v>550</v>
      </c>
      <c r="G558" s="38"/>
      <c r="H558" s="38"/>
      <c r="I558" s="186"/>
      <c r="J558" s="38"/>
      <c r="K558" s="38"/>
      <c r="L558" s="41"/>
      <c r="M558" s="187"/>
      <c r="N558" s="188"/>
      <c r="O558" s="66"/>
      <c r="P558" s="66"/>
      <c r="Q558" s="66"/>
      <c r="R558" s="66"/>
      <c r="S558" s="66"/>
      <c r="T558" s="67"/>
      <c r="U558" s="36"/>
      <c r="V558" s="36"/>
      <c r="W558" s="36"/>
      <c r="X558" s="36"/>
      <c r="Y558" s="36"/>
      <c r="Z558" s="36"/>
      <c r="AA558" s="36"/>
      <c r="AB558" s="36"/>
      <c r="AC558" s="36"/>
      <c r="AD558" s="36"/>
      <c r="AE558" s="36"/>
      <c r="AT558" s="19" t="s">
        <v>135</v>
      </c>
      <c r="AU558" s="19" t="s">
        <v>85</v>
      </c>
    </row>
    <row r="559" spans="1:47" s="2" customFormat="1" ht="12">
      <c r="A559" s="36"/>
      <c r="B559" s="37"/>
      <c r="C559" s="38"/>
      <c r="D559" s="189" t="s">
        <v>137</v>
      </c>
      <c r="E559" s="38"/>
      <c r="F559" s="190" t="s">
        <v>551</v>
      </c>
      <c r="G559" s="38"/>
      <c r="H559" s="38"/>
      <c r="I559" s="186"/>
      <c r="J559" s="38"/>
      <c r="K559" s="38"/>
      <c r="L559" s="41"/>
      <c r="M559" s="187"/>
      <c r="N559" s="188"/>
      <c r="O559" s="66"/>
      <c r="P559" s="66"/>
      <c r="Q559" s="66"/>
      <c r="R559" s="66"/>
      <c r="S559" s="66"/>
      <c r="T559" s="67"/>
      <c r="U559" s="36"/>
      <c r="V559" s="36"/>
      <c r="W559" s="36"/>
      <c r="X559" s="36"/>
      <c r="Y559" s="36"/>
      <c r="Z559" s="36"/>
      <c r="AA559" s="36"/>
      <c r="AB559" s="36"/>
      <c r="AC559" s="36"/>
      <c r="AD559" s="36"/>
      <c r="AE559" s="36"/>
      <c r="AT559" s="19" t="s">
        <v>137</v>
      </c>
      <c r="AU559" s="19" t="s">
        <v>85</v>
      </c>
    </row>
    <row r="560" spans="2:51" s="13" customFormat="1" ht="12">
      <c r="B560" s="192"/>
      <c r="C560" s="193"/>
      <c r="D560" s="184" t="s">
        <v>141</v>
      </c>
      <c r="E560" s="194" t="s">
        <v>19</v>
      </c>
      <c r="F560" s="195" t="s">
        <v>542</v>
      </c>
      <c r="G560" s="193"/>
      <c r="H560" s="194" t="s">
        <v>19</v>
      </c>
      <c r="I560" s="196"/>
      <c r="J560" s="193"/>
      <c r="K560" s="193"/>
      <c r="L560" s="197"/>
      <c r="M560" s="198"/>
      <c r="N560" s="199"/>
      <c r="O560" s="199"/>
      <c r="P560" s="199"/>
      <c r="Q560" s="199"/>
      <c r="R560" s="199"/>
      <c r="S560" s="199"/>
      <c r="T560" s="200"/>
      <c r="AT560" s="201" t="s">
        <v>141</v>
      </c>
      <c r="AU560" s="201" t="s">
        <v>85</v>
      </c>
      <c r="AV560" s="13" t="s">
        <v>83</v>
      </c>
      <c r="AW560" s="13" t="s">
        <v>35</v>
      </c>
      <c r="AX560" s="13" t="s">
        <v>75</v>
      </c>
      <c r="AY560" s="201" t="s">
        <v>126</v>
      </c>
    </row>
    <row r="561" spans="2:51" s="14" customFormat="1" ht="12">
      <c r="B561" s="202"/>
      <c r="C561" s="203"/>
      <c r="D561" s="184" t="s">
        <v>141</v>
      </c>
      <c r="E561" s="204" t="s">
        <v>19</v>
      </c>
      <c r="F561" s="205" t="s">
        <v>287</v>
      </c>
      <c r="G561" s="203"/>
      <c r="H561" s="206">
        <v>4181</v>
      </c>
      <c r="I561" s="207"/>
      <c r="J561" s="203"/>
      <c r="K561" s="203"/>
      <c r="L561" s="208"/>
      <c r="M561" s="209"/>
      <c r="N561" s="210"/>
      <c r="O561" s="210"/>
      <c r="P561" s="210"/>
      <c r="Q561" s="210"/>
      <c r="R561" s="210"/>
      <c r="S561" s="210"/>
      <c r="T561" s="211"/>
      <c r="AT561" s="212" t="s">
        <v>141</v>
      </c>
      <c r="AU561" s="212" t="s">
        <v>85</v>
      </c>
      <c r="AV561" s="14" t="s">
        <v>85</v>
      </c>
      <c r="AW561" s="14" t="s">
        <v>35</v>
      </c>
      <c r="AX561" s="14" t="s">
        <v>83</v>
      </c>
      <c r="AY561" s="212" t="s">
        <v>126</v>
      </c>
    </row>
    <row r="562" spans="1:65" s="2" customFormat="1" ht="16.5" customHeight="1">
      <c r="A562" s="36"/>
      <c r="B562" s="37"/>
      <c r="C562" s="171" t="s">
        <v>552</v>
      </c>
      <c r="D562" s="171" t="s">
        <v>128</v>
      </c>
      <c r="E562" s="172" t="s">
        <v>553</v>
      </c>
      <c r="F562" s="173" t="s">
        <v>554</v>
      </c>
      <c r="G562" s="174" t="s">
        <v>131</v>
      </c>
      <c r="H562" s="175">
        <v>4181</v>
      </c>
      <c r="I562" s="176"/>
      <c r="J562" s="177">
        <f>ROUND(I562*H562,2)</f>
        <v>0</v>
      </c>
      <c r="K562" s="173" t="s">
        <v>132</v>
      </c>
      <c r="L562" s="41"/>
      <c r="M562" s="178" t="s">
        <v>19</v>
      </c>
      <c r="N562" s="179" t="s">
        <v>46</v>
      </c>
      <c r="O562" s="66"/>
      <c r="P562" s="180">
        <f>O562*H562</f>
        <v>0</v>
      </c>
      <c r="Q562" s="180">
        <v>0.211</v>
      </c>
      <c r="R562" s="180">
        <f>Q562*H562</f>
        <v>882.1909999999999</v>
      </c>
      <c r="S562" s="180">
        <v>0</v>
      </c>
      <c r="T562" s="181">
        <f>S562*H562</f>
        <v>0</v>
      </c>
      <c r="U562" s="36"/>
      <c r="V562" s="36"/>
      <c r="W562" s="36"/>
      <c r="X562" s="36"/>
      <c r="Y562" s="36"/>
      <c r="Z562" s="36"/>
      <c r="AA562" s="36"/>
      <c r="AB562" s="36"/>
      <c r="AC562" s="36"/>
      <c r="AD562" s="36"/>
      <c r="AE562" s="36"/>
      <c r="AR562" s="182" t="s">
        <v>133</v>
      </c>
      <c r="AT562" s="182" t="s">
        <v>128</v>
      </c>
      <c r="AU562" s="182" t="s">
        <v>85</v>
      </c>
      <c r="AY562" s="19" t="s">
        <v>126</v>
      </c>
      <c r="BE562" s="183">
        <f>IF(N562="základní",J562,0)</f>
        <v>0</v>
      </c>
      <c r="BF562" s="183">
        <f>IF(N562="snížená",J562,0)</f>
        <v>0</v>
      </c>
      <c r="BG562" s="183">
        <f>IF(N562="zákl. přenesená",J562,0)</f>
        <v>0</v>
      </c>
      <c r="BH562" s="183">
        <f>IF(N562="sníž. přenesená",J562,0)</f>
        <v>0</v>
      </c>
      <c r="BI562" s="183">
        <f>IF(N562="nulová",J562,0)</f>
        <v>0</v>
      </c>
      <c r="BJ562" s="19" t="s">
        <v>83</v>
      </c>
      <c r="BK562" s="183">
        <f>ROUND(I562*H562,2)</f>
        <v>0</v>
      </c>
      <c r="BL562" s="19" t="s">
        <v>133</v>
      </c>
      <c r="BM562" s="182" t="s">
        <v>555</v>
      </c>
    </row>
    <row r="563" spans="1:47" s="2" customFormat="1" ht="19.5">
      <c r="A563" s="36"/>
      <c r="B563" s="37"/>
      <c r="C563" s="38"/>
      <c r="D563" s="184" t="s">
        <v>135</v>
      </c>
      <c r="E563" s="38"/>
      <c r="F563" s="185" t="s">
        <v>556</v>
      </c>
      <c r="G563" s="38"/>
      <c r="H563" s="38"/>
      <c r="I563" s="186"/>
      <c r="J563" s="38"/>
      <c r="K563" s="38"/>
      <c r="L563" s="41"/>
      <c r="M563" s="187"/>
      <c r="N563" s="188"/>
      <c r="O563" s="66"/>
      <c r="P563" s="66"/>
      <c r="Q563" s="66"/>
      <c r="R563" s="66"/>
      <c r="S563" s="66"/>
      <c r="T563" s="67"/>
      <c r="U563" s="36"/>
      <c r="V563" s="36"/>
      <c r="W563" s="36"/>
      <c r="X563" s="36"/>
      <c r="Y563" s="36"/>
      <c r="Z563" s="36"/>
      <c r="AA563" s="36"/>
      <c r="AB563" s="36"/>
      <c r="AC563" s="36"/>
      <c r="AD563" s="36"/>
      <c r="AE563" s="36"/>
      <c r="AT563" s="19" t="s">
        <v>135</v>
      </c>
      <c r="AU563" s="19" t="s">
        <v>85</v>
      </c>
    </row>
    <row r="564" spans="1:47" s="2" customFormat="1" ht="12">
      <c r="A564" s="36"/>
      <c r="B564" s="37"/>
      <c r="C564" s="38"/>
      <c r="D564" s="189" t="s">
        <v>137</v>
      </c>
      <c r="E564" s="38"/>
      <c r="F564" s="190" t="s">
        <v>557</v>
      </c>
      <c r="G564" s="38"/>
      <c r="H564" s="38"/>
      <c r="I564" s="186"/>
      <c r="J564" s="38"/>
      <c r="K564" s="38"/>
      <c r="L564" s="41"/>
      <c r="M564" s="187"/>
      <c r="N564" s="188"/>
      <c r="O564" s="66"/>
      <c r="P564" s="66"/>
      <c r="Q564" s="66"/>
      <c r="R564" s="66"/>
      <c r="S564" s="66"/>
      <c r="T564" s="67"/>
      <c r="U564" s="36"/>
      <c r="V564" s="36"/>
      <c r="W564" s="36"/>
      <c r="X564" s="36"/>
      <c r="Y564" s="36"/>
      <c r="Z564" s="36"/>
      <c r="AA564" s="36"/>
      <c r="AB564" s="36"/>
      <c r="AC564" s="36"/>
      <c r="AD564" s="36"/>
      <c r="AE564" s="36"/>
      <c r="AT564" s="19" t="s">
        <v>137</v>
      </c>
      <c r="AU564" s="19" t="s">
        <v>85</v>
      </c>
    </row>
    <row r="565" spans="1:47" s="2" customFormat="1" ht="48.75">
      <c r="A565" s="36"/>
      <c r="B565" s="37"/>
      <c r="C565" s="38"/>
      <c r="D565" s="184" t="s">
        <v>139</v>
      </c>
      <c r="E565" s="38"/>
      <c r="F565" s="191" t="s">
        <v>541</v>
      </c>
      <c r="G565" s="38"/>
      <c r="H565" s="38"/>
      <c r="I565" s="186"/>
      <c r="J565" s="38"/>
      <c r="K565" s="38"/>
      <c r="L565" s="41"/>
      <c r="M565" s="187"/>
      <c r="N565" s="188"/>
      <c r="O565" s="66"/>
      <c r="P565" s="66"/>
      <c r="Q565" s="66"/>
      <c r="R565" s="66"/>
      <c r="S565" s="66"/>
      <c r="T565" s="67"/>
      <c r="U565" s="36"/>
      <c r="V565" s="36"/>
      <c r="W565" s="36"/>
      <c r="X565" s="36"/>
      <c r="Y565" s="36"/>
      <c r="Z565" s="36"/>
      <c r="AA565" s="36"/>
      <c r="AB565" s="36"/>
      <c r="AC565" s="36"/>
      <c r="AD565" s="36"/>
      <c r="AE565" s="36"/>
      <c r="AT565" s="19" t="s">
        <v>139</v>
      </c>
      <c r="AU565" s="19" t="s">
        <v>85</v>
      </c>
    </row>
    <row r="566" spans="2:51" s="13" customFormat="1" ht="12">
      <c r="B566" s="192"/>
      <c r="C566" s="193"/>
      <c r="D566" s="184" t="s">
        <v>141</v>
      </c>
      <c r="E566" s="194" t="s">
        <v>19</v>
      </c>
      <c r="F566" s="195" t="s">
        <v>542</v>
      </c>
      <c r="G566" s="193"/>
      <c r="H566" s="194" t="s">
        <v>19</v>
      </c>
      <c r="I566" s="196"/>
      <c r="J566" s="193"/>
      <c r="K566" s="193"/>
      <c r="L566" s="197"/>
      <c r="M566" s="198"/>
      <c r="N566" s="199"/>
      <c r="O566" s="199"/>
      <c r="P566" s="199"/>
      <c r="Q566" s="199"/>
      <c r="R566" s="199"/>
      <c r="S566" s="199"/>
      <c r="T566" s="200"/>
      <c r="AT566" s="201" t="s">
        <v>141</v>
      </c>
      <c r="AU566" s="201" t="s">
        <v>85</v>
      </c>
      <c r="AV566" s="13" t="s">
        <v>83</v>
      </c>
      <c r="AW566" s="13" t="s">
        <v>35</v>
      </c>
      <c r="AX566" s="13" t="s">
        <v>75</v>
      </c>
      <c r="AY566" s="201" t="s">
        <v>126</v>
      </c>
    </row>
    <row r="567" spans="2:51" s="14" customFormat="1" ht="12">
      <c r="B567" s="202"/>
      <c r="C567" s="203"/>
      <c r="D567" s="184" t="s">
        <v>141</v>
      </c>
      <c r="E567" s="204" t="s">
        <v>19</v>
      </c>
      <c r="F567" s="205" t="s">
        <v>287</v>
      </c>
      <c r="G567" s="203"/>
      <c r="H567" s="206">
        <v>4181</v>
      </c>
      <c r="I567" s="207"/>
      <c r="J567" s="203"/>
      <c r="K567" s="203"/>
      <c r="L567" s="208"/>
      <c r="M567" s="209"/>
      <c r="N567" s="210"/>
      <c r="O567" s="210"/>
      <c r="P567" s="210"/>
      <c r="Q567" s="210"/>
      <c r="R567" s="210"/>
      <c r="S567" s="210"/>
      <c r="T567" s="211"/>
      <c r="AT567" s="212" t="s">
        <v>141</v>
      </c>
      <c r="AU567" s="212" t="s">
        <v>85</v>
      </c>
      <c r="AV567" s="14" t="s">
        <v>85</v>
      </c>
      <c r="AW567" s="14" t="s">
        <v>35</v>
      </c>
      <c r="AX567" s="14" t="s">
        <v>83</v>
      </c>
      <c r="AY567" s="212" t="s">
        <v>126</v>
      </c>
    </row>
    <row r="568" spans="1:65" s="2" customFormat="1" ht="21.75" customHeight="1">
      <c r="A568" s="36"/>
      <c r="B568" s="37"/>
      <c r="C568" s="171" t="s">
        <v>558</v>
      </c>
      <c r="D568" s="171" t="s">
        <v>128</v>
      </c>
      <c r="E568" s="172" t="s">
        <v>559</v>
      </c>
      <c r="F568" s="173" t="s">
        <v>560</v>
      </c>
      <c r="G568" s="174" t="s">
        <v>131</v>
      </c>
      <c r="H568" s="175">
        <v>4181</v>
      </c>
      <c r="I568" s="176"/>
      <c r="J568" s="177">
        <f>ROUND(I568*H568,2)</f>
        <v>0</v>
      </c>
      <c r="K568" s="173" t="s">
        <v>132</v>
      </c>
      <c r="L568" s="41"/>
      <c r="M568" s="178" t="s">
        <v>19</v>
      </c>
      <c r="N568" s="179" t="s">
        <v>46</v>
      </c>
      <c r="O568" s="66"/>
      <c r="P568" s="180">
        <f>O568*H568</f>
        <v>0</v>
      </c>
      <c r="Q568" s="180">
        <v>0.10373</v>
      </c>
      <c r="R568" s="180">
        <f>Q568*H568</f>
        <v>433.69513</v>
      </c>
      <c r="S568" s="180">
        <v>0</v>
      </c>
      <c r="T568" s="181">
        <f>S568*H568</f>
        <v>0</v>
      </c>
      <c r="U568" s="36"/>
      <c r="V568" s="36"/>
      <c r="W568" s="36"/>
      <c r="X568" s="36"/>
      <c r="Y568" s="36"/>
      <c r="Z568" s="36"/>
      <c r="AA568" s="36"/>
      <c r="AB568" s="36"/>
      <c r="AC568" s="36"/>
      <c r="AD568" s="36"/>
      <c r="AE568" s="36"/>
      <c r="AR568" s="182" t="s">
        <v>133</v>
      </c>
      <c r="AT568" s="182" t="s">
        <v>128</v>
      </c>
      <c r="AU568" s="182" t="s">
        <v>85</v>
      </c>
      <c r="AY568" s="19" t="s">
        <v>126</v>
      </c>
      <c r="BE568" s="183">
        <f>IF(N568="základní",J568,0)</f>
        <v>0</v>
      </c>
      <c r="BF568" s="183">
        <f>IF(N568="snížená",J568,0)</f>
        <v>0</v>
      </c>
      <c r="BG568" s="183">
        <f>IF(N568="zákl. přenesená",J568,0)</f>
        <v>0</v>
      </c>
      <c r="BH568" s="183">
        <f>IF(N568="sníž. přenesená",J568,0)</f>
        <v>0</v>
      </c>
      <c r="BI568" s="183">
        <f>IF(N568="nulová",J568,0)</f>
        <v>0</v>
      </c>
      <c r="BJ568" s="19" t="s">
        <v>83</v>
      </c>
      <c r="BK568" s="183">
        <f>ROUND(I568*H568,2)</f>
        <v>0</v>
      </c>
      <c r="BL568" s="19" t="s">
        <v>133</v>
      </c>
      <c r="BM568" s="182" t="s">
        <v>561</v>
      </c>
    </row>
    <row r="569" spans="1:47" s="2" customFormat="1" ht="19.5">
      <c r="A569" s="36"/>
      <c r="B569" s="37"/>
      <c r="C569" s="38"/>
      <c r="D569" s="184" t="s">
        <v>135</v>
      </c>
      <c r="E569" s="38"/>
      <c r="F569" s="185" t="s">
        <v>562</v>
      </c>
      <c r="G569" s="38"/>
      <c r="H569" s="38"/>
      <c r="I569" s="186"/>
      <c r="J569" s="38"/>
      <c r="K569" s="38"/>
      <c r="L569" s="41"/>
      <c r="M569" s="187"/>
      <c r="N569" s="188"/>
      <c r="O569" s="66"/>
      <c r="P569" s="66"/>
      <c r="Q569" s="66"/>
      <c r="R569" s="66"/>
      <c r="S569" s="66"/>
      <c r="T569" s="67"/>
      <c r="U569" s="36"/>
      <c r="V569" s="36"/>
      <c r="W569" s="36"/>
      <c r="X569" s="36"/>
      <c r="Y569" s="36"/>
      <c r="Z569" s="36"/>
      <c r="AA569" s="36"/>
      <c r="AB569" s="36"/>
      <c r="AC569" s="36"/>
      <c r="AD569" s="36"/>
      <c r="AE569" s="36"/>
      <c r="AT569" s="19" t="s">
        <v>135</v>
      </c>
      <c r="AU569" s="19" t="s">
        <v>85</v>
      </c>
    </row>
    <row r="570" spans="1:47" s="2" customFormat="1" ht="12">
      <c r="A570" s="36"/>
      <c r="B570" s="37"/>
      <c r="C570" s="38"/>
      <c r="D570" s="189" t="s">
        <v>137</v>
      </c>
      <c r="E570" s="38"/>
      <c r="F570" s="190" t="s">
        <v>563</v>
      </c>
      <c r="G570" s="38"/>
      <c r="H570" s="38"/>
      <c r="I570" s="186"/>
      <c r="J570" s="38"/>
      <c r="K570" s="38"/>
      <c r="L570" s="41"/>
      <c r="M570" s="187"/>
      <c r="N570" s="188"/>
      <c r="O570" s="66"/>
      <c r="P570" s="66"/>
      <c r="Q570" s="66"/>
      <c r="R570" s="66"/>
      <c r="S570" s="66"/>
      <c r="T570" s="67"/>
      <c r="U570" s="36"/>
      <c r="V570" s="36"/>
      <c r="W570" s="36"/>
      <c r="X570" s="36"/>
      <c r="Y570" s="36"/>
      <c r="Z570" s="36"/>
      <c r="AA570" s="36"/>
      <c r="AB570" s="36"/>
      <c r="AC570" s="36"/>
      <c r="AD570" s="36"/>
      <c r="AE570" s="36"/>
      <c r="AT570" s="19" t="s">
        <v>137</v>
      </c>
      <c r="AU570" s="19" t="s">
        <v>85</v>
      </c>
    </row>
    <row r="571" spans="1:47" s="2" customFormat="1" ht="48.75">
      <c r="A571" s="36"/>
      <c r="B571" s="37"/>
      <c r="C571" s="38"/>
      <c r="D571" s="184" t="s">
        <v>139</v>
      </c>
      <c r="E571" s="38"/>
      <c r="F571" s="191" t="s">
        <v>500</v>
      </c>
      <c r="G571" s="38"/>
      <c r="H571" s="38"/>
      <c r="I571" s="186"/>
      <c r="J571" s="38"/>
      <c r="K571" s="38"/>
      <c r="L571" s="41"/>
      <c r="M571" s="187"/>
      <c r="N571" s="188"/>
      <c r="O571" s="66"/>
      <c r="P571" s="66"/>
      <c r="Q571" s="66"/>
      <c r="R571" s="66"/>
      <c r="S571" s="66"/>
      <c r="T571" s="67"/>
      <c r="U571" s="36"/>
      <c r="V571" s="36"/>
      <c r="W571" s="36"/>
      <c r="X571" s="36"/>
      <c r="Y571" s="36"/>
      <c r="Z571" s="36"/>
      <c r="AA571" s="36"/>
      <c r="AB571" s="36"/>
      <c r="AC571" s="36"/>
      <c r="AD571" s="36"/>
      <c r="AE571" s="36"/>
      <c r="AT571" s="19" t="s">
        <v>139</v>
      </c>
      <c r="AU571" s="19" t="s">
        <v>85</v>
      </c>
    </row>
    <row r="572" spans="2:51" s="13" customFormat="1" ht="12">
      <c r="B572" s="192"/>
      <c r="C572" s="193"/>
      <c r="D572" s="184" t="s">
        <v>141</v>
      </c>
      <c r="E572" s="194" t="s">
        <v>19</v>
      </c>
      <c r="F572" s="195" t="s">
        <v>542</v>
      </c>
      <c r="G572" s="193"/>
      <c r="H572" s="194" t="s">
        <v>19</v>
      </c>
      <c r="I572" s="196"/>
      <c r="J572" s="193"/>
      <c r="K572" s="193"/>
      <c r="L572" s="197"/>
      <c r="M572" s="198"/>
      <c r="N572" s="199"/>
      <c r="O572" s="199"/>
      <c r="P572" s="199"/>
      <c r="Q572" s="199"/>
      <c r="R572" s="199"/>
      <c r="S572" s="199"/>
      <c r="T572" s="200"/>
      <c r="AT572" s="201" t="s">
        <v>141</v>
      </c>
      <c r="AU572" s="201" t="s">
        <v>85</v>
      </c>
      <c r="AV572" s="13" t="s">
        <v>83</v>
      </c>
      <c r="AW572" s="13" t="s">
        <v>35</v>
      </c>
      <c r="AX572" s="13" t="s">
        <v>75</v>
      </c>
      <c r="AY572" s="201" t="s">
        <v>126</v>
      </c>
    </row>
    <row r="573" spans="2:51" s="14" customFormat="1" ht="12">
      <c r="B573" s="202"/>
      <c r="C573" s="203"/>
      <c r="D573" s="184" t="s">
        <v>141</v>
      </c>
      <c r="E573" s="204" t="s">
        <v>19</v>
      </c>
      <c r="F573" s="205" t="s">
        <v>287</v>
      </c>
      <c r="G573" s="203"/>
      <c r="H573" s="206">
        <v>4181</v>
      </c>
      <c r="I573" s="207"/>
      <c r="J573" s="203"/>
      <c r="K573" s="203"/>
      <c r="L573" s="208"/>
      <c r="M573" s="209"/>
      <c r="N573" s="210"/>
      <c r="O573" s="210"/>
      <c r="P573" s="210"/>
      <c r="Q573" s="210"/>
      <c r="R573" s="210"/>
      <c r="S573" s="210"/>
      <c r="T573" s="211"/>
      <c r="AT573" s="212" t="s">
        <v>141</v>
      </c>
      <c r="AU573" s="212" t="s">
        <v>85</v>
      </c>
      <c r="AV573" s="14" t="s">
        <v>85</v>
      </c>
      <c r="AW573" s="14" t="s">
        <v>35</v>
      </c>
      <c r="AX573" s="14" t="s">
        <v>83</v>
      </c>
      <c r="AY573" s="212" t="s">
        <v>126</v>
      </c>
    </row>
    <row r="574" spans="2:63" s="12" customFormat="1" ht="22.9" customHeight="1">
      <c r="B574" s="155"/>
      <c r="C574" s="156"/>
      <c r="D574" s="157" t="s">
        <v>74</v>
      </c>
      <c r="E574" s="169" t="s">
        <v>200</v>
      </c>
      <c r="F574" s="169" t="s">
        <v>564</v>
      </c>
      <c r="G574" s="156"/>
      <c r="H574" s="156"/>
      <c r="I574" s="159"/>
      <c r="J574" s="170">
        <f>BK574</f>
        <v>0</v>
      </c>
      <c r="K574" s="156"/>
      <c r="L574" s="161"/>
      <c r="M574" s="162"/>
      <c r="N574" s="163"/>
      <c r="O574" s="163"/>
      <c r="P574" s="164">
        <f>SUM(P575:P578)</f>
        <v>0</v>
      </c>
      <c r="Q574" s="163"/>
      <c r="R574" s="164">
        <f>SUM(R575:R578)</f>
        <v>6.7328</v>
      </c>
      <c r="S574" s="163"/>
      <c r="T574" s="165">
        <f>SUM(T575:T578)</f>
        <v>0</v>
      </c>
      <c r="AR574" s="166" t="s">
        <v>83</v>
      </c>
      <c r="AT574" s="167" t="s">
        <v>74</v>
      </c>
      <c r="AU574" s="167" t="s">
        <v>83</v>
      </c>
      <c r="AY574" s="166" t="s">
        <v>126</v>
      </c>
      <c r="BK574" s="168">
        <f>SUM(BK575:BK578)</f>
        <v>0</v>
      </c>
    </row>
    <row r="575" spans="1:65" s="2" customFormat="1" ht="16.5" customHeight="1">
      <c r="A575" s="36"/>
      <c r="B575" s="37"/>
      <c r="C575" s="171" t="s">
        <v>565</v>
      </c>
      <c r="D575" s="171" t="s">
        <v>128</v>
      </c>
      <c r="E575" s="172" t="s">
        <v>566</v>
      </c>
      <c r="F575" s="173" t="s">
        <v>567</v>
      </c>
      <c r="G575" s="174" t="s">
        <v>568</v>
      </c>
      <c r="H575" s="175">
        <v>16</v>
      </c>
      <c r="I575" s="176"/>
      <c r="J575" s="177">
        <f>ROUND(I575*H575,2)</f>
        <v>0</v>
      </c>
      <c r="K575" s="173" t="s">
        <v>132</v>
      </c>
      <c r="L575" s="41"/>
      <c r="M575" s="178" t="s">
        <v>19</v>
      </c>
      <c r="N575" s="179" t="s">
        <v>46</v>
      </c>
      <c r="O575" s="66"/>
      <c r="P575" s="180">
        <f>O575*H575</f>
        <v>0</v>
      </c>
      <c r="Q575" s="180">
        <v>0.4208</v>
      </c>
      <c r="R575" s="180">
        <f>Q575*H575</f>
        <v>6.7328</v>
      </c>
      <c r="S575" s="180">
        <v>0</v>
      </c>
      <c r="T575" s="181">
        <f>S575*H575</f>
        <v>0</v>
      </c>
      <c r="U575" s="36"/>
      <c r="V575" s="36"/>
      <c r="W575" s="36"/>
      <c r="X575" s="36"/>
      <c r="Y575" s="36"/>
      <c r="Z575" s="36"/>
      <c r="AA575" s="36"/>
      <c r="AB575" s="36"/>
      <c r="AC575" s="36"/>
      <c r="AD575" s="36"/>
      <c r="AE575" s="36"/>
      <c r="AR575" s="182" t="s">
        <v>133</v>
      </c>
      <c r="AT575" s="182" t="s">
        <v>128</v>
      </c>
      <c r="AU575" s="182" t="s">
        <v>85</v>
      </c>
      <c r="AY575" s="19" t="s">
        <v>126</v>
      </c>
      <c r="BE575" s="183">
        <f>IF(N575="základní",J575,0)</f>
        <v>0</v>
      </c>
      <c r="BF575" s="183">
        <f>IF(N575="snížená",J575,0)</f>
        <v>0</v>
      </c>
      <c r="BG575" s="183">
        <f>IF(N575="zákl. přenesená",J575,0)</f>
        <v>0</v>
      </c>
      <c r="BH575" s="183">
        <f>IF(N575="sníž. přenesená",J575,0)</f>
        <v>0</v>
      </c>
      <c r="BI575" s="183">
        <f>IF(N575="nulová",J575,0)</f>
        <v>0</v>
      </c>
      <c r="BJ575" s="19" t="s">
        <v>83</v>
      </c>
      <c r="BK575" s="183">
        <f>ROUND(I575*H575,2)</f>
        <v>0</v>
      </c>
      <c r="BL575" s="19" t="s">
        <v>133</v>
      </c>
      <c r="BM575" s="182" t="s">
        <v>569</v>
      </c>
    </row>
    <row r="576" spans="1:47" s="2" customFormat="1" ht="12">
      <c r="A576" s="36"/>
      <c r="B576" s="37"/>
      <c r="C576" s="38"/>
      <c r="D576" s="184" t="s">
        <v>135</v>
      </c>
      <c r="E576" s="38"/>
      <c r="F576" s="185" t="s">
        <v>567</v>
      </c>
      <c r="G576" s="38"/>
      <c r="H576" s="38"/>
      <c r="I576" s="186"/>
      <c r="J576" s="38"/>
      <c r="K576" s="38"/>
      <c r="L576" s="41"/>
      <c r="M576" s="187"/>
      <c r="N576" s="188"/>
      <c r="O576" s="66"/>
      <c r="P576" s="66"/>
      <c r="Q576" s="66"/>
      <c r="R576" s="66"/>
      <c r="S576" s="66"/>
      <c r="T576" s="67"/>
      <c r="U576" s="36"/>
      <c r="V576" s="36"/>
      <c r="W576" s="36"/>
      <c r="X576" s="36"/>
      <c r="Y576" s="36"/>
      <c r="Z576" s="36"/>
      <c r="AA576" s="36"/>
      <c r="AB576" s="36"/>
      <c r="AC576" s="36"/>
      <c r="AD576" s="36"/>
      <c r="AE576" s="36"/>
      <c r="AT576" s="19" t="s">
        <v>135</v>
      </c>
      <c r="AU576" s="19" t="s">
        <v>85</v>
      </c>
    </row>
    <row r="577" spans="1:47" s="2" customFormat="1" ht="12">
      <c r="A577" s="36"/>
      <c r="B577" s="37"/>
      <c r="C577" s="38"/>
      <c r="D577" s="189" t="s">
        <v>137</v>
      </c>
      <c r="E577" s="38"/>
      <c r="F577" s="190" t="s">
        <v>570</v>
      </c>
      <c r="G577" s="38"/>
      <c r="H577" s="38"/>
      <c r="I577" s="186"/>
      <c r="J577" s="38"/>
      <c r="K577" s="38"/>
      <c r="L577" s="41"/>
      <c r="M577" s="187"/>
      <c r="N577" s="188"/>
      <c r="O577" s="66"/>
      <c r="P577" s="66"/>
      <c r="Q577" s="66"/>
      <c r="R577" s="66"/>
      <c r="S577" s="66"/>
      <c r="T577" s="67"/>
      <c r="U577" s="36"/>
      <c r="V577" s="36"/>
      <c r="W577" s="36"/>
      <c r="X577" s="36"/>
      <c r="Y577" s="36"/>
      <c r="Z577" s="36"/>
      <c r="AA577" s="36"/>
      <c r="AB577" s="36"/>
      <c r="AC577" s="36"/>
      <c r="AD577" s="36"/>
      <c r="AE577" s="36"/>
      <c r="AT577" s="19" t="s">
        <v>137</v>
      </c>
      <c r="AU577" s="19" t="s">
        <v>85</v>
      </c>
    </row>
    <row r="578" spans="1:47" s="2" customFormat="1" ht="97.5">
      <c r="A578" s="36"/>
      <c r="B578" s="37"/>
      <c r="C578" s="38"/>
      <c r="D578" s="184" t="s">
        <v>139</v>
      </c>
      <c r="E578" s="38"/>
      <c r="F578" s="191" t="s">
        <v>571</v>
      </c>
      <c r="G578" s="38"/>
      <c r="H578" s="38"/>
      <c r="I578" s="186"/>
      <c r="J578" s="38"/>
      <c r="K578" s="38"/>
      <c r="L578" s="41"/>
      <c r="M578" s="187"/>
      <c r="N578" s="188"/>
      <c r="O578" s="66"/>
      <c r="P578" s="66"/>
      <c r="Q578" s="66"/>
      <c r="R578" s="66"/>
      <c r="S578" s="66"/>
      <c r="T578" s="67"/>
      <c r="U578" s="36"/>
      <c r="V578" s="36"/>
      <c r="W578" s="36"/>
      <c r="X578" s="36"/>
      <c r="Y578" s="36"/>
      <c r="Z578" s="36"/>
      <c r="AA578" s="36"/>
      <c r="AB578" s="36"/>
      <c r="AC578" s="36"/>
      <c r="AD578" s="36"/>
      <c r="AE578" s="36"/>
      <c r="AT578" s="19" t="s">
        <v>139</v>
      </c>
      <c r="AU578" s="19" t="s">
        <v>85</v>
      </c>
    </row>
    <row r="579" spans="2:63" s="12" customFormat="1" ht="22.9" customHeight="1">
      <c r="B579" s="155"/>
      <c r="C579" s="156"/>
      <c r="D579" s="157" t="s">
        <v>74</v>
      </c>
      <c r="E579" s="169" t="s">
        <v>207</v>
      </c>
      <c r="F579" s="169" t="s">
        <v>572</v>
      </c>
      <c r="G579" s="156"/>
      <c r="H579" s="156"/>
      <c r="I579" s="159"/>
      <c r="J579" s="170">
        <f>BK579</f>
        <v>0</v>
      </c>
      <c r="K579" s="156"/>
      <c r="L579" s="161"/>
      <c r="M579" s="162"/>
      <c r="N579" s="163"/>
      <c r="O579" s="163"/>
      <c r="P579" s="164">
        <f>SUM(P580:P812)</f>
        <v>0</v>
      </c>
      <c r="Q579" s="163"/>
      <c r="R579" s="164">
        <f>SUM(R580:R812)</f>
        <v>278.0374196</v>
      </c>
      <c r="S579" s="163"/>
      <c r="T579" s="165">
        <f>SUM(T580:T812)</f>
        <v>55.906</v>
      </c>
      <c r="AR579" s="166" t="s">
        <v>83</v>
      </c>
      <c r="AT579" s="167" t="s">
        <v>74</v>
      </c>
      <c r="AU579" s="167" t="s">
        <v>83</v>
      </c>
      <c r="AY579" s="166" t="s">
        <v>126</v>
      </c>
      <c r="BK579" s="168">
        <f>SUM(BK580:BK812)</f>
        <v>0</v>
      </c>
    </row>
    <row r="580" spans="1:65" s="2" customFormat="1" ht="16.5" customHeight="1">
      <c r="A580" s="36"/>
      <c r="B580" s="37"/>
      <c r="C580" s="171" t="s">
        <v>573</v>
      </c>
      <c r="D580" s="171" t="s">
        <v>128</v>
      </c>
      <c r="E580" s="172" t="s">
        <v>574</v>
      </c>
      <c r="F580" s="173" t="s">
        <v>575</v>
      </c>
      <c r="G580" s="174" t="s">
        <v>568</v>
      </c>
      <c r="H580" s="175">
        <v>8</v>
      </c>
      <c r="I580" s="176"/>
      <c r="J580" s="177">
        <f>ROUND(I580*H580,2)</f>
        <v>0</v>
      </c>
      <c r="K580" s="173" t="s">
        <v>132</v>
      </c>
      <c r="L580" s="41"/>
      <c r="M580" s="178" t="s">
        <v>19</v>
      </c>
      <c r="N580" s="179" t="s">
        <v>46</v>
      </c>
      <c r="O580" s="66"/>
      <c r="P580" s="180">
        <f>O580*H580</f>
        <v>0</v>
      </c>
      <c r="Q580" s="180">
        <v>0.034572</v>
      </c>
      <c r="R580" s="180">
        <f>Q580*H580</f>
        <v>0.276576</v>
      </c>
      <c r="S580" s="180">
        <v>0</v>
      </c>
      <c r="T580" s="181">
        <f>S580*H580</f>
        <v>0</v>
      </c>
      <c r="U580" s="36"/>
      <c r="V580" s="36"/>
      <c r="W580" s="36"/>
      <c r="X580" s="36"/>
      <c r="Y580" s="36"/>
      <c r="Z580" s="36"/>
      <c r="AA580" s="36"/>
      <c r="AB580" s="36"/>
      <c r="AC580" s="36"/>
      <c r="AD580" s="36"/>
      <c r="AE580" s="36"/>
      <c r="AR580" s="182" t="s">
        <v>133</v>
      </c>
      <c r="AT580" s="182" t="s">
        <v>128</v>
      </c>
      <c r="AU580" s="182" t="s">
        <v>85</v>
      </c>
      <c r="AY580" s="19" t="s">
        <v>126</v>
      </c>
      <c r="BE580" s="183">
        <f>IF(N580="základní",J580,0)</f>
        <v>0</v>
      </c>
      <c r="BF580" s="183">
        <f>IF(N580="snížená",J580,0)</f>
        <v>0</v>
      </c>
      <c r="BG580" s="183">
        <f>IF(N580="zákl. přenesená",J580,0)</f>
        <v>0</v>
      </c>
      <c r="BH580" s="183">
        <f>IF(N580="sníž. přenesená",J580,0)</f>
        <v>0</v>
      </c>
      <c r="BI580" s="183">
        <f>IF(N580="nulová",J580,0)</f>
        <v>0</v>
      </c>
      <c r="BJ580" s="19" t="s">
        <v>83</v>
      </c>
      <c r="BK580" s="183">
        <f>ROUND(I580*H580,2)</f>
        <v>0</v>
      </c>
      <c r="BL580" s="19" t="s">
        <v>133</v>
      </c>
      <c r="BM580" s="182" t="s">
        <v>576</v>
      </c>
    </row>
    <row r="581" spans="1:47" s="2" customFormat="1" ht="12">
      <c r="A581" s="36"/>
      <c r="B581" s="37"/>
      <c r="C581" s="38"/>
      <c r="D581" s="184" t="s">
        <v>135</v>
      </c>
      <c r="E581" s="38"/>
      <c r="F581" s="185" t="s">
        <v>577</v>
      </c>
      <c r="G581" s="38"/>
      <c r="H581" s="38"/>
      <c r="I581" s="186"/>
      <c r="J581" s="38"/>
      <c r="K581" s="38"/>
      <c r="L581" s="41"/>
      <c r="M581" s="187"/>
      <c r="N581" s="188"/>
      <c r="O581" s="66"/>
      <c r="P581" s="66"/>
      <c r="Q581" s="66"/>
      <c r="R581" s="66"/>
      <c r="S581" s="66"/>
      <c r="T581" s="67"/>
      <c r="U581" s="36"/>
      <c r="V581" s="36"/>
      <c r="W581" s="36"/>
      <c r="X581" s="36"/>
      <c r="Y581" s="36"/>
      <c r="Z581" s="36"/>
      <c r="AA581" s="36"/>
      <c r="AB581" s="36"/>
      <c r="AC581" s="36"/>
      <c r="AD581" s="36"/>
      <c r="AE581" s="36"/>
      <c r="AT581" s="19" t="s">
        <v>135</v>
      </c>
      <c r="AU581" s="19" t="s">
        <v>85</v>
      </c>
    </row>
    <row r="582" spans="1:47" s="2" customFormat="1" ht="12">
      <c r="A582" s="36"/>
      <c r="B582" s="37"/>
      <c r="C582" s="38"/>
      <c r="D582" s="189" t="s">
        <v>137</v>
      </c>
      <c r="E582" s="38"/>
      <c r="F582" s="190" t="s">
        <v>578</v>
      </c>
      <c r="G582" s="38"/>
      <c r="H582" s="38"/>
      <c r="I582" s="186"/>
      <c r="J582" s="38"/>
      <c r="K582" s="38"/>
      <c r="L582" s="41"/>
      <c r="M582" s="187"/>
      <c r="N582" s="188"/>
      <c r="O582" s="66"/>
      <c r="P582" s="66"/>
      <c r="Q582" s="66"/>
      <c r="R582" s="66"/>
      <c r="S582" s="66"/>
      <c r="T582" s="67"/>
      <c r="U582" s="36"/>
      <c r="V582" s="36"/>
      <c r="W582" s="36"/>
      <c r="X582" s="36"/>
      <c r="Y582" s="36"/>
      <c r="Z582" s="36"/>
      <c r="AA582" s="36"/>
      <c r="AB582" s="36"/>
      <c r="AC582" s="36"/>
      <c r="AD582" s="36"/>
      <c r="AE582" s="36"/>
      <c r="AT582" s="19" t="s">
        <v>137</v>
      </c>
      <c r="AU582" s="19" t="s">
        <v>85</v>
      </c>
    </row>
    <row r="583" spans="1:47" s="2" customFormat="1" ht="78">
      <c r="A583" s="36"/>
      <c r="B583" s="37"/>
      <c r="C583" s="38"/>
      <c r="D583" s="184" t="s">
        <v>139</v>
      </c>
      <c r="E583" s="38"/>
      <c r="F583" s="191" t="s">
        <v>579</v>
      </c>
      <c r="G583" s="38"/>
      <c r="H583" s="38"/>
      <c r="I583" s="186"/>
      <c r="J583" s="38"/>
      <c r="K583" s="38"/>
      <c r="L583" s="41"/>
      <c r="M583" s="187"/>
      <c r="N583" s="188"/>
      <c r="O583" s="66"/>
      <c r="P583" s="66"/>
      <c r="Q583" s="66"/>
      <c r="R583" s="66"/>
      <c r="S583" s="66"/>
      <c r="T583" s="67"/>
      <c r="U583" s="36"/>
      <c r="V583" s="36"/>
      <c r="W583" s="36"/>
      <c r="X583" s="36"/>
      <c r="Y583" s="36"/>
      <c r="Z583" s="36"/>
      <c r="AA583" s="36"/>
      <c r="AB583" s="36"/>
      <c r="AC583" s="36"/>
      <c r="AD583" s="36"/>
      <c r="AE583" s="36"/>
      <c r="AT583" s="19" t="s">
        <v>139</v>
      </c>
      <c r="AU583" s="19" t="s">
        <v>85</v>
      </c>
    </row>
    <row r="584" spans="2:51" s="13" customFormat="1" ht="12">
      <c r="B584" s="192"/>
      <c r="C584" s="193"/>
      <c r="D584" s="184" t="s">
        <v>141</v>
      </c>
      <c r="E584" s="194" t="s">
        <v>19</v>
      </c>
      <c r="F584" s="195" t="s">
        <v>332</v>
      </c>
      <c r="G584" s="193"/>
      <c r="H584" s="194" t="s">
        <v>19</v>
      </c>
      <c r="I584" s="196"/>
      <c r="J584" s="193"/>
      <c r="K584" s="193"/>
      <c r="L584" s="197"/>
      <c r="M584" s="198"/>
      <c r="N584" s="199"/>
      <c r="O584" s="199"/>
      <c r="P584" s="199"/>
      <c r="Q584" s="199"/>
      <c r="R584" s="199"/>
      <c r="S584" s="199"/>
      <c r="T584" s="200"/>
      <c r="AT584" s="201" t="s">
        <v>141</v>
      </c>
      <c r="AU584" s="201" t="s">
        <v>85</v>
      </c>
      <c r="AV584" s="13" t="s">
        <v>83</v>
      </c>
      <c r="AW584" s="13" t="s">
        <v>35</v>
      </c>
      <c r="AX584" s="13" t="s">
        <v>75</v>
      </c>
      <c r="AY584" s="201" t="s">
        <v>126</v>
      </c>
    </row>
    <row r="585" spans="2:51" s="14" customFormat="1" ht="12">
      <c r="B585" s="202"/>
      <c r="C585" s="203"/>
      <c r="D585" s="184" t="s">
        <v>141</v>
      </c>
      <c r="E585" s="204" t="s">
        <v>19</v>
      </c>
      <c r="F585" s="205" t="s">
        <v>85</v>
      </c>
      <c r="G585" s="203"/>
      <c r="H585" s="206">
        <v>2</v>
      </c>
      <c r="I585" s="207"/>
      <c r="J585" s="203"/>
      <c r="K585" s="203"/>
      <c r="L585" s="208"/>
      <c r="M585" s="209"/>
      <c r="N585" s="210"/>
      <c r="O585" s="210"/>
      <c r="P585" s="210"/>
      <c r="Q585" s="210"/>
      <c r="R585" s="210"/>
      <c r="S585" s="210"/>
      <c r="T585" s="211"/>
      <c r="AT585" s="212" t="s">
        <v>141</v>
      </c>
      <c r="AU585" s="212" t="s">
        <v>85</v>
      </c>
      <c r="AV585" s="14" t="s">
        <v>85</v>
      </c>
      <c r="AW585" s="14" t="s">
        <v>35</v>
      </c>
      <c r="AX585" s="14" t="s">
        <v>75</v>
      </c>
      <c r="AY585" s="212" t="s">
        <v>126</v>
      </c>
    </row>
    <row r="586" spans="2:51" s="13" customFormat="1" ht="12">
      <c r="B586" s="192"/>
      <c r="C586" s="193"/>
      <c r="D586" s="184" t="s">
        <v>141</v>
      </c>
      <c r="E586" s="194" t="s">
        <v>19</v>
      </c>
      <c r="F586" s="195" t="s">
        <v>471</v>
      </c>
      <c r="G586" s="193"/>
      <c r="H586" s="194" t="s">
        <v>19</v>
      </c>
      <c r="I586" s="196"/>
      <c r="J586" s="193"/>
      <c r="K586" s="193"/>
      <c r="L586" s="197"/>
      <c r="M586" s="198"/>
      <c r="N586" s="199"/>
      <c r="O586" s="199"/>
      <c r="P586" s="199"/>
      <c r="Q586" s="199"/>
      <c r="R586" s="199"/>
      <c r="S586" s="199"/>
      <c r="T586" s="200"/>
      <c r="AT586" s="201" t="s">
        <v>141</v>
      </c>
      <c r="AU586" s="201" t="s">
        <v>85</v>
      </c>
      <c r="AV586" s="13" t="s">
        <v>83</v>
      </c>
      <c r="AW586" s="13" t="s">
        <v>35</v>
      </c>
      <c r="AX586" s="13" t="s">
        <v>75</v>
      </c>
      <c r="AY586" s="201" t="s">
        <v>126</v>
      </c>
    </row>
    <row r="587" spans="2:51" s="14" customFormat="1" ht="12">
      <c r="B587" s="202"/>
      <c r="C587" s="203"/>
      <c r="D587" s="184" t="s">
        <v>141</v>
      </c>
      <c r="E587" s="204" t="s">
        <v>19</v>
      </c>
      <c r="F587" s="205" t="s">
        <v>85</v>
      </c>
      <c r="G587" s="203"/>
      <c r="H587" s="206">
        <v>2</v>
      </c>
      <c r="I587" s="207"/>
      <c r="J587" s="203"/>
      <c r="K587" s="203"/>
      <c r="L587" s="208"/>
      <c r="M587" s="209"/>
      <c r="N587" s="210"/>
      <c r="O587" s="210"/>
      <c r="P587" s="210"/>
      <c r="Q587" s="210"/>
      <c r="R587" s="210"/>
      <c r="S587" s="210"/>
      <c r="T587" s="211"/>
      <c r="AT587" s="212" t="s">
        <v>141</v>
      </c>
      <c r="AU587" s="212" t="s">
        <v>85</v>
      </c>
      <c r="AV587" s="14" t="s">
        <v>85</v>
      </c>
      <c r="AW587" s="14" t="s">
        <v>35</v>
      </c>
      <c r="AX587" s="14" t="s">
        <v>75</v>
      </c>
      <c r="AY587" s="212" t="s">
        <v>126</v>
      </c>
    </row>
    <row r="588" spans="2:51" s="13" customFormat="1" ht="12">
      <c r="B588" s="192"/>
      <c r="C588" s="193"/>
      <c r="D588" s="184" t="s">
        <v>141</v>
      </c>
      <c r="E588" s="194" t="s">
        <v>19</v>
      </c>
      <c r="F588" s="195" t="s">
        <v>472</v>
      </c>
      <c r="G588" s="193"/>
      <c r="H588" s="194" t="s">
        <v>19</v>
      </c>
      <c r="I588" s="196"/>
      <c r="J588" s="193"/>
      <c r="K588" s="193"/>
      <c r="L588" s="197"/>
      <c r="M588" s="198"/>
      <c r="N588" s="199"/>
      <c r="O588" s="199"/>
      <c r="P588" s="199"/>
      <c r="Q588" s="199"/>
      <c r="R588" s="199"/>
      <c r="S588" s="199"/>
      <c r="T588" s="200"/>
      <c r="AT588" s="201" t="s">
        <v>141</v>
      </c>
      <c r="AU588" s="201" t="s">
        <v>85</v>
      </c>
      <c r="AV588" s="13" t="s">
        <v>83</v>
      </c>
      <c r="AW588" s="13" t="s">
        <v>35</v>
      </c>
      <c r="AX588" s="13" t="s">
        <v>75</v>
      </c>
      <c r="AY588" s="201" t="s">
        <v>126</v>
      </c>
    </row>
    <row r="589" spans="2:51" s="14" customFormat="1" ht="12">
      <c r="B589" s="202"/>
      <c r="C589" s="203"/>
      <c r="D589" s="184" t="s">
        <v>141</v>
      </c>
      <c r="E589" s="204" t="s">
        <v>19</v>
      </c>
      <c r="F589" s="205" t="s">
        <v>85</v>
      </c>
      <c r="G589" s="203"/>
      <c r="H589" s="206">
        <v>2</v>
      </c>
      <c r="I589" s="207"/>
      <c r="J589" s="203"/>
      <c r="K589" s="203"/>
      <c r="L589" s="208"/>
      <c r="M589" s="209"/>
      <c r="N589" s="210"/>
      <c r="O589" s="210"/>
      <c r="P589" s="210"/>
      <c r="Q589" s="210"/>
      <c r="R589" s="210"/>
      <c r="S589" s="210"/>
      <c r="T589" s="211"/>
      <c r="AT589" s="212" t="s">
        <v>141</v>
      </c>
      <c r="AU589" s="212" t="s">
        <v>85</v>
      </c>
      <c r="AV589" s="14" t="s">
        <v>85</v>
      </c>
      <c r="AW589" s="14" t="s">
        <v>35</v>
      </c>
      <c r="AX589" s="14" t="s">
        <v>75</v>
      </c>
      <c r="AY589" s="212" t="s">
        <v>126</v>
      </c>
    </row>
    <row r="590" spans="2:51" s="13" customFormat="1" ht="12">
      <c r="B590" s="192"/>
      <c r="C590" s="193"/>
      <c r="D590" s="184" t="s">
        <v>141</v>
      </c>
      <c r="E590" s="194" t="s">
        <v>19</v>
      </c>
      <c r="F590" s="195" t="s">
        <v>473</v>
      </c>
      <c r="G590" s="193"/>
      <c r="H590" s="194" t="s">
        <v>19</v>
      </c>
      <c r="I590" s="196"/>
      <c r="J590" s="193"/>
      <c r="K590" s="193"/>
      <c r="L590" s="197"/>
      <c r="M590" s="198"/>
      <c r="N590" s="199"/>
      <c r="O590" s="199"/>
      <c r="P590" s="199"/>
      <c r="Q590" s="199"/>
      <c r="R590" s="199"/>
      <c r="S590" s="199"/>
      <c r="T590" s="200"/>
      <c r="AT590" s="201" t="s">
        <v>141</v>
      </c>
      <c r="AU590" s="201" t="s">
        <v>85</v>
      </c>
      <c r="AV590" s="13" t="s">
        <v>83</v>
      </c>
      <c r="AW590" s="13" t="s">
        <v>35</v>
      </c>
      <c r="AX590" s="13" t="s">
        <v>75</v>
      </c>
      <c r="AY590" s="201" t="s">
        <v>126</v>
      </c>
    </row>
    <row r="591" spans="2:51" s="14" customFormat="1" ht="12">
      <c r="B591" s="202"/>
      <c r="C591" s="203"/>
      <c r="D591" s="184" t="s">
        <v>141</v>
      </c>
      <c r="E591" s="204" t="s">
        <v>19</v>
      </c>
      <c r="F591" s="205" t="s">
        <v>85</v>
      </c>
      <c r="G591" s="203"/>
      <c r="H591" s="206">
        <v>2</v>
      </c>
      <c r="I591" s="207"/>
      <c r="J591" s="203"/>
      <c r="K591" s="203"/>
      <c r="L591" s="208"/>
      <c r="M591" s="209"/>
      <c r="N591" s="210"/>
      <c r="O591" s="210"/>
      <c r="P591" s="210"/>
      <c r="Q591" s="210"/>
      <c r="R591" s="210"/>
      <c r="S591" s="210"/>
      <c r="T591" s="211"/>
      <c r="AT591" s="212" t="s">
        <v>141</v>
      </c>
      <c r="AU591" s="212" t="s">
        <v>85</v>
      </c>
      <c r="AV591" s="14" t="s">
        <v>85</v>
      </c>
      <c r="AW591" s="14" t="s">
        <v>35</v>
      </c>
      <c r="AX591" s="14" t="s">
        <v>75</v>
      </c>
      <c r="AY591" s="212" t="s">
        <v>126</v>
      </c>
    </row>
    <row r="592" spans="2:51" s="15" customFormat="1" ht="12">
      <c r="B592" s="213"/>
      <c r="C592" s="214"/>
      <c r="D592" s="184" t="s">
        <v>141</v>
      </c>
      <c r="E592" s="215" t="s">
        <v>19</v>
      </c>
      <c r="F592" s="216" t="s">
        <v>146</v>
      </c>
      <c r="G592" s="214"/>
      <c r="H592" s="217">
        <v>8</v>
      </c>
      <c r="I592" s="218"/>
      <c r="J592" s="214"/>
      <c r="K592" s="214"/>
      <c r="L592" s="219"/>
      <c r="M592" s="220"/>
      <c r="N592" s="221"/>
      <c r="O592" s="221"/>
      <c r="P592" s="221"/>
      <c r="Q592" s="221"/>
      <c r="R592" s="221"/>
      <c r="S592" s="221"/>
      <c r="T592" s="222"/>
      <c r="AT592" s="223" t="s">
        <v>141</v>
      </c>
      <c r="AU592" s="223" t="s">
        <v>85</v>
      </c>
      <c r="AV592" s="15" t="s">
        <v>133</v>
      </c>
      <c r="AW592" s="15" t="s">
        <v>35</v>
      </c>
      <c r="AX592" s="15" t="s">
        <v>83</v>
      </c>
      <c r="AY592" s="223" t="s">
        <v>126</v>
      </c>
    </row>
    <row r="593" spans="1:65" s="2" customFormat="1" ht="16.5" customHeight="1">
      <c r="A593" s="36"/>
      <c r="B593" s="37"/>
      <c r="C593" s="171" t="s">
        <v>580</v>
      </c>
      <c r="D593" s="171" t="s">
        <v>128</v>
      </c>
      <c r="E593" s="172" t="s">
        <v>581</v>
      </c>
      <c r="F593" s="173" t="s">
        <v>582</v>
      </c>
      <c r="G593" s="174" t="s">
        <v>291</v>
      </c>
      <c r="H593" s="175">
        <v>340</v>
      </c>
      <c r="I593" s="176"/>
      <c r="J593" s="177">
        <f>ROUND(I593*H593,2)</f>
        <v>0</v>
      </c>
      <c r="K593" s="173" t="s">
        <v>132</v>
      </c>
      <c r="L593" s="41"/>
      <c r="M593" s="178" t="s">
        <v>19</v>
      </c>
      <c r="N593" s="179" t="s">
        <v>46</v>
      </c>
      <c r="O593" s="66"/>
      <c r="P593" s="180">
        <f>O593*H593</f>
        <v>0</v>
      </c>
      <c r="Q593" s="180">
        <v>0.0043</v>
      </c>
      <c r="R593" s="180">
        <f>Q593*H593</f>
        <v>1.462</v>
      </c>
      <c r="S593" s="180">
        <v>0</v>
      </c>
      <c r="T593" s="181">
        <f>S593*H593</f>
        <v>0</v>
      </c>
      <c r="U593" s="36"/>
      <c r="V593" s="36"/>
      <c r="W593" s="36"/>
      <c r="X593" s="36"/>
      <c r="Y593" s="36"/>
      <c r="Z593" s="36"/>
      <c r="AA593" s="36"/>
      <c r="AB593" s="36"/>
      <c r="AC593" s="36"/>
      <c r="AD593" s="36"/>
      <c r="AE593" s="36"/>
      <c r="AR593" s="182" t="s">
        <v>133</v>
      </c>
      <c r="AT593" s="182" t="s">
        <v>128</v>
      </c>
      <c r="AU593" s="182" t="s">
        <v>85</v>
      </c>
      <c r="AY593" s="19" t="s">
        <v>126</v>
      </c>
      <c r="BE593" s="183">
        <f>IF(N593="základní",J593,0)</f>
        <v>0</v>
      </c>
      <c r="BF593" s="183">
        <f>IF(N593="snížená",J593,0)</f>
        <v>0</v>
      </c>
      <c r="BG593" s="183">
        <f>IF(N593="zákl. přenesená",J593,0)</f>
        <v>0</v>
      </c>
      <c r="BH593" s="183">
        <f>IF(N593="sníž. přenesená",J593,0)</f>
        <v>0</v>
      </c>
      <c r="BI593" s="183">
        <f>IF(N593="nulová",J593,0)</f>
        <v>0</v>
      </c>
      <c r="BJ593" s="19" t="s">
        <v>83</v>
      </c>
      <c r="BK593" s="183">
        <f>ROUND(I593*H593,2)</f>
        <v>0</v>
      </c>
      <c r="BL593" s="19" t="s">
        <v>133</v>
      </c>
      <c r="BM593" s="182" t="s">
        <v>583</v>
      </c>
    </row>
    <row r="594" spans="1:47" s="2" customFormat="1" ht="12">
      <c r="A594" s="36"/>
      <c r="B594" s="37"/>
      <c r="C594" s="38"/>
      <c r="D594" s="184" t="s">
        <v>135</v>
      </c>
      <c r="E594" s="38"/>
      <c r="F594" s="185" t="s">
        <v>584</v>
      </c>
      <c r="G594" s="38"/>
      <c r="H594" s="38"/>
      <c r="I594" s="186"/>
      <c r="J594" s="38"/>
      <c r="K594" s="38"/>
      <c r="L594" s="41"/>
      <c r="M594" s="187"/>
      <c r="N594" s="188"/>
      <c r="O594" s="66"/>
      <c r="P594" s="66"/>
      <c r="Q594" s="66"/>
      <c r="R594" s="66"/>
      <c r="S594" s="66"/>
      <c r="T594" s="67"/>
      <c r="U594" s="36"/>
      <c r="V594" s="36"/>
      <c r="W594" s="36"/>
      <c r="X594" s="36"/>
      <c r="Y594" s="36"/>
      <c r="Z594" s="36"/>
      <c r="AA594" s="36"/>
      <c r="AB594" s="36"/>
      <c r="AC594" s="36"/>
      <c r="AD594" s="36"/>
      <c r="AE594" s="36"/>
      <c r="AT594" s="19" t="s">
        <v>135</v>
      </c>
      <c r="AU594" s="19" t="s">
        <v>85</v>
      </c>
    </row>
    <row r="595" spans="1:47" s="2" customFormat="1" ht="12">
      <c r="A595" s="36"/>
      <c r="B595" s="37"/>
      <c r="C595" s="38"/>
      <c r="D595" s="189" t="s">
        <v>137</v>
      </c>
      <c r="E595" s="38"/>
      <c r="F595" s="190" t="s">
        <v>585</v>
      </c>
      <c r="G595" s="38"/>
      <c r="H595" s="38"/>
      <c r="I595" s="186"/>
      <c r="J595" s="38"/>
      <c r="K595" s="38"/>
      <c r="L595" s="41"/>
      <c r="M595" s="187"/>
      <c r="N595" s="188"/>
      <c r="O595" s="66"/>
      <c r="P595" s="66"/>
      <c r="Q595" s="66"/>
      <c r="R595" s="66"/>
      <c r="S595" s="66"/>
      <c r="T595" s="67"/>
      <c r="U595" s="36"/>
      <c r="V595" s="36"/>
      <c r="W595" s="36"/>
      <c r="X595" s="36"/>
      <c r="Y595" s="36"/>
      <c r="Z595" s="36"/>
      <c r="AA595" s="36"/>
      <c r="AB595" s="36"/>
      <c r="AC595" s="36"/>
      <c r="AD595" s="36"/>
      <c r="AE595" s="36"/>
      <c r="AT595" s="19" t="s">
        <v>137</v>
      </c>
      <c r="AU595" s="19" t="s">
        <v>85</v>
      </c>
    </row>
    <row r="596" spans="2:51" s="13" customFormat="1" ht="12">
      <c r="B596" s="192"/>
      <c r="C596" s="193"/>
      <c r="D596" s="184" t="s">
        <v>141</v>
      </c>
      <c r="E596" s="194" t="s">
        <v>19</v>
      </c>
      <c r="F596" s="195" t="s">
        <v>586</v>
      </c>
      <c r="G596" s="193"/>
      <c r="H596" s="194" t="s">
        <v>19</v>
      </c>
      <c r="I596" s="196"/>
      <c r="J596" s="193"/>
      <c r="K596" s="193"/>
      <c r="L596" s="197"/>
      <c r="M596" s="198"/>
      <c r="N596" s="199"/>
      <c r="O596" s="199"/>
      <c r="P596" s="199"/>
      <c r="Q596" s="199"/>
      <c r="R596" s="199"/>
      <c r="S596" s="199"/>
      <c r="T596" s="200"/>
      <c r="AT596" s="201" t="s">
        <v>141</v>
      </c>
      <c r="AU596" s="201" t="s">
        <v>85</v>
      </c>
      <c r="AV596" s="13" t="s">
        <v>83</v>
      </c>
      <c r="AW596" s="13" t="s">
        <v>35</v>
      </c>
      <c r="AX596" s="13" t="s">
        <v>75</v>
      </c>
      <c r="AY596" s="201" t="s">
        <v>126</v>
      </c>
    </row>
    <row r="597" spans="2:51" s="14" customFormat="1" ht="12">
      <c r="B597" s="202"/>
      <c r="C597" s="203"/>
      <c r="D597" s="184" t="s">
        <v>141</v>
      </c>
      <c r="E597" s="204" t="s">
        <v>19</v>
      </c>
      <c r="F597" s="205" t="s">
        <v>587</v>
      </c>
      <c r="G597" s="203"/>
      <c r="H597" s="206">
        <v>340</v>
      </c>
      <c r="I597" s="207"/>
      <c r="J597" s="203"/>
      <c r="K597" s="203"/>
      <c r="L597" s="208"/>
      <c r="M597" s="209"/>
      <c r="N597" s="210"/>
      <c r="O597" s="210"/>
      <c r="P597" s="210"/>
      <c r="Q597" s="210"/>
      <c r="R597" s="210"/>
      <c r="S597" s="210"/>
      <c r="T597" s="211"/>
      <c r="AT597" s="212" t="s">
        <v>141</v>
      </c>
      <c r="AU597" s="212" t="s">
        <v>85</v>
      </c>
      <c r="AV597" s="14" t="s">
        <v>85</v>
      </c>
      <c r="AW597" s="14" t="s">
        <v>35</v>
      </c>
      <c r="AX597" s="14" t="s">
        <v>83</v>
      </c>
      <c r="AY597" s="212" t="s">
        <v>126</v>
      </c>
    </row>
    <row r="598" spans="1:65" s="2" customFormat="1" ht="16.5" customHeight="1">
      <c r="A598" s="36"/>
      <c r="B598" s="37"/>
      <c r="C598" s="171" t="s">
        <v>588</v>
      </c>
      <c r="D598" s="171" t="s">
        <v>128</v>
      </c>
      <c r="E598" s="172" t="s">
        <v>589</v>
      </c>
      <c r="F598" s="173" t="s">
        <v>590</v>
      </c>
      <c r="G598" s="174" t="s">
        <v>291</v>
      </c>
      <c r="H598" s="175">
        <v>340</v>
      </c>
      <c r="I598" s="176"/>
      <c r="J598" s="177">
        <f>ROUND(I598*H598,2)</f>
        <v>0</v>
      </c>
      <c r="K598" s="173" t="s">
        <v>132</v>
      </c>
      <c r="L598" s="41"/>
      <c r="M598" s="178" t="s">
        <v>19</v>
      </c>
      <c r="N598" s="179" t="s">
        <v>46</v>
      </c>
      <c r="O598" s="66"/>
      <c r="P598" s="180">
        <f>O598*H598</f>
        <v>0</v>
      </c>
      <c r="Q598" s="180">
        <v>0</v>
      </c>
      <c r="R598" s="180">
        <f>Q598*H598</f>
        <v>0</v>
      </c>
      <c r="S598" s="180">
        <v>0</v>
      </c>
      <c r="T598" s="181">
        <f>S598*H598</f>
        <v>0</v>
      </c>
      <c r="U598" s="36"/>
      <c r="V598" s="36"/>
      <c r="W598" s="36"/>
      <c r="X598" s="36"/>
      <c r="Y598" s="36"/>
      <c r="Z598" s="36"/>
      <c r="AA598" s="36"/>
      <c r="AB598" s="36"/>
      <c r="AC598" s="36"/>
      <c r="AD598" s="36"/>
      <c r="AE598" s="36"/>
      <c r="AR598" s="182" t="s">
        <v>133</v>
      </c>
      <c r="AT598" s="182" t="s">
        <v>128</v>
      </c>
      <c r="AU598" s="182" t="s">
        <v>85</v>
      </c>
      <c r="AY598" s="19" t="s">
        <v>126</v>
      </c>
      <c r="BE598" s="183">
        <f>IF(N598="základní",J598,0)</f>
        <v>0</v>
      </c>
      <c r="BF598" s="183">
        <f>IF(N598="snížená",J598,0)</f>
        <v>0</v>
      </c>
      <c r="BG598" s="183">
        <f>IF(N598="zákl. přenesená",J598,0)</f>
        <v>0</v>
      </c>
      <c r="BH598" s="183">
        <f>IF(N598="sníž. přenesená",J598,0)</f>
        <v>0</v>
      </c>
      <c r="BI598" s="183">
        <f>IF(N598="nulová",J598,0)</f>
        <v>0</v>
      </c>
      <c r="BJ598" s="19" t="s">
        <v>83</v>
      </c>
      <c r="BK598" s="183">
        <f>ROUND(I598*H598,2)</f>
        <v>0</v>
      </c>
      <c r="BL598" s="19" t="s">
        <v>133</v>
      </c>
      <c r="BM598" s="182" t="s">
        <v>591</v>
      </c>
    </row>
    <row r="599" spans="1:47" s="2" customFormat="1" ht="12">
      <c r="A599" s="36"/>
      <c r="B599" s="37"/>
      <c r="C599" s="38"/>
      <c r="D599" s="184" t="s">
        <v>135</v>
      </c>
      <c r="E599" s="38"/>
      <c r="F599" s="185" t="s">
        <v>592</v>
      </c>
      <c r="G599" s="38"/>
      <c r="H599" s="38"/>
      <c r="I599" s="186"/>
      <c r="J599" s="38"/>
      <c r="K599" s="38"/>
      <c r="L599" s="41"/>
      <c r="M599" s="187"/>
      <c r="N599" s="188"/>
      <c r="O599" s="66"/>
      <c r="P599" s="66"/>
      <c r="Q599" s="66"/>
      <c r="R599" s="66"/>
      <c r="S599" s="66"/>
      <c r="T599" s="67"/>
      <c r="U599" s="36"/>
      <c r="V599" s="36"/>
      <c r="W599" s="36"/>
      <c r="X599" s="36"/>
      <c r="Y599" s="36"/>
      <c r="Z599" s="36"/>
      <c r="AA599" s="36"/>
      <c r="AB599" s="36"/>
      <c r="AC599" s="36"/>
      <c r="AD599" s="36"/>
      <c r="AE599" s="36"/>
      <c r="AT599" s="19" t="s">
        <v>135</v>
      </c>
      <c r="AU599" s="19" t="s">
        <v>85</v>
      </c>
    </row>
    <row r="600" spans="1:47" s="2" customFormat="1" ht="12">
      <c r="A600" s="36"/>
      <c r="B600" s="37"/>
      <c r="C600" s="38"/>
      <c r="D600" s="189" t="s">
        <v>137</v>
      </c>
      <c r="E600" s="38"/>
      <c r="F600" s="190" t="s">
        <v>593</v>
      </c>
      <c r="G600" s="38"/>
      <c r="H600" s="38"/>
      <c r="I600" s="186"/>
      <c r="J600" s="38"/>
      <c r="K600" s="38"/>
      <c r="L600" s="41"/>
      <c r="M600" s="187"/>
      <c r="N600" s="188"/>
      <c r="O600" s="66"/>
      <c r="P600" s="66"/>
      <c r="Q600" s="66"/>
      <c r="R600" s="66"/>
      <c r="S600" s="66"/>
      <c r="T600" s="67"/>
      <c r="U600" s="36"/>
      <c r="V600" s="36"/>
      <c r="W600" s="36"/>
      <c r="X600" s="36"/>
      <c r="Y600" s="36"/>
      <c r="Z600" s="36"/>
      <c r="AA600" s="36"/>
      <c r="AB600" s="36"/>
      <c r="AC600" s="36"/>
      <c r="AD600" s="36"/>
      <c r="AE600" s="36"/>
      <c r="AT600" s="19" t="s">
        <v>137</v>
      </c>
      <c r="AU600" s="19" t="s">
        <v>85</v>
      </c>
    </row>
    <row r="601" spans="2:51" s="13" customFormat="1" ht="12">
      <c r="B601" s="192"/>
      <c r="C601" s="193"/>
      <c r="D601" s="184" t="s">
        <v>141</v>
      </c>
      <c r="E601" s="194" t="s">
        <v>19</v>
      </c>
      <c r="F601" s="195" t="s">
        <v>594</v>
      </c>
      <c r="G601" s="193"/>
      <c r="H601" s="194" t="s">
        <v>19</v>
      </c>
      <c r="I601" s="196"/>
      <c r="J601" s="193"/>
      <c r="K601" s="193"/>
      <c r="L601" s="197"/>
      <c r="M601" s="198"/>
      <c r="N601" s="199"/>
      <c r="O601" s="199"/>
      <c r="P601" s="199"/>
      <c r="Q601" s="199"/>
      <c r="R601" s="199"/>
      <c r="S601" s="199"/>
      <c r="T601" s="200"/>
      <c r="AT601" s="201" t="s">
        <v>141</v>
      </c>
      <c r="AU601" s="201" t="s">
        <v>85</v>
      </c>
      <c r="AV601" s="13" t="s">
        <v>83</v>
      </c>
      <c r="AW601" s="13" t="s">
        <v>35</v>
      </c>
      <c r="AX601" s="13" t="s">
        <v>75</v>
      </c>
      <c r="AY601" s="201" t="s">
        <v>126</v>
      </c>
    </row>
    <row r="602" spans="2:51" s="14" customFormat="1" ht="12">
      <c r="B602" s="202"/>
      <c r="C602" s="203"/>
      <c r="D602" s="184" t="s">
        <v>141</v>
      </c>
      <c r="E602" s="204" t="s">
        <v>19</v>
      </c>
      <c r="F602" s="205" t="s">
        <v>587</v>
      </c>
      <c r="G602" s="203"/>
      <c r="H602" s="206">
        <v>340</v>
      </c>
      <c r="I602" s="207"/>
      <c r="J602" s="203"/>
      <c r="K602" s="203"/>
      <c r="L602" s="208"/>
      <c r="M602" s="209"/>
      <c r="N602" s="210"/>
      <c r="O602" s="210"/>
      <c r="P602" s="210"/>
      <c r="Q602" s="210"/>
      <c r="R602" s="210"/>
      <c r="S602" s="210"/>
      <c r="T602" s="211"/>
      <c r="AT602" s="212" t="s">
        <v>141</v>
      </c>
      <c r="AU602" s="212" t="s">
        <v>85</v>
      </c>
      <c r="AV602" s="14" t="s">
        <v>85</v>
      </c>
      <c r="AW602" s="14" t="s">
        <v>35</v>
      </c>
      <c r="AX602" s="14" t="s">
        <v>83</v>
      </c>
      <c r="AY602" s="212" t="s">
        <v>126</v>
      </c>
    </row>
    <row r="603" spans="1:65" s="2" customFormat="1" ht="16.5" customHeight="1">
      <c r="A603" s="36"/>
      <c r="B603" s="37"/>
      <c r="C603" s="171" t="s">
        <v>595</v>
      </c>
      <c r="D603" s="171" t="s">
        <v>128</v>
      </c>
      <c r="E603" s="172" t="s">
        <v>596</v>
      </c>
      <c r="F603" s="173" t="s">
        <v>597</v>
      </c>
      <c r="G603" s="174" t="s">
        <v>598</v>
      </c>
      <c r="H603" s="175">
        <v>8</v>
      </c>
      <c r="I603" s="176"/>
      <c r="J603" s="177">
        <f>ROUND(I603*H603,2)</f>
        <v>0</v>
      </c>
      <c r="K603" s="173" t="s">
        <v>539</v>
      </c>
      <c r="L603" s="41"/>
      <c r="M603" s="178" t="s">
        <v>19</v>
      </c>
      <c r="N603" s="179" t="s">
        <v>46</v>
      </c>
      <c r="O603" s="66"/>
      <c r="P603" s="180">
        <f>O603*H603</f>
        <v>0</v>
      </c>
      <c r="Q603" s="180">
        <v>0</v>
      </c>
      <c r="R603" s="180">
        <f>Q603*H603</f>
        <v>0</v>
      </c>
      <c r="S603" s="180">
        <v>0</v>
      </c>
      <c r="T603" s="181">
        <f>S603*H603</f>
        <v>0</v>
      </c>
      <c r="U603" s="36"/>
      <c r="V603" s="36"/>
      <c r="W603" s="36"/>
      <c r="X603" s="36"/>
      <c r="Y603" s="36"/>
      <c r="Z603" s="36"/>
      <c r="AA603" s="36"/>
      <c r="AB603" s="36"/>
      <c r="AC603" s="36"/>
      <c r="AD603" s="36"/>
      <c r="AE603" s="36"/>
      <c r="AR603" s="182" t="s">
        <v>133</v>
      </c>
      <c r="AT603" s="182" t="s">
        <v>128</v>
      </c>
      <c r="AU603" s="182" t="s">
        <v>85</v>
      </c>
      <c r="AY603" s="19" t="s">
        <v>126</v>
      </c>
      <c r="BE603" s="183">
        <f>IF(N603="základní",J603,0)</f>
        <v>0</v>
      </c>
      <c r="BF603" s="183">
        <f>IF(N603="snížená",J603,0)</f>
        <v>0</v>
      </c>
      <c r="BG603" s="183">
        <f>IF(N603="zákl. přenesená",J603,0)</f>
        <v>0</v>
      </c>
      <c r="BH603" s="183">
        <f>IF(N603="sníž. přenesená",J603,0)</f>
        <v>0</v>
      </c>
      <c r="BI603" s="183">
        <f>IF(N603="nulová",J603,0)</f>
        <v>0</v>
      </c>
      <c r="BJ603" s="19" t="s">
        <v>83</v>
      </c>
      <c r="BK603" s="183">
        <f>ROUND(I603*H603,2)</f>
        <v>0</v>
      </c>
      <c r="BL603" s="19" t="s">
        <v>133</v>
      </c>
      <c r="BM603" s="182" t="s">
        <v>599</v>
      </c>
    </row>
    <row r="604" spans="1:47" s="2" customFormat="1" ht="12">
      <c r="A604" s="36"/>
      <c r="B604" s="37"/>
      <c r="C604" s="38"/>
      <c r="D604" s="184" t="s">
        <v>135</v>
      </c>
      <c r="E604" s="38"/>
      <c r="F604" s="185" t="s">
        <v>597</v>
      </c>
      <c r="G604" s="38"/>
      <c r="H604" s="38"/>
      <c r="I604" s="186"/>
      <c r="J604" s="38"/>
      <c r="K604" s="38"/>
      <c r="L604" s="41"/>
      <c r="M604" s="187"/>
      <c r="N604" s="188"/>
      <c r="O604" s="66"/>
      <c r="P604" s="66"/>
      <c r="Q604" s="66"/>
      <c r="R604" s="66"/>
      <c r="S604" s="66"/>
      <c r="T604" s="67"/>
      <c r="U604" s="36"/>
      <c r="V604" s="36"/>
      <c r="W604" s="36"/>
      <c r="X604" s="36"/>
      <c r="Y604" s="36"/>
      <c r="Z604" s="36"/>
      <c r="AA604" s="36"/>
      <c r="AB604" s="36"/>
      <c r="AC604" s="36"/>
      <c r="AD604" s="36"/>
      <c r="AE604" s="36"/>
      <c r="AT604" s="19" t="s">
        <v>135</v>
      </c>
      <c r="AU604" s="19" t="s">
        <v>85</v>
      </c>
    </row>
    <row r="605" spans="1:65" s="2" customFormat="1" ht="16.5" customHeight="1">
      <c r="A605" s="36"/>
      <c r="B605" s="37"/>
      <c r="C605" s="171" t="s">
        <v>600</v>
      </c>
      <c r="D605" s="171" t="s">
        <v>128</v>
      </c>
      <c r="E605" s="172" t="s">
        <v>601</v>
      </c>
      <c r="F605" s="173" t="s">
        <v>602</v>
      </c>
      <c r="G605" s="174" t="s">
        <v>291</v>
      </c>
      <c r="H605" s="175">
        <v>824.5</v>
      </c>
      <c r="I605" s="176"/>
      <c r="J605" s="177">
        <f>ROUND(I605*H605,2)</f>
        <v>0</v>
      </c>
      <c r="K605" s="173" t="s">
        <v>132</v>
      </c>
      <c r="L605" s="41"/>
      <c r="M605" s="178" t="s">
        <v>19</v>
      </c>
      <c r="N605" s="179" t="s">
        <v>46</v>
      </c>
      <c r="O605" s="66"/>
      <c r="P605" s="180">
        <f>O605*H605</f>
        <v>0</v>
      </c>
      <c r="Q605" s="180">
        <v>0.000325</v>
      </c>
      <c r="R605" s="180">
        <f>Q605*H605</f>
        <v>0.2679625</v>
      </c>
      <c r="S605" s="180">
        <v>0</v>
      </c>
      <c r="T605" s="181">
        <f>S605*H605</f>
        <v>0</v>
      </c>
      <c r="U605" s="36"/>
      <c r="V605" s="36"/>
      <c r="W605" s="36"/>
      <c r="X605" s="36"/>
      <c r="Y605" s="36"/>
      <c r="Z605" s="36"/>
      <c r="AA605" s="36"/>
      <c r="AB605" s="36"/>
      <c r="AC605" s="36"/>
      <c r="AD605" s="36"/>
      <c r="AE605" s="36"/>
      <c r="AR605" s="182" t="s">
        <v>133</v>
      </c>
      <c r="AT605" s="182" t="s">
        <v>128</v>
      </c>
      <c r="AU605" s="182" t="s">
        <v>85</v>
      </c>
      <c r="AY605" s="19" t="s">
        <v>126</v>
      </c>
      <c r="BE605" s="183">
        <f>IF(N605="základní",J605,0)</f>
        <v>0</v>
      </c>
      <c r="BF605" s="183">
        <f>IF(N605="snížená",J605,0)</f>
        <v>0</v>
      </c>
      <c r="BG605" s="183">
        <f>IF(N605="zákl. přenesená",J605,0)</f>
        <v>0</v>
      </c>
      <c r="BH605" s="183">
        <f>IF(N605="sníž. přenesená",J605,0)</f>
        <v>0</v>
      </c>
      <c r="BI605" s="183">
        <f>IF(N605="nulová",J605,0)</f>
        <v>0</v>
      </c>
      <c r="BJ605" s="19" t="s">
        <v>83</v>
      </c>
      <c r="BK605" s="183">
        <f>ROUND(I605*H605,2)</f>
        <v>0</v>
      </c>
      <c r="BL605" s="19" t="s">
        <v>133</v>
      </c>
      <c r="BM605" s="182" t="s">
        <v>603</v>
      </c>
    </row>
    <row r="606" spans="1:47" s="2" customFormat="1" ht="12">
      <c r="A606" s="36"/>
      <c r="B606" s="37"/>
      <c r="C606" s="38"/>
      <c r="D606" s="184" t="s">
        <v>135</v>
      </c>
      <c r="E606" s="38"/>
      <c r="F606" s="185" t="s">
        <v>604</v>
      </c>
      <c r="G606" s="38"/>
      <c r="H606" s="38"/>
      <c r="I606" s="186"/>
      <c r="J606" s="38"/>
      <c r="K606" s="38"/>
      <c r="L606" s="41"/>
      <c r="M606" s="187"/>
      <c r="N606" s="188"/>
      <c r="O606" s="66"/>
      <c r="P606" s="66"/>
      <c r="Q606" s="66"/>
      <c r="R606" s="66"/>
      <c r="S606" s="66"/>
      <c r="T606" s="67"/>
      <c r="U606" s="36"/>
      <c r="V606" s="36"/>
      <c r="W606" s="36"/>
      <c r="X606" s="36"/>
      <c r="Y606" s="36"/>
      <c r="Z606" s="36"/>
      <c r="AA606" s="36"/>
      <c r="AB606" s="36"/>
      <c r="AC606" s="36"/>
      <c r="AD606" s="36"/>
      <c r="AE606" s="36"/>
      <c r="AT606" s="19" t="s">
        <v>135</v>
      </c>
      <c r="AU606" s="19" t="s">
        <v>85</v>
      </c>
    </row>
    <row r="607" spans="1:47" s="2" customFormat="1" ht="12">
      <c r="A607" s="36"/>
      <c r="B607" s="37"/>
      <c r="C607" s="38"/>
      <c r="D607" s="189" t="s">
        <v>137</v>
      </c>
      <c r="E607" s="38"/>
      <c r="F607" s="190" t="s">
        <v>605</v>
      </c>
      <c r="G607" s="38"/>
      <c r="H607" s="38"/>
      <c r="I607" s="186"/>
      <c r="J607" s="38"/>
      <c r="K607" s="38"/>
      <c r="L607" s="41"/>
      <c r="M607" s="187"/>
      <c r="N607" s="188"/>
      <c r="O607" s="66"/>
      <c r="P607" s="66"/>
      <c r="Q607" s="66"/>
      <c r="R607" s="66"/>
      <c r="S607" s="66"/>
      <c r="T607" s="67"/>
      <c r="U607" s="36"/>
      <c r="V607" s="36"/>
      <c r="W607" s="36"/>
      <c r="X607" s="36"/>
      <c r="Y607" s="36"/>
      <c r="Z607" s="36"/>
      <c r="AA607" s="36"/>
      <c r="AB607" s="36"/>
      <c r="AC607" s="36"/>
      <c r="AD607" s="36"/>
      <c r="AE607" s="36"/>
      <c r="AT607" s="19" t="s">
        <v>137</v>
      </c>
      <c r="AU607" s="19" t="s">
        <v>85</v>
      </c>
    </row>
    <row r="608" spans="1:47" s="2" customFormat="1" ht="107.25">
      <c r="A608" s="36"/>
      <c r="B608" s="37"/>
      <c r="C608" s="38"/>
      <c r="D608" s="184" t="s">
        <v>139</v>
      </c>
      <c r="E608" s="38"/>
      <c r="F608" s="191" t="s">
        <v>606</v>
      </c>
      <c r="G608" s="38"/>
      <c r="H608" s="38"/>
      <c r="I608" s="186"/>
      <c r="J608" s="38"/>
      <c r="K608" s="38"/>
      <c r="L608" s="41"/>
      <c r="M608" s="187"/>
      <c r="N608" s="188"/>
      <c r="O608" s="66"/>
      <c r="P608" s="66"/>
      <c r="Q608" s="66"/>
      <c r="R608" s="66"/>
      <c r="S608" s="66"/>
      <c r="T608" s="67"/>
      <c r="U608" s="36"/>
      <c r="V608" s="36"/>
      <c r="W608" s="36"/>
      <c r="X608" s="36"/>
      <c r="Y608" s="36"/>
      <c r="Z608" s="36"/>
      <c r="AA608" s="36"/>
      <c r="AB608" s="36"/>
      <c r="AC608" s="36"/>
      <c r="AD608" s="36"/>
      <c r="AE608" s="36"/>
      <c r="AT608" s="19" t="s">
        <v>139</v>
      </c>
      <c r="AU608" s="19" t="s">
        <v>85</v>
      </c>
    </row>
    <row r="609" spans="2:51" s="13" customFormat="1" ht="12">
      <c r="B609" s="192"/>
      <c r="C609" s="193"/>
      <c r="D609" s="184" t="s">
        <v>141</v>
      </c>
      <c r="E609" s="194" t="s">
        <v>19</v>
      </c>
      <c r="F609" s="195" t="s">
        <v>607</v>
      </c>
      <c r="G609" s="193"/>
      <c r="H609" s="194" t="s">
        <v>19</v>
      </c>
      <c r="I609" s="196"/>
      <c r="J609" s="193"/>
      <c r="K609" s="193"/>
      <c r="L609" s="197"/>
      <c r="M609" s="198"/>
      <c r="N609" s="199"/>
      <c r="O609" s="199"/>
      <c r="P609" s="199"/>
      <c r="Q609" s="199"/>
      <c r="R609" s="199"/>
      <c r="S609" s="199"/>
      <c r="T609" s="200"/>
      <c r="AT609" s="201" t="s">
        <v>141</v>
      </c>
      <c r="AU609" s="201" t="s">
        <v>85</v>
      </c>
      <c r="AV609" s="13" t="s">
        <v>83</v>
      </c>
      <c r="AW609" s="13" t="s">
        <v>35</v>
      </c>
      <c r="AX609" s="13" t="s">
        <v>75</v>
      </c>
      <c r="AY609" s="201" t="s">
        <v>126</v>
      </c>
    </row>
    <row r="610" spans="2:51" s="14" customFormat="1" ht="12">
      <c r="B610" s="202"/>
      <c r="C610" s="203"/>
      <c r="D610" s="184" t="s">
        <v>141</v>
      </c>
      <c r="E610" s="204" t="s">
        <v>19</v>
      </c>
      <c r="F610" s="205" t="s">
        <v>608</v>
      </c>
      <c r="G610" s="203"/>
      <c r="H610" s="206">
        <v>212</v>
      </c>
      <c r="I610" s="207"/>
      <c r="J610" s="203"/>
      <c r="K610" s="203"/>
      <c r="L610" s="208"/>
      <c r="M610" s="209"/>
      <c r="N610" s="210"/>
      <c r="O610" s="210"/>
      <c r="P610" s="210"/>
      <c r="Q610" s="210"/>
      <c r="R610" s="210"/>
      <c r="S610" s="210"/>
      <c r="T610" s="211"/>
      <c r="AT610" s="212" t="s">
        <v>141</v>
      </c>
      <c r="AU610" s="212" t="s">
        <v>85</v>
      </c>
      <c r="AV610" s="14" t="s">
        <v>85</v>
      </c>
      <c r="AW610" s="14" t="s">
        <v>35</v>
      </c>
      <c r="AX610" s="14" t="s">
        <v>75</v>
      </c>
      <c r="AY610" s="212" t="s">
        <v>126</v>
      </c>
    </row>
    <row r="611" spans="2:51" s="13" customFormat="1" ht="12">
      <c r="B611" s="192"/>
      <c r="C611" s="193"/>
      <c r="D611" s="184" t="s">
        <v>141</v>
      </c>
      <c r="E611" s="194" t="s">
        <v>19</v>
      </c>
      <c r="F611" s="195" t="s">
        <v>609</v>
      </c>
      <c r="G611" s="193"/>
      <c r="H611" s="194" t="s">
        <v>19</v>
      </c>
      <c r="I611" s="196"/>
      <c r="J611" s="193"/>
      <c r="K611" s="193"/>
      <c r="L611" s="197"/>
      <c r="M611" s="198"/>
      <c r="N611" s="199"/>
      <c r="O611" s="199"/>
      <c r="P611" s="199"/>
      <c r="Q611" s="199"/>
      <c r="R611" s="199"/>
      <c r="S611" s="199"/>
      <c r="T611" s="200"/>
      <c r="AT611" s="201" t="s">
        <v>141</v>
      </c>
      <c r="AU611" s="201" t="s">
        <v>85</v>
      </c>
      <c r="AV611" s="13" t="s">
        <v>83</v>
      </c>
      <c r="AW611" s="13" t="s">
        <v>35</v>
      </c>
      <c r="AX611" s="13" t="s">
        <v>75</v>
      </c>
      <c r="AY611" s="201" t="s">
        <v>126</v>
      </c>
    </row>
    <row r="612" spans="2:51" s="14" customFormat="1" ht="12">
      <c r="B612" s="202"/>
      <c r="C612" s="203"/>
      <c r="D612" s="184" t="s">
        <v>141</v>
      </c>
      <c r="E612" s="204" t="s">
        <v>19</v>
      </c>
      <c r="F612" s="205" t="s">
        <v>610</v>
      </c>
      <c r="G612" s="203"/>
      <c r="H612" s="206">
        <v>324.5</v>
      </c>
      <c r="I612" s="207"/>
      <c r="J612" s="203"/>
      <c r="K612" s="203"/>
      <c r="L612" s="208"/>
      <c r="M612" s="209"/>
      <c r="N612" s="210"/>
      <c r="O612" s="210"/>
      <c r="P612" s="210"/>
      <c r="Q612" s="210"/>
      <c r="R612" s="210"/>
      <c r="S612" s="210"/>
      <c r="T612" s="211"/>
      <c r="AT612" s="212" t="s">
        <v>141</v>
      </c>
      <c r="AU612" s="212" t="s">
        <v>85</v>
      </c>
      <c r="AV612" s="14" t="s">
        <v>85</v>
      </c>
      <c r="AW612" s="14" t="s">
        <v>35</v>
      </c>
      <c r="AX612" s="14" t="s">
        <v>75</v>
      </c>
      <c r="AY612" s="212" t="s">
        <v>126</v>
      </c>
    </row>
    <row r="613" spans="2:51" s="13" customFormat="1" ht="12">
      <c r="B613" s="192"/>
      <c r="C613" s="193"/>
      <c r="D613" s="184" t="s">
        <v>141</v>
      </c>
      <c r="E613" s="194" t="s">
        <v>19</v>
      </c>
      <c r="F613" s="195" t="s">
        <v>611</v>
      </c>
      <c r="G613" s="193"/>
      <c r="H613" s="194" t="s">
        <v>19</v>
      </c>
      <c r="I613" s="196"/>
      <c r="J613" s="193"/>
      <c r="K613" s="193"/>
      <c r="L613" s="197"/>
      <c r="M613" s="198"/>
      <c r="N613" s="199"/>
      <c r="O613" s="199"/>
      <c r="P613" s="199"/>
      <c r="Q613" s="199"/>
      <c r="R613" s="199"/>
      <c r="S613" s="199"/>
      <c r="T613" s="200"/>
      <c r="AT613" s="201" t="s">
        <v>141</v>
      </c>
      <c r="AU613" s="201" t="s">
        <v>85</v>
      </c>
      <c r="AV613" s="13" t="s">
        <v>83</v>
      </c>
      <c r="AW613" s="13" t="s">
        <v>35</v>
      </c>
      <c r="AX613" s="13" t="s">
        <v>75</v>
      </c>
      <c r="AY613" s="201" t="s">
        <v>126</v>
      </c>
    </row>
    <row r="614" spans="2:51" s="14" customFormat="1" ht="12">
      <c r="B614" s="202"/>
      <c r="C614" s="203"/>
      <c r="D614" s="184" t="s">
        <v>141</v>
      </c>
      <c r="E614" s="204" t="s">
        <v>19</v>
      </c>
      <c r="F614" s="205" t="s">
        <v>612</v>
      </c>
      <c r="G614" s="203"/>
      <c r="H614" s="206">
        <v>288</v>
      </c>
      <c r="I614" s="207"/>
      <c r="J614" s="203"/>
      <c r="K614" s="203"/>
      <c r="L614" s="208"/>
      <c r="M614" s="209"/>
      <c r="N614" s="210"/>
      <c r="O614" s="210"/>
      <c r="P614" s="210"/>
      <c r="Q614" s="210"/>
      <c r="R614" s="210"/>
      <c r="S614" s="210"/>
      <c r="T614" s="211"/>
      <c r="AT614" s="212" t="s">
        <v>141</v>
      </c>
      <c r="AU614" s="212" t="s">
        <v>85</v>
      </c>
      <c r="AV614" s="14" t="s">
        <v>85</v>
      </c>
      <c r="AW614" s="14" t="s">
        <v>35</v>
      </c>
      <c r="AX614" s="14" t="s">
        <v>75</v>
      </c>
      <c r="AY614" s="212" t="s">
        <v>126</v>
      </c>
    </row>
    <row r="615" spans="2:51" s="15" customFormat="1" ht="12">
      <c r="B615" s="213"/>
      <c r="C615" s="214"/>
      <c r="D615" s="184" t="s">
        <v>141</v>
      </c>
      <c r="E615" s="215" t="s">
        <v>19</v>
      </c>
      <c r="F615" s="216" t="s">
        <v>146</v>
      </c>
      <c r="G615" s="214"/>
      <c r="H615" s="217">
        <v>824.5</v>
      </c>
      <c r="I615" s="218"/>
      <c r="J615" s="214"/>
      <c r="K615" s="214"/>
      <c r="L615" s="219"/>
      <c r="M615" s="220"/>
      <c r="N615" s="221"/>
      <c r="O615" s="221"/>
      <c r="P615" s="221"/>
      <c r="Q615" s="221"/>
      <c r="R615" s="221"/>
      <c r="S615" s="221"/>
      <c r="T615" s="222"/>
      <c r="AT615" s="223" t="s">
        <v>141</v>
      </c>
      <c r="AU615" s="223" t="s">
        <v>85</v>
      </c>
      <c r="AV615" s="15" t="s">
        <v>133</v>
      </c>
      <c r="AW615" s="15" t="s">
        <v>35</v>
      </c>
      <c r="AX615" s="15" t="s">
        <v>83</v>
      </c>
      <c r="AY615" s="223" t="s">
        <v>126</v>
      </c>
    </row>
    <row r="616" spans="1:65" s="2" customFormat="1" ht="16.5" customHeight="1">
      <c r="A616" s="36"/>
      <c r="B616" s="37"/>
      <c r="C616" s="171" t="s">
        <v>613</v>
      </c>
      <c r="D616" s="171" t="s">
        <v>128</v>
      </c>
      <c r="E616" s="172" t="s">
        <v>614</v>
      </c>
      <c r="F616" s="173" t="s">
        <v>615</v>
      </c>
      <c r="G616" s="174" t="s">
        <v>291</v>
      </c>
      <c r="H616" s="175">
        <v>51.5</v>
      </c>
      <c r="I616" s="176"/>
      <c r="J616" s="177">
        <f>ROUND(I616*H616,2)</f>
        <v>0</v>
      </c>
      <c r="K616" s="173" t="s">
        <v>132</v>
      </c>
      <c r="L616" s="41"/>
      <c r="M616" s="178" t="s">
        <v>19</v>
      </c>
      <c r="N616" s="179" t="s">
        <v>46</v>
      </c>
      <c r="O616" s="66"/>
      <c r="P616" s="180">
        <f>O616*H616</f>
        <v>0</v>
      </c>
      <c r="Q616" s="180">
        <v>0.0001092</v>
      </c>
      <c r="R616" s="180">
        <f>Q616*H616</f>
        <v>0.0056238</v>
      </c>
      <c r="S616" s="180">
        <v>0</v>
      </c>
      <c r="T616" s="181">
        <f>S616*H616</f>
        <v>0</v>
      </c>
      <c r="U616" s="36"/>
      <c r="V616" s="36"/>
      <c r="W616" s="36"/>
      <c r="X616" s="36"/>
      <c r="Y616" s="36"/>
      <c r="Z616" s="36"/>
      <c r="AA616" s="36"/>
      <c r="AB616" s="36"/>
      <c r="AC616" s="36"/>
      <c r="AD616" s="36"/>
      <c r="AE616" s="36"/>
      <c r="AR616" s="182" t="s">
        <v>133</v>
      </c>
      <c r="AT616" s="182" t="s">
        <v>128</v>
      </c>
      <c r="AU616" s="182" t="s">
        <v>85</v>
      </c>
      <c r="AY616" s="19" t="s">
        <v>126</v>
      </c>
      <c r="BE616" s="183">
        <f>IF(N616="základní",J616,0)</f>
        <v>0</v>
      </c>
      <c r="BF616" s="183">
        <f>IF(N616="snížená",J616,0)</f>
        <v>0</v>
      </c>
      <c r="BG616" s="183">
        <f>IF(N616="zákl. přenesená",J616,0)</f>
        <v>0</v>
      </c>
      <c r="BH616" s="183">
        <f>IF(N616="sníž. přenesená",J616,0)</f>
        <v>0</v>
      </c>
      <c r="BI616" s="183">
        <f>IF(N616="nulová",J616,0)</f>
        <v>0</v>
      </c>
      <c r="BJ616" s="19" t="s">
        <v>83</v>
      </c>
      <c r="BK616" s="183">
        <f>ROUND(I616*H616,2)</f>
        <v>0</v>
      </c>
      <c r="BL616" s="19" t="s">
        <v>133</v>
      </c>
      <c r="BM616" s="182" t="s">
        <v>616</v>
      </c>
    </row>
    <row r="617" spans="1:47" s="2" customFormat="1" ht="12">
      <c r="A617" s="36"/>
      <c r="B617" s="37"/>
      <c r="C617" s="38"/>
      <c r="D617" s="184" t="s">
        <v>135</v>
      </c>
      <c r="E617" s="38"/>
      <c r="F617" s="185" t="s">
        <v>617</v>
      </c>
      <c r="G617" s="38"/>
      <c r="H617" s="38"/>
      <c r="I617" s="186"/>
      <c r="J617" s="38"/>
      <c r="K617" s="38"/>
      <c r="L617" s="41"/>
      <c r="M617" s="187"/>
      <c r="N617" s="188"/>
      <c r="O617" s="66"/>
      <c r="P617" s="66"/>
      <c r="Q617" s="66"/>
      <c r="R617" s="66"/>
      <c r="S617" s="66"/>
      <c r="T617" s="67"/>
      <c r="U617" s="36"/>
      <c r="V617" s="36"/>
      <c r="W617" s="36"/>
      <c r="X617" s="36"/>
      <c r="Y617" s="36"/>
      <c r="Z617" s="36"/>
      <c r="AA617" s="36"/>
      <c r="AB617" s="36"/>
      <c r="AC617" s="36"/>
      <c r="AD617" s="36"/>
      <c r="AE617" s="36"/>
      <c r="AT617" s="19" t="s">
        <v>135</v>
      </c>
      <c r="AU617" s="19" t="s">
        <v>85</v>
      </c>
    </row>
    <row r="618" spans="1:47" s="2" customFormat="1" ht="12">
      <c r="A618" s="36"/>
      <c r="B618" s="37"/>
      <c r="C618" s="38"/>
      <c r="D618" s="189" t="s">
        <v>137</v>
      </c>
      <c r="E618" s="38"/>
      <c r="F618" s="190" t="s">
        <v>618</v>
      </c>
      <c r="G618" s="38"/>
      <c r="H618" s="38"/>
      <c r="I618" s="186"/>
      <c r="J618" s="38"/>
      <c r="K618" s="38"/>
      <c r="L618" s="41"/>
      <c r="M618" s="187"/>
      <c r="N618" s="188"/>
      <c r="O618" s="66"/>
      <c r="P618" s="66"/>
      <c r="Q618" s="66"/>
      <c r="R618" s="66"/>
      <c r="S618" s="66"/>
      <c r="T618" s="67"/>
      <c r="U618" s="36"/>
      <c r="V618" s="36"/>
      <c r="W618" s="36"/>
      <c r="X618" s="36"/>
      <c r="Y618" s="36"/>
      <c r="Z618" s="36"/>
      <c r="AA618" s="36"/>
      <c r="AB618" s="36"/>
      <c r="AC618" s="36"/>
      <c r="AD618" s="36"/>
      <c r="AE618" s="36"/>
      <c r="AT618" s="19" t="s">
        <v>137</v>
      </c>
      <c r="AU618" s="19" t="s">
        <v>85</v>
      </c>
    </row>
    <row r="619" spans="1:47" s="2" customFormat="1" ht="107.25">
      <c r="A619" s="36"/>
      <c r="B619" s="37"/>
      <c r="C619" s="38"/>
      <c r="D619" s="184" t="s">
        <v>139</v>
      </c>
      <c r="E619" s="38"/>
      <c r="F619" s="191" t="s">
        <v>606</v>
      </c>
      <c r="G619" s="38"/>
      <c r="H619" s="38"/>
      <c r="I619" s="186"/>
      <c r="J619" s="38"/>
      <c r="K619" s="38"/>
      <c r="L619" s="41"/>
      <c r="M619" s="187"/>
      <c r="N619" s="188"/>
      <c r="O619" s="66"/>
      <c r="P619" s="66"/>
      <c r="Q619" s="66"/>
      <c r="R619" s="66"/>
      <c r="S619" s="66"/>
      <c r="T619" s="67"/>
      <c r="U619" s="36"/>
      <c r="V619" s="36"/>
      <c r="W619" s="36"/>
      <c r="X619" s="36"/>
      <c r="Y619" s="36"/>
      <c r="Z619" s="36"/>
      <c r="AA619" s="36"/>
      <c r="AB619" s="36"/>
      <c r="AC619" s="36"/>
      <c r="AD619" s="36"/>
      <c r="AE619" s="36"/>
      <c r="AT619" s="19" t="s">
        <v>139</v>
      </c>
      <c r="AU619" s="19" t="s">
        <v>85</v>
      </c>
    </row>
    <row r="620" spans="2:51" s="13" customFormat="1" ht="12">
      <c r="B620" s="192"/>
      <c r="C620" s="193"/>
      <c r="D620" s="184" t="s">
        <v>141</v>
      </c>
      <c r="E620" s="194" t="s">
        <v>19</v>
      </c>
      <c r="F620" s="195" t="s">
        <v>619</v>
      </c>
      <c r="G620" s="193"/>
      <c r="H620" s="194" t="s">
        <v>19</v>
      </c>
      <c r="I620" s="196"/>
      <c r="J620" s="193"/>
      <c r="K620" s="193"/>
      <c r="L620" s="197"/>
      <c r="M620" s="198"/>
      <c r="N620" s="199"/>
      <c r="O620" s="199"/>
      <c r="P620" s="199"/>
      <c r="Q620" s="199"/>
      <c r="R620" s="199"/>
      <c r="S620" s="199"/>
      <c r="T620" s="200"/>
      <c r="AT620" s="201" t="s">
        <v>141</v>
      </c>
      <c r="AU620" s="201" t="s">
        <v>85</v>
      </c>
      <c r="AV620" s="13" t="s">
        <v>83</v>
      </c>
      <c r="AW620" s="13" t="s">
        <v>35</v>
      </c>
      <c r="AX620" s="13" t="s">
        <v>75</v>
      </c>
      <c r="AY620" s="201" t="s">
        <v>126</v>
      </c>
    </row>
    <row r="621" spans="2:51" s="14" customFormat="1" ht="12">
      <c r="B621" s="202"/>
      <c r="C621" s="203"/>
      <c r="D621" s="184" t="s">
        <v>141</v>
      </c>
      <c r="E621" s="204" t="s">
        <v>19</v>
      </c>
      <c r="F621" s="205" t="s">
        <v>620</v>
      </c>
      <c r="G621" s="203"/>
      <c r="H621" s="206">
        <v>51.5</v>
      </c>
      <c r="I621" s="207"/>
      <c r="J621" s="203"/>
      <c r="K621" s="203"/>
      <c r="L621" s="208"/>
      <c r="M621" s="209"/>
      <c r="N621" s="210"/>
      <c r="O621" s="210"/>
      <c r="P621" s="210"/>
      <c r="Q621" s="210"/>
      <c r="R621" s="210"/>
      <c r="S621" s="210"/>
      <c r="T621" s="211"/>
      <c r="AT621" s="212" t="s">
        <v>141</v>
      </c>
      <c r="AU621" s="212" t="s">
        <v>85</v>
      </c>
      <c r="AV621" s="14" t="s">
        <v>85</v>
      </c>
      <c r="AW621" s="14" t="s">
        <v>35</v>
      </c>
      <c r="AX621" s="14" t="s">
        <v>83</v>
      </c>
      <c r="AY621" s="212" t="s">
        <v>126</v>
      </c>
    </row>
    <row r="622" spans="1:65" s="2" customFormat="1" ht="16.5" customHeight="1">
      <c r="A622" s="36"/>
      <c r="B622" s="37"/>
      <c r="C622" s="171" t="s">
        <v>621</v>
      </c>
      <c r="D622" s="171" t="s">
        <v>128</v>
      </c>
      <c r="E622" s="172" t="s">
        <v>622</v>
      </c>
      <c r="F622" s="173" t="s">
        <v>623</v>
      </c>
      <c r="G622" s="174" t="s">
        <v>291</v>
      </c>
      <c r="H622" s="175">
        <v>860.5</v>
      </c>
      <c r="I622" s="176"/>
      <c r="J622" s="177">
        <f>ROUND(I622*H622,2)</f>
        <v>0</v>
      </c>
      <c r="K622" s="173" t="s">
        <v>132</v>
      </c>
      <c r="L622" s="41"/>
      <c r="M622" s="178" t="s">
        <v>19</v>
      </c>
      <c r="N622" s="179" t="s">
        <v>46</v>
      </c>
      <c r="O622" s="66"/>
      <c r="P622" s="180">
        <f>O622*H622</f>
        <v>0</v>
      </c>
      <c r="Q622" s="180">
        <v>0.00065</v>
      </c>
      <c r="R622" s="180">
        <f>Q622*H622</f>
        <v>0.559325</v>
      </c>
      <c r="S622" s="180">
        <v>0</v>
      </c>
      <c r="T622" s="181">
        <f>S622*H622</f>
        <v>0</v>
      </c>
      <c r="U622" s="36"/>
      <c r="V622" s="36"/>
      <c r="W622" s="36"/>
      <c r="X622" s="36"/>
      <c r="Y622" s="36"/>
      <c r="Z622" s="36"/>
      <c r="AA622" s="36"/>
      <c r="AB622" s="36"/>
      <c r="AC622" s="36"/>
      <c r="AD622" s="36"/>
      <c r="AE622" s="36"/>
      <c r="AR622" s="182" t="s">
        <v>133</v>
      </c>
      <c r="AT622" s="182" t="s">
        <v>128</v>
      </c>
      <c r="AU622" s="182" t="s">
        <v>85</v>
      </c>
      <c r="AY622" s="19" t="s">
        <v>126</v>
      </c>
      <c r="BE622" s="183">
        <f>IF(N622="základní",J622,0)</f>
        <v>0</v>
      </c>
      <c r="BF622" s="183">
        <f>IF(N622="snížená",J622,0)</f>
        <v>0</v>
      </c>
      <c r="BG622" s="183">
        <f>IF(N622="zákl. přenesená",J622,0)</f>
        <v>0</v>
      </c>
      <c r="BH622" s="183">
        <f>IF(N622="sníž. přenesená",J622,0)</f>
        <v>0</v>
      </c>
      <c r="BI622" s="183">
        <f>IF(N622="nulová",J622,0)</f>
        <v>0</v>
      </c>
      <c r="BJ622" s="19" t="s">
        <v>83</v>
      </c>
      <c r="BK622" s="183">
        <f>ROUND(I622*H622,2)</f>
        <v>0</v>
      </c>
      <c r="BL622" s="19" t="s">
        <v>133</v>
      </c>
      <c r="BM622" s="182" t="s">
        <v>624</v>
      </c>
    </row>
    <row r="623" spans="1:47" s="2" customFormat="1" ht="12">
      <c r="A623" s="36"/>
      <c r="B623" s="37"/>
      <c r="C623" s="38"/>
      <c r="D623" s="184" t="s">
        <v>135</v>
      </c>
      <c r="E623" s="38"/>
      <c r="F623" s="185" t="s">
        <v>625</v>
      </c>
      <c r="G623" s="38"/>
      <c r="H623" s="38"/>
      <c r="I623" s="186"/>
      <c r="J623" s="38"/>
      <c r="K623" s="38"/>
      <c r="L623" s="41"/>
      <c r="M623" s="187"/>
      <c r="N623" s="188"/>
      <c r="O623" s="66"/>
      <c r="P623" s="66"/>
      <c r="Q623" s="66"/>
      <c r="R623" s="66"/>
      <c r="S623" s="66"/>
      <c r="T623" s="67"/>
      <c r="U623" s="36"/>
      <c r="V623" s="36"/>
      <c r="W623" s="36"/>
      <c r="X623" s="36"/>
      <c r="Y623" s="36"/>
      <c r="Z623" s="36"/>
      <c r="AA623" s="36"/>
      <c r="AB623" s="36"/>
      <c r="AC623" s="36"/>
      <c r="AD623" s="36"/>
      <c r="AE623" s="36"/>
      <c r="AT623" s="19" t="s">
        <v>135</v>
      </c>
      <c r="AU623" s="19" t="s">
        <v>85</v>
      </c>
    </row>
    <row r="624" spans="1:47" s="2" customFormat="1" ht="12">
      <c r="A624" s="36"/>
      <c r="B624" s="37"/>
      <c r="C624" s="38"/>
      <c r="D624" s="189" t="s">
        <v>137</v>
      </c>
      <c r="E624" s="38"/>
      <c r="F624" s="190" t="s">
        <v>626</v>
      </c>
      <c r="G624" s="38"/>
      <c r="H624" s="38"/>
      <c r="I624" s="186"/>
      <c r="J624" s="38"/>
      <c r="K624" s="38"/>
      <c r="L624" s="41"/>
      <c r="M624" s="187"/>
      <c r="N624" s="188"/>
      <c r="O624" s="66"/>
      <c r="P624" s="66"/>
      <c r="Q624" s="66"/>
      <c r="R624" s="66"/>
      <c r="S624" s="66"/>
      <c r="T624" s="67"/>
      <c r="U624" s="36"/>
      <c r="V624" s="36"/>
      <c r="W624" s="36"/>
      <c r="X624" s="36"/>
      <c r="Y624" s="36"/>
      <c r="Z624" s="36"/>
      <c r="AA624" s="36"/>
      <c r="AB624" s="36"/>
      <c r="AC624" s="36"/>
      <c r="AD624" s="36"/>
      <c r="AE624" s="36"/>
      <c r="AT624" s="19" t="s">
        <v>137</v>
      </c>
      <c r="AU624" s="19" t="s">
        <v>85</v>
      </c>
    </row>
    <row r="625" spans="1:47" s="2" customFormat="1" ht="107.25">
      <c r="A625" s="36"/>
      <c r="B625" s="37"/>
      <c r="C625" s="38"/>
      <c r="D625" s="184" t="s">
        <v>139</v>
      </c>
      <c r="E625" s="38"/>
      <c r="F625" s="191" t="s">
        <v>606</v>
      </c>
      <c r="G625" s="38"/>
      <c r="H625" s="38"/>
      <c r="I625" s="186"/>
      <c r="J625" s="38"/>
      <c r="K625" s="38"/>
      <c r="L625" s="41"/>
      <c r="M625" s="187"/>
      <c r="N625" s="188"/>
      <c r="O625" s="66"/>
      <c r="P625" s="66"/>
      <c r="Q625" s="66"/>
      <c r="R625" s="66"/>
      <c r="S625" s="66"/>
      <c r="T625" s="67"/>
      <c r="U625" s="36"/>
      <c r="V625" s="36"/>
      <c r="W625" s="36"/>
      <c r="X625" s="36"/>
      <c r="Y625" s="36"/>
      <c r="Z625" s="36"/>
      <c r="AA625" s="36"/>
      <c r="AB625" s="36"/>
      <c r="AC625" s="36"/>
      <c r="AD625" s="36"/>
      <c r="AE625" s="36"/>
      <c r="AT625" s="19" t="s">
        <v>139</v>
      </c>
      <c r="AU625" s="19" t="s">
        <v>85</v>
      </c>
    </row>
    <row r="626" spans="2:51" s="13" customFormat="1" ht="12">
      <c r="B626" s="192"/>
      <c r="C626" s="193"/>
      <c r="D626" s="184" t="s">
        <v>141</v>
      </c>
      <c r="E626" s="194" t="s">
        <v>19</v>
      </c>
      <c r="F626" s="195" t="s">
        <v>627</v>
      </c>
      <c r="G626" s="193"/>
      <c r="H626" s="194" t="s">
        <v>19</v>
      </c>
      <c r="I626" s="196"/>
      <c r="J626" s="193"/>
      <c r="K626" s="193"/>
      <c r="L626" s="197"/>
      <c r="M626" s="198"/>
      <c r="N626" s="199"/>
      <c r="O626" s="199"/>
      <c r="P626" s="199"/>
      <c r="Q626" s="199"/>
      <c r="R626" s="199"/>
      <c r="S626" s="199"/>
      <c r="T626" s="200"/>
      <c r="AT626" s="201" t="s">
        <v>141</v>
      </c>
      <c r="AU626" s="201" t="s">
        <v>85</v>
      </c>
      <c r="AV626" s="13" t="s">
        <v>83</v>
      </c>
      <c r="AW626" s="13" t="s">
        <v>35</v>
      </c>
      <c r="AX626" s="13" t="s">
        <v>75</v>
      </c>
      <c r="AY626" s="201" t="s">
        <v>126</v>
      </c>
    </row>
    <row r="627" spans="2:51" s="14" customFormat="1" ht="12">
      <c r="B627" s="202"/>
      <c r="C627" s="203"/>
      <c r="D627" s="184" t="s">
        <v>141</v>
      </c>
      <c r="E627" s="204" t="s">
        <v>19</v>
      </c>
      <c r="F627" s="205" t="s">
        <v>628</v>
      </c>
      <c r="G627" s="203"/>
      <c r="H627" s="206">
        <v>851.5</v>
      </c>
      <c r="I627" s="207"/>
      <c r="J627" s="203"/>
      <c r="K627" s="203"/>
      <c r="L627" s="208"/>
      <c r="M627" s="209"/>
      <c r="N627" s="210"/>
      <c r="O627" s="210"/>
      <c r="P627" s="210"/>
      <c r="Q627" s="210"/>
      <c r="R627" s="210"/>
      <c r="S627" s="210"/>
      <c r="T627" s="211"/>
      <c r="AT627" s="212" t="s">
        <v>141</v>
      </c>
      <c r="AU627" s="212" t="s">
        <v>85</v>
      </c>
      <c r="AV627" s="14" t="s">
        <v>85</v>
      </c>
      <c r="AW627" s="14" t="s">
        <v>35</v>
      </c>
      <c r="AX627" s="14" t="s">
        <v>75</v>
      </c>
      <c r="AY627" s="212" t="s">
        <v>126</v>
      </c>
    </row>
    <row r="628" spans="2:51" s="13" customFormat="1" ht="12">
      <c r="B628" s="192"/>
      <c r="C628" s="193"/>
      <c r="D628" s="184" t="s">
        <v>141</v>
      </c>
      <c r="E628" s="194" t="s">
        <v>19</v>
      </c>
      <c r="F628" s="195" t="s">
        <v>611</v>
      </c>
      <c r="G628" s="193"/>
      <c r="H628" s="194" t="s">
        <v>19</v>
      </c>
      <c r="I628" s="196"/>
      <c r="J628" s="193"/>
      <c r="K628" s="193"/>
      <c r="L628" s="197"/>
      <c r="M628" s="198"/>
      <c r="N628" s="199"/>
      <c r="O628" s="199"/>
      <c r="P628" s="199"/>
      <c r="Q628" s="199"/>
      <c r="R628" s="199"/>
      <c r="S628" s="199"/>
      <c r="T628" s="200"/>
      <c r="AT628" s="201" t="s">
        <v>141</v>
      </c>
      <c r="AU628" s="201" t="s">
        <v>85</v>
      </c>
      <c r="AV628" s="13" t="s">
        <v>83</v>
      </c>
      <c r="AW628" s="13" t="s">
        <v>35</v>
      </c>
      <c r="AX628" s="13" t="s">
        <v>75</v>
      </c>
      <c r="AY628" s="201" t="s">
        <v>126</v>
      </c>
    </row>
    <row r="629" spans="2:51" s="14" customFormat="1" ht="12">
      <c r="B629" s="202"/>
      <c r="C629" s="203"/>
      <c r="D629" s="184" t="s">
        <v>141</v>
      </c>
      <c r="E629" s="204" t="s">
        <v>19</v>
      </c>
      <c r="F629" s="205" t="s">
        <v>207</v>
      </c>
      <c r="G629" s="203"/>
      <c r="H629" s="206">
        <v>9</v>
      </c>
      <c r="I629" s="207"/>
      <c r="J629" s="203"/>
      <c r="K629" s="203"/>
      <c r="L629" s="208"/>
      <c r="M629" s="209"/>
      <c r="N629" s="210"/>
      <c r="O629" s="210"/>
      <c r="P629" s="210"/>
      <c r="Q629" s="210"/>
      <c r="R629" s="210"/>
      <c r="S629" s="210"/>
      <c r="T629" s="211"/>
      <c r="AT629" s="212" t="s">
        <v>141</v>
      </c>
      <c r="AU629" s="212" t="s">
        <v>85</v>
      </c>
      <c r="AV629" s="14" t="s">
        <v>85</v>
      </c>
      <c r="AW629" s="14" t="s">
        <v>35</v>
      </c>
      <c r="AX629" s="14" t="s">
        <v>75</v>
      </c>
      <c r="AY629" s="212" t="s">
        <v>126</v>
      </c>
    </row>
    <row r="630" spans="2:51" s="15" customFormat="1" ht="12">
      <c r="B630" s="213"/>
      <c r="C630" s="214"/>
      <c r="D630" s="184" t="s">
        <v>141</v>
      </c>
      <c r="E630" s="215" t="s">
        <v>19</v>
      </c>
      <c r="F630" s="216" t="s">
        <v>146</v>
      </c>
      <c r="G630" s="214"/>
      <c r="H630" s="217">
        <v>860.5</v>
      </c>
      <c r="I630" s="218"/>
      <c r="J630" s="214"/>
      <c r="K630" s="214"/>
      <c r="L630" s="219"/>
      <c r="M630" s="220"/>
      <c r="N630" s="221"/>
      <c r="O630" s="221"/>
      <c r="P630" s="221"/>
      <c r="Q630" s="221"/>
      <c r="R630" s="221"/>
      <c r="S630" s="221"/>
      <c r="T630" s="222"/>
      <c r="AT630" s="223" t="s">
        <v>141</v>
      </c>
      <c r="AU630" s="223" t="s">
        <v>85</v>
      </c>
      <c r="AV630" s="15" t="s">
        <v>133</v>
      </c>
      <c r="AW630" s="15" t="s">
        <v>35</v>
      </c>
      <c r="AX630" s="15" t="s">
        <v>83</v>
      </c>
      <c r="AY630" s="223" t="s">
        <v>126</v>
      </c>
    </row>
    <row r="631" spans="1:65" s="2" customFormat="1" ht="16.5" customHeight="1">
      <c r="A631" s="36"/>
      <c r="B631" s="37"/>
      <c r="C631" s="171" t="s">
        <v>629</v>
      </c>
      <c r="D631" s="171" t="s">
        <v>128</v>
      </c>
      <c r="E631" s="172" t="s">
        <v>630</v>
      </c>
      <c r="F631" s="173" t="s">
        <v>631</v>
      </c>
      <c r="G631" s="174" t="s">
        <v>291</v>
      </c>
      <c r="H631" s="175">
        <v>137</v>
      </c>
      <c r="I631" s="176"/>
      <c r="J631" s="177">
        <f>ROUND(I631*H631,2)</f>
        <v>0</v>
      </c>
      <c r="K631" s="173" t="s">
        <v>132</v>
      </c>
      <c r="L631" s="41"/>
      <c r="M631" s="178" t="s">
        <v>19</v>
      </c>
      <c r="N631" s="179" t="s">
        <v>46</v>
      </c>
      <c r="O631" s="66"/>
      <c r="P631" s="180">
        <f>O631*H631</f>
        <v>0</v>
      </c>
      <c r="Q631" s="180">
        <v>0.000384</v>
      </c>
      <c r="R631" s="180">
        <f>Q631*H631</f>
        <v>0.052608</v>
      </c>
      <c r="S631" s="180">
        <v>0</v>
      </c>
      <c r="T631" s="181">
        <f>S631*H631</f>
        <v>0</v>
      </c>
      <c r="U631" s="36"/>
      <c r="V631" s="36"/>
      <c r="W631" s="36"/>
      <c r="X631" s="36"/>
      <c r="Y631" s="36"/>
      <c r="Z631" s="36"/>
      <c r="AA631" s="36"/>
      <c r="AB631" s="36"/>
      <c r="AC631" s="36"/>
      <c r="AD631" s="36"/>
      <c r="AE631" s="36"/>
      <c r="AR631" s="182" t="s">
        <v>133</v>
      </c>
      <c r="AT631" s="182" t="s">
        <v>128</v>
      </c>
      <c r="AU631" s="182" t="s">
        <v>85</v>
      </c>
      <c r="AY631" s="19" t="s">
        <v>126</v>
      </c>
      <c r="BE631" s="183">
        <f>IF(N631="základní",J631,0)</f>
        <v>0</v>
      </c>
      <c r="BF631" s="183">
        <f>IF(N631="snížená",J631,0)</f>
        <v>0</v>
      </c>
      <c r="BG631" s="183">
        <f>IF(N631="zákl. přenesená",J631,0)</f>
        <v>0</v>
      </c>
      <c r="BH631" s="183">
        <f>IF(N631="sníž. přenesená",J631,0)</f>
        <v>0</v>
      </c>
      <c r="BI631" s="183">
        <f>IF(N631="nulová",J631,0)</f>
        <v>0</v>
      </c>
      <c r="BJ631" s="19" t="s">
        <v>83</v>
      </c>
      <c r="BK631" s="183">
        <f>ROUND(I631*H631,2)</f>
        <v>0</v>
      </c>
      <c r="BL631" s="19" t="s">
        <v>133</v>
      </c>
      <c r="BM631" s="182" t="s">
        <v>632</v>
      </c>
    </row>
    <row r="632" spans="1:47" s="2" customFormat="1" ht="12">
      <c r="A632" s="36"/>
      <c r="B632" s="37"/>
      <c r="C632" s="38"/>
      <c r="D632" s="184" t="s">
        <v>135</v>
      </c>
      <c r="E632" s="38"/>
      <c r="F632" s="185" t="s">
        <v>633</v>
      </c>
      <c r="G632" s="38"/>
      <c r="H632" s="38"/>
      <c r="I632" s="186"/>
      <c r="J632" s="38"/>
      <c r="K632" s="38"/>
      <c r="L632" s="41"/>
      <c r="M632" s="187"/>
      <c r="N632" s="188"/>
      <c r="O632" s="66"/>
      <c r="P632" s="66"/>
      <c r="Q632" s="66"/>
      <c r="R632" s="66"/>
      <c r="S632" s="66"/>
      <c r="T632" s="67"/>
      <c r="U632" s="36"/>
      <c r="V632" s="36"/>
      <c r="W632" s="36"/>
      <c r="X632" s="36"/>
      <c r="Y632" s="36"/>
      <c r="Z632" s="36"/>
      <c r="AA632" s="36"/>
      <c r="AB632" s="36"/>
      <c r="AC632" s="36"/>
      <c r="AD632" s="36"/>
      <c r="AE632" s="36"/>
      <c r="AT632" s="19" t="s">
        <v>135</v>
      </c>
      <c r="AU632" s="19" t="s">
        <v>85</v>
      </c>
    </row>
    <row r="633" spans="1:47" s="2" customFormat="1" ht="12">
      <c r="A633" s="36"/>
      <c r="B633" s="37"/>
      <c r="C633" s="38"/>
      <c r="D633" s="189" t="s">
        <v>137</v>
      </c>
      <c r="E633" s="38"/>
      <c r="F633" s="190" t="s">
        <v>634</v>
      </c>
      <c r="G633" s="38"/>
      <c r="H633" s="38"/>
      <c r="I633" s="186"/>
      <c r="J633" s="38"/>
      <c r="K633" s="38"/>
      <c r="L633" s="41"/>
      <c r="M633" s="187"/>
      <c r="N633" s="188"/>
      <c r="O633" s="66"/>
      <c r="P633" s="66"/>
      <c r="Q633" s="66"/>
      <c r="R633" s="66"/>
      <c r="S633" s="66"/>
      <c r="T633" s="67"/>
      <c r="U633" s="36"/>
      <c r="V633" s="36"/>
      <c r="W633" s="36"/>
      <c r="X633" s="36"/>
      <c r="Y633" s="36"/>
      <c r="Z633" s="36"/>
      <c r="AA633" s="36"/>
      <c r="AB633" s="36"/>
      <c r="AC633" s="36"/>
      <c r="AD633" s="36"/>
      <c r="AE633" s="36"/>
      <c r="AT633" s="19" t="s">
        <v>137</v>
      </c>
      <c r="AU633" s="19" t="s">
        <v>85</v>
      </c>
    </row>
    <row r="634" spans="1:47" s="2" customFormat="1" ht="107.25">
      <c r="A634" s="36"/>
      <c r="B634" s="37"/>
      <c r="C634" s="38"/>
      <c r="D634" s="184" t="s">
        <v>139</v>
      </c>
      <c r="E634" s="38"/>
      <c r="F634" s="191" t="s">
        <v>606</v>
      </c>
      <c r="G634" s="38"/>
      <c r="H634" s="38"/>
      <c r="I634" s="186"/>
      <c r="J634" s="38"/>
      <c r="K634" s="38"/>
      <c r="L634" s="41"/>
      <c r="M634" s="187"/>
      <c r="N634" s="188"/>
      <c r="O634" s="66"/>
      <c r="P634" s="66"/>
      <c r="Q634" s="66"/>
      <c r="R634" s="66"/>
      <c r="S634" s="66"/>
      <c r="T634" s="67"/>
      <c r="U634" s="36"/>
      <c r="V634" s="36"/>
      <c r="W634" s="36"/>
      <c r="X634" s="36"/>
      <c r="Y634" s="36"/>
      <c r="Z634" s="36"/>
      <c r="AA634" s="36"/>
      <c r="AB634" s="36"/>
      <c r="AC634" s="36"/>
      <c r="AD634" s="36"/>
      <c r="AE634" s="36"/>
      <c r="AT634" s="19" t="s">
        <v>139</v>
      </c>
      <c r="AU634" s="19" t="s">
        <v>85</v>
      </c>
    </row>
    <row r="635" spans="2:51" s="13" customFormat="1" ht="12">
      <c r="B635" s="192"/>
      <c r="C635" s="193"/>
      <c r="D635" s="184" t="s">
        <v>141</v>
      </c>
      <c r="E635" s="194" t="s">
        <v>19</v>
      </c>
      <c r="F635" s="195" t="s">
        <v>635</v>
      </c>
      <c r="G635" s="193"/>
      <c r="H635" s="194" t="s">
        <v>19</v>
      </c>
      <c r="I635" s="196"/>
      <c r="J635" s="193"/>
      <c r="K635" s="193"/>
      <c r="L635" s="197"/>
      <c r="M635" s="198"/>
      <c r="N635" s="199"/>
      <c r="O635" s="199"/>
      <c r="P635" s="199"/>
      <c r="Q635" s="199"/>
      <c r="R635" s="199"/>
      <c r="S635" s="199"/>
      <c r="T635" s="200"/>
      <c r="AT635" s="201" t="s">
        <v>141</v>
      </c>
      <c r="AU635" s="201" t="s">
        <v>85</v>
      </c>
      <c r="AV635" s="13" t="s">
        <v>83</v>
      </c>
      <c r="AW635" s="13" t="s">
        <v>35</v>
      </c>
      <c r="AX635" s="13" t="s">
        <v>75</v>
      </c>
      <c r="AY635" s="201" t="s">
        <v>126</v>
      </c>
    </row>
    <row r="636" spans="2:51" s="14" customFormat="1" ht="12">
      <c r="B636" s="202"/>
      <c r="C636" s="203"/>
      <c r="D636" s="184" t="s">
        <v>141</v>
      </c>
      <c r="E636" s="204" t="s">
        <v>19</v>
      </c>
      <c r="F636" s="205" t="s">
        <v>636</v>
      </c>
      <c r="G636" s="203"/>
      <c r="H636" s="206">
        <v>137</v>
      </c>
      <c r="I636" s="207"/>
      <c r="J636" s="203"/>
      <c r="K636" s="203"/>
      <c r="L636" s="208"/>
      <c r="M636" s="209"/>
      <c r="N636" s="210"/>
      <c r="O636" s="210"/>
      <c r="P636" s="210"/>
      <c r="Q636" s="210"/>
      <c r="R636" s="210"/>
      <c r="S636" s="210"/>
      <c r="T636" s="211"/>
      <c r="AT636" s="212" t="s">
        <v>141</v>
      </c>
      <c r="AU636" s="212" t="s">
        <v>85</v>
      </c>
      <c r="AV636" s="14" t="s">
        <v>85</v>
      </c>
      <c r="AW636" s="14" t="s">
        <v>35</v>
      </c>
      <c r="AX636" s="14" t="s">
        <v>83</v>
      </c>
      <c r="AY636" s="212" t="s">
        <v>126</v>
      </c>
    </row>
    <row r="637" spans="1:65" s="2" customFormat="1" ht="16.5" customHeight="1">
      <c r="A637" s="36"/>
      <c r="B637" s="37"/>
      <c r="C637" s="171" t="s">
        <v>637</v>
      </c>
      <c r="D637" s="171" t="s">
        <v>128</v>
      </c>
      <c r="E637" s="172" t="s">
        <v>638</v>
      </c>
      <c r="F637" s="173" t="s">
        <v>639</v>
      </c>
      <c r="G637" s="174" t="s">
        <v>131</v>
      </c>
      <c r="H637" s="175">
        <v>249</v>
      </c>
      <c r="I637" s="176"/>
      <c r="J637" s="177">
        <f>ROUND(I637*H637,2)</f>
        <v>0</v>
      </c>
      <c r="K637" s="173" t="s">
        <v>132</v>
      </c>
      <c r="L637" s="41"/>
      <c r="M637" s="178" t="s">
        <v>19</v>
      </c>
      <c r="N637" s="179" t="s">
        <v>46</v>
      </c>
      <c r="O637" s="66"/>
      <c r="P637" s="180">
        <f>O637*H637</f>
        <v>0</v>
      </c>
      <c r="Q637" s="180">
        <v>0.0026</v>
      </c>
      <c r="R637" s="180">
        <f>Q637*H637</f>
        <v>0.6474</v>
      </c>
      <c r="S637" s="180">
        <v>0</v>
      </c>
      <c r="T637" s="181">
        <f>S637*H637</f>
        <v>0</v>
      </c>
      <c r="U637" s="36"/>
      <c r="V637" s="36"/>
      <c r="W637" s="36"/>
      <c r="X637" s="36"/>
      <c r="Y637" s="36"/>
      <c r="Z637" s="36"/>
      <c r="AA637" s="36"/>
      <c r="AB637" s="36"/>
      <c r="AC637" s="36"/>
      <c r="AD637" s="36"/>
      <c r="AE637" s="36"/>
      <c r="AR637" s="182" t="s">
        <v>133</v>
      </c>
      <c r="AT637" s="182" t="s">
        <v>128</v>
      </c>
      <c r="AU637" s="182" t="s">
        <v>85</v>
      </c>
      <c r="AY637" s="19" t="s">
        <v>126</v>
      </c>
      <c r="BE637" s="183">
        <f>IF(N637="základní",J637,0)</f>
        <v>0</v>
      </c>
      <c r="BF637" s="183">
        <f>IF(N637="snížená",J637,0)</f>
        <v>0</v>
      </c>
      <c r="BG637" s="183">
        <f>IF(N637="zákl. přenesená",J637,0)</f>
        <v>0</v>
      </c>
      <c r="BH637" s="183">
        <f>IF(N637="sníž. přenesená",J637,0)</f>
        <v>0</v>
      </c>
      <c r="BI637" s="183">
        <f>IF(N637="nulová",J637,0)</f>
        <v>0</v>
      </c>
      <c r="BJ637" s="19" t="s">
        <v>83</v>
      </c>
      <c r="BK637" s="183">
        <f>ROUND(I637*H637,2)</f>
        <v>0</v>
      </c>
      <c r="BL637" s="19" t="s">
        <v>133</v>
      </c>
      <c r="BM637" s="182" t="s">
        <v>640</v>
      </c>
    </row>
    <row r="638" spans="1:47" s="2" customFormat="1" ht="12">
      <c r="A638" s="36"/>
      <c r="B638" s="37"/>
      <c r="C638" s="38"/>
      <c r="D638" s="184" t="s">
        <v>135</v>
      </c>
      <c r="E638" s="38"/>
      <c r="F638" s="185" t="s">
        <v>641</v>
      </c>
      <c r="G638" s="38"/>
      <c r="H638" s="38"/>
      <c r="I638" s="186"/>
      <c r="J638" s="38"/>
      <c r="K638" s="38"/>
      <c r="L638" s="41"/>
      <c r="M638" s="187"/>
      <c r="N638" s="188"/>
      <c r="O638" s="66"/>
      <c r="P638" s="66"/>
      <c r="Q638" s="66"/>
      <c r="R638" s="66"/>
      <c r="S638" s="66"/>
      <c r="T638" s="67"/>
      <c r="U638" s="36"/>
      <c r="V638" s="36"/>
      <c r="W638" s="36"/>
      <c r="X638" s="36"/>
      <c r="Y638" s="36"/>
      <c r="Z638" s="36"/>
      <c r="AA638" s="36"/>
      <c r="AB638" s="36"/>
      <c r="AC638" s="36"/>
      <c r="AD638" s="36"/>
      <c r="AE638" s="36"/>
      <c r="AT638" s="19" t="s">
        <v>135</v>
      </c>
      <c r="AU638" s="19" t="s">
        <v>85</v>
      </c>
    </row>
    <row r="639" spans="1:47" s="2" customFormat="1" ht="12">
      <c r="A639" s="36"/>
      <c r="B639" s="37"/>
      <c r="C639" s="38"/>
      <c r="D639" s="189" t="s">
        <v>137</v>
      </c>
      <c r="E639" s="38"/>
      <c r="F639" s="190" t="s">
        <v>642</v>
      </c>
      <c r="G639" s="38"/>
      <c r="H639" s="38"/>
      <c r="I639" s="186"/>
      <c r="J639" s="38"/>
      <c r="K639" s="38"/>
      <c r="L639" s="41"/>
      <c r="M639" s="187"/>
      <c r="N639" s="188"/>
      <c r="O639" s="66"/>
      <c r="P639" s="66"/>
      <c r="Q639" s="66"/>
      <c r="R639" s="66"/>
      <c r="S639" s="66"/>
      <c r="T639" s="67"/>
      <c r="U639" s="36"/>
      <c r="V639" s="36"/>
      <c r="W639" s="36"/>
      <c r="X639" s="36"/>
      <c r="Y639" s="36"/>
      <c r="Z639" s="36"/>
      <c r="AA639" s="36"/>
      <c r="AB639" s="36"/>
      <c r="AC639" s="36"/>
      <c r="AD639" s="36"/>
      <c r="AE639" s="36"/>
      <c r="AT639" s="19" t="s">
        <v>137</v>
      </c>
      <c r="AU639" s="19" t="s">
        <v>85</v>
      </c>
    </row>
    <row r="640" spans="1:47" s="2" customFormat="1" ht="107.25">
      <c r="A640" s="36"/>
      <c r="B640" s="37"/>
      <c r="C640" s="38"/>
      <c r="D640" s="184" t="s">
        <v>139</v>
      </c>
      <c r="E640" s="38"/>
      <c r="F640" s="191" t="s">
        <v>606</v>
      </c>
      <c r="G640" s="38"/>
      <c r="H640" s="38"/>
      <c r="I640" s="186"/>
      <c r="J640" s="38"/>
      <c r="K640" s="38"/>
      <c r="L640" s="41"/>
      <c r="M640" s="187"/>
      <c r="N640" s="188"/>
      <c r="O640" s="66"/>
      <c r="P640" s="66"/>
      <c r="Q640" s="66"/>
      <c r="R640" s="66"/>
      <c r="S640" s="66"/>
      <c r="T640" s="67"/>
      <c r="U640" s="36"/>
      <c r="V640" s="36"/>
      <c r="W640" s="36"/>
      <c r="X640" s="36"/>
      <c r="Y640" s="36"/>
      <c r="Z640" s="36"/>
      <c r="AA640" s="36"/>
      <c r="AB640" s="36"/>
      <c r="AC640" s="36"/>
      <c r="AD640" s="36"/>
      <c r="AE640" s="36"/>
      <c r="AT640" s="19" t="s">
        <v>139</v>
      </c>
      <c r="AU640" s="19" t="s">
        <v>85</v>
      </c>
    </row>
    <row r="641" spans="2:51" s="13" customFormat="1" ht="12">
      <c r="B641" s="192"/>
      <c r="C641" s="193"/>
      <c r="D641" s="184" t="s">
        <v>141</v>
      </c>
      <c r="E641" s="194" t="s">
        <v>19</v>
      </c>
      <c r="F641" s="195" t="s">
        <v>643</v>
      </c>
      <c r="G641" s="193"/>
      <c r="H641" s="194" t="s">
        <v>19</v>
      </c>
      <c r="I641" s="196"/>
      <c r="J641" s="193"/>
      <c r="K641" s="193"/>
      <c r="L641" s="197"/>
      <c r="M641" s="198"/>
      <c r="N641" s="199"/>
      <c r="O641" s="199"/>
      <c r="P641" s="199"/>
      <c r="Q641" s="199"/>
      <c r="R641" s="199"/>
      <c r="S641" s="199"/>
      <c r="T641" s="200"/>
      <c r="AT641" s="201" t="s">
        <v>141</v>
      </c>
      <c r="AU641" s="201" t="s">
        <v>85</v>
      </c>
      <c r="AV641" s="13" t="s">
        <v>83</v>
      </c>
      <c r="AW641" s="13" t="s">
        <v>35</v>
      </c>
      <c r="AX641" s="13" t="s">
        <v>75</v>
      </c>
      <c r="AY641" s="201" t="s">
        <v>126</v>
      </c>
    </row>
    <row r="642" spans="2:51" s="14" customFormat="1" ht="12">
      <c r="B642" s="202"/>
      <c r="C642" s="203"/>
      <c r="D642" s="184" t="s">
        <v>141</v>
      </c>
      <c r="E642" s="204" t="s">
        <v>19</v>
      </c>
      <c r="F642" s="205" t="s">
        <v>644</v>
      </c>
      <c r="G642" s="203"/>
      <c r="H642" s="206">
        <v>196</v>
      </c>
      <c r="I642" s="207"/>
      <c r="J642" s="203"/>
      <c r="K642" s="203"/>
      <c r="L642" s="208"/>
      <c r="M642" s="209"/>
      <c r="N642" s="210"/>
      <c r="O642" s="210"/>
      <c r="P642" s="210"/>
      <c r="Q642" s="210"/>
      <c r="R642" s="210"/>
      <c r="S642" s="210"/>
      <c r="T642" s="211"/>
      <c r="AT642" s="212" t="s">
        <v>141</v>
      </c>
      <c r="AU642" s="212" t="s">
        <v>85</v>
      </c>
      <c r="AV642" s="14" t="s">
        <v>85</v>
      </c>
      <c r="AW642" s="14" t="s">
        <v>35</v>
      </c>
      <c r="AX642" s="14" t="s">
        <v>75</v>
      </c>
      <c r="AY642" s="212" t="s">
        <v>126</v>
      </c>
    </row>
    <row r="643" spans="2:51" s="13" customFormat="1" ht="12">
      <c r="B643" s="192"/>
      <c r="C643" s="193"/>
      <c r="D643" s="184" t="s">
        <v>141</v>
      </c>
      <c r="E643" s="194" t="s">
        <v>19</v>
      </c>
      <c r="F643" s="195" t="s">
        <v>611</v>
      </c>
      <c r="G643" s="193"/>
      <c r="H643" s="194" t="s">
        <v>19</v>
      </c>
      <c r="I643" s="196"/>
      <c r="J643" s="193"/>
      <c r="K643" s="193"/>
      <c r="L643" s="197"/>
      <c r="M643" s="198"/>
      <c r="N643" s="199"/>
      <c r="O643" s="199"/>
      <c r="P643" s="199"/>
      <c r="Q643" s="199"/>
      <c r="R643" s="199"/>
      <c r="S643" s="199"/>
      <c r="T643" s="200"/>
      <c r="AT643" s="201" t="s">
        <v>141</v>
      </c>
      <c r="AU643" s="201" t="s">
        <v>85</v>
      </c>
      <c r="AV643" s="13" t="s">
        <v>83</v>
      </c>
      <c r="AW643" s="13" t="s">
        <v>35</v>
      </c>
      <c r="AX643" s="13" t="s">
        <v>75</v>
      </c>
      <c r="AY643" s="201" t="s">
        <v>126</v>
      </c>
    </row>
    <row r="644" spans="2:51" s="14" customFormat="1" ht="12">
      <c r="B644" s="202"/>
      <c r="C644" s="203"/>
      <c r="D644" s="184" t="s">
        <v>141</v>
      </c>
      <c r="E644" s="204" t="s">
        <v>19</v>
      </c>
      <c r="F644" s="205" t="s">
        <v>573</v>
      </c>
      <c r="G644" s="203"/>
      <c r="H644" s="206">
        <v>53</v>
      </c>
      <c r="I644" s="207"/>
      <c r="J644" s="203"/>
      <c r="K644" s="203"/>
      <c r="L644" s="208"/>
      <c r="M644" s="209"/>
      <c r="N644" s="210"/>
      <c r="O644" s="210"/>
      <c r="P644" s="210"/>
      <c r="Q644" s="210"/>
      <c r="R644" s="210"/>
      <c r="S644" s="210"/>
      <c r="T644" s="211"/>
      <c r="AT644" s="212" t="s">
        <v>141</v>
      </c>
      <c r="AU644" s="212" t="s">
        <v>85</v>
      </c>
      <c r="AV644" s="14" t="s">
        <v>85</v>
      </c>
      <c r="AW644" s="14" t="s">
        <v>35</v>
      </c>
      <c r="AX644" s="14" t="s">
        <v>75</v>
      </c>
      <c r="AY644" s="212" t="s">
        <v>126</v>
      </c>
    </row>
    <row r="645" spans="2:51" s="15" customFormat="1" ht="12">
      <c r="B645" s="213"/>
      <c r="C645" s="214"/>
      <c r="D645" s="184" t="s">
        <v>141</v>
      </c>
      <c r="E645" s="215" t="s">
        <v>19</v>
      </c>
      <c r="F645" s="216" t="s">
        <v>146</v>
      </c>
      <c r="G645" s="214"/>
      <c r="H645" s="217">
        <v>249</v>
      </c>
      <c r="I645" s="218"/>
      <c r="J645" s="214"/>
      <c r="K645" s="214"/>
      <c r="L645" s="219"/>
      <c r="M645" s="220"/>
      <c r="N645" s="221"/>
      <c r="O645" s="221"/>
      <c r="P645" s="221"/>
      <c r="Q645" s="221"/>
      <c r="R645" s="221"/>
      <c r="S645" s="221"/>
      <c r="T645" s="222"/>
      <c r="AT645" s="223" t="s">
        <v>141</v>
      </c>
      <c r="AU645" s="223" t="s">
        <v>85</v>
      </c>
      <c r="AV645" s="15" t="s">
        <v>133</v>
      </c>
      <c r="AW645" s="15" t="s">
        <v>35</v>
      </c>
      <c r="AX645" s="15" t="s">
        <v>83</v>
      </c>
      <c r="AY645" s="223" t="s">
        <v>126</v>
      </c>
    </row>
    <row r="646" spans="1:65" s="2" customFormat="1" ht="16.5" customHeight="1">
      <c r="A646" s="36"/>
      <c r="B646" s="37"/>
      <c r="C646" s="171" t="s">
        <v>645</v>
      </c>
      <c r="D646" s="171" t="s">
        <v>128</v>
      </c>
      <c r="E646" s="172" t="s">
        <v>646</v>
      </c>
      <c r="F646" s="173" t="s">
        <v>647</v>
      </c>
      <c r="G646" s="174" t="s">
        <v>291</v>
      </c>
      <c r="H646" s="175">
        <v>1873.5</v>
      </c>
      <c r="I646" s="176"/>
      <c r="J646" s="177">
        <f>ROUND(I646*H646,2)</f>
        <v>0</v>
      </c>
      <c r="K646" s="173" t="s">
        <v>132</v>
      </c>
      <c r="L646" s="41"/>
      <c r="M646" s="178" t="s">
        <v>19</v>
      </c>
      <c r="N646" s="179" t="s">
        <v>46</v>
      </c>
      <c r="O646" s="66"/>
      <c r="P646" s="180">
        <f>O646*H646</f>
        <v>0</v>
      </c>
      <c r="Q646" s="180">
        <v>4.88E-06</v>
      </c>
      <c r="R646" s="180">
        <f>Q646*H646</f>
        <v>0.00914268</v>
      </c>
      <c r="S646" s="180">
        <v>0</v>
      </c>
      <c r="T646" s="181">
        <f>S646*H646</f>
        <v>0</v>
      </c>
      <c r="U646" s="36"/>
      <c r="V646" s="36"/>
      <c r="W646" s="36"/>
      <c r="X646" s="36"/>
      <c r="Y646" s="36"/>
      <c r="Z646" s="36"/>
      <c r="AA646" s="36"/>
      <c r="AB646" s="36"/>
      <c r="AC646" s="36"/>
      <c r="AD646" s="36"/>
      <c r="AE646" s="36"/>
      <c r="AR646" s="182" t="s">
        <v>133</v>
      </c>
      <c r="AT646" s="182" t="s">
        <v>128</v>
      </c>
      <c r="AU646" s="182" t="s">
        <v>85</v>
      </c>
      <c r="AY646" s="19" t="s">
        <v>126</v>
      </c>
      <c r="BE646" s="183">
        <f>IF(N646="základní",J646,0)</f>
        <v>0</v>
      </c>
      <c r="BF646" s="183">
        <f>IF(N646="snížená",J646,0)</f>
        <v>0</v>
      </c>
      <c r="BG646" s="183">
        <f>IF(N646="zákl. přenesená",J646,0)</f>
        <v>0</v>
      </c>
      <c r="BH646" s="183">
        <f>IF(N646="sníž. přenesená",J646,0)</f>
        <v>0</v>
      </c>
      <c r="BI646" s="183">
        <f>IF(N646="nulová",J646,0)</f>
        <v>0</v>
      </c>
      <c r="BJ646" s="19" t="s">
        <v>83</v>
      </c>
      <c r="BK646" s="183">
        <f>ROUND(I646*H646,2)</f>
        <v>0</v>
      </c>
      <c r="BL646" s="19" t="s">
        <v>133</v>
      </c>
      <c r="BM646" s="182" t="s">
        <v>648</v>
      </c>
    </row>
    <row r="647" spans="1:47" s="2" customFormat="1" ht="12">
      <c r="A647" s="36"/>
      <c r="B647" s="37"/>
      <c r="C647" s="38"/>
      <c r="D647" s="184" t="s">
        <v>135</v>
      </c>
      <c r="E647" s="38"/>
      <c r="F647" s="185" t="s">
        <v>649</v>
      </c>
      <c r="G647" s="38"/>
      <c r="H647" s="38"/>
      <c r="I647" s="186"/>
      <c r="J647" s="38"/>
      <c r="K647" s="38"/>
      <c r="L647" s="41"/>
      <c r="M647" s="187"/>
      <c r="N647" s="188"/>
      <c r="O647" s="66"/>
      <c r="P647" s="66"/>
      <c r="Q647" s="66"/>
      <c r="R647" s="66"/>
      <c r="S647" s="66"/>
      <c r="T647" s="67"/>
      <c r="U647" s="36"/>
      <c r="V647" s="36"/>
      <c r="W647" s="36"/>
      <c r="X647" s="36"/>
      <c r="Y647" s="36"/>
      <c r="Z647" s="36"/>
      <c r="AA647" s="36"/>
      <c r="AB647" s="36"/>
      <c r="AC647" s="36"/>
      <c r="AD647" s="36"/>
      <c r="AE647" s="36"/>
      <c r="AT647" s="19" t="s">
        <v>135</v>
      </c>
      <c r="AU647" s="19" t="s">
        <v>85</v>
      </c>
    </row>
    <row r="648" spans="1:47" s="2" customFormat="1" ht="12">
      <c r="A648" s="36"/>
      <c r="B648" s="37"/>
      <c r="C648" s="38"/>
      <c r="D648" s="189" t="s">
        <v>137</v>
      </c>
      <c r="E648" s="38"/>
      <c r="F648" s="190" t="s">
        <v>650</v>
      </c>
      <c r="G648" s="38"/>
      <c r="H648" s="38"/>
      <c r="I648" s="186"/>
      <c r="J648" s="38"/>
      <c r="K648" s="38"/>
      <c r="L648" s="41"/>
      <c r="M648" s="187"/>
      <c r="N648" s="188"/>
      <c r="O648" s="66"/>
      <c r="P648" s="66"/>
      <c r="Q648" s="66"/>
      <c r="R648" s="66"/>
      <c r="S648" s="66"/>
      <c r="T648" s="67"/>
      <c r="U648" s="36"/>
      <c r="V648" s="36"/>
      <c r="W648" s="36"/>
      <c r="X648" s="36"/>
      <c r="Y648" s="36"/>
      <c r="Z648" s="36"/>
      <c r="AA648" s="36"/>
      <c r="AB648" s="36"/>
      <c r="AC648" s="36"/>
      <c r="AD648" s="36"/>
      <c r="AE648" s="36"/>
      <c r="AT648" s="19" t="s">
        <v>137</v>
      </c>
      <c r="AU648" s="19" t="s">
        <v>85</v>
      </c>
    </row>
    <row r="649" spans="1:47" s="2" customFormat="1" ht="48.75">
      <c r="A649" s="36"/>
      <c r="B649" s="37"/>
      <c r="C649" s="38"/>
      <c r="D649" s="184" t="s">
        <v>139</v>
      </c>
      <c r="E649" s="38"/>
      <c r="F649" s="191" t="s">
        <v>651</v>
      </c>
      <c r="G649" s="38"/>
      <c r="H649" s="38"/>
      <c r="I649" s="186"/>
      <c r="J649" s="38"/>
      <c r="K649" s="38"/>
      <c r="L649" s="41"/>
      <c r="M649" s="187"/>
      <c r="N649" s="188"/>
      <c r="O649" s="66"/>
      <c r="P649" s="66"/>
      <c r="Q649" s="66"/>
      <c r="R649" s="66"/>
      <c r="S649" s="66"/>
      <c r="T649" s="67"/>
      <c r="U649" s="36"/>
      <c r="V649" s="36"/>
      <c r="W649" s="36"/>
      <c r="X649" s="36"/>
      <c r="Y649" s="36"/>
      <c r="Z649" s="36"/>
      <c r="AA649" s="36"/>
      <c r="AB649" s="36"/>
      <c r="AC649" s="36"/>
      <c r="AD649" s="36"/>
      <c r="AE649" s="36"/>
      <c r="AT649" s="19" t="s">
        <v>139</v>
      </c>
      <c r="AU649" s="19" t="s">
        <v>85</v>
      </c>
    </row>
    <row r="650" spans="2:51" s="14" customFormat="1" ht="12">
      <c r="B650" s="202"/>
      <c r="C650" s="203"/>
      <c r="D650" s="184" t="s">
        <v>141</v>
      </c>
      <c r="E650" s="204" t="s">
        <v>19</v>
      </c>
      <c r="F650" s="205" t="s">
        <v>652</v>
      </c>
      <c r="G650" s="203"/>
      <c r="H650" s="206">
        <v>1873.5</v>
      </c>
      <c r="I650" s="207"/>
      <c r="J650" s="203"/>
      <c r="K650" s="203"/>
      <c r="L650" s="208"/>
      <c r="M650" s="209"/>
      <c r="N650" s="210"/>
      <c r="O650" s="210"/>
      <c r="P650" s="210"/>
      <c r="Q650" s="210"/>
      <c r="R650" s="210"/>
      <c r="S650" s="210"/>
      <c r="T650" s="211"/>
      <c r="AT650" s="212" t="s">
        <v>141</v>
      </c>
      <c r="AU650" s="212" t="s">
        <v>85</v>
      </c>
      <c r="AV650" s="14" t="s">
        <v>85</v>
      </c>
      <c r="AW650" s="14" t="s">
        <v>35</v>
      </c>
      <c r="AX650" s="14" t="s">
        <v>83</v>
      </c>
      <c r="AY650" s="212" t="s">
        <v>126</v>
      </c>
    </row>
    <row r="651" spans="1:65" s="2" customFormat="1" ht="16.5" customHeight="1">
      <c r="A651" s="36"/>
      <c r="B651" s="37"/>
      <c r="C651" s="171" t="s">
        <v>653</v>
      </c>
      <c r="D651" s="171" t="s">
        <v>128</v>
      </c>
      <c r="E651" s="172" t="s">
        <v>654</v>
      </c>
      <c r="F651" s="173" t="s">
        <v>655</v>
      </c>
      <c r="G651" s="174" t="s">
        <v>131</v>
      </c>
      <c r="H651" s="175">
        <v>249</v>
      </c>
      <c r="I651" s="176"/>
      <c r="J651" s="177">
        <f>ROUND(I651*H651,2)</f>
        <v>0</v>
      </c>
      <c r="K651" s="173" t="s">
        <v>132</v>
      </c>
      <c r="L651" s="41"/>
      <c r="M651" s="178" t="s">
        <v>19</v>
      </c>
      <c r="N651" s="179" t="s">
        <v>46</v>
      </c>
      <c r="O651" s="66"/>
      <c r="P651" s="180">
        <f>O651*H651</f>
        <v>0</v>
      </c>
      <c r="Q651" s="180">
        <v>1.22E-05</v>
      </c>
      <c r="R651" s="180">
        <f>Q651*H651</f>
        <v>0.0030378000000000002</v>
      </c>
      <c r="S651" s="180">
        <v>0</v>
      </c>
      <c r="T651" s="181">
        <f>S651*H651</f>
        <v>0</v>
      </c>
      <c r="U651" s="36"/>
      <c r="V651" s="36"/>
      <c r="W651" s="36"/>
      <c r="X651" s="36"/>
      <c r="Y651" s="36"/>
      <c r="Z651" s="36"/>
      <c r="AA651" s="36"/>
      <c r="AB651" s="36"/>
      <c r="AC651" s="36"/>
      <c r="AD651" s="36"/>
      <c r="AE651" s="36"/>
      <c r="AR651" s="182" t="s">
        <v>133</v>
      </c>
      <c r="AT651" s="182" t="s">
        <v>128</v>
      </c>
      <c r="AU651" s="182" t="s">
        <v>85</v>
      </c>
      <c r="AY651" s="19" t="s">
        <v>126</v>
      </c>
      <c r="BE651" s="183">
        <f>IF(N651="základní",J651,0)</f>
        <v>0</v>
      </c>
      <c r="BF651" s="183">
        <f>IF(N651="snížená",J651,0)</f>
        <v>0</v>
      </c>
      <c r="BG651" s="183">
        <f>IF(N651="zákl. přenesená",J651,0)</f>
        <v>0</v>
      </c>
      <c r="BH651" s="183">
        <f>IF(N651="sníž. přenesená",J651,0)</f>
        <v>0</v>
      </c>
      <c r="BI651" s="183">
        <f>IF(N651="nulová",J651,0)</f>
        <v>0</v>
      </c>
      <c r="BJ651" s="19" t="s">
        <v>83</v>
      </c>
      <c r="BK651" s="183">
        <f>ROUND(I651*H651,2)</f>
        <v>0</v>
      </c>
      <c r="BL651" s="19" t="s">
        <v>133</v>
      </c>
      <c r="BM651" s="182" t="s">
        <v>656</v>
      </c>
    </row>
    <row r="652" spans="1:47" s="2" customFormat="1" ht="12">
      <c r="A652" s="36"/>
      <c r="B652" s="37"/>
      <c r="C652" s="38"/>
      <c r="D652" s="184" t="s">
        <v>135</v>
      </c>
      <c r="E652" s="38"/>
      <c r="F652" s="185" t="s">
        <v>657</v>
      </c>
      <c r="G652" s="38"/>
      <c r="H652" s="38"/>
      <c r="I652" s="186"/>
      <c r="J652" s="38"/>
      <c r="K652" s="38"/>
      <c r="L652" s="41"/>
      <c r="M652" s="187"/>
      <c r="N652" s="188"/>
      <c r="O652" s="66"/>
      <c r="P652" s="66"/>
      <c r="Q652" s="66"/>
      <c r="R652" s="66"/>
      <c r="S652" s="66"/>
      <c r="T652" s="67"/>
      <c r="U652" s="36"/>
      <c r="V652" s="36"/>
      <c r="W652" s="36"/>
      <c r="X652" s="36"/>
      <c r="Y652" s="36"/>
      <c r="Z652" s="36"/>
      <c r="AA652" s="36"/>
      <c r="AB652" s="36"/>
      <c r="AC652" s="36"/>
      <c r="AD652" s="36"/>
      <c r="AE652" s="36"/>
      <c r="AT652" s="19" t="s">
        <v>135</v>
      </c>
      <c r="AU652" s="19" t="s">
        <v>85</v>
      </c>
    </row>
    <row r="653" spans="1:47" s="2" customFormat="1" ht="12">
      <c r="A653" s="36"/>
      <c r="B653" s="37"/>
      <c r="C653" s="38"/>
      <c r="D653" s="189" t="s">
        <v>137</v>
      </c>
      <c r="E653" s="38"/>
      <c r="F653" s="190" t="s">
        <v>658</v>
      </c>
      <c r="G653" s="38"/>
      <c r="H653" s="38"/>
      <c r="I653" s="186"/>
      <c r="J653" s="38"/>
      <c r="K653" s="38"/>
      <c r="L653" s="41"/>
      <c r="M653" s="187"/>
      <c r="N653" s="188"/>
      <c r="O653" s="66"/>
      <c r="P653" s="66"/>
      <c r="Q653" s="66"/>
      <c r="R653" s="66"/>
      <c r="S653" s="66"/>
      <c r="T653" s="67"/>
      <c r="U653" s="36"/>
      <c r="V653" s="36"/>
      <c r="W653" s="36"/>
      <c r="X653" s="36"/>
      <c r="Y653" s="36"/>
      <c r="Z653" s="36"/>
      <c r="AA653" s="36"/>
      <c r="AB653" s="36"/>
      <c r="AC653" s="36"/>
      <c r="AD653" s="36"/>
      <c r="AE653" s="36"/>
      <c r="AT653" s="19" t="s">
        <v>137</v>
      </c>
      <c r="AU653" s="19" t="s">
        <v>85</v>
      </c>
    </row>
    <row r="654" spans="1:47" s="2" customFormat="1" ht="48.75">
      <c r="A654" s="36"/>
      <c r="B654" s="37"/>
      <c r="C654" s="38"/>
      <c r="D654" s="184" t="s">
        <v>139</v>
      </c>
      <c r="E654" s="38"/>
      <c r="F654" s="191" t="s">
        <v>651</v>
      </c>
      <c r="G654" s="38"/>
      <c r="H654" s="38"/>
      <c r="I654" s="186"/>
      <c r="J654" s="38"/>
      <c r="K654" s="38"/>
      <c r="L654" s="41"/>
      <c r="M654" s="187"/>
      <c r="N654" s="188"/>
      <c r="O654" s="66"/>
      <c r="P654" s="66"/>
      <c r="Q654" s="66"/>
      <c r="R654" s="66"/>
      <c r="S654" s="66"/>
      <c r="T654" s="67"/>
      <c r="U654" s="36"/>
      <c r="V654" s="36"/>
      <c r="W654" s="36"/>
      <c r="X654" s="36"/>
      <c r="Y654" s="36"/>
      <c r="Z654" s="36"/>
      <c r="AA654" s="36"/>
      <c r="AB654" s="36"/>
      <c r="AC654" s="36"/>
      <c r="AD654" s="36"/>
      <c r="AE654" s="36"/>
      <c r="AT654" s="19" t="s">
        <v>139</v>
      </c>
      <c r="AU654" s="19" t="s">
        <v>85</v>
      </c>
    </row>
    <row r="655" spans="1:65" s="2" customFormat="1" ht="16.5" customHeight="1">
      <c r="A655" s="36"/>
      <c r="B655" s="37"/>
      <c r="C655" s="171" t="s">
        <v>659</v>
      </c>
      <c r="D655" s="171" t="s">
        <v>128</v>
      </c>
      <c r="E655" s="172" t="s">
        <v>660</v>
      </c>
      <c r="F655" s="173" t="s">
        <v>661</v>
      </c>
      <c r="G655" s="174" t="s">
        <v>291</v>
      </c>
      <c r="H655" s="175">
        <v>300</v>
      </c>
      <c r="I655" s="176"/>
      <c r="J655" s="177">
        <f>ROUND(I655*H655,2)</f>
        <v>0</v>
      </c>
      <c r="K655" s="173" t="s">
        <v>132</v>
      </c>
      <c r="L655" s="41"/>
      <c r="M655" s="178" t="s">
        <v>19</v>
      </c>
      <c r="N655" s="179" t="s">
        <v>46</v>
      </c>
      <c r="O655" s="66"/>
      <c r="P655" s="180">
        <f>O655*H655</f>
        <v>0</v>
      </c>
      <c r="Q655" s="180">
        <v>0.20218872</v>
      </c>
      <c r="R655" s="180">
        <f>Q655*H655</f>
        <v>60.656616</v>
      </c>
      <c r="S655" s="180">
        <v>0</v>
      </c>
      <c r="T655" s="181">
        <f>S655*H655</f>
        <v>0</v>
      </c>
      <c r="U655" s="36"/>
      <c r="V655" s="36"/>
      <c r="W655" s="36"/>
      <c r="X655" s="36"/>
      <c r="Y655" s="36"/>
      <c r="Z655" s="36"/>
      <c r="AA655" s="36"/>
      <c r="AB655" s="36"/>
      <c r="AC655" s="36"/>
      <c r="AD655" s="36"/>
      <c r="AE655" s="36"/>
      <c r="AR655" s="182" t="s">
        <v>133</v>
      </c>
      <c r="AT655" s="182" t="s">
        <v>128</v>
      </c>
      <c r="AU655" s="182" t="s">
        <v>85</v>
      </c>
      <c r="AY655" s="19" t="s">
        <v>126</v>
      </c>
      <c r="BE655" s="183">
        <f>IF(N655="základní",J655,0)</f>
        <v>0</v>
      </c>
      <c r="BF655" s="183">
        <f>IF(N655="snížená",J655,0)</f>
        <v>0</v>
      </c>
      <c r="BG655" s="183">
        <f>IF(N655="zákl. přenesená",J655,0)</f>
        <v>0</v>
      </c>
      <c r="BH655" s="183">
        <f>IF(N655="sníž. přenesená",J655,0)</f>
        <v>0</v>
      </c>
      <c r="BI655" s="183">
        <f>IF(N655="nulová",J655,0)</f>
        <v>0</v>
      </c>
      <c r="BJ655" s="19" t="s">
        <v>83</v>
      </c>
      <c r="BK655" s="183">
        <f>ROUND(I655*H655,2)</f>
        <v>0</v>
      </c>
      <c r="BL655" s="19" t="s">
        <v>133</v>
      </c>
      <c r="BM655" s="182" t="s">
        <v>662</v>
      </c>
    </row>
    <row r="656" spans="1:47" s="2" customFormat="1" ht="19.5">
      <c r="A656" s="36"/>
      <c r="B656" s="37"/>
      <c r="C656" s="38"/>
      <c r="D656" s="184" t="s">
        <v>135</v>
      </c>
      <c r="E656" s="38"/>
      <c r="F656" s="185" t="s">
        <v>663</v>
      </c>
      <c r="G656" s="38"/>
      <c r="H656" s="38"/>
      <c r="I656" s="186"/>
      <c r="J656" s="38"/>
      <c r="K656" s="38"/>
      <c r="L656" s="41"/>
      <c r="M656" s="187"/>
      <c r="N656" s="188"/>
      <c r="O656" s="66"/>
      <c r="P656" s="66"/>
      <c r="Q656" s="66"/>
      <c r="R656" s="66"/>
      <c r="S656" s="66"/>
      <c r="T656" s="67"/>
      <c r="U656" s="36"/>
      <c r="V656" s="36"/>
      <c r="W656" s="36"/>
      <c r="X656" s="36"/>
      <c r="Y656" s="36"/>
      <c r="Z656" s="36"/>
      <c r="AA656" s="36"/>
      <c r="AB656" s="36"/>
      <c r="AC656" s="36"/>
      <c r="AD656" s="36"/>
      <c r="AE656" s="36"/>
      <c r="AT656" s="19" t="s">
        <v>135</v>
      </c>
      <c r="AU656" s="19" t="s">
        <v>85</v>
      </c>
    </row>
    <row r="657" spans="1:47" s="2" customFormat="1" ht="12">
      <c r="A657" s="36"/>
      <c r="B657" s="37"/>
      <c r="C657" s="38"/>
      <c r="D657" s="189" t="s">
        <v>137</v>
      </c>
      <c r="E657" s="38"/>
      <c r="F657" s="190" t="s">
        <v>664</v>
      </c>
      <c r="G657" s="38"/>
      <c r="H657" s="38"/>
      <c r="I657" s="186"/>
      <c r="J657" s="38"/>
      <c r="K657" s="38"/>
      <c r="L657" s="41"/>
      <c r="M657" s="187"/>
      <c r="N657" s="188"/>
      <c r="O657" s="66"/>
      <c r="P657" s="66"/>
      <c r="Q657" s="66"/>
      <c r="R657" s="66"/>
      <c r="S657" s="66"/>
      <c r="T657" s="67"/>
      <c r="U657" s="36"/>
      <c r="V657" s="36"/>
      <c r="W657" s="36"/>
      <c r="X657" s="36"/>
      <c r="Y657" s="36"/>
      <c r="Z657" s="36"/>
      <c r="AA657" s="36"/>
      <c r="AB657" s="36"/>
      <c r="AC657" s="36"/>
      <c r="AD657" s="36"/>
      <c r="AE657" s="36"/>
      <c r="AT657" s="19" t="s">
        <v>137</v>
      </c>
      <c r="AU657" s="19" t="s">
        <v>85</v>
      </c>
    </row>
    <row r="658" spans="1:47" s="2" customFormat="1" ht="87.75">
      <c r="A658" s="36"/>
      <c r="B658" s="37"/>
      <c r="C658" s="38"/>
      <c r="D658" s="184" t="s">
        <v>139</v>
      </c>
      <c r="E658" s="38"/>
      <c r="F658" s="191" t="s">
        <v>665</v>
      </c>
      <c r="G658" s="38"/>
      <c r="H658" s="38"/>
      <c r="I658" s="186"/>
      <c r="J658" s="38"/>
      <c r="K658" s="38"/>
      <c r="L658" s="41"/>
      <c r="M658" s="187"/>
      <c r="N658" s="188"/>
      <c r="O658" s="66"/>
      <c r="P658" s="66"/>
      <c r="Q658" s="66"/>
      <c r="R658" s="66"/>
      <c r="S658" s="66"/>
      <c r="T658" s="67"/>
      <c r="U658" s="36"/>
      <c r="V658" s="36"/>
      <c r="W658" s="36"/>
      <c r="X658" s="36"/>
      <c r="Y658" s="36"/>
      <c r="Z658" s="36"/>
      <c r="AA658" s="36"/>
      <c r="AB658" s="36"/>
      <c r="AC658" s="36"/>
      <c r="AD658" s="36"/>
      <c r="AE658" s="36"/>
      <c r="AT658" s="19" t="s">
        <v>139</v>
      </c>
      <c r="AU658" s="19" t="s">
        <v>85</v>
      </c>
    </row>
    <row r="659" spans="2:51" s="13" customFormat="1" ht="12">
      <c r="B659" s="192"/>
      <c r="C659" s="193"/>
      <c r="D659" s="184" t="s">
        <v>141</v>
      </c>
      <c r="E659" s="194" t="s">
        <v>19</v>
      </c>
      <c r="F659" s="195" t="s">
        <v>666</v>
      </c>
      <c r="G659" s="193"/>
      <c r="H659" s="194" t="s">
        <v>19</v>
      </c>
      <c r="I659" s="196"/>
      <c r="J659" s="193"/>
      <c r="K659" s="193"/>
      <c r="L659" s="197"/>
      <c r="M659" s="198"/>
      <c r="N659" s="199"/>
      <c r="O659" s="199"/>
      <c r="P659" s="199"/>
      <c r="Q659" s="199"/>
      <c r="R659" s="199"/>
      <c r="S659" s="199"/>
      <c r="T659" s="200"/>
      <c r="AT659" s="201" t="s">
        <v>141</v>
      </c>
      <c r="AU659" s="201" t="s">
        <v>85</v>
      </c>
      <c r="AV659" s="13" t="s">
        <v>83</v>
      </c>
      <c r="AW659" s="13" t="s">
        <v>35</v>
      </c>
      <c r="AX659" s="13" t="s">
        <v>75</v>
      </c>
      <c r="AY659" s="201" t="s">
        <v>126</v>
      </c>
    </row>
    <row r="660" spans="2:51" s="14" customFormat="1" ht="12">
      <c r="B660" s="202"/>
      <c r="C660" s="203"/>
      <c r="D660" s="184" t="s">
        <v>141</v>
      </c>
      <c r="E660" s="204" t="s">
        <v>19</v>
      </c>
      <c r="F660" s="205" t="s">
        <v>213</v>
      </c>
      <c r="G660" s="203"/>
      <c r="H660" s="206">
        <v>10</v>
      </c>
      <c r="I660" s="207"/>
      <c r="J660" s="203"/>
      <c r="K660" s="203"/>
      <c r="L660" s="208"/>
      <c r="M660" s="209"/>
      <c r="N660" s="210"/>
      <c r="O660" s="210"/>
      <c r="P660" s="210"/>
      <c r="Q660" s="210"/>
      <c r="R660" s="210"/>
      <c r="S660" s="210"/>
      <c r="T660" s="211"/>
      <c r="AT660" s="212" t="s">
        <v>141</v>
      </c>
      <c r="AU660" s="212" t="s">
        <v>85</v>
      </c>
      <c r="AV660" s="14" t="s">
        <v>85</v>
      </c>
      <c r="AW660" s="14" t="s">
        <v>35</v>
      </c>
      <c r="AX660" s="14" t="s">
        <v>75</v>
      </c>
      <c r="AY660" s="212" t="s">
        <v>126</v>
      </c>
    </row>
    <row r="661" spans="2:51" s="13" customFormat="1" ht="12">
      <c r="B661" s="192"/>
      <c r="C661" s="193"/>
      <c r="D661" s="184" t="s">
        <v>141</v>
      </c>
      <c r="E661" s="194" t="s">
        <v>19</v>
      </c>
      <c r="F661" s="195" t="s">
        <v>667</v>
      </c>
      <c r="G661" s="193"/>
      <c r="H661" s="194" t="s">
        <v>19</v>
      </c>
      <c r="I661" s="196"/>
      <c r="J661" s="193"/>
      <c r="K661" s="193"/>
      <c r="L661" s="197"/>
      <c r="M661" s="198"/>
      <c r="N661" s="199"/>
      <c r="O661" s="199"/>
      <c r="P661" s="199"/>
      <c r="Q661" s="199"/>
      <c r="R661" s="199"/>
      <c r="S661" s="199"/>
      <c r="T661" s="200"/>
      <c r="AT661" s="201" t="s">
        <v>141</v>
      </c>
      <c r="AU661" s="201" t="s">
        <v>85</v>
      </c>
      <c r="AV661" s="13" t="s">
        <v>83</v>
      </c>
      <c r="AW661" s="13" t="s">
        <v>35</v>
      </c>
      <c r="AX661" s="13" t="s">
        <v>75</v>
      </c>
      <c r="AY661" s="201" t="s">
        <v>126</v>
      </c>
    </row>
    <row r="662" spans="2:51" s="14" customFormat="1" ht="12">
      <c r="B662" s="202"/>
      <c r="C662" s="203"/>
      <c r="D662" s="184" t="s">
        <v>141</v>
      </c>
      <c r="E662" s="204" t="s">
        <v>19</v>
      </c>
      <c r="F662" s="205" t="s">
        <v>181</v>
      </c>
      <c r="G662" s="203"/>
      <c r="H662" s="206">
        <v>5</v>
      </c>
      <c r="I662" s="207"/>
      <c r="J662" s="203"/>
      <c r="K662" s="203"/>
      <c r="L662" s="208"/>
      <c r="M662" s="209"/>
      <c r="N662" s="210"/>
      <c r="O662" s="210"/>
      <c r="P662" s="210"/>
      <c r="Q662" s="210"/>
      <c r="R662" s="210"/>
      <c r="S662" s="210"/>
      <c r="T662" s="211"/>
      <c r="AT662" s="212" t="s">
        <v>141</v>
      </c>
      <c r="AU662" s="212" t="s">
        <v>85</v>
      </c>
      <c r="AV662" s="14" t="s">
        <v>85</v>
      </c>
      <c r="AW662" s="14" t="s">
        <v>35</v>
      </c>
      <c r="AX662" s="14" t="s">
        <v>75</v>
      </c>
      <c r="AY662" s="212" t="s">
        <v>126</v>
      </c>
    </row>
    <row r="663" spans="2:51" s="16" customFormat="1" ht="12">
      <c r="B663" s="224"/>
      <c r="C663" s="225"/>
      <c r="D663" s="184" t="s">
        <v>141</v>
      </c>
      <c r="E663" s="226" t="s">
        <v>19</v>
      </c>
      <c r="F663" s="227" t="s">
        <v>156</v>
      </c>
      <c r="G663" s="225"/>
      <c r="H663" s="228">
        <v>15</v>
      </c>
      <c r="I663" s="229"/>
      <c r="J663" s="225"/>
      <c r="K663" s="225"/>
      <c r="L663" s="230"/>
      <c r="M663" s="231"/>
      <c r="N663" s="232"/>
      <c r="O663" s="232"/>
      <c r="P663" s="232"/>
      <c r="Q663" s="232"/>
      <c r="R663" s="232"/>
      <c r="S663" s="232"/>
      <c r="T663" s="233"/>
      <c r="AT663" s="234" t="s">
        <v>141</v>
      </c>
      <c r="AU663" s="234" t="s">
        <v>85</v>
      </c>
      <c r="AV663" s="16" t="s">
        <v>157</v>
      </c>
      <c r="AW663" s="16" t="s">
        <v>35</v>
      </c>
      <c r="AX663" s="16" t="s">
        <v>75</v>
      </c>
      <c r="AY663" s="234" t="s">
        <v>126</v>
      </c>
    </row>
    <row r="664" spans="2:51" s="13" customFormat="1" ht="12">
      <c r="B664" s="192"/>
      <c r="C664" s="193"/>
      <c r="D664" s="184" t="s">
        <v>141</v>
      </c>
      <c r="E664" s="194" t="s">
        <v>19</v>
      </c>
      <c r="F664" s="195" t="s">
        <v>668</v>
      </c>
      <c r="G664" s="193"/>
      <c r="H664" s="194" t="s">
        <v>19</v>
      </c>
      <c r="I664" s="196"/>
      <c r="J664" s="193"/>
      <c r="K664" s="193"/>
      <c r="L664" s="197"/>
      <c r="M664" s="198"/>
      <c r="N664" s="199"/>
      <c r="O664" s="199"/>
      <c r="P664" s="199"/>
      <c r="Q664" s="199"/>
      <c r="R664" s="199"/>
      <c r="S664" s="199"/>
      <c r="T664" s="200"/>
      <c r="AT664" s="201" t="s">
        <v>141</v>
      </c>
      <c r="AU664" s="201" t="s">
        <v>85</v>
      </c>
      <c r="AV664" s="13" t="s">
        <v>83</v>
      </c>
      <c r="AW664" s="13" t="s">
        <v>35</v>
      </c>
      <c r="AX664" s="13" t="s">
        <v>75</v>
      </c>
      <c r="AY664" s="201" t="s">
        <v>126</v>
      </c>
    </row>
    <row r="665" spans="2:51" s="14" customFormat="1" ht="12">
      <c r="B665" s="202"/>
      <c r="C665" s="203"/>
      <c r="D665" s="184" t="s">
        <v>141</v>
      </c>
      <c r="E665" s="204" t="s">
        <v>19</v>
      </c>
      <c r="F665" s="205" t="s">
        <v>669</v>
      </c>
      <c r="G665" s="203"/>
      <c r="H665" s="206">
        <v>140</v>
      </c>
      <c r="I665" s="207"/>
      <c r="J665" s="203"/>
      <c r="K665" s="203"/>
      <c r="L665" s="208"/>
      <c r="M665" s="209"/>
      <c r="N665" s="210"/>
      <c r="O665" s="210"/>
      <c r="P665" s="210"/>
      <c r="Q665" s="210"/>
      <c r="R665" s="210"/>
      <c r="S665" s="210"/>
      <c r="T665" s="211"/>
      <c r="AT665" s="212" t="s">
        <v>141</v>
      </c>
      <c r="AU665" s="212" t="s">
        <v>85</v>
      </c>
      <c r="AV665" s="14" t="s">
        <v>85</v>
      </c>
      <c r="AW665" s="14" t="s">
        <v>35</v>
      </c>
      <c r="AX665" s="14" t="s">
        <v>75</v>
      </c>
      <c r="AY665" s="212" t="s">
        <v>126</v>
      </c>
    </row>
    <row r="666" spans="2:51" s="13" customFormat="1" ht="12">
      <c r="B666" s="192"/>
      <c r="C666" s="193"/>
      <c r="D666" s="184" t="s">
        <v>141</v>
      </c>
      <c r="E666" s="194" t="s">
        <v>19</v>
      </c>
      <c r="F666" s="195" t="s">
        <v>670</v>
      </c>
      <c r="G666" s="193"/>
      <c r="H666" s="194" t="s">
        <v>19</v>
      </c>
      <c r="I666" s="196"/>
      <c r="J666" s="193"/>
      <c r="K666" s="193"/>
      <c r="L666" s="197"/>
      <c r="M666" s="198"/>
      <c r="N666" s="199"/>
      <c r="O666" s="199"/>
      <c r="P666" s="199"/>
      <c r="Q666" s="199"/>
      <c r="R666" s="199"/>
      <c r="S666" s="199"/>
      <c r="T666" s="200"/>
      <c r="AT666" s="201" t="s">
        <v>141</v>
      </c>
      <c r="AU666" s="201" t="s">
        <v>85</v>
      </c>
      <c r="AV666" s="13" t="s">
        <v>83</v>
      </c>
      <c r="AW666" s="13" t="s">
        <v>35</v>
      </c>
      <c r="AX666" s="13" t="s">
        <v>75</v>
      </c>
      <c r="AY666" s="201" t="s">
        <v>126</v>
      </c>
    </row>
    <row r="667" spans="2:51" s="14" customFormat="1" ht="12">
      <c r="B667" s="202"/>
      <c r="C667" s="203"/>
      <c r="D667" s="184" t="s">
        <v>141</v>
      </c>
      <c r="E667" s="204" t="s">
        <v>19</v>
      </c>
      <c r="F667" s="205" t="s">
        <v>671</v>
      </c>
      <c r="G667" s="203"/>
      <c r="H667" s="206">
        <v>65</v>
      </c>
      <c r="I667" s="207"/>
      <c r="J667" s="203"/>
      <c r="K667" s="203"/>
      <c r="L667" s="208"/>
      <c r="M667" s="209"/>
      <c r="N667" s="210"/>
      <c r="O667" s="210"/>
      <c r="P667" s="210"/>
      <c r="Q667" s="210"/>
      <c r="R667" s="210"/>
      <c r="S667" s="210"/>
      <c r="T667" s="211"/>
      <c r="AT667" s="212" t="s">
        <v>141</v>
      </c>
      <c r="AU667" s="212" t="s">
        <v>85</v>
      </c>
      <c r="AV667" s="14" t="s">
        <v>85</v>
      </c>
      <c r="AW667" s="14" t="s">
        <v>35</v>
      </c>
      <c r="AX667" s="14" t="s">
        <v>75</v>
      </c>
      <c r="AY667" s="212" t="s">
        <v>126</v>
      </c>
    </row>
    <row r="668" spans="2:51" s="16" customFormat="1" ht="12">
      <c r="B668" s="224"/>
      <c r="C668" s="225"/>
      <c r="D668" s="184" t="s">
        <v>141</v>
      </c>
      <c r="E668" s="226" t="s">
        <v>19</v>
      </c>
      <c r="F668" s="227" t="s">
        <v>156</v>
      </c>
      <c r="G668" s="225"/>
      <c r="H668" s="228">
        <v>205</v>
      </c>
      <c r="I668" s="229"/>
      <c r="J668" s="225"/>
      <c r="K668" s="225"/>
      <c r="L668" s="230"/>
      <c r="M668" s="231"/>
      <c r="N668" s="232"/>
      <c r="O668" s="232"/>
      <c r="P668" s="232"/>
      <c r="Q668" s="232"/>
      <c r="R668" s="232"/>
      <c r="S668" s="232"/>
      <c r="T668" s="233"/>
      <c r="AT668" s="234" t="s">
        <v>141</v>
      </c>
      <c r="AU668" s="234" t="s">
        <v>85</v>
      </c>
      <c r="AV668" s="16" t="s">
        <v>157</v>
      </c>
      <c r="AW668" s="16" t="s">
        <v>35</v>
      </c>
      <c r="AX668" s="16" t="s">
        <v>75</v>
      </c>
      <c r="AY668" s="234" t="s">
        <v>126</v>
      </c>
    </row>
    <row r="669" spans="2:51" s="13" customFormat="1" ht="12">
      <c r="B669" s="192"/>
      <c r="C669" s="193"/>
      <c r="D669" s="184" t="s">
        <v>141</v>
      </c>
      <c r="E669" s="194" t="s">
        <v>19</v>
      </c>
      <c r="F669" s="195" t="s">
        <v>330</v>
      </c>
      <c r="G669" s="193"/>
      <c r="H669" s="194" t="s">
        <v>19</v>
      </c>
      <c r="I669" s="196"/>
      <c r="J669" s="193"/>
      <c r="K669" s="193"/>
      <c r="L669" s="197"/>
      <c r="M669" s="198"/>
      <c r="N669" s="199"/>
      <c r="O669" s="199"/>
      <c r="P669" s="199"/>
      <c r="Q669" s="199"/>
      <c r="R669" s="199"/>
      <c r="S669" s="199"/>
      <c r="T669" s="200"/>
      <c r="AT669" s="201" t="s">
        <v>141</v>
      </c>
      <c r="AU669" s="201" t="s">
        <v>85</v>
      </c>
      <c r="AV669" s="13" t="s">
        <v>83</v>
      </c>
      <c r="AW669" s="13" t="s">
        <v>35</v>
      </c>
      <c r="AX669" s="13" t="s">
        <v>75</v>
      </c>
      <c r="AY669" s="201" t="s">
        <v>126</v>
      </c>
    </row>
    <row r="670" spans="2:51" s="14" customFormat="1" ht="12">
      <c r="B670" s="202"/>
      <c r="C670" s="203"/>
      <c r="D670" s="184" t="s">
        <v>141</v>
      </c>
      <c r="E670" s="204" t="s">
        <v>19</v>
      </c>
      <c r="F670" s="205" t="s">
        <v>672</v>
      </c>
      <c r="G670" s="203"/>
      <c r="H670" s="206">
        <v>30</v>
      </c>
      <c r="I670" s="207"/>
      <c r="J670" s="203"/>
      <c r="K670" s="203"/>
      <c r="L670" s="208"/>
      <c r="M670" s="209"/>
      <c r="N670" s="210"/>
      <c r="O670" s="210"/>
      <c r="P670" s="210"/>
      <c r="Q670" s="210"/>
      <c r="R670" s="210"/>
      <c r="S670" s="210"/>
      <c r="T670" s="211"/>
      <c r="AT670" s="212" t="s">
        <v>141</v>
      </c>
      <c r="AU670" s="212" t="s">
        <v>85</v>
      </c>
      <c r="AV670" s="14" t="s">
        <v>85</v>
      </c>
      <c r="AW670" s="14" t="s">
        <v>35</v>
      </c>
      <c r="AX670" s="14" t="s">
        <v>75</v>
      </c>
      <c r="AY670" s="212" t="s">
        <v>126</v>
      </c>
    </row>
    <row r="671" spans="2:51" s="16" customFormat="1" ht="12">
      <c r="B671" s="224"/>
      <c r="C671" s="225"/>
      <c r="D671" s="184" t="s">
        <v>141</v>
      </c>
      <c r="E671" s="226" t="s">
        <v>19</v>
      </c>
      <c r="F671" s="227" t="s">
        <v>156</v>
      </c>
      <c r="G671" s="225"/>
      <c r="H671" s="228">
        <v>30</v>
      </c>
      <c r="I671" s="229"/>
      <c r="J671" s="225"/>
      <c r="K671" s="225"/>
      <c r="L671" s="230"/>
      <c r="M671" s="231"/>
      <c r="N671" s="232"/>
      <c r="O671" s="232"/>
      <c r="P671" s="232"/>
      <c r="Q671" s="232"/>
      <c r="R671" s="232"/>
      <c r="S671" s="232"/>
      <c r="T671" s="233"/>
      <c r="AT671" s="234" t="s">
        <v>141</v>
      </c>
      <c r="AU671" s="234" t="s">
        <v>85</v>
      </c>
      <c r="AV671" s="16" t="s">
        <v>157</v>
      </c>
      <c r="AW671" s="16" t="s">
        <v>35</v>
      </c>
      <c r="AX671" s="16" t="s">
        <v>75</v>
      </c>
      <c r="AY671" s="234" t="s">
        <v>126</v>
      </c>
    </row>
    <row r="672" spans="2:51" s="13" customFormat="1" ht="12">
      <c r="B672" s="192"/>
      <c r="C672" s="193"/>
      <c r="D672" s="184" t="s">
        <v>141</v>
      </c>
      <c r="E672" s="194" t="s">
        <v>19</v>
      </c>
      <c r="F672" s="195" t="s">
        <v>673</v>
      </c>
      <c r="G672" s="193"/>
      <c r="H672" s="194" t="s">
        <v>19</v>
      </c>
      <c r="I672" s="196"/>
      <c r="J672" s="193"/>
      <c r="K672" s="193"/>
      <c r="L672" s="197"/>
      <c r="M672" s="198"/>
      <c r="N672" s="199"/>
      <c r="O672" s="199"/>
      <c r="P672" s="199"/>
      <c r="Q672" s="199"/>
      <c r="R672" s="199"/>
      <c r="S672" s="199"/>
      <c r="T672" s="200"/>
      <c r="AT672" s="201" t="s">
        <v>141</v>
      </c>
      <c r="AU672" s="201" t="s">
        <v>85</v>
      </c>
      <c r="AV672" s="13" t="s">
        <v>83</v>
      </c>
      <c r="AW672" s="13" t="s">
        <v>35</v>
      </c>
      <c r="AX672" s="13" t="s">
        <v>75</v>
      </c>
      <c r="AY672" s="201" t="s">
        <v>126</v>
      </c>
    </row>
    <row r="673" spans="2:51" s="14" customFormat="1" ht="12">
      <c r="B673" s="202"/>
      <c r="C673" s="203"/>
      <c r="D673" s="184" t="s">
        <v>141</v>
      </c>
      <c r="E673" s="204" t="s">
        <v>19</v>
      </c>
      <c r="F673" s="205" t="s">
        <v>552</v>
      </c>
      <c r="G673" s="203"/>
      <c r="H673" s="206">
        <v>50</v>
      </c>
      <c r="I673" s="207"/>
      <c r="J673" s="203"/>
      <c r="K673" s="203"/>
      <c r="L673" s="208"/>
      <c r="M673" s="209"/>
      <c r="N673" s="210"/>
      <c r="O673" s="210"/>
      <c r="P673" s="210"/>
      <c r="Q673" s="210"/>
      <c r="R673" s="210"/>
      <c r="S673" s="210"/>
      <c r="T673" s="211"/>
      <c r="AT673" s="212" t="s">
        <v>141</v>
      </c>
      <c r="AU673" s="212" t="s">
        <v>85</v>
      </c>
      <c r="AV673" s="14" t="s">
        <v>85</v>
      </c>
      <c r="AW673" s="14" t="s">
        <v>35</v>
      </c>
      <c r="AX673" s="14" t="s">
        <v>75</v>
      </c>
      <c r="AY673" s="212" t="s">
        <v>126</v>
      </c>
    </row>
    <row r="674" spans="2:51" s="15" customFormat="1" ht="12">
      <c r="B674" s="213"/>
      <c r="C674" s="214"/>
      <c r="D674" s="184" t="s">
        <v>141</v>
      </c>
      <c r="E674" s="215" t="s">
        <v>19</v>
      </c>
      <c r="F674" s="216" t="s">
        <v>146</v>
      </c>
      <c r="G674" s="214"/>
      <c r="H674" s="217">
        <v>300</v>
      </c>
      <c r="I674" s="218"/>
      <c r="J674" s="214"/>
      <c r="K674" s="214"/>
      <c r="L674" s="219"/>
      <c r="M674" s="220"/>
      <c r="N674" s="221"/>
      <c r="O674" s="221"/>
      <c r="P674" s="221"/>
      <c r="Q674" s="221"/>
      <c r="R674" s="221"/>
      <c r="S674" s="221"/>
      <c r="T674" s="222"/>
      <c r="AT674" s="223" t="s">
        <v>141</v>
      </c>
      <c r="AU674" s="223" t="s">
        <v>85</v>
      </c>
      <c r="AV674" s="15" t="s">
        <v>133</v>
      </c>
      <c r="AW674" s="15" t="s">
        <v>35</v>
      </c>
      <c r="AX674" s="15" t="s">
        <v>83</v>
      </c>
      <c r="AY674" s="223" t="s">
        <v>126</v>
      </c>
    </row>
    <row r="675" spans="1:65" s="2" customFormat="1" ht="16.5" customHeight="1">
      <c r="A675" s="36"/>
      <c r="B675" s="37"/>
      <c r="C675" s="235" t="s">
        <v>671</v>
      </c>
      <c r="D675" s="235" t="s">
        <v>345</v>
      </c>
      <c r="E675" s="236" t="s">
        <v>674</v>
      </c>
      <c r="F675" s="237" t="s">
        <v>675</v>
      </c>
      <c r="G675" s="238" t="s">
        <v>291</v>
      </c>
      <c r="H675" s="239">
        <v>11.025</v>
      </c>
      <c r="I675" s="240"/>
      <c r="J675" s="241">
        <f>ROUND(I675*H675,2)</f>
        <v>0</v>
      </c>
      <c r="K675" s="237" t="s">
        <v>132</v>
      </c>
      <c r="L675" s="242"/>
      <c r="M675" s="243" t="s">
        <v>19</v>
      </c>
      <c r="N675" s="244" t="s">
        <v>46</v>
      </c>
      <c r="O675" s="66"/>
      <c r="P675" s="180">
        <f>O675*H675</f>
        <v>0</v>
      </c>
      <c r="Q675" s="180">
        <v>0.102</v>
      </c>
      <c r="R675" s="180">
        <f>Q675*H675</f>
        <v>1.12455</v>
      </c>
      <c r="S675" s="180">
        <v>0</v>
      </c>
      <c r="T675" s="181">
        <f>S675*H675</f>
        <v>0</v>
      </c>
      <c r="U675" s="36"/>
      <c r="V675" s="36"/>
      <c r="W675" s="36"/>
      <c r="X675" s="36"/>
      <c r="Y675" s="36"/>
      <c r="Z675" s="36"/>
      <c r="AA675" s="36"/>
      <c r="AB675" s="36"/>
      <c r="AC675" s="36"/>
      <c r="AD675" s="36"/>
      <c r="AE675" s="36"/>
      <c r="AR675" s="182" t="s">
        <v>200</v>
      </c>
      <c r="AT675" s="182" t="s">
        <v>345</v>
      </c>
      <c r="AU675" s="182" t="s">
        <v>85</v>
      </c>
      <c r="AY675" s="19" t="s">
        <v>126</v>
      </c>
      <c r="BE675" s="183">
        <f>IF(N675="základní",J675,0)</f>
        <v>0</v>
      </c>
      <c r="BF675" s="183">
        <f>IF(N675="snížená",J675,0)</f>
        <v>0</v>
      </c>
      <c r="BG675" s="183">
        <f>IF(N675="zákl. přenesená",J675,0)</f>
        <v>0</v>
      </c>
      <c r="BH675" s="183">
        <f>IF(N675="sníž. přenesená",J675,0)</f>
        <v>0</v>
      </c>
      <c r="BI675" s="183">
        <f>IF(N675="nulová",J675,0)</f>
        <v>0</v>
      </c>
      <c r="BJ675" s="19" t="s">
        <v>83</v>
      </c>
      <c r="BK675" s="183">
        <f>ROUND(I675*H675,2)</f>
        <v>0</v>
      </c>
      <c r="BL675" s="19" t="s">
        <v>133</v>
      </c>
      <c r="BM675" s="182" t="s">
        <v>676</v>
      </c>
    </row>
    <row r="676" spans="1:47" s="2" customFormat="1" ht="12">
      <c r="A676" s="36"/>
      <c r="B676" s="37"/>
      <c r="C676" s="38"/>
      <c r="D676" s="184" t="s">
        <v>135</v>
      </c>
      <c r="E676" s="38"/>
      <c r="F676" s="185" t="s">
        <v>675</v>
      </c>
      <c r="G676" s="38"/>
      <c r="H676" s="38"/>
      <c r="I676" s="186"/>
      <c r="J676" s="38"/>
      <c r="K676" s="38"/>
      <c r="L676" s="41"/>
      <c r="M676" s="187"/>
      <c r="N676" s="188"/>
      <c r="O676" s="66"/>
      <c r="P676" s="66"/>
      <c r="Q676" s="66"/>
      <c r="R676" s="66"/>
      <c r="S676" s="66"/>
      <c r="T676" s="67"/>
      <c r="U676" s="36"/>
      <c r="V676" s="36"/>
      <c r="W676" s="36"/>
      <c r="X676" s="36"/>
      <c r="Y676" s="36"/>
      <c r="Z676" s="36"/>
      <c r="AA676" s="36"/>
      <c r="AB676" s="36"/>
      <c r="AC676" s="36"/>
      <c r="AD676" s="36"/>
      <c r="AE676" s="36"/>
      <c r="AT676" s="19" t="s">
        <v>135</v>
      </c>
      <c r="AU676" s="19" t="s">
        <v>85</v>
      </c>
    </row>
    <row r="677" spans="2:51" s="13" customFormat="1" ht="12">
      <c r="B677" s="192"/>
      <c r="C677" s="193"/>
      <c r="D677" s="184" t="s">
        <v>141</v>
      </c>
      <c r="E677" s="194" t="s">
        <v>19</v>
      </c>
      <c r="F677" s="195" t="s">
        <v>677</v>
      </c>
      <c r="G677" s="193"/>
      <c r="H677" s="194" t="s">
        <v>19</v>
      </c>
      <c r="I677" s="196"/>
      <c r="J677" s="193"/>
      <c r="K677" s="193"/>
      <c r="L677" s="197"/>
      <c r="M677" s="198"/>
      <c r="N677" s="199"/>
      <c r="O677" s="199"/>
      <c r="P677" s="199"/>
      <c r="Q677" s="199"/>
      <c r="R677" s="199"/>
      <c r="S677" s="199"/>
      <c r="T677" s="200"/>
      <c r="AT677" s="201" t="s">
        <v>141</v>
      </c>
      <c r="AU677" s="201" t="s">
        <v>85</v>
      </c>
      <c r="AV677" s="13" t="s">
        <v>83</v>
      </c>
      <c r="AW677" s="13" t="s">
        <v>35</v>
      </c>
      <c r="AX677" s="13" t="s">
        <v>75</v>
      </c>
      <c r="AY677" s="201" t="s">
        <v>126</v>
      </c>
    </row>
    <row r="678" spans="2:51" s="14" customFormat="1" ht="12">
      <c r="B678" s="202"/>
      <c r="C678" s="203"/>
      <c r="D678" s="184" t="s">
        <v>141</v>
      </c>
      <c r="E678" s="204" t="s">
        <v>19</v>
      </c>
      <c r="F678" s="205" t="s">
        <v>213</v>
      </c>
      <c r="G678" s="203"/>
      <c r="H678" s="206">
        <v>10</v>
      </c>
      <c r="I678" s="207"/>
      <c r="J678" s="203"/>
      <c r="K678" s="203"/>
      <c r="L678" s="208"/>
      <c r="M678" s="209"/>
      <c r="N678" s="210"/>
      <c r="O678" s="210"/>
      <c r="P678" s="210"/>
      <c r="Q678" s="210"/>
      <c r="R678" s="210"/>
      <c r="S678" s="210"/>
      <c r="T678" s="211"/>
      <c r="AT678" s="212" t="s">
        <v>141</v>
      </c>
      <c r="AU678" s="212" t="s">
        <v>85</v>
      </c>
      <c r="AV678" s="14" t="s">
        <v>85</v>
      </c>
      <c r="AW678" s="14" t="s">
        <v>35</v>
      </c>
      <c r="AX678" s="14" t="s">
        <v>75</v>
      </c>
      <c r="AY678" s="212" t="s">
        <v>126</v>
      </c>
    </row>
    <row r="679" spans="2:51" s="13" customFormat="1" ht="12">
      <c r="B679" s="192"/>
      <c r="C679" s="193"/>
      <c r="D679" s="184" t="s">
        <v>141</v>
      </c>
      <c r="E679" s="194" t="s">
        <v>19</v>
      </c>
      <c r="F679" s="195" t="s">
        <v>678</v>
      </c>
      <c r="G679" s="193"/>
      <c r="H679" s="194" t="s">
        <v>19</v>
      </c>
      <c r="I679" s="196"/>
      <c r="J679" s="193"/>
      <c r="K679" s="193"/>
      <c r="L679" s="197"/>
      <c r="M679" s="198"/>
      <c r="N679" s="199"/>
      <c r="O679" s="199"/>
      <c r="P679" s="199"/>
      <c r="Q679" s="199"/>
      <c r="R679" s="199"/>
      <c r="S679" s="199"/>
      <c r="T679" s="200"/>
      <c r="AT679" s="201" t="s">
        <v>141</v>
      </c>
      <c r="AU679" s="201" t="s">
        <v>85</v>
      </c>
      <c r="AV679" s="13" t="s">
        <v>83</v>
      </c>
      <c r="AW679" s="13" t="s">
        <v>35</v>
      </c>
      <c r="AX679" s="13" t="s">
        <v>75</v>
      </c>
      <c r="AY679" s="201" t="s">
        <v>126</v>
      </c>
    </row>
    <row r="680" spans="2:51" s="14" customFormat="1" ht="12">
      <c r="B680" s="202"/>
      <c r="C680" s="203"/>
      <c r="D680" s="184" t="s">
        <v>141</v>
      </c>
      <c r="E680" s="204" t="s">
        <v>19</v>
      </c>
      <c r="F680" s="205" t="s">
        <v>679</v>
      </c>
      <c r="G680" s="203"/>
      <c r="H680" s="206">
        <v>0.5</v>
      </c>
      <c r="I680" s="207"/>
      <c r="J680" s="203"/>
      <c r="K680" s="203"/>
      <c r="L680" s="208"/>
      <c r="M680" s="209"/>
      <c r="N680" s="210"/>
      <c r="O680" s="210"/>
      <c r="P680" s="210"/>
      <c r="Q680" s="210"/>
      <c r="R680" s="210"/>
      <c r="S680" s="210"/>
      <c r="T680" s="211"/>
      <c r="AT680" s="212" t="s">
        <v>141</v>
      </c>
      <c r="AU680" s="212" t="s">
        <v>85</v>
      </c>
      <c r="AV680" s="14" t="s">
        <v>85</v>
      </c>
      <c r="AW680" s="14" t="s">
        <v>35</v>
      </c>
      <c r="AX680" s="14" t="s">
        <v>75</v>
      </c>
      <c r="AY680" s="212" t="s">
        <v>126</v>
      </c>
    </row>
    <row r="681" spans="2:51" s="15" customFormat="1" ht="12">
      <c r="B681" s="213"/>
      <c r="C681" s="214"/>
      <c r="D681" s="184" t="s">
        <v>141</v>
      </c>
      <c r="E681" s="215" t="s">
        <v>19</v>
      </c>
      <c r="F681" s="216" t="s">
        <v>146</v>
      </c>
      <c r="G681" s="214"/>
      <c r="H681" s="217">
        <v>10.5</v>
      </c>
      <c r="I681" s="218"/>
      <c r="J681" s="214"/>
      <c r="K681" s="214"/>
      <c r="L681" s="219"/>
      <c r="M681" s="220"/>
      <c r="N681" s="221"/>
      <c r="O681" s="221"/>
      <c r="P681" s="221"/>
      <c r="Q681" s="221"/>
      <c r="R681" s="221"/>
      <c r="S681" s="221"/>
      <c r="T681" s="222"/>
      <c r="AT681" s="223" t="s">
        <v>141</v>
      </c>
      <c r="AU681" s="223" t="s">
        <v>85</v>
      </c>
      <c r="AV681" s="15" t="s">
        <v>133</v>
      </c>
      <c r="AW681" s="15" t="s">
        <v>35</v>
      </c>
      <c r="AX681" s="15" t="s">
        <v>83</v>
      </c>
      <c r="AY681" s="223" t="s">
        <v>126</v>
      </c>
    </row>
    <row r="682" spans="2:51" s="14" customFormat="1" ht="12">
      <c r="B682" s="202"/>
      <c r="C682" s="203"/>
      <c r="D682" s="184" t="s">
        <v>141</v>
      </c>
      <c r="E682" s="203"/>
      <c r="F682" s="205" t="s">
        <v>680</v>
      </c>
      <c r="G682" s="203"/>
      <c r="H682" s="206">
        <v>11.025</v>
      </c>
      <c r="I682" s="207"/>
      <c r="J682" s="203"/>
      <c r="K682" s="203"/>
      <c r="L682" s="208"/>
      <c r="M682" s="209"/>
      <c r="N682" s="210"/>
      <c r="O682" s="210"/>
      <c r="P682" s="210"/>
      <c r="Q682" s="210"/>
      <c r="R682" s="210"/>
      <c r="S682" s="210"/>
      <c r="T682" s="211"/>
      <c r="AT682" s="212" t="s">
        <v>141</v>
      </c>
      <c r="AU682" s="212" t="s">
        <v>85</v>
      </c>
      <c r="AV682" s="14" t="s">
        <v>85</v>
      </c>
      <c r="AW682" s="14" t="s">
        <v>4</v>
      </c>
      <c r="AX682" s="14" t="s">
        <v>83</v>
      </c>
      <c r="AY682" s="212" t="s">
        <v>126</v>
      </c>
    </row>
    <row r="683" spans="1:65" s="2" customFormat="1" ht="16.5" customHeight="1">
      <c r="A683" s="36"/>
      <c r="B683" s="37"/>
      <c r="C683" s="235" t="s">
        <v>681</v>
      </c>
      <c r="D683" s="235" t="s">
        <v>345</v>
      </c>
      <c r="E683" s="236" t="s">
        <v>682</v>
      </c>
      <c r="F683" s="237" t="s">
        <v>683</v>
      </c>
      <c r="G683" s="238" t="s">
        <v>291</v>
      </c>
      <c r="H683" s="239">
        <v>31.5</v>
      </c>
      <c r="I683" s="240"/>
      <c r="J683" s="241">
        <f>ROUND(I683*H683,2)</f>
        <v>0</v>
      </c>
      <c r="K683" s="237" t="s">
        <v>132</v>
      </c>
      <c r="L683" s="242"/>
      <c r="M683" s="243" t="s">
        <v>19</v>
      </c>
      <c r="N683" s="244" t="s">
        <v>46</v>
      </c>
      <c r="O683" s="66"/>
      <c r="P683" s="180">
        <f>O683*H683</f>
        <v>0</v>
      </c>
      <c r="Q683" s="180">
        <v>0.0483</v>
      </c>
      <c r="R683" s="180">
        <f>Q683*H683</f>
        <v>1.5214500000000002</v>
      </c>
      <c r="S683" s="180">
        <v>0</v>
      </c>
      <c r="T683" s="181">
        <f>S683*H683</f>
        <v>0</v>
      </c>
      <c r="U683" s="36"/>
      <c r="V683" s="36"/>
      <c r="W683" s="36"/>
      <c r="X683" s="36"/>
      <c r="Y683" s="36"/>
      <c r="Z683" s="36"/>
      <c r="AA683" s="36"/>
      <c r="AB683" s="36"/>
      <c r="AC683" s="36"/>
      <c r="AD683" s="36"/>
      <c r="AE683" s="36"/>
      <c r="AR683" s="182" t="s">
        <v>200</v>
      </c>
      <c r="AT683" s="182" t="s">
        <v>345</v>
      </c>
      <c r="AU683" s="182" t="s">
        <v>85</v>
      </c>
      <c r="AY683" s="19" t="s">
        <v>126</v>
      </c>
      <c r="BE683" s="183">
        <f>IF(N683="základní",J683,0)</f>
        <v>0</v>
      </c>
      <c r="BF683" s="183">
        <f>IF(N683="snížená",J683,0)</f>
        <v>0</v>
      </c>
      <c r="BG683" s="183">
        <f>IF(N683="zákl. přenesená",J683,0)</f>
        <v>0</v>
      </c>
      <c r="BH683" s="183">
        <f>IF(N683="sníž. přenesená",J683,0)</f>
        <v>0</v>
      </c>
      <c r="BI683" s="183">
        <f>IF(N683="nulová",J683,0)</f>
        <v>0</v>
      </c>
      <c r="BJ683" s="19" t="s">
        <v>83</v>
      </c>
      <c r="BK683" s="183">
        <f>ROUND(I683*H683,2)</f>
        <v>0</v>
      </c>
      <c r="BL683" s="19" t="s">
        <v>133</v>
      </c>
      <c r="BM683" s="182" t="s">
        <v>684</v>
      </c>
    </row>
    <row r="684" spans="1:47" s="2" customFormat="1" ht="12">
      <c r="A684" s="36"/>
      <c r="B684" s="37"/>
      <c r="C684" s="38"/>
      <c r="D684" s="184" t="s">
        <v>135</v>
      </c>
      <c r="E684" s="38"/>
      <c r="F684" s="185" t="s">
        <v>683</v>
      </c>
      <c r="G684" s="38"/>
      <c r="H684" s="38"/>
      <c r="I684" s="186"/>
      <c r="J684" s="38"/>
      <c r="K684" s="38"/>
      <c r="L684" s="41"/>
      <c r="M684" s="187"/>
      <c r="N684" s="188"/>
      <c r="O684" s="66"/>
      <c r="P684" s="66"/>
      <c r="Q684" s="66"/>
      <c r="R684" s="66"/>
      <c r="S684" s="66"/>
      <c r="T684" s="67"/>
      <c r="U684" s="36"/>
      <c r="V684" s="36"/>
      <c r="W684" s="36"/>
      <c r="X684" s="36"/>
      <c r="Y684" s="36"/>
      <c r="Z684" s="36"/>
      <c r="AA684" s="36"/>
      <c r="AB684" s="36"/>
      <c r="AC684" s="36"/>
      <c r="AD684" s="36"/>
      <c r="AE684" s="36"/>
      <c r="AT684" s="19" t="s">
        <v>135</v>
      </c>
      <c r="AU684" s="19" t="s">
        <v>85</v>
      </c>
    </row>
    <row r="685" spans="2:51" s="14" customFormat="1" ht="12">
      <c r="B685" s="202"/>
      <c r="C685" s="203"/>
      <c r="D685" s="184" t="s">
        <v>141</v>
      </c>
      <c r="E685" s="203"/>
      <c r="F685" s="205" t="s">
        <v>685</v>
      </c>
      <c r="G685" s="203"/>
      <c r="H685" s="206">
        <v>31.5</v>
      </c>
      <c r="I685" s="207"/>
      <c r="J685" s="203"/>
      <c r="K685" s="203"/>
      <c r="L685" s="208"/>
      <c r="M685" s="209"/>
      <c r="N685" s="210"/>
      <c r="O685" s="210"/>
      <c r="P685" s="210"/>
      <c r="Q685" s="210"/>
      <c r="R685" s="210"/>
      <c r="S685" s="210"/>
      <c r="T685" s="211"/>
      <c r="AT685" s="212" t="s">
        <v>141</v>
      </c>
      <c r="AU685" s="212" t="s">
        <v>85</v>
      </c>
      <c r="AV685" s="14" t="s">
        <v>85</v>
      </c>
      <c r="AW685" s="14" t="s">
        <v>4</v>
      </c>
      <c r="AX685" s="14" t="s">
        <v>83</v>
      </c>
      <c r="AY685" s="212" t="s">
        <v>126</v>
      </c>
    </row>
    <row r="686" spans="1:65" s="2" customFormat="1" ht="16.5" customHeight="1">
      <c r="A686" s="36"/>
      <c r="B686" s="37"/>
      <c r="C686" s="235" t="s">
        <v>686</v>
      </c>
      <c r="D686" s="235" t="s">
        <v>345</v>
      </c>
      <c r="E686" s="236" t="s">
        <v>687</v>
      </c>
      <c r="F686" s="237" t="s">
        <v>688</v>
      </c>
      <c r="G686" s="238" t="s">
        <v>291</v>
      </c>
      <c r="H686" s="239">
        <v>153.825</v>
      </c>
      <c r="I686" s="240"/>
      <c r="J686" s="241">
        <f>ROUND(I686*H686,2)</f>
        <v>0</v>
      </c>
      <c r="K686" s="237" t="s">
        <v>539</v>
      </c>
      <c r="L686" s="242"/>
      <c r="M686" s="243" t="s">
        <v>19</v>
      </c>
      <c r="N686" s="244" t="s">
        <v>46</v>
      </c>
      <c r="O686" s="66"/>
      <c r="P686" s="180">
        <f>O686*H686</f>
        <v>0</v>
      </c>
      <c r="Q686" s="180">
        <v>0.0483</v>
      </c>
      <c r="R686" s="180">
        <f>Q686*H686</f>
        <v>7.4297474999999995</v>
      </c>
      <c r="S686" s="180">
        <v>0</v>
      </c>
      <c r="T686" s="181">
        <f>S686*H686</f>
        <v>0</v>
      </c>
      <c r="U686" s="36"/>
      <c r="V686" s="36"/>
      <c r="W686" s="36"/>
      <c r="X686" s="36"/>
      <c r="Y686" s="36"/>
      <c r="Z686" s="36"/>
      <c r="AA686" s="36"/>
      <c r="AB686" s="36"/>
      <c r="AC686" s="36"/>
      <c r="AD686" s="36"/>
      <c r="AE686" s="36"/>
      <c r="AR686" s="182" t="s">
        <v>200</v>
      </c>
      <c r="AT686" s="182" t="s">
        <v>345</v>
      </c>
      <c r="AU686" s="182" t="s">
        <v>85</v>
      </c>
      <c r="AY686" s="19" t="s">
        <v>126</v>
      </c>
      <c r="BE686" s="183">
        <f>IF(N686="základní",J686,0)</f>
        <v>0</v>
      </c>
      <c r="BF686" s="183">
        <f>IF(N686="snížená",J686,0)</f>
        <v>0</v>
      </c>
      <c r="BG686" s="183">
        <f>IF(N686="zákl. přenesená",J686,0)</f>
        <v>0</v>
      </c>
      <c r="BH686" s="183">
        <f>IF(N686="sníž. přenesená",J686,0)</f>
        <v>0</v>
      </c>
      <c r="BI686" s="183">
        <f>IF(N686="nulová",J686,0)</f>
        <v>0</v>
      </c>
      <c r="BJ686" s="19" t="s">
        <v>83</v>
      </c>
      <c r="BK686" s="183">
        <f>ROUND(I686*H686,2)</f>
        <v>0</v>
      </c>
      <c r="BL686" s="19" t="s">
        <v>133</v>
      </c>
      <c r="BM686" s="182" t="s">
        <v>689</v>
      </c>
    </row>
    <row r="687" spans="1:47" s="2" customFormat="1" ht="12">
      <c r="A687" s="36"/>
      <c r="B687" s="37"/>
      <c r="C687" s="38"/>
      <c r="D687" s="184" t="s">
        <v>135</v>
      </c>
      <c r="E687" s="38"/>
      <c r="F687" s="185" t="s">
        <v>688</v>
      </c>
      <c r="G687" s="38"/>
      <c r="H687" s="38"/>
      <c r="I687" s="186"/>
      <c r="J687" s="38"/>
      <c r="K687" s="38"/>
      <c r="L687" s="41"/>
      <c r="M687" s="187"/>
      <c r="N687" s="188"/>
      <c r="O687" s="66"/>
      <c r="P687" s="66"/>
      <c r="Q687" s="66"/>
      <c r="R687" s="66"/>
      <c r="S687" s="66"/>
      <c r="T687" s="67"/>
      <c r="U687" s="36"/>
      <c r="V687" s="36"/>
      <c r="W687" s="36"/>
      <c r="X687" s="36"/>
      <c r="Y687" s="36"/>
      <c r="Z687" s="36"/>
      <c r="AA687" s="36"/>
      <c r="AB687" s="36"/>
      <c r="AC687" s="36"/>
      <c r="AD687" s="36"/>
      <c r="AE687" s="36"/>
      <c r="AT687" s="19" t="s">
        <v>135</v>
      </c>
      <c r="AU687" s="19" t="s">
        <v>85</v>
      </c>
    </row>
    <row r="688" spans="2:51" s="13" customFormat="1" ht="12">
      <c r="B688" s="192"/>
      <c r="C688" s="193"/>
      <c r="D688" s="184" t="s">
        <v>141</v>
      </c>
      <c r="E688" s="194" t="s">
        <v>19</v>
      </c>
      <c r="F688" s="195" t="s">
        <v>690</v>
      </c>
      <c r="G688" s="193"/>
      <c r="H688" s="194" t="s">
        <v>19</v>
      </c>
      <c r="I688" s="196"/>
      <c r="J688" s="193"/>
      <c r="K688" s="193"/>
      <c r="L688" s="197"/>
      <c r="M688" s="198"/>
      <c r="N688" s="199"/>
      <c r="O688" s="199"/>
      <c r="P688" s="199"/>
      <c r="Q688" s="199"/>
      <c r="R688" s="199"/>
      <c r="S688" s="199"/>
      <c r="T688" s="200"/>
      <c r="AT688" s="201" t="s">
        <v>141</v>
      </c>
      <c r="AU688" s="201" t="s">
        <v>85</v>
      </c>
      <c r="AV688" s="13" t="s">
        <v>83</v>
      </c>
      <c r="AW688" s="13" t="s">
        <v>35</v>
      </c>
      <c r="AX688" s="13" t="s">
        <v>75</v>
      </c>
      <c r="AY688" s="201" t="s">
        <v>126</v>
      </c>
    </row>
    <row r="689" spans="2:51" s="14" customFormat="1" ht="12">
      <c r="B689" s="202"/>
      <c r="C689" s="203"/>
      <c r="D689" s="184" t="s">
        <v>141</v>
      </c>
      <c r="E689" s="204" t="s">
        <v>19</v>
      </c>
      <c r="F689" s="205" t="s">
        <v>669</v>
      </c>
      <c r="G689" s="203"/>
      <c r="H689" s="206">
        <v>140</v>
      </c>
      <c r="I689" s="207"/>
      <c r="J689" s="203"/>
      <c r="K689" s="203"/>
      <c r="L689" s="208"/>
      <c r="M689" s="209"/>
      <c r="N689" s="210"/>
      <c r="O689" s="210"/>
      <c r="P689" s="210"/>
      <c r="Q689" s="210"/>
      <c r="R689" s="210"/>
      <c r="S689" s="210"/>
      <c r="T689" s="211"/>
      <c r="AT689" s="212" t="s">
        <v>141</v>
      </c>
      <c r="AU689" s="212" t="s">
        <v>85</v>
      </c>
      <c r="AV689" s="14" t="s">
        <v>85</v>
      </c>
      <c r="AW689" s="14" t="s">
        <v>35</v>
      </c>
      <c r="AX689" s="14" t="s">
        <v>75</v>
      </c>
      <c r="AY689" s="212" t="s">
        <v>126</v>
      </c>
    </row>
    <row r="690" spans="2:51" s="13" customFormat="1" ht="12">
      <c r="B690" s="192"/>
      <c r="C690" s="193"/>
      <c r="D690" s="184" t="s">
        <v>141</v>
      </c>
      <c r="E690" s="194" t="s">
        <v>19</v>
      </c>
      <c r="F690" s="195" t="s">
        <v>691</v>
      </c>
      <c r="G690" s="193"/>
      <c r="H690" s="194" t="s">
        <v>19</v>
      </c>
      <c r="I690" s="196"/>
      <c r="J690" s="193"/>
      <c r="K690" s="193"/>
      <c r="L690" s="197"/>
      <c r="M690" s="198"/>
      <c r="N690" s="199"/>
      <c r="O690" s="199"/>
      <c r="P690" s="199"/>
      <c r="Q690" s="199"/>
      <c r="R690" s="199"/>
      <c r="S690" s="199"/>
      <c r="T690" s="200"/>
      <c r="AT690" s="201" t="s">
        <v>141</v>
      </c>
      <c r="AU690" s="201" t="s">
        <v>85</v>
      </c>
      <c r="AV690" s="13" t="s">
        <v>83</v>
      </c>
      <c r="AW690" s="13" t="s">
        <v>35</v>
      </c>
      <c r="AX690" s="13" t="s">
        <v>75</v>
      </c>
      <c r="AY690" s="201" t="s">
        <v>126</v>
      </c>
    </row>
    <row r="691" spans="2:51" s="14" customFormat="1" ht="12">
      <c r="B691" s="202"/>
      <c r="C691" s="203"/>
      <c r="D691" s="184" t="s">
        <v>141</v>
      </c>
      <c r="E691" s="204" t="s">
        <v>19</v>
      </c>
      <c r="F691" s="205" t="s">
        <v>692</v>
      </c>
      <c r="G691" s="203"/>
      <c r="H691" s="206">
        <v>6.5</v>
      </c>
      <c r="I691" s="207"/>
      <c r="J691" s="203"/>
      <c r="K691" s="203"/>
      <c r="L691" s="208"/>
      <c r="M691" s="209"/>
      <c r="N691" s="210"/>
      <c r="O691" s="210"/>
      <c r="P691" s="210"/>
      <c r="Q691" s="210"/>
      <c r="R691" s="210"/>
      <c r="S691" s="210"/>
      <c r="T691" s="211"/>
      <c r="AT691" s="212" t="s">
        <v>141</v>
      </c>
      <c r="AU691" s="212" t="s">
        <v>85</v>
      </c>
      <c r="AV691" s="14" t="s">
        <v>85</v>
      </c>
      <c r="AW691" s="14" t="s">
        <v>35</v>
      </c>
      <c r="AX691" s="14" t="s">
        <v>75</v>
      </c>
      <c r="AY691" s="212" t="s">
        <v>126</v>
      </c>
    </row>
    <row r="692" spans="2:51" s="15" customFormat="1" ht="12">
      <c r="B692" s="213"/>
      <c r="C692" s="214"/>
      <c r="D692" s="184" t="s">
        <v>141</v>
      </c>
      <c r="E692" s="215" t="s">
        <v>19</v>
      </c>
      <c r="F692" s="216" t="s">
        <v>146</v>
      </c>
      <c r="G692" s="214"/>
      <c r="H692" s="217">
        <v>146.5</v>
      </c>
      <c r="I692" s="218"/>
      <c r="J692" s="214"/>
      <c r="K692" s="214"/>
      <c r="L692" s="219"/>
      <c r="M692" s="220"/>
      <c r="N692" s="221"/>
      <c r="O692" s="221"/>
      <c r="P692" s="221"/>
      <c r="Q692" s="221"/>
      <c r="R692" s="221"/>
      <c r="S692" s="221"/>
      <c r="T692" s="222"/>
      <c r="AT692" s="223" t="s">
        <v>141</v>
      </c>
      <c r="AU692" s="223" t="s">
        <v>85</v>
      </c>
      <c r="AV692" s="15" t="s">
        <v>133</v>
      </c>
      <c r="AW692" s="15" t="s">
        <v>35</v>
      </c>
      <c r="AX692" s="15" t="s">
        <v>83</v>
      </c>
      <c r="AY692" s="223" t="s">
        <v>126</v>
      </c>
    </row>
    <row r="693" spans="2:51" s="14" customFormat="1" ht="12">
      <c r="B693" s="202"/>
      <c r="C693" s="203"/>
      <c r="D693" s="184" t="s">
        <v>141</v>
      </c>
      <c r="E693" s="203"/>
      <c r="F693" s="205" t="s">
        <v>693</v>
      </c>
      <c r="G693" s="203"/>
      <c r="H693" s="206">
        <v>153.825</v>
      </c>
      <c r="I693" s="207"/>
      <c r="J693" s="203"/>
      <c r="K693" s="203"/>
      <c r="L693" s="208"/>
      <c r="M693" s="209"/>
      <c r="N693" s="210"/>
      <c r="O693" s="210"/>
      <c r="P693" s="210"/>
      <c r="Q693" s="210"/>
      <c r="R693" s="210"/>
      <c r="S693" s="210"/>
      <c r="T693" s="211"/>
      <c r="AT693" s="212" t="s">
        <v>141</v>
      </c>
      <c r="AU693" s="212" t="s">
        <v>85</v>
      </c>
      <c r="AV693" s="14" t="s">
        <v>85</v>
      </c>
      <c r="AW693" s="14" t="s">
        <v>4</v>
      </c>
      <c r="AX693" s="14" t="s">
        <v>83</v>
      </c>
      <c r="AY693" s="212" t="s">
        <v>126</v>
      </c>
    </row>
    <row r="694" spans="1:65" s="2" customFormat="1" ht="16.5" customHeight="1">
      <c r="A694" s="36"/>
      <c r="B694" s="37"/>
      <c r="C694" s="235" t="s">
        <v>694</v>
      </c>
      <c r="D694" s="235" t="s">
        <v>345</v>
      </c>
      <c r="E694" s="236" t="s">
        <v>695</v>
      </c>
      <c r="F694" s="237" t="s">
        <v>696</v>
      </c>
      <c r="G694" s="238" t="s">
        <v>568</v>
      </c>
      <c r="H694" s="239">
        <v>52.5</v>
      </c>
      <c r="I694" s="240"/>
      <c r="J694" s="241">
        <f>ROUND(I694*H694,2)</f>
        <v>0</v>
      </c>
      <c r="K694" s="237" t="s">
        <v>697</v>
      </c>
      <c r="L694" s="242"/>
      <c r="M694" s="243" t="s">
        <v>19</v>
      </c>
      <c r="N694" s="244" t="s">
        <v>46</v>
      </c>
      <c r="O694" s="66"/>
      <c r="P694" s="180">
        <f>O694*H694</f>
        <v>0</v>
      </c>
      <c r="Q694" s="180">
        <v>0.224</v>
      </c>
      <c r="R694" s="180">
        <f>Q694*H694</f>
        <v>11.76</v>
      </c>
      <c r="S694" s="180">
        <v>0</v>
      </c>
      <c r="T694" s="181">
        <f>S694*H694</f>
        <v>0</v>
      </c>
      <c r="U694" s="36"/>
      <c r="V694" s="36"/>
      <c r="W694" s="36"/>
      <c r="X694" s="36"/>
      <c r="Y694" s="36"/>
      <c r="Z694" s="36"/>
      <c r="AA694" s="36"/>
      <c r="AB694" s="36"/>
      <c r="AC694" s="36"/>
      <c r="AD694" s="36"/>
      <c r="AE694" s="36"/>
      <c r="AR694" s="182" t="s">
        <v>200</v>
      </c>
      <c r="AT694" s="182" t="s">
        <v>345</v>
      </c>
      <c r="AU694" s="182" t="s">
        <v>85</v>
      </c>
      <c r="AY694" s="19" t="s">
        <v>126</v>
      </c>
      <c r="BE694" s="183">
        <f>IF(N694="základní",J694,0)</f>
        <v>0</v>
      </c>
      <c r="BF694" s="183">
        <f>IF(N694="snížená",J694,0)</f>
        <v>0</v>
      </c>
      <c r="BG694" s="183">
        <f>IF(N694="zákl. přenesená",J694,0)</f>
        <v>0</v>
      </c>
      <c r="BH694" s="183">
        <f>IF(N694="sníž. přenesená",J694,0)</f>
        <v>0</v>
      </c>
      <c r="BI694" s="183">
        <f>IF(N694="nulová",J694,0)</f>
        <v>0</v>
      </c>
      <c r="BJ694" s="19" t="s">
        <v>83</v>
      </c>
      <c r="BK694" s="183">
        <f>ROUND(I694*H694,2)</f>
        <v>0</v>
      </c>
      <c r="BL694" s="19" t="s">
        <v>133</v>
      </c>
      <c r="BM694" s="182" t="s">
        <v>698</v>
      </c>
    </row>
    <row r="695" spans="1:47" s="2" customFormat="1" ht="12">
      <c r="A695" s="36"/>
      <c r="B695" s="37"/>
      <c r="C695" s="38"/>
      <c r="D695" s="184" t="s">
        <v>135</v>
      </c>
      <c r="E695" s="38"/>
      <c r="F695" s="185" t="s">
        <v>696</v>
      </c>
      <c r="G695" s="38"/>
      <c r="H695" s="38"/>
      <c r="I695" s="186"/>
      <c r="J695" s="38"/>
      <c r="K695" s="38"/>
      <c r="L695" s="41"/>
      <c r="M695" s="187"/>
      <c r="N695" s="188"/>
      <c r="O695" s="66"/>
      <c r="P695" s="66"/>
      <c r="Q695" s="66"/>
      <c r="R695" s="66"/>
      <c r="S695" s="66"/>
      <c r="T695" s="67"/>
      <c r="U695" s="36"/>
      <c r="V695" s="36"/>
      <c r="W695" s="36"/>
      <c r="X695" s="36"/>
      <c r="Y695" s="36"/>
      <c r="Z695" s="36"/>
      <c r="AA695" s="36"/>
      <c r="AB695" s="36"/>
      <c r="AC695" s="36"/>
      <c r="AD695" s="36"/>
      <c r="AE695" s="36"/>
      <c r="AT695" s="19" t="s">
        <v>135</v>
      </c>
      <c r="AU695" s="19" t="s">
        <v>85</v>
      </c>
    </row>
    <row r="696" spans="2:51" s="14" customFormat="1" ht="12">
      <c r="B696" s="202"/>
      <c r="C696" s="203"/>
      <c r="D696" s="184" t="s">
        <v>141</v>
      </c>
      <c r="E696" s="203"/>
      <c r="F696" s="205" t="s">
        <v>699</v>
      </c>
      <c r="G696" s="203"/>
      <c r="H696" s="206">
        <v>52.5</v>
      </c>
      <c r="I696" s="207"/>
      <c r="J696" s="203"/>
      <c r="K696" s="203"/>
      <c r="L696" s="208"/>
      <c r="M696" s="209"/>
      <c r="N696" s="210"/>
      <c r="O696" s="210"/>
      <c r="P696" s="210"/>
      <c r="Q696" s="210"/>
      <c r="R696" s="210"/>
      <c r="S696" s="210"/>
      <c r="T696" s="211"/>
      <c r="AT696" s="212" t="s">
        <v>141</v>
      </c>
      <c r="AU696" s="212" t="s">
        <v>85</v>
      </c>
      <c r="AV696" s="14" t="s">
        <v>85</v>
      </c>
      <c r="AW696" s="14" t="s">
        <v>4</v>
      </c>
      <c r="AX696" s="14" t="s">
        <v>83</v>
      </c>
      <c r="AY696" s="212" t="s">
        <v>126</v>
      </c>
    </row>
    <row r="697" spans="1:65" s="2" customFormat="1" ht="16.5" customHeight="1">
      <c r="A697" s="36"/>
      <c r="B697" s="37"/>
      <c r="C697" s="171" t="s">
        <v>700</v>
      </c>
      <c r="D697" s="171" t="s">
        <v>128</v>
      </c>
      <c r="E697" s="172" t="s">
        <v>701</v>
      </c>
      <c r="F697" s="173" t="s">
        <v>702</v>
      </c>
      <c r="G697" s="174" t="s">
        <v>291</v>
      </c>
      <c r="H697" s="175">
        <v>96</v>
      </c>
      <c r="I697" s="176"/>
      <c r="J697" s="177">
        <f>ROUND(I697*H697,2)</f>
        <v>0</v>
      </c>
      <c r="K697" s="173" t="s">
        <v>132</v>
      </c>
      <c r="L697" s="41"/>
      <c r="M697" s="178" t="s">
        <v>19</v>
      </c>
      <c r="N697" s="179" t="s">
        <v>46</v>
      </c>
      <c r="O697" s="66"/>
      <c r="P697" s="180">
        <f>O697*H697</f>
        <v>0</v>
      </c>
      <c r="Q697" s="180">
        <v>0.15539952</v>
      </c>
      <c r="R697" s="180">
        <f>Q697*H697</f>
        <v>14.918353920000001</v>
      </c>
      <c r="S697" s="180">
        <v>0</v>
      </c>
      <c r="T697" s="181">
        <f>S697*H697</f>
        <v>0</v>
      </c>
      <c r="U697" s="36"/>
      <c r="V697" s="36"/>
      <c r="W697" s="36"/>
      <c r="X697" s="36"/>
      <c r="Y697" s="36"/>
      <c r="Z697" s="36"/>
      <c r="AA697" s="36"/>
      <c r="AB697" s="36"/>
      <c r="AC697" s="36"/>
      <c r="AD697" s="36"/>
      <c r="AE697" s="36"/>
      <c r="AR697" s="182" t="s">
        <v>133</v>
      </c>
      <c r="AT697" s="182" t="s">
        <v>128</v>
      </c>
      <c r="AU697" s="182" t="s">
        <v>85</v>
      </c>
      <c r="AY697" s="19" t="s">
        <v>126</v>
      </c>
      <c r="BE697" s="183">
        <f>IF(N697="základní",J697,0)</f>
        <v>0</v>
      </c>
      <c r="BF697" s="183">
        <f>IF(N697="snížená",J697,0)</f>
        <v>0</v>
      </c>
      <c r="BG697" s="183">
        <f>IF(N697="zákl. přenesená",J697,0)</f>
        <v>0</v>
      </c>
      <c r="BH697" s="183">
        <f>IF(N697="sníž. přenesená",J697,0)</f>
        <v>0</v>
      </c>
      <c r="BI697" s="183">
        <f>IF(N697="nulová",J697,0)</f>
        <v>0</v>
      </c>
      <c r="BJ697" s="19" t="s">
        <v>83</v>
      </c>
      <c r="BK697" s="183">
        <f>ROUND(I697*H697,2)</f>
        <v>0</v>
      </c>
      <c r="BL697" s="19" t="s">
        <v>133</v>
      </c>
      <c r="BM697" s="182" t="s">
        <v>703</v>
      </c>
    </row>
    <row r="698" spans="1:47" s="2" customFormat="1" ht="19.5">
      <c r="A698" s="36"/>
      <c r="B698" s="37"/>
      <c r="C698" s="38"/>
      <c r="D698" s="184" t="s">
        <v>135</v>
      </c>
      <c r="E698" s="38"/>
      <c r="F698" s="185" t="s">
        <v>704</v>
      </c>
      <c r="G698" s="38"/>
      <c r="H698" s="38"/>
      <c r="I698" s="186"/>
      <c r="J698" s="38"/>
      <c r="K698" s="38"/>
      <c r="L698" s="41"/>
      <c r="M698" s="187"/>
      <c r="N698" s="188"/>
      <c r="O698" s="66"/>
      <c r="P698" s="66"/>
      <c r="Q698" s="66"/>
      <c r="R698" s="66"/>
      <c r="S698" s="66"/>
      <c r="T698" s="67"/>
      <c r="U698" s="36"/>
      <c r="V698" s="36"/>
      <c r="W698" s="36"/>
      <c r="X698" s="36"/>
      <c r="Y698" s="36"/>
      <c r="Z698" s="36"/>
      <c r="AA698" s="36"/>
      <c r="AB698" s="36"/>
      <c r="AC698" s="36"/>
      <c r="AD698" s="36"/>
      <c r="AE698" s="36"/>
      <c r="AT698" s="19" t="s">
        <v>135</v>
      </c>
      <c r="AU698" s="19" t="s">
        <v>85</v>
      </c>
    </row>
    <row r="699" spans="1:47" s="2" customFormat="1" ht="12">
      <c r="A699" s="36"/>
      <c r="B699" s="37"/>
      <c r="C699" s="38"/>
      <c r="D699" s="189" t="s">
        <v>137</v>
      </c>
      <c r="E699" s="38"/>
      <c r="F699" s="190" t="s">
        <v>705</v>
      </c>
      <c r="G699" s="38"/>
      <c r="H699" s="38"/>
      <c r="I699" s="186"/>
      <c r="J699" s="38"/>
      <c r="K699" s="38"/>
      <c r="L699" s="41"/>
      <c r="M699" s="187"/>
      <c r="N699" s="188"/>
      <c r="O699" s="66"/>
      <c r="P699" s="66"/>
      <c r="Q699" s="66"/>
      <c r="R699" s="66"/>
      <c r="S699" s="66"/>
      <c r="T699" s="67"/>
      <c r="U699" s="36"/>
      <c r="V699" s="36"/>
      <c r="W699" s="36"/>
      <c r="X699" s="36"/>
      <c r="Y699" s="36"/>
      <c r="Z699" s="36"/>
      <c r="AA699" s="36"/>
      <c r="AB699" s="36"/>
      <c r="AC699" s="36"/>
      <c r="AD699" s="36"/>
      <c r="AE699" s="36"/>
      <c r="AT699" s="19" t="s">
        <v>137</v>
      </c>
      <c r="AU699" s="19" t="s">
        <v>85</v>
      </c>
    </row>
    <row r="700" spans="1:47" s="2" customFormat="1" ht="87.75">
      <c r="A700" s="36"/>
      <c r="B700" s="37"/>
      <c r="C700" s="38"/>
      <c r="D700" s="184" t="s">
        <v>139</v>
      </c>
      <c r="E700" s="38"/>
      <c r="F700" s="191" t="s">
        <v>665</v>
      </c>
      <c r="G700" s="38"/>
      <c r="H700" s="38"/>
      <c r="I700" s="186"/>
      <c r="J700" s="38"/>
      <c r="K700" s="38"/>
      <c r="L700" s="41"/>
      <c r="M700" s="187"/>
      <c r="N700" s="188"/>
      <c r="O700" s="66"/>
      <c r="P700" s="66"/>
      <c r="Q700" s="66"/>
      <c r="R700" s="66"/>
      <c r="S700" s="66"/>
      <c r="T700" s="67"/>
      <c r="U700" s="36"/>
      <c r="V700" s="36"/>
      <c r="W700" s="36"/>
      <c r="X700" s="36"/>
      <c r="Y700" s="36"/>
      <c r="Z700" s="36"/>
      <c r="AA700" s="36"/>
      <c r="AB700" s="36"/>
      <c r="AC700" s="36"/>
      <c r="AD700" s="36"/>
      <c r="AE700" s="36"/>
      <c r="AT700" s="19" t="s">
        <v>139</v>
      </c>
      <c r="AU700" s="19" t="s">
        <v>85</v>
      </c>
    </row>
    <row r="701" spans="2:51" s="13" customFormat="1" ht="12">
      <c r="B701" s="192"/>
      <c r="C701" s="193"/>
      <c r="D701" s="184" t="s">
        <v>141</v>
      </c>
      <c r="E701" s="194" t="s">
        <v>19</v>
      </c>
      <c r="F701" s="195" t="s">
        <v>313</v>
      </c>
      <c r="G701" s="193"/>
      <c r="H701" s="194" t="s">
        <v>19</v>
      </c>
      <c r="I701" s="196"/>
      <c r="J701" s="193"/>
      <c r="K701" s="193"/>
      <c r="L701" s="197"/>
      <c r="M701" s="198"/>
      <c r="N701" s="199"/>
      <c r="O701" s="199"/>
      <c r="P701" s="199"/>
      <c r="Q701" s="199"/>
      <c r="R701" s="199"/>
      <c r="S701" s="199"/>
      <c r="T701" s="200"/>
      <c r="AT701" s="201" t="s">
        <v>141</v>
      </c>
      <c r="AU701" s="201" t="s">
        <v>85</v>
      </c>
      <c r="AV701" s="13" t="s">
        <v>83</v>
      </c>
      <c r="AW701" s="13" t="s">
        <v>35</v>
      </c>
      <c r="AX701" s="13" t="s">
        <v>75</v>
      </c>
      <c r="AY701" s="201" t="s">
        <v>126</v>
      </c>
    </row>
    <row r="702" spans="2:51" s="14" customFormat="1" ht="12">
      <c r="B702" s="202"/>
      <c r="C702" s="203"/>
      <c r="D702" s="184" t="s">
        <v>141</v>
      </c>
      <c r="E702" s="204" t="s">
        <v>19</v>
      </c>
      <c r="F702" s="205" t="s">
        <v>314</v>
      </c>
      <c r="G702" s="203"/>
      <c r="H702" s="206">
        <v>42</v>
      </c>
      <c r="I702" s="207"/>
      <c r="J702" s="203"/>
      <c r="K702" s="203"/>
      <c r="L702" s="208"/>
      <c r="M702" s="209"/>
      <c r="N702" s="210"/>
      <c r="O702" s="210"/>
      <c r="P702" s="210"/>
      <c r="Q702" s="210"/>
      <c r="R702" s="210"/>
      <c r="S702" s="210"/>
      <c r="T702" s="211"/>
      <c r="AT702" s="212" t="s">
        <v>141</v>
      </c>
      <c r="AU702" s="212" t="s">
        <v>85</v>
      </c>
      <c r="AV702" s="14" t="s">
        <v>85</v>
      </c>
      <c r="AW702" s="14" t="s">
        <v>35</v>
      </c>
      <c r="AX702" s="14" t="s">
        <v>75</v>
      </c>
      <c r="AY702" s="212" t="s">
        <v>126</v>
      </c>
    </row>
    <row r="703" spans="2:51" s="16" customFormat="1" ht="12">
      <c r="B703" s="224"/>
      <c r="C703" s="225"/>
      <c r="D703" s="184" t="s">
        <v>141</v>
      </c>
      <c r="E703" s="226" t="s">
        <v>19</v>
      </c>
      <c r="F703" s="227" t="s">
        <v>156</v>
      </c>
      <c r="G703" s="225"/>
      <c r="H703" s="228">
        <v>42</v>
      </c>
      <c r="I703" s="229"/>
      <c r="J703" s="225"/>
      <c r="K703" s="225"/>
      <c r="L703" s="230"/>
      <c r="M703" s="231"/>
      <c r="N703" s="232"/>
      <c r="O703" s="232"/>
      <c r="P703" s="232"/>
      <c r="Q703" s="232"/>
      <c r="R703" s="232"/>
      <c r="S703" s="232"/>
      <c r="T703" s="233"/>
      <c r="AT703" s="234" t="s">
        <v>141</v>
      </c>
      <c r="AU703" s="234" t="s">
        <v>85</v>
      </c>
      <c r="AV703" s="16" t="s">
        <v>157</v>
      </c>
      <c r="AW703" s="16" t="s">
        <v>35</v>
      </c>
      <c r="AX703" s="16" t="s">
        <v>75</v>
      </c>
      <c r="AY703" s="234" t="s">
        <v>126</v>
      </c>
    </row>
    <row r="704" spans="2:51" s="13" customFormat="1" ht="12">
      <c r="B704" s="192"/>
      <c r="C704" s="193"/>
      <c r="D704" s="184" t="s">
        <v>141</v>
      </c>
      <c r="E704" s="194" t="s">
        <v>19</v>
      </c>
      <c r="F704" s="195" t="s">
        <v>332</v>
      </c>
      <c r="G704" s="193"/>
      <c r="H704" s="194" t="s">
        <v>19</v>
      </c>
      <c r="I704" s="196"/>
      <c r="J704" s="193"/>
      <c r="K704" s="193"/>
      <c r="L704" s="197"/>
      <c r="M704" s="198"/>
      <c r="N704" s="199"/>
      <c r="O704" s="199"/>
      <c r="P704" s="199"/>
      <c r="Q704" s="199"/>
      <c r="R704" s="199"/>
      <c r="S704" s="199"/>
      <c r="T704" s="200"/>
      <c r="AT704" s="201" t="s">
        <v>141</v>
      </c>
      <c r="AU704" s="201" t="s">
        <v>85</v>
      </c>
      <c r="AV704" s="13" t="s">
        <v>83</v>
      </c>
      <c r="AW704" s="13" t="s">
        <v>35</v>
      </c>
      <c r="AX704" s="13" t="s">
        <v>75</v>
      </c>
      <c r="AY704" s="201" t="s">
        <v>126</v>
      </c>
    </row>
    <row r="705" spans="2:51" s="14" customFormat="1" ht="12">
      <c r="B705" s="202"/>
      <c r="C705" s="203"/>
      <c r="D705" s="184" t="s">
        <v>141</v>
      </c>
      <c r="E705" s="204" t="s">
        <v>19</v>
      </c>
      <c r="F705" s="205" t="s">
        <v>253</v>
      </c>
      <c r="G705" s="203"/>
      <c r="H705" s="206">
        <v>14</v>
      </c>
      <c r="I705" s="207"/>
      <c r="J705" s="203"/>
      <c r="K705" s="203"/>
      <c r="L705" s="208"/>
      <c r="M705" s="209"/>
      <c r="N705" s="210"/>
      <c r="O705" s="210"/>
      <c r="P705" s="210"/>
      <c r="Q705" s="210"/>
      <c r="R705" s="210"/>
      <c r="S705" s="210"/>
      <c r="T705" s="211"/>
      <c r="AT705" s="212" t="s">
        <v>141</v>
      </c>
      <c r="AU705" s="212" t="s">
        <v>85</v>
      </c>
      <c r="AV705" s="14" t="s">
        <v>85</v>
      </c>
      <c r="AW705" s="14" t="s">
        <v>35</v>
      </c>
      <c r="AX705" s="14" t="s">
        <v>75</v>
      </c>
      <c r="AY705" s="212" t="s">
        <v>126</v>
      </c>
    </row>
    <row r="706" spans="2:51" s="13" customFormat="1" ht="12">
      <c r="B706" s="192"/>
      <c r="C706" s="193"/>
      <c r="D706" s="184" t="s">
        <v>141</v>
      </c>
      <c r="E706" s="194" t="s">
        <v>19</v>
      </c>
      <c r="F706" s="195" t="s">
        <v>471</v>
      </c>
      <c r="G706" s="193"/>
      <c r="H706" s="194" t="s">
        <v>19</v>
      </c>
      <c r="I706" s="196"/>
      <c r="J706" s="193"/>
      <c r="K706" s="193"/>
      <c r="L706" s="197"/>
      <c r="M706" s="198"/>
      <c r="N706" s="199"/>
      <c r="O706" s="199"/>
      <c r="P706" s="199"/>
      <c r="Q706" s="199"/>
      <c r="R706" s="199"/>
      <c r="S706" s="199"/>
      <c r="T706" s="200"/>
      <c r="AT706" s="201" t="s">
        <v>141</v>
      </c>
      <c r="AU706" s="201" t="s">
        <v>85</v>
      </c>
      <c r="AV706" s="13" t="s">
        <v>83</v>
      </c>
      <c r="AW706" s="13" t="s">
        <v>35</v>
      </c>
      <c r="AX706" s="13" t="s">
        <v>75</v>
      </c>
      <c r="AY706" s="201" t="s">
        <v>126</v>
      </c>
    </row>
    <row r="707" spans="2:51" s="14" customFormat="1" ht="12">
      <c r="B707" s="202"/>
      <c r="C707" s="203"/>
      <c r="D707" s="184" t="s">
        <v>141</v>
      </c>
      <c r="E707" s="204" t="s">
        <v>19</v>
      </c>
      <c r="F707" s="205" t="s">
        <v>253</v>
      </c>
      <c r="G707" s="203"/>
      <c r="H707" s="206">
        <v>14</v>
      </c>
      <c r="I707" s="207"/>
      <c r="J707" s="203"/>
      <c r="K707" s="203"/>
      <c r="L707" s="208"/>
      <c r="M707" s="209"/>
      <c r="N707" s="210"/>
      <c r="O707" s="210"/>
      <c r="P707" s="210"/>
      <c r="Q707" s="210"/>
      <c r="R707" s="210"/>
      <c r="S707" s="210"/>
      <c r="T707" s="211"/>
      <c r="AT707" s="212" t="s">
        <v>141</v>
      </c>
      <c r="AU707" s="212" t="s">
        <v>85</v>
      </c>
      <c r="AV707" s="14" t="s">
        <v>85</v>
      </c>
      <c r="AW707" s="14" t="s">
        <v>35</v>
      </c>
      <c r="AX707" s="14" t="s">
        <v>75</v>
      </c>
      <c r="AY707" s="212" t="s">
        <v>126</v>
      </c>
    </row>
    <row r="708" spans="2:51" s="13" customFormat="1" ht="12">
      <c r="B708" s="192"/>
      <c r="C708" s="193"/>
      <c r="D708" s="184" t="s">
        <v>141</v>
      </c>
      <c r="E708" s="194" t="s">
        <v>19</v>
      </c>
      <c r="F708" s="195" t="s">
        <v>472</v>
      </c>
      <c r="G708" s="193"/>
      <c r="H708" s="194" t="s">
        <v>19</v>
      </c>
      <c r="I708" s="196"/>
      <c r="J708" s="193"/>
      <c r="K708" s="193"/>
      <c r="L708" s="197"/>
      <c r="M708" s="198"/>
      <c r="N708" s="199"/>
      <c r="O708" s="199"/>
      <c r="P708" s="199"/>
      <c r="Q708" s="199"/>
      <c r="R708" s="199"/>
      <c r="S708" s="199"/>
      <c r="T708" s="200"/>
      <c r="AT708" s="201" t="s">
        <v>141</v>
      </c>
      <c r="AU708" s="201" t="s">
        <v>85</v>
      </c>
      <c r="AV708" s="13" t="s">
        <v>83</v>
      </c>
      <c r="AW708" s="13" t="s">
        <v>35</v>
      </c>
      <c r="AX708" s="13" t="s">
        <v>75</v>
      </c>
      <c r="AY708" s="201" t="s">
        <v>126</v>
      </c>
    </row>
    <row r="709" spans="2:51" s="14" customFormat="1" ht="12">
      <c r="B709" s="202"/>
      <c r="C709" s="203"/>
      <c r="D709" s="184" t="s">
        <v>141</v>
      </c>
      <c r="E709" s="204" t="s">
        <v>19</v>
      </c>
      <c r="F709" s="205" t="s">
        <v>232</v>
      </c>
      <c r="G709" s="203"/>
      <c r="H709" s="206">
        <v>12</v>
      </c>
      <c r="I709" s="207"/>
      <c r="J709" s="203"/>
      <c r="K709" s="203"/>
      <c r="L709" s="208"/>
      <c r="M709" s="209"/>
      <c r="N709" s="210"/>
      <c r="O709" s="210"/>
      <c r="P709" s="210"/>
      <c r="Q709" s="210"/>
      <c r="R709" s="210"/>
      <c r="S709" s="210"/>
      <c r="T709" s="211"/>
      <c r="AT709" s="212" t="s">
        <v>141</v>
      </c>
      <c r="AU709" s="212" t="s">
        <v>85</v>
      </c>
      <c r="AV709" s="14" t="s">
        <v>85</v>
      </c>
      <c r="AW709" s="14" t="s">
        <v>35</v>
      </c>
      <c r="AX709" s="14" t="s">
        <v>75</v>
      </c>
      <c r="AY709" s="212" t="s">
        <v>126</v>
      </c>
    </row>
    <row r="710" spans="2:51" s="13" customFormat="1" ht="12">
      <c r="B710" s="192"/>
      <c r="C710" s="193"/>
      <c r="D710" s="184" t="s">
        <v>141</v>
      </c>
      <c r="E710" s="194" t="s">
        <v>19</v>
      </c>
      <c r="F710" s="195" t="s">
        <v>473</v>
      </c>
      <c r="G710" s="193"/>
      <c r="H710" s="194" t="s">
        <v>19</v>
      </c>
      <c r="I710" s="196"/>
      <c r="J710" s="193"/>
      <c r="K710" s="193"/>
      <c r="L710" s="197"/>
      <c r="M710" s="198"/>
      <c r="N710" s="199"/>
      <c r="O710" s="199"/>
      <c r="P710" s="199"/>
      <c r="Q710" s="199"/>
      <c r="R710" s="199"/>
      <c r="S710" s="199"/>
      <c r="T710" s="200"/>
      <c r="AT710" s="201" t="s">
        <v>141</v>
      </c>
      <c r="AU710" s="201" t="s">
        <v>85</v>
      </c>
      <c r="AV710" s="13" t="s">
        <v>83</v>
      </c>
      <c r="AW710" s="13" t="s">
        <v>35</v>
      </c>
      <c r="AX710" s="13" t="s">
        <v>75</v>
      </c>
      <c r="AY710" s="201" t="s">
        <v>126</v>
      </c>
    </row>
    <row r="711" spans="2:51" s="14" customFormat="1" ht="12">
      <c r="B711" s="202"/>
      <c r="C711" s="203"/>
      <c r="D711" s="184" t="s">
        <v>141</v>
      </c>
      <c r="E711" s="204" t="s">
        <v>19</v>
      </c>
      <c r="F711" s="205" t="s">
        <v>253</v>
      </c>
      <c r="G711" s="203"/>
      <c r="H711" s="206">
        <v>14</v>
      </c>
      <c r="I711" s="207"/>
      <c r="J711" s="203"/>
      <c r="K711" s="203"/>
      <c r="L711" s="208"/>
      <c r="M711" s="209"/>
      <c r="N711" s="210"/>
      <c r="O711" s="210"/>
      <c r="P711" s="210"/>
      <c r="Q711" s="210"/>
      <c r="R711" s="210"/>
      <c r="S711" s="210"/>
      <c r="T711" s="211"/>
      <c r="AT711" s="212" t="s">
        <v>141</v>
      </c>
      <c r="AU711" s="212" t="s">
        <v>85</v>
      </c>
      <c r="AV711" s="14" t="s">
        <v>85</v>
      </c>
      <c r="AW711" s="14" t="s">
        <v>35</v>
      </c>
      <c r="AX711" s="14" t="s">
        <v>75</v>
      </c>
      <c r="AY711" s="212" t="s">
        <v>126</v>
      </c>
    </row>
    <row r="712" spans="2:51" s="16" customFormat="1" ht="12">
      <c r="B712" s="224"/>
      <c r="C712" s="225"/>
      <c r="D712" s="184" t="s">
        <v>141</v>
      </c>
      <c r="E712" s="226" t="s">
        <v>19</v>
      </c>
      <c r="F712" s="227" t="s">
        <v>156</v>
      </c>
      <c r="G712" s="225"/>
      <c r="H712" s="228">
        <v>54</v>
      </c>
      <c r="I712" s="229"/>
      <c r="J712" s="225"/>
      <c r="K712" s="225"/>
      <c r="L712" s="230"/>
      <c r="M712" s="231"/>
      <c r="N712" s="232"/>
      <c r="O712" s="232"/>
      <c r="P712" s="232"/>
      <c r="Q712" s="232"/>
      <c r="R712" s="232"/>
      <c r="S712" s="232"/>
      <c r="T712" s="233"/>
      <c r="AT712" s="234" t="s">
        <v>141</v>
      </c>
      <c r="AU712" s="234" t="s">
        <v>85</v>
      </c>
      <c r="AV712" s="16" t="s">
        <v>157</v>
      </c>
      <c r="AW712" s="16" t="s">
        <v>35</v>
      </c>
      <c r="AX712" s="16" t="s">
        <v>75</v>
      </c>
      <c r="AY712" s="234" t="s">
        <v>126</v>
      </c>
    </row>
    <row r="713" spans="2:51" s="15" customFormat="1" ht="12">
      <c r="B713" s="213"/>
      <c r="C713" s="214"/>
      <c r="D713" s="184" t="s">
        <v>141</v>
      </c>
      <c r="E713" s="215" t="s">
        <v>19</v>
      </c>
      <c r="F713" s="216" t="s">
        <v>146</v>
      </c>
      <c r="G713" s="214"/>
      <c r="H713" s="217">
        <v>96</v>
      </c>
      <c r="I713" s="218"/>
      <c r="J713" s="214"/>
      <c r="K713" s="214"/>
      <c r="L713" s="219"/>
      <c r="M713" s="220"/>
      <c r="N713" s="221"/>
      <c r="O713" s="221"/>
      <c r="P713" s="221"/>
      <c r="Q713" s="221"/>
      <c r="R713" s="221"/>
      <c r="S713" s="221"/>
      <c r="T713" s="222"/>
      <c r="AT713" s="223" t="s">
        <v>141</v>
      </c>
      <c r="AU713" s="223" t="s">
        <v>85</v>
      </c>
      <c r="AV713" s="15" t="s">
        <v>133</v>
      </c>
      <c r="AW713" s="15" t="s">
        <v>35</v>
      </c>
      <c r="AX713" s="15" t="s">
        <v>83</v>
      </c>
      <c r="AY713" s="223" t="s">
        <v>126</v>
      </c>
    </row>
    <row r="714" spans="1:65" s="2" customFormat="1" ht="16.5" customHeight="1">
      <c r="A714" s="36"/>
      <c r="B714" s="37"/>
      <c r="C714" s="235" t="s">
        <v>706</v>
      </c>
      <c r="D714" s="235" t="s">
        <v>345</v>
      </c>
      <c r="E714" s="236" t="s">
        <v>707</v>
      </c>
      <c r="F714" s="237" t="s">
        <v>708</v>
      </c>
      <c r="G714" s="238" t="s">
        <v>291</v>
      </c>
      <c r="H714" s="239">
        <v>44.1</v>
      </c>
      <c r="I714" s="240"/>
      <c r="J714" s="241">
        <f>ROUND(I714*H714,2)</f>
        <v>0</v>
      </c>
      <c r="K714" s="237" t="s">
        <v>132</v>
      </c>
      <c r="L714" s="242"/>
      <c r="M714" s="243" t="s">
        <v>19</v>
      </c>
      <c r="N714" s="244" t="s">
        <v>46</v>
      </c>
      <c r="O714" s="66"/>
      <c r="P714" s="180">
        <f>O714*H714</f>
        <v>0</v>
      </c>
      <c r="Q714" s="180">
        <v>0.08</v>
      </c>
      <c r="R714" s="180">
        <f>Q714*H714</f>
        <v>3.528</v>
      </c>
      <c r="S714" s="180">
        <v>0</v>
      </c>
      <c r="T714" s="181">
        <f>S714*H714</f>
        <v>0</v>
      </c>
      <c r="U714" s="36"/>
      <c r="V714" s="36"/>
      <c r="W714" s="36"/>
      <c r="X714" s="36"/>
      <c r="Y714" s="36"/>
      <c r="Z714" s="36"/>
      <c r="AA714" s="36"/>
      <c r="AB714" s="36"/>
      <c r="AC714" s="36"/>
      <c r="AD714" s="36"/>
      <c r="AE714" s="36"/>
      <c r="AR714" s="182" t="s">
        <v>200</v>
      </c>
      <c r="AT714" s="182" t="s">
        <v>345</v>
      </c>
      <c r="AU714" s="182" t="s">
        <v>85</v>
      </c>
      <c r="AY714" s="19" t="s">
        <v>126</v>
      </c>
      <c r="BE714" s="183">
        <f>IF(N714="základní",J714,0)</f>
        <v>0</v>
      </c>
      <c r="BF714" s="183">
        <f>IF(N714="snížená",J714,0)</f>
        <v>0</v>
      </c>
      <c r="BG714" s="183">
        <f>IF(N714="zákl. přenesená",J714,0)</f>
        <v>0</v>
      </c>
      <c r="BH714" s="183">
        <f>IF(N714="sníž. přenesená",J714,0)</f>
        <v>0</v>
      </c>
      <c r="BI714" s="183">
        <f>IF(N714="nulová",J714,0)</f>
        <v>0</v>
      </c>
      <c r="BJ714" s="19" t="s">
        <v>83</v>
      </c>
      <c r="BK714" s="183">
        <f>ROUND(I714*H714,2)</f>
        <v>0</v>
      </c>
      <c r="BL714" s="19" t="s">
        <v>133</v>
      </c>
      <c r="BM714" s="182" t="s">
        <v>709</v>
      </c>
    </row>
    <row r="715" spans="1:47" s="2" customFormat="1" ht="12">
      <c r="A715" s="36"/>
      <c r="B715" s="37"/>
      <c r="C715" s="38"/>
      <c r="D715" s="184" t="s">
        <v>135</v>
      </c>
      <c r="E715" s="38"/>
      <c r="F715" s="185" t="s">
        <v>708</v>
      </c>
      <c r="G715" s="38"/>
      <c r="H715" s="38"/>
      <c r="I715" s="186"/>
      <c r="J715" s="38"/>
      <c r="K715" s="38"/>
      <c r="L715" s="41"/>
      <c r="M715" s="187"/>
      <c r="N715" s="188"/>
      <c r="O715" s="66"/>
      <c r="P715" s="66"/>
      <c r="Q715" s="66"/>
      <c r="R715" s="66"/>
      <c r="S715" s="66"/>
      <c r="T715" s="67"/>
      <c r="U715" s="36"/>
      <c r="V715" s="36"/>
      <c r="W715" s="36"/>
      <c r="X715" s="36"/>
      <c r="Y715" s="36"/>
      <c r="Z715" s="36"/>
      <c r="AA715" s="36"/>
      <c r="AB715" s="36"/>
      <c r="AC715" s="36"/>
      <c r="AD715" s="36"/>
      <c r="AE715" s="36"/>
      <c r="AT715" s="19" t="s">
        <v>135</v>
      </c>
      <c r="AU715" s="19" t="s">
        <v>85</v>
      </c>
    </row>
    <row r="716" spans="2:51" s="14" customFormat="1" ht="12">
      <c r="B716" s="202"/>
      <c r="C716" s="203"/>
      <c r="D716" s="184" t="s">
        <v>141</v>
      </c>
      <c r="E716" s="203"/>
      <c r="F716" s="205" t="s">
        <v>710</v>
      </c>
      <c r="G716" s="203"/>
      <c r="H716" s="206">
        <v>44.1</v>
      </c>
      <c r="I716" s="207"/>
      <c r="J716" s="203"/>
      <c r="K716" s="203"/>
      <c r="L716" s="208"/>
      <c r="M716" s="209"/>
      <c r="N716" s="210"/>
      <c r="O716" s="210"/>
      <c r="P716" s="210"/>
      <c r="Q716" s="210"/>
      <c r="R716" s="210"/>
      <c r="S716" s="210"/>
      <c r="T716" s="211"/>
      <c r="AT716" s="212" t="s">
        <v>141</v>
      </c>
      <c r="AU716" s="212" t="s">
        <v>85</v>
      </c>
      <c r="AV716" s="14" t="s">
        <v>85</v>
      </c>
      <c r="AW716" s="14" t="s">
        <v>4</v>
      </c>
      <c r="AX716" s="14" t="s">
        <v>83</v>
      </c>
      <c r="AY716" s="212" t="s">
        <v>126</v>
      </c>
    </row>
    <row r="717" spans="1:65" s="2" customFormat="1" ht="16.5" customHeight="1">
      <c r="A717" s="36"/>
      <c r="B717" s="37"/>
      <c r="C717" s="235" t="s">
        <v>711</v>
      </c>
      <c r="D717" s="235" t="s">
        <v>345</v>
      </c>
      <c r="E717" s="236" t="s">
        <v>674</v>
      </c>
      <c r="F717" s="237" t="s">
        <v>675</v>
      </c>
      <c r="G717" s="238" t="s">
        <v>291</v>
      </c>
      <c r="H717" s="239">
        <v>56.7</v>
      </c>
      <c r="I717" s="240"/>
      <c r="J717" s="241">
        <f>ROUND(I717*H717,2)</f>
        <v>0</v>
      </c>
      <c r="K717" s="237" t="s">
        <v>132</v>
      </c>
      <c r="L717" s="242"/>
      <c r="M717" s="243" t="s">
        <v>19</v>
      </c>
      <c r="N717" s="244" t="s">
        <v>46</v>
      </c>
      <c r="O717" s="66"/>
      <c r="P717" s="180">
        <f>O717*H717</f>
        <v>0</v>
      </c>
      <c r="Q717" s="180">
        <v>0.102</v>
      </c>
      <c r="R717" s="180">
        <f>Q717*H717</f>
        <v>5.7834</v>
      </c>
      <c r="S717" s="180">
        <v>0</v>
      </c>
      <c r="T717" s="181">
        <f>S717*H717</f>
        <v>0</v>
      </c>
      <c r="U717" s="36"/>
      <c r="V717" s="36"/>
      <c r="W717" s="36"/>
      <c r="X717" s="36"/>
      <c r="Y717" s="36"/>
      <c r="Z717" s="36"/>
      <c r="AA717" s="36"/>
      <c r="AB717" s="36"/>
      <c r="AC717" s="36"/>
      <c r="AD717" s="36"/>
      <c r="AE717" s="36"/>
      <c r="AR717" s="182" t="s">
        <v>200</v>
      </c>
      <c r="AT717" s="182" t="s">
        <v>345</v>
      </c>
      <c r="AU717" s="182" t="s">
        <v>85</v>
      </c>
      <c r="AY717" s="19" t="s">
        <v>126</v>
      </c>
      <c r="BE717" s="183">
        <f>IF(N717="základní",J717,0)</f>
        <v>0</v>
      </c>
      <c r="BF717" s="183">
        <f>IF(N717="snížená",J717,0)</f>
        <v>0</v>
      </c>
      <c r="BG717" s="183">
        <f>IF(N717="zákl. přenesená",J717,0)</f>
        <v>0</v>
      </c>
      <c r="BH717" s="183">
        <f>IF(N717="sníž. přenesená",J717,0)</f>
        <v>0</v>
      </c>
      <c r="BI717" s="183">
        <f>IF(N717="nulová",J717,0)</f>
        <v>0</v>
      </c>
      <c r="BJ717" s="19" t="s">
        <v>83</v>
      </c>
      <c r="BK717" s="183">
        <f>ROUND(I717*H717,2)</f>
        <v>0</v>
      </c>
      <c r="BL717" s="19" t="s">
        <v>133</v>
      </c>
      <c r="BM717" s="182" t="s">
        <v>712</v>
      </c>
    </row>
    <row r="718" spans="1:47" s="2" customFormat="1" ht="12">
      <c r="A718" s="36"/>
      <c r="B718" s="37"/>
      <c r="C718" s="38"/>
      <c r="D718" s="184" t="s">
        <v>135</v>
      </c>
      <c r="E718" s="38"/>
      <c r="F718" s="185" t="s">
        <v>675</v>
      </c>
      <c r="G718" s="38"/>
      <c r="H718" s="38"/>
      <c r="I718" s="186"/>
      <c r="J718" s="38"/>
      <c r="K718" s="38"/>
      <c r="L718" s="41"/>
      <c r="M718" s="187"/>
      <c r="N718" s="188"/>
      <c r="O718" s="66"/>
      <c r="P718" s="66"/>
      <c r="Q718" s="66"/>
      <c r="R718" s="66"/>
      <c r="S718" s="66"/>
      <c r="T718" s="67"/>
      <c r="U718" s="36"/>
      <c r="V718" s="36"/>
      <c r="W718" s="36"/>
      <c r="X718" s="36"/>
      <c r="Y718" s="36"/>
      <c r="Z718" s="36"/>
      <c r="AA718" s="36"/>
      <c r="AB718" s="36"/>
      <c r="AC718" s="36"/>
      <c r="AD718" s="36"/>
      <c r="AE718" s="36"/>
      <c r="AT718" s="19" t="s">
        <v>135</v>
      </c>
      <c r="AU718" s="19" t="s">
        <v>85</v>
      </c>
    </row>
    <row r="719" spans="2:51" s="14" customFormat="1" ht="12">
      <c r="B719" s="202"/>
      <c r="C719" s="203"/>
      <c r="D719" s="184" t="s">
        <v>141</v>
      </c>
      <c r="E719" s="203"/>
      <c r="F719" s="205" t="s">
        <v>713</v>
      </c>
      <c r="G719" s="203"/>
      <c r="H719" s="206">
        <v>56.7</v>
      </c>
      <c r="I719" s="207"/>
      <c r="J719" s="203"/>
      <c r="K719" s="203"/>
      <c r="L719" s="208"/>
      <c r="M719" s="209"/>
      <c r="N719" s="210"/>
      <c r="O719" s="210"/>
      <c r="P719" s="210"/>
      <c r="Q719" s="210"/>
      <c r="R719" s="210"/>
      <c r="S719" s="210"/>
      <c r="T719" s="211"/>
      <c r="AT719" s="212" t="s">
        <v>141</v>
      </c>
      <c r="AU719" s="212" t="s">
        <v>85</v>
      </c>
      <c r="AV719" s="14" t="s">
        <v>85</v>
      </c>
      <c r="AW719" s="14" t="s">
        <v>4</v>
      </c>
      <c r="AX719" s="14" t="s">
        <v>83</v>
      </c>
      <c r="AY719" s="212" t="s">
        <v>126</v>
      </c>
    </row>
    <row r="720" spans="1:65" s="2" customFormat="1" ht="16.5" customHeight="1">
      <c r="A720" s="36"/>
      <c r="B720" s="37"/>
      <c r="C720" s="171" t="s">
        <v>714</v>
      </c>
      <c r="D720" s="171" t="s">
        <v>128</v>
      </c>
      <c r="E720" s="172" t="s">
        <v>715</v>
      </c>
      <c r="F720" s="173" t="s">
        <v>716</v>
      </c>
      <c r="G720" s="174" t="s">
        <v>291</v>
      </c>
      <c r="H720" s="175">
        <v>8</v>
      </c>
      <c r="I720" s="176"/>
      <c r="J720" s="177">
        <f>ROUND(I720*H720,2)</f>
        <v>0</v>
      </c>
      <c r="K720" s="173" t="s">
        <v>132</v>
      </c>
      <c r="L720" s="41"/>
      <c r="M720" s="178" t="s">
        <v>19</v>
      </c>
      <c r="N720" s="179" t="s">
        <v>46</v>
      </c>
      <c r="O720" s="66"/>
      <c r="P720" s="180">
        <f>O720*H720</f>
        <v>0</v>
      </c>
      <c r="Q720" s="180">
        <v>0.1294996</v>
      </c>
      <c r="R720" s="180">
        <f>Q720*H720</f>
        <v>1.0359968</v>
      </c>
      <c r="S720" s="180">
        <v>0</v>
      </c>
      <c r="T720" s="181">
        <f>S720*H720</f>
        <v>0</v>
      </c>
      <c r="U720" s="36"/>
      <c r="V720" s="36"/>
      <c r="W720" s="36"/>
      <c r="X720" s="36"/>
      <c r="Y720" s="36"/>
      <c r="Z720" s="36"/>
      <c r="AA720" s="36"/>
      <c r="AB720" s="36"/>
      <c r="AC720" s="36"/>
      <c r="AD720" s="36"/>
      <c r="AE720" s="36"/>
      <c r="AR720" s="182" t="s">
        <v>133</v>
      </c>
      <c r="AT720" s="182" t="s">
        <v>128</v>
      </c>
      <c r="AU720" s="182" t="s">
        <v>85</v>
      </c>
      <c r="AY720" s="19" t="s">
        <v>126</v>
      </c>
      <c r="BE720" s="183">
        <f>IF(N720="základní",J720,0)</f>
        <v>0</v>
      </c>
      <c r="BF720" s="183">
        <f>IF(N720="snížená",J720,0)</f>
        <v>0</v>
      </c>
      <c r="BG720" s="183">
        <f>IF(N720="zákl. přenesená",J720,0)</f>
        <v>0</v>
      </c>
      <c r="BH720" s="183">
        <f>IF(N720="sníž. přenesená",J720,0)</f>
        <v>0</v>
      </c>
      <c r="BI720" s="183">
        <f>IF(N720="nulová",J720,0)</f>
        <v>0</v>
      </c>
      <c r="BJ720" s="19" t="s">
        <v>83</v>
      </c>
      <c r="BK720" s="183">
        <f>ROUND(I720*H720,2)</f>
        <v>0</v>
      </c>
      <c r="BL720" s="19" t="s">
        <v>133</v>
      </c>
      <c r="BM720" s="182" t="s">
        <v>717</v>
      </c>
    </row>
    <row r="721" spans="1:47" s="2" customFormat="1" ht="19.5">
      <c r="A721" s="36"/>
      <c r="B721" s="37"/>
      <c r="C721" s="38"/>
      <c r="D721" s="184" t="s">
        <v>135</v>
      </c>
      <c r="E721" s="38"/>
      <c r="F721" s="185" t="s">
        <v>718</v>
      </c>
      <c r="G721" s="38"/>
      <c r="H721" s="38"/>
      <c r="I721" s="186"/>
      <c r="J721" s="38"/>
      <c r="K721" s="38"/>
      <c r="L721" s="41"/>
      <c r="M721" s="187"/>
      <c r="N721" s="188"/>
      <c r="O721" s="66"/>
      <c r="P721" s="66"/>
      <c r="Q721" s="66"/>
      <c r="R721" s="66"/>
      <c r="S721" s="66"/>
      <c r="T721" s="67"/>
      <c r="U721" s="36"/>
      <c r="V721" s="36"/>
      <c r="W721" s="36"/>
      <c r="X721" s="36"/>
      <c r="Y721" s="36"/>
      <c r="Z721" s="36"/>
      <c r="AA721" s="36"/>
      <c r="AB721" s="36"/>
      <c r="AC721" s="36"/>
      <c r="AD721" s="36"/>
      <c r="AE721" s="36"/>
      <c r="AT721" s="19" t="s">
        <v>135</v>
      </c>
      <c r="AU721" s="19" t="s">
        <v>85</v>
      </c>
    </row>
    <row r="722" spans="1:47" s="2" customFormat="1" ht="12">
      <c r="A722" s="36"/>
      <c r="B722" s="37"/>
      <c r="C722" s="38"/>
      <c r="D722" s="189" t="s">
        <v>137</v>
      </c>
      <c r="E722" s="38"/>
      <c r="F722" s="190" t="s">
        <v>719</v>
      </c>
      <c r="G722" s="38"/>
      <c r="H722" s="38"/>
      <c r="I722" s="186"/>
      <c r="J722" s="38"/>
      <c r="K722" s="38"/>
      <c r="L722" s="41"/>
      <c r="M722" s="187"/>
      <c r="N722" s="188"/>
      <c r="O722" s="66"/>
      <c r="P722" s="66"/>
      <c r="Q722" s="66"/>
      <c r="R722" s="66"/>
      <c r="S722" s="66"/>
      <c r="T722" s="67"/>
      <c r="U722" s="36"/>
      <c r="V722" s="36"/>
      <c r="W722" s="36"/>
      <c r="X722" s="36"/>
      <c r="Y722" s="36"/>
      <c r="Z722" s="36"/>
      <c r="AA722" s="36"/>
      <c r="AB722" s="36"/>
      <c r="AC722" s="36"/>
      <c r="AD722" s="36"/>
      <c r="AE722" s="36"/>
      <c r="AT722" s="19" t="s">
        <v>137</v>
      </c>
      <c r="AU722" s="19" t="s">
        <v>85</v>
      </c>
    </row>
    <row r="723" spans="1:47" s="2" customFormat="1" ht="87.75">
      <c r="A723" s="36"/>
      <c r="B723" s="37"/>
      <c r="C723" s="38"/>
      <c r="D723" s="184" t="s">
        <v>139</v>
      </c>
      <c r="E723" s="38"/>
      <c r="F723" s="191" t="s">
        <v>720</v>
      </c>
      <c r="G723" s="38"/>
      <c r="H723" s="38"/>
      <c r="I723" s="186"/>
      <c r="J723" s="38"/>
      <c r="K723" s="38"/>
      <c r="L723" s="41"/>
      <c r="M723" s="187"/>
      <c r="N723" s="188"/>
      <c r="O723" s="66"/>
      <c r="P723" s="66"/>
      <c r="Q723" s="66"/>
      <c r="R723" s="66"/>
      <c r="S723" s="66"/>
      <c r="T723" s="67"/>
      <c r="U723" s="36"/>
      <c r="V723" s="36"/>
      <c r="W723" s="36"/>
      <c r="X723" s="36"/>
      <c r="Y723" s="36"/>
      <c r="Z723" s="36"/>
      <c r="AA723" s="36"/>
      <c r="AB723" s="36"/>
      <c r="AC723" s="36"/>
      <c r="AD723" s="36"/>
      <c r="AE723" s="36"/>
      <c r="AT723" s="19" t="s">
        <v>139</v>
      </c>
      <c r="AU723" s="19" t="s">
        <v>85</v>
      </c>
    </row>
    <row r="724" spans="2:51" s="13" customFormat="1" ht="12">
      <c r="B724" s="192"/>
      <c r="C724" s="193"/>
      <c r="D724" s="184" t="s">
        <v>141</v>
      </c>
      <c r="E724" s="194" t="s">
        <v>19</v>
      </c>
      <c r="F724" s="195" t="s">
        <v>227</v>
      </c>
      <c r="G724" s="193"/>
      <c r="H724" s="194" t="s">
        <v>19</v>
      </c>
      <c r="I724" s="196"/>
      <c r="J724" s="193"/>
      <c r="K724" s="193"/>
      <c r="L724" s="197"/>
      <c r="M724" s="198"/>
      <c r="N724" s="199"/>
      <c r="O724" s="199"/>
      <c r="P724" s="199"/>
      <c r="Q724" s="199"/>
      <c r="R724" s="199"/>
      <c r="S724" s="199"/>
      <c r="T724" s="200"/>
      <c r="AT724" s="201" t="s">
        <v>141</v>
      </c>
      <c r="AU724" s="201" t="s">
        <v>85</v>
      </c>
      <c r="AV724" s="13" t="s">
        <v>83</v>
      </c>
      <c r="AW724" s="13" t="s">
        <v>35</v>
      </c>
      <c r="AX724" s="13" t="s">
        <v>75</v>
      </c>
      <c r="AY724" s="201" t="s">
        <v>126</v>
      </c>
    </row>
    <row r="725" spans="2:51" s="14" customFormat="1" ht="12">
      <c r="B725" s="202"/>
      <c r="C725" s="203"/>
      <c r="D725" s="184" t="s">
        <v>141</v>
      </c>
      <c r="E725" s="204" t="s">
        <v>19</v>
      </c>
      <c r="F725" s="205" t="s">
        <v>315</v>
      </c>
      <c r="G725" s="203"/>
      <c r="H725" s="206">
        <v>2</v>
      </c>
      <c r="I725" s="207"/>
      <c r="J725" s="203"/>
      <c r="K725" s="203"/>
      <c r="L725" s="208"/>
      <c r="M725" s="209"/>
      <c r="N725" s="210"/>
      <c r="O725" s="210"/>
      <c r="P725" s="210"/>
      <c r="Q725" s="210"/>
      <c r="R725" s="210"/>
      <c r="S725" s="210"/>
      <c r="T725" s="211"/>
      <c r="AT725" s="212" t="s">
        <v>141</v>
      </c>
      <c r="AU725" s="212" t="s">
        <v>85</v>
      </c>
      <c r="AV725" s="14" t="s">
        <v>85</v>
      </c>
      <c r="AW725" s="14" t="s">
        <v>35</v>
      </c>
      <c r="AX725" s="14" t="s">
        <v>75</v>
      </c>
      <c r="AY725" s="212" t="s">
        <v>126</v>
      </c>
    </row>
    <row r="726" spans="2:51" s="13" customFormat="1" ht="12">
      <c r="B726" s="192"/>
      <c r="C726" s="193"/>
      <c r="D726" s="184" t="s">
        <v>141</v>
      </c>
      <c r="E726" s="194" t="s">
        <v>19</v>
      </c>
      <c r="F726" s="195" t="s">
        <v>229</v>
      </c>
      <c r="G726" s="193"/>
      <c r="H726" s="194" t="s">
        <v>19</v>
      </c>
      <c r="I726" s="196"/>
      <c r="J726" s="193"/>
      <c r="K726" s="193"/>
      <c r="L726" s="197"/>
      <c r="M726" s="198"/>
      <c r="N726" s="199"/>
      <c r="O726" s="199"/>
      <c r="P726" s="199"/>
      <c r="Q726" s="199"/>
      <c r="R726" s="199"/>
      <c r="S726" s="199"/>
      <c r="T726" s="200"/>
      <c r="AT726" s="201" t="s">
        <v>141</v>
      </c>
      <c r="AU726" s="201" t="s">
        <v>85</v>
      </c>
      <c r="AV726" s="13" t="s">
        <v>83</v>
      </c>
      <c r="AW726" s="13" t="s">
        <v>35</v>
      </c>
      <c r="AX726" s="13" t="s">
        <v>75</v>
      </c>
      <c r="AY726" s="201" t="s">
        <v>126</v>
      </c>
    </row>
    <row r="727" spans="2:51" s="14" customFormat="1" ht="12">
      <c r="B727" s="202"/>
      <c r="C727" s="203"/>
      <c r="D727" s="184" t="s">
        <v>141</v>
      </c>
      <c r="E727" s="204" t="s">
        <v>19</v>
      </c>
      <c r="F727" s="205" t="s">
        <v>230</v>
      </c>
      <c r="G727" s="203"/>
      <c r="H727" s="206">
        <v>4</v>
      </c>
      <c r="I727" s="207"/>
      <c r="J727" s="203"/>
      <c r="K727" s="203"/>
      <c r="L727" s="208"/>
      <c r="M727" s="209"/>
      <c r="N727" s="210"/>
      <c r="O727" s="210"/>
      <c r="P727" s="210"/>
      <c r="Q727" s="210"/>
      <c r="R727" s="210"/>
      <c r="S727" s="210"/>
      <c r="T727" s="211"/>
      <c r="AT727" s="212" t="s">
        <v>141</v>
      </c>
      <c r="AU727" s="212" t="s">
        <v>85</v>
      </c>
      <c r="AV727" s="14" t="s">
        <v>85</v>
      </c>
      <c r="AW727" s="14" t="s">
        <v>35</v>
      </c>
      <c r="AX727" s="14" t="s">
        <v>75</v>
      </c>
      <c r="AY727" s="212" t="s">
        <v>126</v>
      </c>
    </row>
    <row r="728" spans="2:51" s="16" customFormat="1" ht="12">
      <c r="B728" s="224"/>
      <c r="C728" s="225"/>
      <c r="D728" s="184" t="s">
        <v>141</v>
      </c>
      <c r="E728" s="226" t="s">
        <v>19</v>
      </c>
      <c r="F728" s="227" t="s">
        <v>156</v>
      </c>
      <c r="G728" s="225"/>
      <c r="H728" s="228">
        <v>6</v>
      </c>
      <c r="I728" s="229"/>
      <c r="J728" s="225"/>
      <c r="K728" s="225"/>
      <c r="L728" s="230"/>
      <c r="M728" s="231"/>
      <c r="N728" s="232"/>
      <c r="O728" s="232"/>
      <c r="P728" s="232"/>
      <c r="Q728" s="232"/>
      <c r="R728" s="232"/>
      <c r="S728" s="232"/>
      <c r="T728" s="233"/>
      <c r="AT728" s="234" t="s">
        <v>141</v>
      </c>
      <c r="AU728" s="234" t="s">
        <v>85</v>
      </c>
      <c r="AV728" s="16" t="s">
        <v>157</v>
      </c>
      <c r="AW728" s="16" t="s">
        <v>35</v>
      </c>
      <c r="AX728" s="16" t="s">
        <v>75</v>
      </c>
      <c r="AY728" s="234" t="s">
        <v>126</v>
      </c>
    </row>
    <row r="729" spans="2:51" s="13" customFormat="1" ht="12">
      <c r="B729" s="192"/>
      <c r="C729" s="193"/>
      <c r="D729" s="184" t="s">
        <v>141</v>
      </c>
      <c r="E729" s="194" t="s">
        <v>19</v>
      </c>
      <c r="F729" s="195" t="s">
        <v>332</v>
      </c>
      <c r="G729" s="193"/>
      <c r="H729" s="194" t="s">
        <v>19</v>
      </c>
      <c r="I729" s="196"/>
      <c r="J729" s="193"/>
      <c r="K729" s="193"/>
      <c r="L729" s="197"/>
      <c r="M729" s="198"/>
      <c r="N729" s="199"/>
      <c r="O729" s="199"/>
      <c r="P729" s="199"/>
      <c r="Q729" s="199"/>
      <c r="R729" s="199"/>
      <c r="S729" s="199"/>
      <c r="T729" s="200"/>
      <c r="AT729" s="201" t="s">
        <v>141</v>
      </c>
      <c r="AU729" s="201" t="s">
        <v>85</v>
      </c>
      <c r="AV729" s="13" t="s">
        <v>83</v>
      </c>
      <c r="AW729" s="13" t="s">
        <v>35</v>
      </c>
      <c r="AX729" s="13" t="s">
        <v>75</v>
      </c>
      <c r="AY729" s="201" t="s">
        <v>126</v>
      </c>
    </row>
    <row r="730" spans="2:51" s="14" customFormat="1" ht="12">
      <c r="B730" s="202"/>
      <c r="C730" s="203"/>
      <c r="D730" s="184" t="s">
        <v>141</v>
      </c>
      <c r="E730" s="204" t="s">
        <v>19</v>
      </c>
      <c r="F730" s="205" t="s">
        <v>315</v>
      </c>
      <c r="G730" s="203"/>
      <c r="H730" s="206">
        <v>2</v>
      </c>
      <c r="I730" s="207"/>
      <c r="J730" s="203"/>
      <c r="K730" s="203"/>
      <c r="L730" s="208"/>
      <c r="M730" s="209"/>
      <c r="N730" s="210"/>
      <c r="O730" s="210"/>
      <c r="P730" s="210"/>
      <c r="Q730" s="210"/>
      <c r="R730" s="210"/>
      <c r="S730" s="210"/>
      <c r="T730" s="211"/>
      <c r="AT730" s="212" t="s">
        <v>141</v>
      </c>
      <c r="AU730" s="212" t="s">
        <v>85</v>
      </c>
      <c r="AV730" s="14" t="s">
        <v>85</v>
      </c>
      <c r="AW730" s="14" t="s">
        <v>35</v>
      </c>
      <c r="AX730" s="14" t="s">
        <v>75</v>
      </c>
      <c r="AY730" s="212" t="s">
        <v>126</v>
      </c>
    </row>
    <row r="731" spans="2:51" s="15" customFormat="1" ht="12">
      <c r="B731" s="213"/>
      <c r="C731" s="214"/>
      <c r="D731" s="184" t="s">
        <v>141</v>
      </c>
      <c r="E731" s="215" t="s">
        <v>19</v>
      </c>
      <c r="F731" s="216" t="s">
        <v>146</v>
      </c>
      <c r="G731" s="214"/>
      <c r="H731" s="217">
        <v>8</v>
      </c>
      <c r="I731" s="218"/>
      <c r="J731" s="214"/>
      <c r="K731" s="214"/>
      <c r="L731" s="219"/>
      <c r="M731" s="220"/>
      <c r="N731" s="221"/>
      <c r="O731" s="221"/>
      <c r="P731" s="221"/>
      <c r="Q731" s="221"/>
      <c r="R731" s="221"/>
      <c r="S731" s="221"/>
      <c r="T731" s="222"/>
      <c r="AT731" s="223" t="s">
        <v>141</v>
      </c>
      <c r="AU731" s="223" t="s">
        <v>85</v>
      </c>
      <c r="AV731" s="15" t="s">
        <v>133</v>
      </c>
      <c r="AW731" s="15" t="s">
        <v>35</v>
      </c>
      <c r="AX731" s="15" t="s">
        <v>83</v>
      </c>
      <c r="AY731" s="223" t="s">
        <v>126</v>
      </c>
    </row>
    <row r="732" spans="1:65" s="2" customFormat="1" ht="16.5" customHeight="1">
      <c r="A732" s="36"/>
      <c r="B732" s="37"/>
      <c r="C732" s="235" t="s">
        <v>721</v>
      </c>
      <c r="D732" s="235" t="s">
        <v>345</v>
      </c>
      <c r="E732" s="236" t="s">
        <v>722</v>
      </c>
      <c r="F732" s="237" t="s">
        <v>723</v>
      </c>
      <c r="G732" s="238" t="s">
        <v>291</v>
      </c>
      <c r="H732" s="239">
        <v>8.4</v>
      </c>
      <c r="I732" s="240"/>
      <c r="J732" s="241">
        <f>ROUND(I732*H732,2)</f>
        <v>0</v>
      </c>
      <c r="K732" s="237" t="s">
        <v>132</v>
      </c>
      <c r="L732" s="242"/>
      <c r="M732" s="243" t="s">
        <v>19</v>
      </c>
      <c r="N732" s="244" t="s">
        <v>46</v>
      </c>
      <c r="O732" s="66"/>
      <c r="P732" s="180">
        <f>O732*H732</f>
        <v>0</v>
      </c>
      <c r="Q732" s="180">
        <v>0.045</v>
      </c>
      <c r="R732" s="180">
        <f>Q732*H732</f>
        <v>0.378</v>
      </c>
      <c r="S732" s="180">
        <v>0</v>
      </c>
      <c r="T732" s="181">
        <f>S732*H732</f>
        <v>0</v>
      </c>
      <c r="U732" s="36"/>
      <c r="V732" s="36"/>
      <c r="W732" s="36"/>
      <c r="X732" s="36"/>
      <c r="Y732" s="36"/>
      <c r="Z732" s="36"/>
      <c r="AA732" s="36"/>
      <c r="AB732" s="36"/>
      <c r="AC732" s="36"/>
      <c r="AD732" s="36"/>
      <c r="AE732" s="36"/>
      <c r="AR732" s="182" t="s">
        <v>200</v>
      </c>
      <c r="AT732" s="182" t="s">
        <v>345</v>
      </c>
      <c r="AU732" s="182" t="s">
        <v>85</v>
      </c>
      <c r="AY732" s="19" t="s">
        <v>126</v>
      </c>
      <c r="BE732" s="183">
        <f>IF(N732="základní",J732,0)</f>
        <v>0</v>
      </c>
      <c r="BF732" s="183">
        <f>IF(N732="snížená",J732,0)</f>
        <v>0</v>
      </c>
      <c r="BG732" s="183">
        <f>IF(N732="zákl. přenesená",J732,0)</f>
        <v>0</v>
      </c>
      <c r="BH732" s="183">
        <f>IF(N732="sníž. přenesená",J732,0)</f>
        <v>0</v>
      </c>
      <c r="BI732" s="183">
        <f>IF(N732="nulová",J732,0)</f>
        <v>0</v>
      </c>
      <c r="BJ732" s="19" t="s">
        <v>83</v>
      </c>
      <c r="BK732" s="183">
        <f>ROUND(I732*H732,2)</f>
        <v>0</v>
      </c>
      <c r="BL732" s="19" t="s">
        <v>133</v>
      </c>
      <c r="BM732" s="182" t="s">
        <v>724</v>
      </c>
    </row>
    <row r="733" spans="1:47" s="2" customFormat="1" ht="12">
      <c r="A733" s="36"/>
      <c r="B733" s="37"/>
      <c r="C733" s="38"/>
      <c r="D733" s="184" t="s">
        <v>135</v>
      </c>
      <c r="E733" s="38"/>
      <c r="F733" s="185" t="s">
        <v>723</v>
      </c>
      <c r="G733" s="38"/>
      <c r="H733" s="38"/>
      <c r="I733" s="186"/>
      <c r="J733" s="38"/>
      <c r="K733" s="38"/>
      <c r="L733" s="41"/>
      <c r="M733" s="187"/>
      <c r="N733" s="188"/>
      <c r="O733" s="66"/>
      <c r="P733" s="66"/>
      <c r="Q733" s="66"/>
      <c r="R733" s="66"/>
      <c r="S733" s="66"/>
      <c r="T733" s="67"/>
      <c r="U733" s="36"/>
      <c r="V733" s="36"/>
      <c r="W733" s="36"/>
      <c r="X733" s="36"/>
      <c r="Y733" s="36"/>
      <c r="Z733" s="36"/>
      <c r="AA733" s="36"/>
      <c r="AB733" s="36"/>
      <c r="AC733" s="36"/>
      <c r="AD733" s="36"/>
      <c r="AE733" s="36"/>
      <c r="AT733" s="19" t="s">
        <v>135</v>
      </c>
      <c r="AU733" s="19" t="s">
        <v>85</v>
      </c>
    </row>
    <row r="734" spans="2:51" s="14" customFormat="1" ht="12">
      <c r="B734" s="202"/>
      <c r="C734" s="203"/>
      <c r="D734" s="184" t="s">
        <v>141</v>
      </c>
      <c r="E734" s="203"/>
      <c r="F734" s="205" t="s">
        <v>725</v>
      </c>
      <c r="G734" s="203"/>
      <c r="H734" s="206">
        <v>8.4</v>
      </c>
      <c r="I734" s="207"/>
      <c r="J734" s="203"/>
      <c r="K734" s="203"/>
      <c r="L734" s="208"/>
      <c r="M734" s="209"/>
      <c r="N734" s="210"/>
      <c r="O734" s="210"/>
      <c r="P734" s="210"/>
      <c r="Q734" s="210"/>
      <c r="R734" s="210"/>
      <c r="S734" s="210"/>
      <c r="T734" s="211"/>
      <c r="AT734" s="212" t="s">
        <v>141</v>
      </c>
      <c r="AU734" s="212" t="s">
        <v>85</v>
      </c>
      <c r="AV734" s="14" t="s">
        <v>85</v>
      </c>
      <c r="AW734" s="14" t="s">
        <v>4</v>
      </c>
      <c r="AX734" s="14" t="s">
        <v>83</v>
      </c>
      <c r="AY734" s="212" t="s">
        <v>126</v>
      </c>
    </row>
    <row r="735" spans="1:65" s="2" customFormat="1" ht="16.5" customHeight="1">
      <c r="A735" s="36"/>
      <c r="B735" s="37"/>
      <c r="C735" s="171" t="s">
        <v>726</v>
      </c>
      <c r="D735" s="171" t="s">
        <v>128</v>
      </c>
      <c r="E735" s="172" t="s">
        <v>727</v>
      </c>
      <c r="F735" s="173" t="s">
        <v>728</v>
      </c>
      <c r="G735" s="174" t="s">
        <v>291</v>
      </c>
      <c r="H735" s="175">
        <v>332.5</v>
      </c>
      <c r="I735" s="176"/>
      <c r="J735" s="177">
        <f>ROUND(I735*H735,2)</f>
        <v>0</v>
      </c>
      <c r="K735" s="173" t="s">
        <v>132</v>
      </c>
      <c r="L735" s="41"/>
      <c r="M735" s="178" t="s">
        <v>19</v>
      </c>
      <c r="N735" s="179" t="s">
        <v>46</v>
      </c>
      <c r="O735" s="66"/>
      <c r="P735" s="180">
        <f>O735*H735</f>
        <v>0</v>
      </c>
      <c r="Q735" s="180">
        <v>0.1684906</v>
      </c>
      <c r="R735" s="180">
        <f>Q735*H735</f>
        <v>56.023124499999994</v>
      </c>
      <c r="S735" s="180">
        <v>0</v>
      </c>
      <c r="T735" s="181">
        <f>S735*H735</f>
        <v>0</v>
      </c>
      <c r="U735" s="36"/>
      <c r="V735" s="36"/>
      <c r="W735" s="36"/>
      <c r="X735" s="36"/>
      <c r="Y735" s="36"/>
      <c r="Z735" s="36"/>
      <c r="AA735" s="36"/>
      <c r="AB735" s="36"/>
      <c r="AC735" s="36"/>
      <c r="AD735" s="36"/>
      <c r="AE735" s="36"/>
      <c r="AR735" s="182" t="s">
        <v>133</v>
      </c>
      <c r="AT735" s="182" t="s">
        <v>128</v>
      </c>
      <c r="AU735" s="182" t="s">
        <v>85</v>
      </c>
      <c r="AY735" s="19" t="s">
        <v>126</v>
      </c>
      <c r="BE735" s="183">
        <f>IF(N735="základní",J735,0)</f>
        <v>0</v>
      </c>
      <c r="BF735" s="183">
        <f>IF(N735="snížená",J735,0)</f>
        <v>0</v>
      </c>
      <c r="BG735" s="183">
        <f>IF(N735="zákl. přenesená",J735,0)</f>
        <v>0</v>
      </c>
      <c r="BH735" s="183">
        <f>IF(N735="sníž. přenesená",J735,0)</f>
        <v>0</v>
      </c>
      <c r="BI735" s="183">
        <f>IF(N735="nulová",J735,0)</f>
        <v>0</v>
      </c>
      <c r="BJ735" s="19" t="s">
        <v>83</v>
      </c>
      <c r="BK735" s="183">
        <f>ROUND(I735*H735,2)</f>
        <v>0</v>
      </c>
      <c r="BL735" s="19" t="s">
        <v>133</v>
      </c>
      <c r="BM735" s="182" t="s">
        <v>729</v>
      </c>
    </row>
    <row r="736" spans="1:47" s="2" customFormat="1" ht="19.5">
      <c r="A736" s="36"/>
      <c r="B736" s="37"/>
      <c r="C736" s="38"/>
      <c r="D736" s="184" t="s">
        <v>135</v>
      </c>
      <c r="E736" s="38"/>
      <c r="F736" s="185" t="s">
        <v>730</v>
      </c>
      <c r="G736" s="38"/>
      <c r="H736" s="38"/>
      <c r="I736" s="186"/>
      <c r="J736" s="38"/>
      <c r="K736" s="38"/>
      <c r="L736" s="41"/>
      <c r="M736" s="187"/>
      <c r="N736" s="188"/>
      <c r="O736" s="66"/>
      <c r="P736" s="66"/>
      <c r="Q736" s="66"/>
      <c r="R736" s="66"/>
      <c r="S736" s="66"/>
      <c r="T736" s="67"/>
      <c r="U736" s="36"/>
      <c r="V736" s="36"/>
      <c r="W736" s="36"/>
      <c r="X736" s="36"/>
      <c r="Y736" s="36"/>
      <c r="Z736" s="36"/>
      <c r="AA736" s="36"/>
      <c r="AB736" s="36"/>
      <c r="AC736" s="36"/>
      <c r="AD736" s="36"/>
      <c r="AE736" s="36"/>
      <c r="AT736" s="19" t="s">
        <v>135</v>
      </c>
      <c r="AU736" s="19" t="s">
        <v>85</v>
      </c>
    </row>
    <row r="737" spans="1:47" s="2" customFormat="1" ht="12">
      <c r="A737" s="36"/>
      <c r="B737" s="37"/>
      <c r="C737" s="38"/>
      <c r="D737" s="189" t="s">
        <v>137</v>
      </c>
      <c r="E737" s="38"/>
      <c r="F737" s="190" t="s">
        <v>731</v>
      </c>
      <c r="G737" s="38"/>
      <c r="H737" s="38"/>
      <c r="I737" s="186"/>
      <c r="J737" s="38"/>
      <c r="K737" s="38"/>
      <c r="L737" s="41"/>
      <c r="M737" s="187"/>
      <c r="N737" s="188"/>
      <c r="O737" s="66"/>
      <c r="P737" s="66"/>
      <c r="Q737" s="66"/>
      <c r="R737" s="66"/>
      <c r="S737" s="66"/>
      <c r="T737" s="67"/>
      <c r="U737" s="36"/>
      <c r="V737" s="36"/>
      <c r="W737" s="36"/>
      <c r="X737" s="36"/>
      <c r="Y737" s="36"/>
      <c r="Z737" s="36"/>
      <c r="AA737" s="36"/>
      <c r="AB737" s="36"/>
      <c r="AC737" s="36"/>
      <c r="AD737" s="36"/>
      <c r="AE737" s="36"/>
      <c r="AT737" s="19" t="s">
        <v>137</v>
      </c>
      <c r="AU737" s="19" t="s">
        <v>85</v>
      </c>
    </row>
    <row r="738" spans="1:47" s="2" customFormat="1" ht="97.5">
      <c r="A738" s="36"/>
      <c r="B738" s="37"/>
      <c r="C738" s="38"/>
      <c r="D738" s="184" t="s">
        <v>139</v>
      </c>
      <c r="E738" s="38"/>
      <c r="F738" s="191" t="s">
        <v>732</v>
      </c>
      <c r="G738" s="38"/>
      <c r="H738" s="38"/>
      <c r="I738" s="186"/>
      <c r="J738" s="38"/>
      <c r="K738" s="38"/>
      <c r="L738" s="41"/>
      <c r="M738" s="187"/>
      <c r="N738" s="188"/>
      <c r="O738" s="66"/>
      <c r="P738" s="66"/>
      <c r="Q738" s="66"/>
      <c r="R738" s="66"/>
      <c r="S738" s="66"/>
      <c r="T738" s="67"/>
      <c r="U738" s="36"/>
      <c r="V738" s="36"/>
      <c r="W738" s="36"/>
      <c r="X738" s="36"/>
      <c r="Y738" s="36"/>
      <c r="Z738" s="36"/>
      <c r="AA738" s="36"/>
      <c r="AB738" s="36"/>
      <c r="AC738" s="36"/>
      <c r="AD738" s="36"/>
      <c r="AE738" s="36"/>
      <c r="AT738" s="19" t="s">
        <v>139</v>
      </c>
      <c r="AU738" s="19" t="s">
        <v>85</v>
      </c>
    </row>
    <row r="739" spans="2:51" s="13" customFormat="1" ht="12">
      <c r="B739" s="192"/>
      <c r="C739" s="193"/>
      <c r="D739" s="184" t="s">
        <v>141</v>
      </c>
      <c r="E739" s="194" t="s">
        <v>19</v>
      </c>
      <c r="F739" s="195" t="s">
        <v>296</v>
      </c>
      <c r="G739" s="193"/>
      <c r="H739" s="194" t="s">
        <v>19</v>
      </c>
      <c r="I739" s="196"/>
      <c r="J739" s="193"/>
      <c r="K739" s="193"/>
      <c r="L739" s="197"/>
      <c r="M739" s="198"/>
      <c r="N739" s="199"/>
      <c r="O739" s="199"/>
      <c r="P739" s="199"/>
      <c r="Q739" s="199"/>
      <c r="R739" s="199"/>
      <c r="S739" s="199"/>
      <c r="T739" s="200"/>
      <c r="AT739" s="201" t="s">
        <v>141</v>
      </c>
      <c r="AU739" s="201" t="s">
        <v>85</v>
      </c>
      <c r="AV739" s="13" t="s">
        <v>83</v>
      </c>
      <c r="AW739" s="13" t="s">
        <v>35</v>
      </c>
      <c r="AX739" s="13" t="s">
        <v>75</v>
      </c>
      <c r="AY739" s="201" t="s">
        <v>126</v>
      </c>
    </row>
    <row r="740" spans="2:51" s="14" customFormat="1" ht="12">
      <c r="B740" s="202"/>
      <c r="C740" s="203"/>
      <c r="D740" s="184" t="s">
        <v>141</v>
      </c>
      <c r="E740" s="204" t="s">
        <v>19</v>
      </c>
      <c r="F740" s="205" t="s">
        <v>297</v>
      </c>
      <c r="G740" s="203"/>
      <c r="H740" s="206">
        <v>20</v>
      </c>
      <c r="I740" s="207"/>
      <c r="J740" s="203"/>
      <c r="K740" s="203"/>
      <c r="L740" s="208"/>
      <c r="M740" s="209"/>
      <c r="N740" s="210"/>
      <c r="O740" s="210"/>
      <c r="P740" s="210"/>
      <c r="Q740" s="210"/>
      <c r="R740" s="210"/>
      <c r="S740" s="210"/>
      <c r="T740" s="211"/>
      <c r="AT740" s="212" t="s">
        <v>141</v>
      </c>
      <c r="AU740" s="212" t="s">
        <v>85</v>
      </c>
      <c r="AV740" s="14" t="s">
        <v>85</v>
      </c>
      <c r="AW740" s="14" t="s">
        <v>35</v>
      </c>
      <c r="AX740" s="14" t="s">
        <v>75</v>
      </c>
      <c r="AY740" s="212" t="s">
        <v>126</v>
      </c>
    </row>
    <row r="741" spans="2:51" s="13" customFormat="1" ht="12">
      <c r="B741" s="192"/>
      <c r="C741" s="193"/>
      <c r="D741" s="184" t="s">
        <v>141</v>
      </c>
      <c r="E741" s="194" t="s">
        <v>19</v>
      </c>
      <c r="F741" s="195" t="s">
        <v>298</v>
      </c>
      <c r="G741" s="193"/>
      <c r="H741" s="194" t="s">
        <v>19</v>
      </c>
      <c r="I741" s="196"/>
      <c r="J741" s="193"/>
      <c r="K741" s="193"/>
      <c r="L741" s="197"/>
      <c r="M741" s="198"/>
      <c r="N741" s="199"/>
      <c r="O741" s="199"/>
      <c r="P741" s="199"/>
      <c r="Q741" s="199"/>
      <c r="R741" s="199"/>
      <c r="S741" s="199"/>
      <c r="T741" s="200"/>
      <c r="AT741" s="201" t="s">
        <v>141</v>
      </c>
      <c r="AU741" s="201" t="s">
        <v>85</v>
      </c>
      <c r="AV741" s="13" t="s">
        <v>83</v>
      </c>
      <c r="AW741" s="13" t="s">
        <v>35</v>
      </c>
      <c r="AX741" s="13" t="s">
        <v>75</v>
      </c>
      <c r="AY741" s="201" t="s">
        <v>126</v>
      </c>
    </row>
    <row r="742" spans="2:51" s="14" customFormat="1" ht="12">
      <c r="B742" s="202"/>
      <c r="C742" s="203"/>
      <c r="D742" s="184" t="s">
        <v>141</v>
      </c>
      <c r="E742" s="204" t="s">
        <v>19</v>
      </c>
      <c r="F742" s="205" t="s">
        <v>299</v>
      </c>
      <c r="G742" s="203"/>
      <c r="H742" s="206">
        <v>312.5</v>
      </c>
      <c r="I742" s="207"/>
      <c r="J742" s="203"/>
      <c r="K742" s="203"/>
      <c r="L742" s="208"/>
      <c r="M742" s="209"/>
      <c r="N742" s="210"/>
      <c r="O742" s="210"/>
      <c r="P742" s="210"/>
      <c r="Q742" s="210"/>
      <c r="R742" s="210"/>
      <c r="S742" s="210"/>
      <c r="T742" s="211"/>
      <c r="AT742" s="212" t="s">
        <v>141</v>
      </c>
      <c r="AU742" s="212" t="s">
        <v>85</v>
      </c>
      <c r="AV742" s="14" t="s">
        <v>85</v>
      </c>
      <c r="AW742" s="14" t="s">
        <v>35</v>
      </c>
      <c r="AX742" s="14" t="s">
        <v>75</v>
      </c>
      <c r="AY742" s="212" t="s">
        <v>126</v>
      </c>
    </row>
    <row r="743" spans="2:51" s="15" customFormat="1" ht="12">
      <c r="B743" s="213"/>
      <c r="C743" s="214"/>
      <c r="D743" s="184" t="s">
        <v>141</v>
      </c>
      <c r="E743" s="215" t="s">
        <v>19</v>
      </c>
      <c r="F743" s="216" t="s">
        <v>146</v>
      </c>
      <c r="G743" s="214"/>
      <c r="H743" s="217">
        <v>332.5</v>
      </c>
      <c r="I743" s="218"/>
      <c r="J743" s="214"/>
      <c r="K743" s="214"/>
      <c r="L743" s="219"/>
      <c r="M743" s="220"/>
      <c r="N743" s="221"/>
      <c r="O743" s="221"/>
      <c r="P743" s="221"/>
      <c r="Q743" s="221"/>
      <c r="R743" s="221"/>
      <c r="S743" s="221"/>
      <c r="T743" s="222"/>
      <c r="AT743" s="223" t="s">
        <v>141</v>
      </c>
      <c r="AU743" s="223" t="s">
        <v>85</v>
      </c>
      <c r="AV743" s="15" t="s">
        <v>133</v>
      </c>
      <c r="AW743" s="15" t="s">
        <v>35</v>
      </c>
      <c r="AX743" s="15" t="s">
        <v>83</v>
      </c>
      <c r="AY743" s="223" t="s">
        <v>126</v>
      </c>
    </row>
    <row r="744" spans="1:65" s="2" customFormat="1" ht="16.5" customHeight="1">
      <c r="A744" s="36"/>
      <c r="B744" s="37"/>
      <c r="C744" s="171" t="s">
        <v>733</v>
      </c>
      <c r="D744" s="171" t="s">
        <v>128</v>
      </c>
      <c r="E744" s="172" t="s">
        <v>734</v>
      </c>
      <c r="F744" s="173" t="s">
        <v>735</v>
      </c>
      <c r="G744" s="174" t="s">
        <v>318</v>
      </c>
      <c r="H744" s="175">
        <v>49.015</v>
      </c>
      <c r="I744" s="176"/>
      <c r="J744" s="177">
        <f>ROUND(I744*H744,2)</f>
        <v>0</v>
      </c>
      <c r="K744" s="173" t="s">
        <v>132</v>
      </c>
      <c r="L744" s="41"/>
      <c r="M744" s="178" t="s">
        <v>19</v>
      </c>
      <c r="N744" s="179" t="s">
        <v>46</v>
      </c>
      <c r="O744" s="66"/>
      <c r="P744" s="180">
        <f>O744*H744</f>
        <v>0</v>
      </c>
      <c r="Q744" s="180">
        <v>2.25634</v>
      </c>
      <c r="R744" s="180">
        <f>Q744*H744</f>
        <v>110.59450509999999</v>
      </c>
      <c r="S744" s="180">
        <v>0</v>
      </c>
      <c r="T744" s="181">
        <f>S744*H744</f>
        <v>0</v>
      </c>
      <c r="U744" s="36"/>
      <c r="V744" s="36"/>
      <c r="W744" s="36"/>
      <c r="X744" s="36"/>
      <c r="Y744" s="36"/>
      <c r="Z744" s="36"/>
      <c r="AA744" s="36"/>
      <c r="AB744" s="36"/>
      <c r="AC744" s="36"/>
      <c r="AD744" s="36"/>
      <c r="AE744" s="36"/>
      <c r="AR744" s="182" t="s">
        <v>133</v>
      </c>
      <c r="AT744" s="182" t="s">
        <v>128</v>
      </c>
      <c r="AU744" s="182" t="s">
        <v>85</v>
      </c>
      <c r="AY744" s="19" t="s">
        <v>126</v>
      </c>
      <c r="BE744" s="183">
        <f>IF(N744="základní",J744,0)</f>
        <v>0</v>
      </c>
      <c r="BF744" s="183">
        <f>IF(N744="snížená",J744,0)</f>
        <v>0</v>
      </c>
      <c r="BG744" s="183">
        <f>IF(N744="zákl. přenesená",J744,0)</f>
        <v>0</v>
      </c>
      <c r="BH744" s="183">
        <f>IF(N744="sníž. přenesená",J744,0)</f>
        <v>0</v>
      </c>
      <c r="BI744" s="183">
        <f>IF(N744="nulová",J744,0)</f>
        <v>0</v>
      </c>
      <c r="BJ744" s="19" t="s">
        <v>83</v>
      </c>
      <c r="BK744" s="183">
        <f>ROUND(I744*H744,2)</f>
        <v>0</v>
      </c>
      <c r="BL744" s="19" t="s">
        <v>133</v>
      </c>
      <c r="BM744" s="182" t="s">
        <v>736</v>
      </c>
    </row>
    <row r="745" spans="1:47" s="2" customFormat="1" ht="12">
      <c r="A745" s="36"/>
      <c r="B745" s="37"/>
      <c r="C745" s="38"/>
      <c r="D745" s="184" t="s">
        <v>135</v>
      </c>
      <c r="E745" s="38"/>
      <c r="F745" s="185" t="s">
        <v>737</v>
      </c>
      <c r="G745" s="38"/>
      <c r="H745" s="38"/>
      <c r="I745" s="186"/>
      <c r="J745" s="38"/>
      <c r="K745" s="38"/>
      <c r="L745" s="41"/>
      <c r="M745" s="187"/>
      <c r="N745" s="188"/>
      <c r="O745" s="66"/>
      <c r="P745" s="66"/>
      <c r="Q745" s="66"/>
      <c r="R745" s="66"/>
      <c r="S745" s="66"/>
      <c r="T745" s="67"/>
      <c r="U745" s="36"/>
      <c r="V745" s="36"/>
      <c r="W745" s="36"/>
      <c r="X745" s="36"/>
      <c r="Y745" s="36"/>
      <c r="Z745" s="36"/>
      <c r="AA745" s="36"/>
      <c r="AB745" s="36"/>
      <c r="AC745" s="36"/>
      <c r="AD745" s="36"/>
      <c r="AE745" s="36"/>
      <c r="AT745" s="19" t="s">
        <v>135</v>
      </c>
      <c r="AU745" s="19" t="s">
        <v>85</v>
      </c>
    </row>
    <row r="746" spans="1:47" s="2" customFormat="1" ht="12">
      <c r="A746" s="36"/>
      <c r="B746" s="37"/>
      <c r="C746" s="38"/>
      <c r="D746" s="189" t="s">
        <v>137</v>
      </c>
      <c r="E746" s="38"/>
      <c r="F746" s="190" t="s">
        <v>738</v>
      </c>
      <c r="G746" s="38"/>
      <c r="H746" s="38"/>
      <c r="I746" s="186"/>
      <c r="J746" s="38"/>
      <c r="K746" s="38"/>
      <c r="L746" s="41"/>
      <c r="M746" s="187"/>
      <c r="N746" s="188"/>
      <c r="O746" s="66"/>
      <c r="P746" s="66"/>
      <c r="Q746" s="66"/>
      <c r="R746" s="66"/>
      <c r="S746" s="66"/>
      <c r="T746" s="67"/>
      <c r="U746" s="36"/>
      <c r="V746" s="36"/>
      <c r="W746" s="36"/>
      <c r="X746" s="36"/>
      <c r="Y746" s="36"/>
      <c r="Z746" s="36"/>
      <c r="AA746" s="36"/>
      <c r="AB746" s="36"/>
      <c r="AC746" s="36"/>
      <c r="AD746" s="36"/>
      <c r="AE746" s="36"/>
      <c r="AT746" s="19" t="s">
        <v>137</v>
      </c>
      <c r="AU746" s="19" t="s">
        <v>85</v>
      </c>
    </row>
    <row r="747" spans="2:51" s="13" customFormat="1" ht="12">
      <c r="B747" s="192"/>
      <c r="C747" s="193"/>
      <c r="D747" s="184" t="s">
        <v>141</v>
      </c>
      <c r="E747" s="194" t="s">
        <v>19</v>
      </c>
      <c r="F747" s="195" t="s">
        <v>739</v>
      </c>
      <c r="G747" s="193"/>
      <c r="H747" s="194" t="s">
        <v>19</v>
      </c>
      <c r="I747" s="196"/>
      <c r="J747" s="193"/>
      <c r="K747" s="193"/>
      <c r="L747" s="197"/>
      <c r="M747" s="198"/>
      <c r="N747" s="199"/>
      <c r="O747" s="199"/>
      <c r="P747" s="199"/>
      <c r="Q747" s="199"/>
      <c r="R747" s="199"/>
      <c r="S747" s="199"/>
      <c r="T747" s="200"/>
      <c r="AT747" s="201" t="s">
        <v>141</v>
      </c>
      <c r="AU747" s="201" t="s">
        <v>85</v>
      </c>
      <c r="AV747" s="13" t="s">
        <v>83</v>
      </c>
      <c r="AW747" s="13" t="s">
        <v>35</v>
      </c>
      <c r="AX747" s="13" t="s">
        <v>75</v>
      </c>
      <c r="AY747" s="201" t="s">
        <v>126</v>
      </c>
    </row>
    <row r="748" spans="2:51" s="14" customFormat="1" ht="12">
      <c r="B748" s="202"/>
      <c r="C748" s="203"/>
      <c r="D748" s="184" t="s">
        <v>141</v>
      </c>
      <c r="E748" s="204" t="s">
        <v>19</v>
      </c>
      <c r="F748" s="205" t="s">
        <v>740</v>
      </c>
      <c r="G748" s="203"/>
      <c r="H748" s="206">
        <v>23.275</v>
      </c>
      <c r="I748" s="207"/>
      <c r="J748" s="203"/>
      <c r="K748" s="203"/>
      <c r="L748" s="208"/>
      <c r="M748" s="209"/>
      <c r="N748" s="210"/>
      <c r="O748" s="210"/>
      <c r="P748" s="210"/>
      <c r="Q748" s="210"/>
      <c r="R748" s="210"/>
      <c r="S748" s="210"/>
      <c r="T748" s="211"/>
      <c r="AT748" s="212" t="s">
        <v>141</v>
      </c>
      <c r="AU748" s="212" t="s">
        <v>85</v>
      </c>
      <c r="AV748" s="14" t="s">
        <v>85</v>
      </c>
      <c r="AW748" s="14" t="s">
        <v>35</v>
      </c>
      <c r="AX748" s="14" t="s">
        <v>75</v>
      </c>
      <c r="AY748" s="212" t="s">
        <v>126</v>
      </c>
    </row>
    <row r="749" spans="2:51" s="13" customFormat="1" ht="12">
      <c r="B749" s="192"/>
      <c r="C749" s="193"/>
      <c r="D749" s="184" t="s">
        <v>141</v>
      </c>
      <c r="E749" s="194" t="s">
        <v>19</v>
      </c>
      <c r="F749" s="195" t="s">
        <v>313</v>
      </c>
      <c r="G749" s="193"/>
      <c r="H749" s="194" t="s">
        <v>19</v>
      </c>
      <c r="I749" s="196"/>
      <c r="J749" s="193"/>
      <c r="K749" s="193"/>
      <c r="L749" s="197"/>
      <c r="M749" s="198"/>
      <c r="N749" s="199"/>
      <c r="O749" s="199"/>
      <c r="P749" s="199"/>
      <c r="Q749" s="199"/>
      <c r="R749" s="199"/>
      <c r="S749" s="199"/>
      <c r="T749" s="200"/>
      <c r="AT749" s="201" t="s">
        <v>141</v>
      </c>
      <c r="AU749" s="201" t="s">
        <v>85</v>
      </c>
      <c r="AV749" s="13" t="s">
        <v>83</v>
      </c>
      <c r="AW749" s="13" t="s">
        <v>35</v>
      </c>
      <c r="AX749" s="13" t="s">
        <v>75</v>
      </c>
      <c r="AY749" s="201" t="s">
        <v>126</v>
      </c>
    </row>
    <row r="750" spans="2:51" s="14" customFormat="1" ht="12">
      <c r="B750" s="202"/>
      <c r="C750" s="203"/>
      <c r="D750" s="184" t="s">
        <v>141</v>
      </c>
      <c r="E750" s="204" t="s">
        <v>19</v>
      </c>
      <c r="F750" s="205" t="s">
        <v>741</v>
      </c>
      <c r="G750" s="203"/>
      <c r="H750" s="206">
        <v>2.1</v>
      </c>
      <c r="I750" s="207"/>
      <c r="J750" s="203"/>
      <c r="K750" s="203"/>
      <c r="L750" s="208"/>
      <c r="M750" s="209"/>
      <c r="N750" s="210"/>
      <c r="O750" s="210"/>
      <c r="P750" s="210"/>
      <c r="Q750" s="210"/>
      <c r="R750" s="210"/>
      <c r="S750" s="210"/>
      <c r="T750" s="211"/>
      <c r="AT750" s="212" t="s">
        <v>141</v>
      </c>
      <c r="AU750" s="212" t="s">
        <v>85</v>
      </c>
      <c r="AV750" s="14" t="s">
        <v>85</v>
      </c>
      <c r="AW750" s="14" t="s">
        <v>35</v>
      </c>
      <c r="AX750" s="14" t="s">
        <v>75</v>
      </c>
      <c r="AY750" s="212" t="s">
        <v>126</v>
      </c>
    </row>
    <row r="751" spans="2:51" s="16" customFormat="1" ht="12">
      <c r="B751" s="224"/>
      <c r="C751" s="225"/>
      <c r="D751" s="184" t="s">
        <v>141</v>
      </c>
      <c r="E751" s="226" t="s">
        <v>19</v>
      </c>
      <c r="F751" s="227" t="s">
        <v>156</v>
      </c>
      <c r="G751" s="225"/>
      <c r="H751" s="228">
        <v>25.375</v>
      </c>
      <c r="I751" s="229"/>
      <c r="J751" s="225"/>
      <c r="K751" s="225"/>
      <c r="L751" s="230"/>
      <c r="M751" s="231"/>
      <c r="N751" s="232"/>
      <c r="O751" s="232"/>
      <c r="P751" s="232"/>
      <c r="Q751" s="232"/>
      <c r="R751" s="232"/>
      <c r="S751" s="232"/>
      <c r="T751" s="233"/>
      <c r="AT751" s="234" t="s">
        <v>141</v>
      </c>
      <c r="AU751" s="234" t="s">
        <v>85</v>
      </c>
      <c r="AV751" s="16" t="s">
        <v>157</v>
      </c>
      <c r="AW751" s="16" t="s">
        <v>35</v>
      </c>
      <c r="AX751" s="16" t="s">
        <v>75</v>
      </c>
      <c r="AY751" s="234" t="s">
        <v>126</v>
      </c>
    </row>
    <row r="752" spans="2:51" s="13" customFormat="1" ht="12">
      <c r="B752" s="192"/>
      <c r="C752" s="193"/>
      <c r="D752" s="184" t="s">
        <v>141</v>
      </c>
      <c r="E752" s="194" t="s">
        <v>19</v>
      </c>
      <c r="F752" s="195" t="s">
        <v>326</v>
      </c>
      <c r="G752" s="193"/>
      <c r="H752" s="194" t="s">
        <v>19</v>
      </c>
      <c r="I752" s="196"/>
      <c r="J752" s="193"/>
      <c r="K752" s="193"/>
      <c r="L752" s="197"/>
      <c r="M752" s="198"/>
      <c r="N752" s="199"/>
      <c r="O752" s="199"/>
      <c r="P752" s="199"/>
      <c r="Q752" s="199"/>
      <c r="R752" s="199"/>
      <c r="S752" s="199"/>
      <c r="T752" s="200"/>
      <c r="AT752" s="201" t="s">
        <v>141</v>
      </c>
      <c r="AU752" s="201" t="s">
        <v>85</v>
      </c>
      <c r="AV752" s="13" t="s">
        <v>83</v>
      </c>
      <c r="AW752" s="13" t="s">
        <v>35</v>
      </c>
      <c r="AX752" s="13" t="s">
        <v>75</v>
      </c>
      <c r="AY752" s="201" t="s">
        <v>126</v>
      </c>
    </row>
    <row r="753" spans="2:51" s="13" customFormat="1" ht="12">
      <c r="B753" s="192"/>
      <c r="C753" s="193"/>
      <c r="D753" s="184" t="s">
        <v>141</v>
      </c>
      <c r="E753" s="194" t="s">
        <v>19</v>
      </c>
      <c r="F753" s="195" t="s">
        <v>301</v>
      </c>
      <c r="G753" s="193"/>
      <c r="H753" s="194" t="s">
        <v>19</v>
      </c>
      <c r="I753" s="196"/>
      <c r="J753" s="193"/>
      <c r="K753" s="193"/>
      <c r="L753" s="197"/>
      <c r="M753" s="198"/>
      <c r="N753" s="199"/>
      <c r="O753" s="199"/>
      <c r="P753" s="199"/>
      <c r="Q753" s="199"/>
      <c r="R753" s="199"/>
      <c r="S753" s="199"/>
      <c r="T753" s="200"/>
      <c r="AT753" s="201" t="s">
        <v>141</v>
      </c>
      <c r="AU753" s="201" t="s">
        <v>85</v>
      </c>
      <c r="AV753" s="13" t="s">
        <v>83</v>
      </c>
      <c r="AW753" s="13" t="s">
        <v>35</v>
      </c>
      <c r="AX753" s="13" t="s">
        <v>75</v>
      </c>
      <c r="AY753" s="201" t="s">
        <v>126</v>
      </c>
    </row>
    <row r="754" spans="2:51" s="14" customFormat="1" ht="12">
      <c r="B754" s="202"/>
      <c r="C754" s="203"/>
      <c r="D754" s="184" t="s">
        <v>141</v>
      </c>
      <c r="E754" s="204" t="s">
        <v>19</v>
      </c>
      <c r="F754" s="205" t="s">
        <v>742</v>
      </c>
      <c r="G754" s="203"/>
      <c r="H754" s="206">
        <v>0.75</v>
      </c>
      <c r="I754" s="207"/>
      <c r="J754" s="203"/>
      <c r="K754" s="203"/>
      <c r="L754" s="208"/>
      <c r="M754" s="209"/>
      <c r="N754" s="210"/>
      <c r="O754" s="210"/>
      <c r="P754" s="210"/>
      <c r="Q754" s="210"/>
      <c r="R754" s="210"/>
      <c r="S754" s="210"/>
      <c r="T754" s="211"/>
      <c r="AT754" s="212" t="s">
        <v>141</v>
      </c>
      <c r="AU754" s="212" t="s">
        <v>85</v>
      </c>
      <c r="AV754" s="14" t="s">
        <v>85</v>
      </c>
      <c r="AW754" s="14" t="s">
        <v>35</v>
      </c>
      <c r="AX754" s="14" t="s">
        <v>75</v>
      </c>
      <c r="AY754" s="212" t="s">
        <v>126</v>
      </c>
    </row>
    <row r="755" spans="2:51" s="13" customFormat="1" ht="12">
      <c r="B755" s="192"/>
      <c r="C755" s="193"/>
      <c r="D755" s="184" t="s">
        <v>141</v>
      </c>
      <c r="E755" s="194" t="s">
        <v>19</v>
      </c>
      <c r="F755" s="195" t="s">
        <v>303</v>
      </c>
      <c r="G755" s="193"/>
      <c r="H755" s="194" t="s">
        <v>19</v>
      </c>
      <c r="I755" s="196"/>
      <c r="J755" s="193"/>
      <c r="K755" s="193"/>
      <c r="L755" s="197"/>
      <c r="M755" s="198"/>
      <c r="N755" s="199"/>
      <c r="O755" s="199"/>
      <c r="P755" s="199"/>
      <c r="Q755" s="199"/>
      <c r="R755" s="199"/>
      <c r="S755" s="199"/>
      <c r="T755" s="200"/>
      <c r="AT755" s="201" t="s">
        <v>141</v>
      </c>
      <c r="AU755" s="201" t="s">
        <v>85</v>
      </c>
      <c r="AV755" s="13" t="s">
        <v>83</v>
      </c>
      <c r="AW755" s="13" t="s">
        <v>35</v>
      </c>
      <c r="AX755" s="13" t="s">
        <v>75</v>
      </c>
      <c r="AY755" s="201" t="s">
        <v>126</v>
      </c>
    </row>
    <row r="756" spans="2:51" s="14" customFormat="1" ht="12">
      <c r="B756" s="202"/>
      <c r="C756" s="203"/>
      <c r="D756" s="184" t="s">
        <v>141</v>
      </c>
      <c r="E756" s="204" t="s">
        <v>19</v>
      </c>
      <c r="F756" s="205" t="s">
        <v>743</v>
      </c>
      <c r="G756" s="203"/>
      <c r="H756" s="206">
        <v>14.35</v>
      </c>
      <c r="I756" s="207"/>
      <c r="J756" s="203"/>
      <c r="K756" s="203"/>
      <c r="L756" s="208"/>
      <c r="M756" s="209"/>
      <c r="N756" s="210"/>
      <c r="O756" s="210"/>
      <c r="P756" s="210"/>
      <c r="Q756" s="210"/>
      <c r="R756" s="210"/>
      <c r="S756" s="210"/>
      <c r="T756" s="211"/>
      <c r="AT756" s="212" t="s">
        <v>141</v>
      </c>
      <c r="AU756" s="212" t="s">
        <v>85</v>
      </c>
      <c r="AV756" s="14" t="s">
        <v>85</v>
      </c>
      <c r="AW756" s="14" t="s">
        <v>35</v>
      </c>
      <c r="AX756" s="14" t="s">
        <v>75</v>
      </c>
      <c r="AY756" s="212" t="s">
        <v>126</v>
      </c>
    </row>
    <row r="757" spans="2:51" s="16" customFormat="1" ht="12">
      <c r="B757" s="224"/>
      <c r="C757" s="225"/>
      <c r="D757" s="184" t="s">
        <v>141</v>
      </c>
      <c r="E757" s="226" t="s">
        <v>19</v>
      </c>
      <c r="F757" s="227" t="s">
        <v>156</v>
      </c>
      <c r="G757" s="225"/>
      <c r="H757" s="228">
        <v>15.1</v>
      </c>
      <c r="I757" s="229"/>
      <c r="J757" s="225"/>
      <c r="K757" s="225"/>
      <c r="L757" s="230"/>
      <c r="M757" s="231"/>
      <c r="N757" s="232"/>
      <c r="O757" s="232"/>
      <c r="P757" s="232"/>
      <c r="Q757" s="232"/>
      <c r="R757" s="232"/>
      <c r="S757" s="232"/>
      <c r="T757" s="233"/>
      <c r="AT757" s="234" t="s">
        <v>141</v>
      </c>
      <c r="AU757" s="234" t="s">
        <v>85</v>
      </c>
      <c r="AV757" s="16" t="s">
        <v>157</v>
      </c>
      <c r="AW757" s="16" t="s">
        <v>35</v>
      </c>
      <c r="AX757" s="16" t="s">
        <v>75</v>
      </c>
      <c r="AY757" s="234" t="s">
        <v>126</v>
      </c>
    </row>
    <row r="758" spans="2:51" s="13" customFormat="1" ht="12">
      <c r="B758" s="192"/>
      <c r="C758" s="193"/>
      <c r="D758" s="184" t="s">
        <v>141</v>
      </c>
      <c r="E758" s="194" t="s">
        <v>19</v>
      </c>
      <c r="F758" s="195" t="s">
        <v>227</v>
      </c>
      <c r="G758" s="193"/>
      <c r="H758" s="194" t="s">
        <v>19</v>
      </c>
      <c r="I758" s="196"/>
      <c r="J758" s="193"/>
      <c r="K758" s="193"/>
      <c r="L758" s="197"/>
      <c r="M758" s="198"/>
      <c r="N758" s="199"/>
      <c r="O758" s="199"/>
      <c r="P758" s="199"/>
      <c r="Q758" s="199"/>
      <c r="R758" s="199"/>
      <c r="S758" s="199"/>
      <c r="T758" s="200"/>
      <c r="AT758" s="201" t="s">
        <v>141</v>
      </c>
      <c r="AU758" s="201" t="s">
        <v>85</v>
      </c>
      <c r="AV758" s="13" t="s">
        <v>83</v>
      </c>
      <c r="AW758" s="13" t="s">
        <v>35</v>
      </c>
      <c r="AX758" s="13" t="s">
        <v>75</v>
      </c>
      <c r="AY758" s="201" t="s">
        <v>126</v>
      </c>
    </row>
    <row r="759" spans="2:51" s="14" customFormat="1" ht="12">
      <c r="B759" s="202"/>
      <c r="C759" s="203"/>
      <c r="D759" s="184" t="s">
        <v>141</v>
      </c>
      <c r="E759" s="204" t="s">
        <v>19</v>
      </c>
      <c r="F759" s="205" t="s">
        <v>744</v>
      </c>
      <c r="G759" s="203"/>
      <c r="H759" s="206">
        <v>0.06</v>
      </c>
      <c r="I759" s="207"/>
      <c r="J759" s="203"/>
      <c r="K759" s="203"/>
      <c r="L759" s="208"/>
      <c r="M759" s="209"/>
      <c r="N759" s="210"/>
      <c r="O759" s="210"/>
      <c r="P759" s="210"/>
      <c r="Q759" s="210"/>
      <c r="R759" s="210"/>
      <c r="S759" s="210"/>
      <c r="T759" s="211"/>
      <c r="AT759" s="212" t="s">
        <v>141</v>
      </c>
      <c r="AU759" s="212" t="s">
        <v>85</v>
      </c>
      <c r="AV759" s="14" t="s">
        <v>85</v>
      </c>
      <c r="AW759" s="14" t="s">
        <v>35</v>
      </c>
      <c r="AX759" s="14" t="s">
        <v>75</v>
      </c>
      <c r="AY759" s="212" t="s">
        <v>126</v>
      </c>
    </row>
    <row r="760" spans="2:51" s="13" customFormat="1" ht="12">
      <c r="B760" s="192"/>
      <c r="C760" s="193"/>
      <c r="D760" s="184" t="s">
        <v>141</v>
      </c>
      <c r="E760" s="194" t="s">
        <v>19</v>
      </c>
      <c r="F760" s="195" t="s">
        <v>229</v>
      </c>
      <c r="G760" s="193"/>
      <c r="H760" s="194" t="s">
        <v>19</v>
      </c>
      <c r="I760" s="196"/>
      <c r="J760" s="193"/>
      <c r="K760" s="193"/>
      <c r="L760" s="197"/>
      <c r="M760" s="198"/>
      <c r="N760" s="199"/>
      <c r="O760" s="199"/>
      <c r="P760" s="199"/>
      <c r="Q760" s="199"/>
      <c r="R760" s="199"/>
      <c r="S760" s="199"/>
      <c r="T760" s="200"/>
      <c r="AT760" s="201" t="s">
        <v>141</v>
      </c>
      <c r="AU760" s="201" t="s">
        <v>85</v>
      </c>
      <c r="AV760" s="13" t="s">
        <v>83</v>
      </c>
      <c r="AW760" s="13" t="s">
        <v>35</v>
      </c>
      <c r="AX760" s="13" t="s">
        <v>75</v>
      </c>
      <c r="AY760" s="201" t="s">
        <v>126</v>
      </c>
    </row>
    <row r="761" spans="2:51" s="14" customFormat="1" ht="12">
      <c r="B761" s="202"/>
      <c r="C761" s="203"/>
      <c r="D761" s="184" t="s">
        <v>141</v>
      </c>
      <c r="E761" s="204" t="s">
        <v>19</v>
      </c>
      <c r="F761" s="205" t="s">
        <v>745</v>
      </c>
      <c r="G761" s="203"/>
      <c r="H761" s="206">
        <v>0.12</v>
      </c>
      <c r="I761" s="207"/>
      <c r="J761" s="203"/>
      <c r="K761" s="203"/>
      <c r="L761" s="208"/>
      <c r="M761" s="209"/>
      <c r="N761" s="210"/>
      <c r="O761" s="210"/>
      <c r="P761" s="210"/>
      <c r="Q761" s="210"/>
      <c r="R761" s="210"/>
      <c r="S761" s="210"/>
      <c r="T761" s="211"/>
      <c r="AT761" s="212" t="s">
        <v>141</v>
      </c>
      <c r="AU761" s="212" t="s">
        <v>85</v>
      </c>
      <c r="AV761" s="14" t="s">
        <v>85</v>
      </c>
      <c r="AW761" s="14" t="s">
        <v>35</v>
      </c>
      <c r="AX761" s="14" t="s">
        <v>75</v>
      </c>
      <c r="AY761" s="212" t="s">
        <v>126</v>
      </c>
    </row>
    <row r="762" spans="2:51" s="16" customFormat="1" ht="12">
      <c r="B762" s="224"/>
      <c r="C762" s="225"/>
      <c r="D762" s="184" t="s">
        <v>141</v>
      </c>
      <c r="E762" s="226" t="s">
        <v>19</v>
      </c>
      <c r="F762" s="227" t="s">
        <v>156</v>
      </c>
      <c r="G762" s="225"/>
      <c r="H762" s="228">
        <v>0.18</v>
      </c>
      <c r="I762" s="229"/>
      <c r="J762" s="225"/>
      <c r="K762" s="225"/>
      <c r="L762" s="230"/>
      <c r="M762" s="231"/>
      <c r="N762" s="232"/>
      <c r="O762" s="232"/>
      <c r="P762" s="232"/>
      <c r="Q762" s="232"/>
      <c r="R762" s="232"/>
      <c r="S762" s="232"/>
      <c r="T762" s="233"/>
      <c r="AT762" s="234" t="s">
        <v>141</v>
      </c>
      <c r="AU762" s="234" t="s">
        <v>85</v>
      </c>
      <c r="AV762" s="16" t="s">
        <v>157</v>
      </c>
      <c r="AW762" s="16" t="s">
        <v>35</v>
      </c>
      <c r="AX762" s="16" t="s">
        <v>75</v>
      </c>
      <c r="AY762" s="234" t="s">
        <v>126</v>
      </c>
    </row>
    <row r="763" spans="2:51" s="13" customFormat="1" ht="12">
      <c r="B763" s="192"/>
      <c r="C763" s="193"/>
      <c r="D763" s="184" t="s">
        <v>141</v>
      </c>
      <c r="E763" s="194" t="s">
        <v>19</v>
      </c>
      <c r="F763" s="195" t="s">
        <v>330</v>
      </c>
      <c r="G763" s="193"/>
      <c r="H763" s="194" t="s">
        <v>19</v>
      </c>
      <c r="I763" s="196"/>
      <c r="J763" s="193"/>
      <c r="K763" s="193"/>
      <c r="L763" s="197"/>
      <c r="M763" s="198"/>
      <c r="N763" s="199"/>
      <c r="O763" s="199"/>
      <c r="P763" s="199"/>
      <c r="Q763" s="199"/>
      <c r="R763" s="199"/>
      <c r="S763" s="199"/>
      <c r="T763" s="200"/>
      <c r="AT763" s="201" t="s">
        <v>141</v>
      </c>
      <c r="AU763" s="201" t="s">
        <v>85</v>
      </c>
      <c r="AV763" s="13" t="s">
        <v>83</v>
      </c>
      <c r="AW763" s="13" t="s">
        <v>35</v>
      </c>
      <c r="AX763" s="13" t="s">
        <v>75</v>
      </c>
      <c r="AY763" s="201" t="s">
        <v>126</v>
      </c>
    </row>
    <row r="764" spans="2:51" s="14" customFormat="1" ht="12">
      <c r="B764" s="202"/>
      <c r="C764" s="203"/>
      <c r="D764" s="184" t="s">
        <v>141</v>
      </c>
      <c r="E764" s="204" t="s">
        <v>19</v>
      </c>
      <c r="F764" s="205" t="s">
        <v>746</v>
      </c>
      <c r="G764" s="203"/>
      <c r="H764" s="206">
        <v>2.7</v>
      </c>
      <c r="I764" s="207"/>
      <c r="J764" s="203"/>
      <c r="K764" s="203"/>
      <c r="L764" s="208"/>
      <c r="M764" s="209"/>
      <c r="N764" s="210"/>
      <c r="O764" s="210"/>
      <c r="P764" s="210"/>
      <c r="Q764" s="210"/>
      <c r="R764" s="210"/>
      <c r="S764" s="210"/>
      <c r="T764" s="211"/>
      <c r="AT764" s="212" t="s">
        <v>141</v>
      </c>
      <c r="AU764" s="212" t="s">
        <v>85</v>
      </c>
      <c r="AV764" s="14" t="s">
        <v>85</v>
      </c>
      <c r="AW764" s="14" t="s">
        <v>35</v>
      </c>
      <c r="AX764" s="14" t="s">
        <v>75</v>
      </c>
      <c r="AY764" s="212" t="s">
        <v>126</v>
      </c>
    </row>
    <row r="765" spans="2:51" s="14" customFormat="1" ht="12">
      <c r="B765" s="202"/>
      <c r="C765" s="203"/>
      <c r="D765" s="184" t="s">
        <v>141</v>
      </c>
      <c r="E765" s="204" t="s">
        <v>19</v>
      </c>
      <c r="F765" s="205" t="s">
        <v>747</v>
      </c>
      <c r="G765" s="203"/>
      <c r="H765" s="206">
        <v>2.1</v>
      </c>
      <c r="I765" s="207"/>
      <c r="J765" s="203"/>
      <c r="K765" s="203"/>
      <c r="L765" s="208"/>
      <c r="M765" s="209"/>
      <c r="N765" s="210"/>
      <c r="O765" s="210"/>
      <c r="P765" s="210"/>
      <c r="Q765" s="210"/>
      <c r="R765" s="210"/>
      <c r="S765" s="210"/>
      <c r="T765" s="211"/>
      <c r="AT765" s="212" t="s">
        <v>141</v>
      </c>
      <c r="AU765" s="212" t="s">
        <v>85</v>
      </c>
      <c r="AV765" s="14" t="s">
        <v>85</v>
      </c>
      <c r="AW765" s="14" t="s">
        <v>35</v>
      </c>
      <c r="AX765" s="14" t="s">
        <v>75</v>
      </c>
      <c r="AY765" s="212" t="s">
        <v>126</v>
      </c>
    </row>
    <row r="766" spans="2:51" s="16" customFormat="1" ht="12">
      <c r="B766" s="224"/>
      <c r="C766" s="225"/>
      <c r="D766" s="184" t="s">
        <v>141</v>
      </c>
      <c r="E766" s="226" t="s">
        <v>19</v>
      </c>
      <c r="F766" s="227" t="s">
        <v>156</v>
      </c>
      <c r="G766" s="225"/>
      <c r="H766" s="228">
        <v>4.8</v>
      </c>
      <c r="I766" s="229"/>
      <c r="J766" s="225"/>
      <c r="K766" s="225"/>
      <c r="L766" s="230"/>
      <c r="M766" s="231"/>
      <c r="N766" s="232"/>
      <c r="O766" s="232"/>
      <c r="P766" s="232"/>
      <c r="Q766" s="232"/>
      <c r="R766" s="232"/>
      <c r="S766" s="232"/>
      <c r="T766" s="233"/>
      <c r="AT766" s="234" t="s">
        <v>141</v>
      </c>
      <c r="AU766" s="234" t="s">
        <v>85</v>
      </c>
      <c r="AV766" s="16" t="s">
        <v>157</v>
      </c>
      <c r="AW766" s="16" t="s">
        <v>35</v>
      </c>
      <c r="AX766" s="16" t="s">
        <v>75</v>
      </c>
      <c r="AY766" s="234" t="s">
        <v>126</v>
      </c>
    </row>
    <row r="767" spans="2:51" s="13" customFormat="1" ht="12">
      <c r="B767" s="192"/>
      <c r="C767" s="193"/>
      <c r="D767" s="184" t="s">
        <v>141</v>
      </c>
      <c r="E767" s="194" t="s">
        <v>19</v>
      </c>
      <c r="F767" s="195" t="s">
        <v>332</v>
      </c>
      <c r="G767" s="193"/>
      <c r="H767" s="194" t="s">
        <v>19</v>
      </c>
      <c r="I767" s="196"/>
      <c r="J767" s="193"/>
      <c r="K767" s="193"/>
      <c r="L767" s="197"/>
      <c r="M767" s="198"/>
      <c r="N767" s="199"/>
      <c r="O767" s="199"/>
      <c r="P767" s="199"/>
      <c r="Q767" s="199"/>
      <c r="R767" s="199"/>
      <c r="S767" s="199"/>
      <c r="T767" s="200"/>
      <c r="AT767" s="201" t="s">
        <v>141</v>
      </c>
      <c r="AU767" s="201" t="s">
        <v>85</v>
      </c>
      <c r="AV767" s="13" t="s">
        <v>83</v>
      </c>
      <c r="AW767" s="13" t="s">
        <v>35</v>
      </c>
      <c r="AX767" s="13" t="s">
        <v>75</v>
      </c>
      <c r="AY767" s="201" t="s">
        <v>126</v>
      </c>
    </row>
    <row r="768" spans="2:51" s="14" customFormat="1" ht="12">
      <c r="B768" s="202"/>
      <c r="C768" s="203"/>
      <c r="D768" s="184" t="s">
        <v>141</v>
      </c>
      <c r="E768" s="204" t="s">
        <v>19</v>
      </c>
      <c r="F768" s="205" t="s">
        <v>744</v>
      </c>
      <c r="G768" s="203"/>
      <c r="H768" s="206">
        <v>0.06</v>
      </c>
      <c r="I768" s="207"/>
      <c r="J768" s="203"/>
      <c r="K768" s="203"/>
      <c r="L768" s="208"/>
      <c r="M768" s="209"/>
      <c r="N768" s="210"/>
      <c r="O768" s="210"/>
      <c r="P768" s="210"/>
      <c r="Q768" s="210"/>
      <c r="R768" s="210"/>
      <c r="S768" s="210"/>
      <c r="T768" s="211"/>
      <c r="AT768" s="212" t="s">
        <v>141</v>
      </c>
      <c r="AU768" s="212" t="s">
        <v>85</v>
      </c>
      <c r="AV768" s="14" t="s">
        <v>85</v>
      </c>
      <c r="AW768" s="14" t="s">
        <v>35</v>
      </c>
      <c r="AX768" s="14" t="s">
        <v>75</v>
      </c>
      <c r="AY768" s="212" t="s">
        <v>126</v>
      </c>
    </row>
    <row r="769" spans="2:51" s="16" customFormat="1" ht="12">
      <c r="B769" s="224"/>
      <c r="C769" s="225"/>
      <c r="D769" s="184" t="s">
        <v>141</v>
      </c>
      <c r="E769" s="226" t="s">
        <v>19</v>
      </c>
      <c r="F769" s="227" t="s">
        <v>156</v>
      </c>
      <c r="G769" s="225"/>
      <c r="H769" s="228">
        <v>0.06</v>
      </c>
      <c r="I769" s="229"/>
      <c r="J769" s="225"/>
      <c r="K769" s="225"/>
      <c r="L769" s="230"/>
      <c r="M769" s="231"/>
      <c r="N769" s="232"/>
      <c r="O769" s="232"/>
      <c r="P769" s="232"/>
      <c r="Q769" s="232"/>
      <c r="R769" s="232"/>
      <c r="S769" s="232"/>
      <c r="T769" s="233"/>
      <c r="AT769" s="234" t="s">
        <v>141</v>
      </c>
      <c r="AU769" s="234" t="s">
        <v>85</v>
      </c>
      <c r="AV769" s="16" t="s">
        <v>157</v>
      </c>
      <c r="AW769" s="16" t="s">
        <v>35</v>
      </c>
      <c r="AX769" s="16" t="s">
        <v>75</v>
      </c>
      <c r="AY769" s="234" t="s">
        <v>126</v>
      </c>
    </row>
    <row r="770" spans="2:51" s="14" customFormat="1" ht="12">
      <c r="B770" s="202"/>
      <c r="C770" s="203"/>
      <c r="D770" s="184" t="s">
        <v>141</v>
      </c>
      <c r="E770" s="204" t="s">
        <v>19</v>
      </c>
      <c r="F770" s="205" t="s">
        <v>748</v>
      </c>
      <c r="G770" s="203"/>
      <c r="H770" s="206">
        <v>3.5</v>
      </c>
      <c r="I770" s="207"/>
      <c r="J770" s="203"/>
      <c r="K770" s="203"/>
      <c r="L770" s="208"/>
      <c r="M770" s="209"/>
      <c r="N770" s="210"/>
      <c r="O770" s="210"/>
      <c r="P770" s="210"/>
      <c r="Q770" s="210"/>
      <c r="R770" s="210"/>
      <c r="S770" s="210"/>
      <c r="T770" s="211"/>
      <c r="AT770" s="212" t="s">
        <v>141</v>
      </c>
      <c r="AU770" s="212" t="s">
        <v>85</v>
      </c>
      <c r="AV770" s="14" t="s">
        <v>85</v>
      </c>
      <c r="AW770" s="14" t="s">
        <v>35</v>
      </c>
      <c r="AX770" s="14" t="s">
        <v>75</v>
      </c>
      <c r="AY770" s="212" t="s">
        <v>126</v>
      </c>
    </row>
    <row r="771" spans="2:51" s="15" customFormat="1" ht="12">
      <c r="B771" s="213"/>
      <c r="C771" s="214"/>
      <c r="D771" s="184" t="s">
        <v>141</v>
      </c>
      <c r="E771" s="215" t="s">
        <v>19</v>
      </c>
      <c r="F771" s="216" t="s">
        <v>146</v>
      </c>
      <c r="G771" s="214"/>
      <c r="H771" s="217">
        <v>49.015</v>
      </c>
      <c r="I771" s="218"/>
      <c r="J771" s="214"/>
      <c r="K771" s="214"/>
      <c r="L771" s="219"/>
      <c r="M771" s="220"/>
      <c r="N771" s="221"/>
      <c r="O771" s="221"/>
      <c r="P771" s="221"/>
      <c r="Q771" s="221"/>
      <c r="R771" s="221"/>
      <c r="S771" s="221"/>
      <c r="T771" s="222"/>
      <c r="AT771" s="223" t="s">
        <v>141</v>
      </c>
      <c r="AU771" s="223" t="s">
        <v>85</v>
      </c>
      <c r="AV771" s="15" t="s">
        <v>133</v>
      </c>
      <c r="AW771" s="15" t="s">
        <v>35</v>
      </c>
      <c r="AX771" s="15" t="s">
        <v>83</v>
      </c>
      <c r="AY771" s="223" t="s">
        <v>126</v>
      </c>
    </row>
    <row r="772" spans="1:65" s="2" customFormat="1" ht="16.5" customHeight="1">
      <c r="A772" s="36"/>
      <c r="B772" s="37"/>
      <c r="C772" s="171" t="s">
        <v>749</v>
      </c>
      <c r="D772" s="171" t="s">
        <v>128</v>
      </c>
      <c r="E772" s="172" t="s">
        <v>750</v>
      </c>
      <c r="F772" s="173" t="s">
        <v>751</v>
      </c>
      <c r="G772" s="174" t="s">
        <v>318</v>
      </c>
      <c r="H772" s="175">
        <v>27.625</v>
      </c>
      <c r="I772" s="176"/>
      <c r="J772" s="177">
        <f>ROUND(I772*H772,2)</f>
        <v>0</v>
      </c>
      <c r="K772" s="173" t="s">
        <v>132</v>
      </c>
      <c r="L772" s="41"/>
      <c r="M772" s="178" t="s">
        <v>19</v>
      </c>
      <c r="N772" s="179" t="s">
        <v>46</v>
      </c>
      <c r="O772" s="66"/>
      <c r="P772" s="180">
        <f>O772*H772</f>
        <v>0</v>
      </c>
      <c r="Q772" s="180">
        <v>0</v>
      </c>
      <c r="R772" s="180">
        <f>Q772*H772</f>
        <v>0</v>
      </c>
      <c r="S772" s="180">
        <v>2</v>
      </c>
      <c r="T772" s="181">
        <f>S772*H772</f>
        <v>55.25</v>
      </c>
      <c r="U772" s="36"/>
      <c r="V772" s="36"/>
      <c r="W772" s="36"/>
      <c r="X772" s="36"/>
      <c r="Y772" s="36"/>
      <c r="Z772" s="36"/>
      <c r="AA772" s="36"/>
      <c r="AB772" s="36"/>
      <c r="AC772" s="36"/>
      <c r="AD772" s="36"/>
      <c r="AE772" s="36"/>
      <c r="AR772" s="182" t="s">
        <v>133</v>
      </c>
      <c r="AT772" s="182" t="s">
        <v>128</v>
      </c>
      <c r="AU772" s="182" t="s">
        <v>85</v>
      </c>
      <c r="AY772" s="19" t="s">
        <v>126</v>
      </c>
      <c r="BE772" s="183">
        <f>IF(N772="základní",J772,0)</f>
        <v>0</v>
      </c>
      <c r="BF772" s="183">
        <f>IF(N772="snížená",J772,0)</f>
        <v>0</v>
      </c>
      <c r="BG772" s="183">
        <f>IF(N772="zákl. přenesená",J772,0)</f>
        <v>0</v>
      </c>
      <c r="BH772" s="183">
        <f>IF(N772="sníž. přenesená",J772,0)</f>
        <v>0</v>
      </c>
      <c r="BI772" s="183">
        <f>IF(N772="nulová",J772,0)</f>
        <v>0</v>
      </c>
      <c r="BJ772" s="19" t="s">
        <v>83</v>
      </c>
      <c r="BK772" s="183">
        <f>ROUND(I772*H772,2)</f>
        <v>0</v>
      </c>
      <c r="BL772" s="19" t="s">
        <v>133</v>
      </c>
      <c r="BM772" s="182" t="s">
        <v>752</v>
      </c>
    </row>
    <row r="773" spans="1:47" s="2" customFormat="1" ht="12">
      <c r="A773" s="36"/>
      <c r="B773" s="37"/>
      <c r="C773" s="38"/>
      <c r="D773" s="184" t="s">
        <v>135</v>
      </c>
      <c r="E773" s="38"/>
      <c r="F773" s="185" t="s">
        <v>753</v>
      </c>
      <c r="G773" s="38"/>
      <c r="H773" s="38"/>
      <c r="I773" s="186"/>
      <c r="J773" s="38"/>
      <c r="K773" s="38"/>
      <c r="L773" s="41"/>
      <c r="M773" s="187"/>
      <c r="N773" s="188"/>
      <c r="O773" s="66"/>
      <c r="P773" s="66"/>
      <c r="Q773" s="66"/>
      <c r="R773" s="66"/>
      <c r="S773" s="66"/>
      <c r="T773" s="67"/>
      <c r="U773" s="36"/>
      <c r="V773" s="36"/>
      <c r="W773" s="36"/>
      <c r="X773" s="36"/>
      <c r="Y773" s="36"/>
      <c r="Z773" s="36"/>
      <c r="AA773" s="36"/>
      <c r="AB773" s="36"/>
      <c r="AC773" s="36"/>
      <c r="AD773" s="36"/>
      <c r="AE773" s="36"/>
      <c r="AT773" s="19" t="s">
        <v>135</v>
      </c>
      <c r="AU773" s="19" t="s">
        <v>85</v>
      </c>
    </row>
    <row r="774" spans="1:47" s="2" customFormat="1" ht="12">
      <c r="A774" s="36"/>
      <c r="B774" s="37"/>
      <c r="C774" s="38"/>
      <c r="D774" s="189" t="s">
        <v>137</v>
      </c>
      <c r="E774" s="38"/>
      <c r="F774" s="190" t="s">
        <v>754</v>
      </c>
      <c r="G774" s="38"/>
      <c r="H774" s="38"/>
      <c r="I774" s="186"/>
      <c r="J774" s="38"/>
      <c r="K774" s="38"/>
      <c r="L774" s="41"/>
      <c r="M774" s="187"/>
      <c r="N774" s="188"/>
      <c r="O774" s="66"/>
      <c r="P774" s="66"/>
      <c r="Q774" s="66"/>
      <c r="R774" s="66"/>
      <c r="S774" s="66"/>
      <c r="T774" s="67"/>
      <c r="U774" s="36"/>
      <c r="V774" s="36"/>
      <c r="W774" s="36"/>
      <c r="X774" s="36"/>
      <c r="Y774" s="36"/>
      <c r="Z774" s="36"/>
      <c r="AA774" s="36"/>
      <c r="AB774" s="36"/>
      <c r="AC774" s="36"/>
      <c r="AD774" s="36"/>
      <c r="AE774" s="36"/>
      <c r="AT774" s="19" t="s">
        <v>137</v>
      </c>
      <c r="AU774" s="19" t="s">
        <v>85</v>
      </c>
    </row>
    <row r="775" spans="2:51" s="13" customFormat="1" ht="12">
      <c r="B775" s="192"/>
      <c r="C775" s="193"/>
      <c r="D775" s="184" t="s">
        <v>141</v>
      </c>
      <c r="E775" s="194" t="s">
        <v>19</v>
      </c>
      <c r="F775" s="195" t="s">
        <v>755</v>
      </c>
      <c r="G775" s="193"/>
      <c r="H775" s="194" t="s">
        <v>19</v>
      </c>
      <c r="I775" s="196"/>
      <c r="J775" s="193"/>
      <c r="K775" s="193"/>
      <c r="L775" s="197"/>
      <c r="M775" s="198"/>
      <c r="N775" s="199"/>
      <c r="O775" s="199"/>
      <c r="P775" s="199"/>
      <c r="Q775" s="199"/>
      <c r="R775" s="199"/>
      <c r="S775" s="199"/>
      <c r="T775" s="200"/>
      <c r="AT775" s="201" t="s">
        <v>141</v>
      </c>
      <c r="AU775" s="201" t="s">
        <v>85</v>
      </c>
      <c r="AV775" s="13" t="s">
        <v>83</v>
      </c>
      <c r="AW775" s="13" t="s">
        <v>35</v>
      </c>
      <c r="AX775" s="13" t="s">
        <v>75</v>
      </c>
      <c r="AY775" s="201" t="s">
        <v>126</v>
      </c>
    </row>
    <row r="776" spans="2:51" s="14" customFormat="1" ht="12">
      <c r="B776" s="202"/>
      <c r="C776" s="203"/>
      <c r="D776" s="184" t="s">
        <v>141</v>
      </c>
      <c r="E776" s="204" t="s">
        <v>19</v>
      </c>
      <c r="F776" s="205" t="s">
        <v>756</v>
      </c>
      <c r="G776" s="203"/>
      <c r="H776" s="206">
        <v>16.625</v>
      </c>
      <c r="I776" s="207"/>
      <c r="J776" s="203"/>
      <c r="K776" s="203"/>
      <c r="L776" s="208"/>
      <c r="M776" s="209"/>
      <c r="N776" s="210"/>
      <c r="O776" s="210"/>
      <c r="P776" s="210"/>
      <c r="Q776" s="210"/>
      <c r="R776" s="210"/>
      <c r="S776" s="210"/>
      <c r="T776" s="211"/>
      <c r="AT776" s="212" t="s">
        <v>141</v>
      </c>
      <c r="AU776" s="212" t="s">
        <v>85</v>
      </c>
      <c r="AV776" s="14" t="s">
        <v>85</v>
      </c>
      <c r="AW776" s="14" t="s">
        <v>35</v>
      </c>
      <c r="AX776" s="14" t="s">
        <v>75</v>
      </c>
      <c r="AY776" s="212" t="s">
        <v>126</v>
      </c>
    </row>
    <row r="777" spans="2:51" s="13" customFormat="1" ht="12">
      <c r="B777" s="192"/>
      <c r="C777" s="193"/>
      <c r="D777" s="184" t="s">
        <v>141</v>
      </c>
      <c r="E777" s="194" t="s">
        <v>19</v>
      </c>
      <c r="F777" s="195" t="s">
        <v>326</v>
      </c>
      <c r="G777" s="193"/>
      <c r="H777" s="194" t="s">
        <v>19</v>
      </c>
      <c r="I777" s="196"/>
      <c r="J777" s="193"/>
      <c r="K777" s="193"/>
      <c r="L777" s="197"/>
      <c r="M777" s="198"/>
      <c r="N777" s="199"/>
      <c r="O777" s="199"/>
      <c r="P777" s="199"/>
      <c r="Q777" s="199"/>
      <c r="R777" s="199"/>
      <c r="S777" s="199"/>
      <c r="T777" s="200"/>
      <c r="AT777" s="201" t="s">
        <v>141</v>
      </c>
      <c r="AU777" s="201" t="s">
        <v>85</v>
      </c>
      <c r="AV777" s="13" t="s">
        <v>83</v>
      </c>
      <c r="AW777" s="13" t="s">
        <v>35</v>
      </c>
      <c r="AX777" s="13" t="s">
        <v>75</v>
      </c>
      <c r="AY777" s="201" t="s">
        <v>126</v>
      </c>
    </row>
    <row r="778" spans="2:51" s="14" customFormat="1" ht="12">
      <c r="B778" s="202"/>
      <c r="C778" s="203"/>
      <c r="D778" s="184" t="s">
        <v>141</v>
      </c>
      <c r="E778" s="204" t="s">
        <v>19</v>
      </c>
      <c r="F778" s="205" t="s">
        <v>757</v>
      </c>
      <c r="G778" s="203"/>
      <c r="H778" s="206">
        <v>11</v>
      </c>
      <c r="I778" s="207"/>
      <c r="J778" s="203"/>
      <c r="K778" s="203"/>
      <c r="L778" s="208"/>
      <c r="M778" s="209"/>
      <c r="N778" s="210"/>
      <c r="O778" s="210"/>
      <c r="P778" s="210"/>
      <c r="Q778" s="210"/>
      <c r="R778" s="210"/>
      <c r="S778" s="210"/>
      <c r="T778" s="211"/>
      <c r="AT778" s="212" t="s">
        <v>141</v>
      </c>
      <c r="AU778" s="212" t="s">
        <v>85</v>
      </c>
      <c r="AV778" s="14" t="s">
        <v>85</v>
      </c>
      <c r="AW778" s="14" t="s">
        <v>35</v>
      </c>
      <c r="AX778" s="14" t="s">
        <v>75</v>
      </c>
      <c r="AY778" s="212" t="s">
        <v>126</v>
      </c>
    </row>
    <row r="779" spans="2:51" s="15" customFormat="1" ht="12">
      <c r="B779" s="213"/>
      <c r="C779" s="214"/>
      <c r="D779" s="184" t="s">
        <v>141</v>
      </c>
      <c r="E779" s="215" t="s">
        <v>19</v>
      </c>
      <c r="F779" s="216" t="s">
        <v>146</v>
      </c>
      <c r="G779" s="214"/>
      <c r="H779" s="217">
        <v>27.625</v>
      </c>
      <c r="I779" s="218"/>
      <c r="J779" s="214"/>
      <c r="K779" s="214"/>
      <c r="L779" s="219"/>
      <c r="M779" s="220"/>
      <c r="N779" s="221"/>
      <c r="O779" s="221"/>
      <c r="P779" s="221"/>
      <c r="Q779" s="221"/>
      <c r="R779" s="221"/>
      <c r="S779" s="221"/>
      <c r="T779" s="222"/>
      <c r="AT779" s="223" t="s">
        <v>141</v>
      </c>
      <c r="AU779" s="223" t="s">
        <v>85</v>
      </c>
      <c r="AV779" s="15" t="s">
        <v>133</v>
      </c>
      <c r="AW779" s="15" t="s">
        <v>35</v>
      </c>
      <c r="AX779" s="15" t="s">
        <v>83</v>
      </c>
      <c r="AY779" s="223" t="s">
        <v>126</v>
      </c>
    </row>
    <row r="780" spans="1:65" s="2" customFormat="1" ht="16.5" customHeight="1">
      <c r="A780" s="36"/>
      <c r="B780" s="37"/>
      <c r="C780" s="171" t="s">
        <v>758</v>
      </c>
      <c r="D780" s="171" t="s">
        <v>128</v>
      </c>
      <c r="E780" s="172" t="s">
        <v>759</v>
      </c>
      <c r="F780" s="173" t="s">
        <v>760</v>
      </c>
      <c r="G780" s="174" t="s">
        <v>568</v>
      </c>
      <c r="H780" s="175">
        <v>8</v>
      </c>
      <c r="I780" s="176"/>
      <c r="J780" s="177">
        <f>ROUND(I780*H780,2)</f>
        <v>0</v>
      </c>
      <c r="K780" s="173" t="s">
        <v>132</v>
      </c>
      <c r="L780" s="41"/>
      <c r="M780" s="178" t="s">
        <v>19</v>
      </c>
      <c r="N780" s="179" t="s">
        <v>46</v>
      </c>
      <c r="O780" s="66"/>
      <c r="P780" s="180">
        <f>O780*H780</f>
        <v>0</v>
      </c>
      <c r="Q780" s="180">
        <v>0</v>
      </c>
      <c r="R780" s="180">
        <f>Q780*H780</f>
        <v>0</v>
      </c>
      <c r="S780" s="180">
        <v>0.082</v>
      </c>
      <c r="T780" s="181">
        <f>S780*H780</f>
        <v>0.656</v>
      </c>
      <c r="U780" s="36"/>
      <c r="V780" s="36"/>
      <c r="W780" s="36"/>
      <c r="X780" s="36"/>
      <c r="Y780" s="36"/>
      <c r="Z780" s="36"/>
      <c r="AA780" s="36"/>
      <c r="AB780" s="36"/>
      <c r="AC780" s="36"/>
      <c r="AD780" s="36"/>
      <c r="AE780" s="36"/>
      <c r="AR780" s="182" t="s">
        <v>133</v>
      </c>
      <c r="AT780" s="182" t="s">
        <v>128</v>
      </c>
      <c r="AU780" s="182" t="s">
        <v>85</v>
      </c>
      <c r="AY780" s="19" t="s">
        <v>126</v>
      </c>
      <c r="BE780" s="183">
        <f>IF(N780="základní",J780,0)</f>
        <v>0</v>
      </c>
      <c r="BF780" s="183">
        <f>IF(N780="snížená",J780,0)</f>
        <v>0</v>
      </c>
      <c r="BG780" s="183">
        <f>IF(N780="zákl. přenesená",J780,0)</f>
        <v>0</v>
      </c>
      <c r="BH780" s="183">
        <f>IF(N780="sníž. přenesená",J780,0)</f>
        <v>0</v>
      </c>
      <c r="BI780" s="183">
        <f>IF(N780="nulová",J780,0)</f>
        <v>0</v>
      </c>
      <c r="BJ780" s="19" t="s">
        <v>83</v>
      </c>
      <c r="BK780" s="183">
        <f>ROUND(I780*H780,2)</f>
        <v>0</v>
      </c>
      <c r="BL780" s="19" t="s">
        <v>133</v>
      </c>
      <c r="BM780" s="182" t="s">
        <v>761</v>
      </c>
    </row>
    <row r="781" spans="1:47" s="2" customFormat="1" ht="19.5">
      <c r="A781" s="36"/>
      <c r="B781" s="37"/>
      <c r="C781" s="38"/>
      <c r="D781" s="184" t="s">
        <v>135</v>
      </c>
      <c r="E781" s="38"/>
      <c r="F781" s="185" t="s">
        <v>762</v>
      </c>
      <c r="G781" s="38"/>
      <c r="H781" s="38"/>
      <c r="I781" s="186"/>
      <c r="J781" s="38"/>
      <c r="K781" s="38"/>
      <c r="L781" s="41"/>
      <c r="M781" s="187"/>
      <c r="N781" s="188"/>
      <c r="O781" s="66"/>
      <c r="P781" s="66"/>
      <c r="Q781" s="66"/>
      <c r="R781" s="66"/>
      <c r="S781" s="66"/>
      <c r="T781" s="67"/>
      <c r="U781" s="36"/>
      <c r="V781" s="36"/>
      <c r="W781" s="36"/>
      <c r="X781" s="36"/>
      <c r="Y781" s="36"/>
      <c r="Z781" s="36"/>
      <c r="AA781" s="36"/>
      <c r="AB781" s="36"/>
      <c r="AC781" s="36"/>
      <c r="AD781" s="36"/>
      <c r="AE781" s="36"/>
      <c r="AT781" s="19" t="s">
        <v>135</v>
      </c>
      <c r="AU781" s="19" t="s">
        <v>85</v>
      </c>
    </row>
    <row r="782" spans="1:47" s="2" customFormat="1" ht="12">
      <c r="A782" s="36"/>
      <c r="B782" s="37"/>
      <c r="C782" s="38"/>
      <c r="D782" s="189" t="s">
        <v>137</v>
      </c>
      <c r="E782" s="38"/>
      <c r="F782" s="190" t="s">
        <v>763</v>
      </c>
      <c r="G782" s="38"/>
      <c r="H782" s="38"/>
      <c r="I782" s="186"/>
      <c r="J782" s="38"/>
      <c r="K782" s="38"/>
      <c r="L782" s="41"/>
      <c r="M782" s="187"/>
      <c r="N782" s="188"/>
      <c r="O782" s="66"/>
      <c r="P782" s="66"/>
      <c r="Q782" s="66"/>
      <c r="R782" s="66"/>
      <c r="S782" s="66"/>
      <c r="T782" s="67"/>
      <c r="U782" s="36"/>
      <c r="V782" s="36"/>
      <c r="W782" s="36"/>
      <c r="X782" s="36"/>
      <c r="Y782" s="36"/>
      <c r="Z782" s="36"/>
      <c r="AA782" s="36"/>
      <c r="AB782" s="36"/>
      <c r="AC782" s="36"/>
      <c r="AD782" s="36"/>
      <c r="AE782" s="36"/>
      <c r="AT782" s="19" t="s">
        <v>137</v>
      </c>
      <c r="AU782" s="19" t="s">
        <v>85</v>
      </c>
    </row>
    <row r="783" spans="1:47" s="2" customFormat="1" ht="68.25">
      <c r="A783" s="36"/>
      <c r="B783" s="37"/>
      <c r="C783" s="38"/>
      <c r="D783" s="184" t="s">
        <v>139</v>
      </c>
      <c r="E783" s="38"/>
      <c r="F783" s="191" t="s">
        <v>764</v>
      </c>
      <c r="G783" s="38"/>
      <c r="H783" s="38"/>
      <c r="I783" s="186"/>
      <c r="J783" s="38"/>
      <c r="K783" s="38"/>
      <c r="L783" s="41"/>
      <c r="M783" s="187"/>
      <c r="N783" s="188"/>
      <c r="O783" s="66"/>
      <c r="P783" s="66"/>
      <c r="Q783" s="66"/>
      <c r="R783" s="66"/>
      <c r="S783" s="66"/>
      <c r="T783" s="67"/>
      <c r="U783" s="36"/>
      <c r="V783" s="36"/>
      <c r="W783" s="36"/>
      <c r="X783" s="36"/>
      <c r="Y783" s="36"/>
      <c r="Z783" s="36"/>
      <c r="AA783" s="36"/>
      <c r="AB783" s="36"/>
      <c r="AC783" s="36"/>
      <c r="AD783" s="36"/>
      <c r="AE783" s="36"/>
      <c r="AT783" s="19" t="s">
        <v>139</v>
      </c>
      <c r="AU783" s="19" t="s">
        <v>85</v>
      </c>
    </row>
    <row r="784" spans="2:51" s="13" customFormat="1" ht="12">
      <c r="B784" s="192"/>
      <c r="C784" s="193"/>
      <c r="D784" s="184" t="s">
        <v>141</v>
      </c>
      <c r="E784" s="194" t="s">
        <v>19</v>
      </c>
      <c r="F784" s="195" t="s">
        <v>152</v>
      </c>
      <c r="G784" s="193"/>
      <c r="H784" s="194" t="s">
        <v>19</v>
      </c>
      <c r="I784" s="196"/>
      <c r="J784" s="193"/>
      <c r="K784" s="193"/>
      <c r="L784" s="197"/>
      <c r="M784" s="198"/>
      <c r="N784" s="199"/>
      <c r="O784" s="199"/>
      <c r="P784" s="199"/>
      <c r="Q784" s="199"/>
      <c r="R784" s="199"/>
      <c r="S784" s="199"/>
      <c r="T784" s="200"/>
      <c r="AT784" s="201" t="s">
        <v>141</v>
      </c>
      <c r="AU784" s="201" t="s">
        <v>85</v>
      </c>
      <c r="AV784" s="13" t="s">
        <v>83</v>
      </c>
      <c r="AW784" s="13" t="s">
        <v>35</v>
      </c>
      <c r="AX784" s="13" t="s">
        <v>75</v>
      </c>
      <c r="AY784" s="201" t="s">
        <v>126</v>
      </c>
    </row>
    <row r="785" spans="2:51" s="14" customFormat="1" ht="12">
      <c r="B785" s="202"/>
      <c r="C785" s="203"/>
      <c r="D785" s="184" t="s">
        <v>141</v>
      </c>
      <c r="E785" s="204" t="s">
        <v>19</v>
      </c>
      <c r="F785" s="205" t="s">
        <v>85</v>
      </c>
      <c r="G785" s="203"/>
      <c r="H785" s="206">
        <v>2</v>
      </c>
      <c r="I785" s="207"/>
      <c r="J785" s="203"/>
      <c r="K785" s="203"/>
      <c r="L785" s="208"/>
      <c r="M785" s="209"/>
      <c r="N785" s="210"/>
      <c r="O785" s="210"/>
      <c r="P785" s="210"/>
      <c r="Q785" s="210"/>
      <c r="R785" s="210"/>
      <c r="S785" s="210"/>
      <c r="T785" s="211"/>
      <c r="AT785" s="212" t="s">
        <v>141</v>
      </c>
      <c r="AU785" s="212" t="s">
        <v>85</v>
      </c>
      <c r="AV785" s="14" t="s">
        <v>85</v>
      </c>
      <c r="AW785" s="14" t="s">
        <v>35</v>
      </c>
      <c r="AX785" s="14" t="s">
        <v>75</v>
      </c>
      <c r="AY785" s="212" t="s">
        <v>126</v>
      </c>
    </row>
    <row r="786" spans="2:51" s="13" customFormat="1" ht="12">
      <c r="B786" s="192"/>
      <c r="C786" s="193"/>
      <c r="D786" s="184" t="s">
        <v>141</v>
      </c>
      <c r="E786" s="194" t="s">
        <v>19</v>
      </c>
      <c r="F786" s="195" t="s">
        <v>142</v>
      </c>
      <c r="G786" s="193"/>
      <c r="H786" s="194" t="s">
        <v>19</v>
      </c>
      <c r="I786" s="196"/>
      <c r="J786" s="193"/>
      <c r="K786" s="193"/>
      <c r="L786" s="197"/>
      <c r="M786" s="198"/>
      <c r="N786" s="199"/>
      <c r="O786" s="199"/>
      <c r="P786" s="199"/>
      <c r="Q786" s="199"/>
      <c r="R786" s="199"/>
      <c r="S786" s="199"/>
      <c r="T786" s="200"/>
      <c r="AT786" s="201" t="s">
        <v>141</v>
      </c>
      <c r="AU786" s="201" t="s">
        <v>85</v>
      </c>
      <c r="AV786" s="13" t="s">
        <v>83</v>
      </c>
      <c r="AW786" s="13" t="s">
        <v>35</v>
      </c>
      <c r="AX786" s="13" t="s">
        <v>75</v>
      </c>
      <c r="AY786" s="201" t="s">
        <v>126</v>
      </c>
    </row>
    <row r="787" spans="2:51" s="14" customFormat="1" ht="12">
      <c r="B787" s="202"/>
      <c r="C787" s="203"/>
      <c r="D787" s="184" t="s">
        <v>141</v>
      </c>
      <c r="E787" s="204" t="s">
        <v>19</v>
      </c>
      <c r="F787" s="205" t="s">
        <v>85</v>
      </c>
      <c r="G787" s="203"/>
      <c r="H787" s="206">
        <v>2</v>
      </c>
      <c r="I787" s="207"/>
      <c r="J787" s="203"/>
      <c r="K787" s="203"/>
      <c r="L787" s="208"/>
      <c r="M787" s="209"/>
      <c r="N787" s="210"/>
      <c r="O787" s="210"/>
      <c r="P787" s="210"/>
      <c r="Q787" s="210"/>
      <c r="R787" s="210"/>
      <c r="S787" s="210"/>
      <c r="T787" s="211"/>
      <c r="AT787" s="212" t="s">
        <v>141</v>
      </c>
      <c r="AU787" s="212" t="s">
        <v>85</v>
      </c>
      <c r="AV787" s="14" t="s">
        <v>85</v>
      </c>
      <c r="AW787" s="14" t="s">
        <v>35</v>
      </c>
      <c r="AX787" s="14" t="s">
        <v>75</v>
      </c>
      <c r="AY787" s="212" t="s">
        <v>126</v>
      </c>
    </row>
    <row r="788" spans="2:51" s="13" customFormat="1" ht="12">
      <c r="B788" s="192"/>
      <c r="C788" s="193"/>
      <c r="D788" s="184" t="s">
        <v>141</v>
      </c>
      <c r="E788" s="194" t="s">
        <v>19</v>
      </c>
      <c r="F788" s="195" t="s">
        <v>143</v>
      </c>
      <c r="G788" s="193"/>
      <c r="H788" s="194" t="s">
        <v>19</v>
      </c>
      <c r="I788" s="196"/>
      <c r="J788" s="193"/>
      <c r="K788" s="193"/>
      <c r="L788" s="197"/>
      <c r="M788" s="198"/>
      <c r="N788" s="199"/>
      <c r="O788" s="199"/>
      <c r="P788" s="199"/>
      <c r="Q788" s="199"/>
      <c r="R788" s="199"/>
      <c r="S788" s="199"/>
      <c r="T788" s="200"/>
      <c r="AT788" s="201" t="s">
        <v>141</v>
      </c>
      <c r="AU788" s="201" t="s">
        <v>85</v>
      </c>
      <c r="AV788" s="13" t="s">
        <v>83</v>
      </c>
      <c r="AW788" s="13" t="s">
        <v>35</v>
      </c>
      <c r="AX788" s="13" t="s">
        <v>75</v>
      </c>
      <c r="AY788" s="201" t="s">
        <v>126</v>
      </c>
    </row>
    <row r="789" spans="2:51" s="14" customFormat="1" ht="12">
      <c r="B789" s="202"/>
      <c r="C789" s="203"/>
      <c r="D789" s="184" t="s">
        <v>141</v>
      </c>
      <c r="E789" s="204" t="s">
        <v>19</v>
      </c>
      <c r="F789" s="205" t="s">
        <v>85</v>
      </c>
      <c r="G789" s="203"/>
      <c r="H789" s="206">
        <v>2</v>
      </c>
      <c r="I789" s="207"/>
      <c r="J789" s="203"/>
      <c r="K789" s="203"/>
      <c r="L789" s="208"/>
      <c r="M789" s="209"/>
      <c r="N789" s="210"/>
      <c r="O789" s="210"/>
      <c r="P789" s="210"/>
      <c r="Q789" s="210"/>
      <c r="R789" s="210"/>
      <c r="S789" s="210"/>
      <c r="T789" s="211"/>
      <c r="AT789" s="212" t="s">
        <v>141</v>
      </c>
      <c r="AU789" s="212" t="s">
        <v>85</v>
      </c>
      <c r="AV789" s="14" t="s">
        <v>85</v>
      </c>
      <c r="AW789" s="14" t="s">
        <v>35</v>
      </c>
      <c r="AX789" s="14" t="s">
        <v>75</v>
      </c>
      <c r="AY789" s="212" t="s">
        <v>126</v>
      </c>
    </row>
    <row r="790" spans="2:51" s="13" customFormat="1" ht="12">
      <c r="B790" s="192"/>
      <c r="C790" s="193"/>
      <c r="D790" s="184" t="s">
        <v>141</v>
      </c>
      <c r="E790" s="194" t="s">
        <v>19</v>
      </c>
      <c r="F790" s="195" t="s">
        <v>145</v>
      </c>
      <c r="G790" s="193"/>
      <c r="H790" s="194" t="s">
        <v>19</v>
      </c>
      <c r="I790" s="196"/>
      <c r="J790" s="193"/>
      <c r="K790" s="193"/>
      <c r="L790" s="197"/>
      <c r="M790" s="198"/>
      <c r="N790" s="199"/>
      <c r="O790" s="199"/>
      <c r="P790" s="199"/>
      <c r="Q790" s="199"/>
      <c r="R790" s="199"/>
      <c r="S790" s="199"/>
      <c r="T790" s="200"/>
      <c r="AT790" s="201" t="s">
        <v>141</v>
      </c>
      <c r="AU790" s="201" t="s">
        <v>85</v>
      </c>
      <c r="AV790" s="13" t="s">
        <v>83</v>
      </c>
      <c r="AW790" s="13" t="s">
        <v>35</v>
      </c>
      <c r="AX790" s="13" t="s">
        <v>75</v>
      </c>
      <c r="AY790" s="201" t="s">
        <v>126</v>
      </c>
    </row>
    <row r="791" spans="2:51" s="14" customFormat="1" ht="12">
      <c r="B791" s="202"/>
      <c r="C791" s="203"/>
      <c r="D791" s="184" t="s">
        <v>141</v>
      </c>
      <c r="E791" s="204" t="s">
        <v>19</v>
      </c>
      <c r="F791" s="205" t="s">
        <v>85</v>
      </c>
      <c r="G791" s="203"/>
      <c r="H791" s="206">
        <v>2</v>
      </c>
      <c r="I791" s="207"/>
      <c r="J791" s="203"/>
      <c r="K791" s="203"/>
      <c r="L791" s="208"/>
      <c r="M791" s="209"/>
      <c r="N791" s="210"/>
      <c r="O791" s="210"/>
      <c r="P791" s="210"/>
      <c r="Q791" s="210"/>
      <c r="R791" s="210"/>
      <c r="S791" s="210"/>
      <c r="T791" s="211"/>
      <c r="AT791" s="212" t="s">
        <v>141</v>
      </c>
      <c r="AU791" s="212" t="s">
        <v>85</v>
      </c>
      <c r="AV791" s="14" t="s">
        <v>85</v>
      </c>
      <c r="AW791" s="14" t="s">
        <v>35</v>
      </c>
      <c r="AX791" s="14" t="s">
        <v>75</v>
      </c>
      <c r="AY791" s="212" t="s">
        <v>126</v>
      </c>
    </row>
    <row r="792" spans="2:51" s="15" customFormat="1" ht="12">
      <c r="B792" s="213"/>
      <c r="C792" s="214"/>
      <c r="D792" s="184" t="s">
        <v>141</v>
      </c>
      <c r="E792" s="215" t="s">
        <v>19</v>
      </c>
      <c r="F792" s="216" t="s">
        <v>146</v>
      </c>
      <c r="G792" s="214"/>
      <c r="H792" s="217">
        <v>8</v>
      </c>
      <c r="I792" s="218"/>
      <c r="J792" s="214"/>
      <c r="K792" s="214"/>
      <c r="L792" s="219"/>
      <c r="M792" s="220"/>
      <c r="N792" s="221"/>
      <c r="O792" s="221"/>
      <c r="P792" s="221"/>
      <c r="Q792" s="221"/>
      <c r="R792" s="221"/>
      <c r="S792" s="221"/>
      <c r="T792" s="222"/>
      <c r="AT792" s="223" t="s">
        <v>141</v>
      </c>
      <c r="AU792" s="223" t="s">
        <v>85</v>
      </c>
      <c r="AV792" s="15" t="s">
        <v>133</v>
      </c>
      <c r="AW792" s="15" t="s">
        <v>35</v>
      </c>
      <c r="AX792" s="15" t="s">
        <v>83</v>
      </c>
      <c r="AY792" s="223" t="s">
        <v>126</v>
      </c>
    </row>
    <row r="793" spans="1:65" s="2" customFormat="1" ht="16.5" customHeight="1">
      <c r="A793" s="36"/>
      <c r="B793" s="37"/>
      <c r="C793" s="171" t="s">
        <v>765</v>
      </c>
      <c r="D793" s="171" t="s">
        <v>128</v>
      </c>
      <c r="E793" s="172" t="s">
        <v>766</v>
      </c>
      <c r="F793" s="173" t="s">
        <v>767</v>
      </c>
      <c r="G793" s="174" t="s">
        <v>291</v>
      </c>
      <c r="H793" s="175">
        <v>382.5</v>
      </c>
      <c r="I793" s="176"/>
      <c r="J793" s="177">
        <f>ROUND(I793*H793,2)</f>
        <v>0</v>
      </c>
      <c r="K793" s="173" t="s">
        <v>132</v>
      </c>
      <c r="L793" s="41"/>
      <c r="M793" s="178" t="s">
        <v>19</v>
      </c>
      <c r="N793" s="179" t="s">
        <v>46</v>
      </c>
      <c r="O793" s="66"/>
      <c r="P793" s="180">
        <f>O793*H793</f>
        <v>0</v>
      </c>
      <c r="Q793" s="180">
        <v>0</v>
      </c>
      <c r="R793" s="180">
        <f>Q793*H793</f>
        <v>0</v>
      </c>
      <c r="S793" s="180">
        <v>0</v>
      </c>
      <c r="T793" s="181">
        <f>S793*H793</f>
        <v>0</v>
      </c>
      <c r="U793" s="36"/>
      <c r="V793" s="36"/>
      <c r="W793" s="36"/>
      <c r="X793" s="36"/>
      <c r="Y793" s="36"/>
      <c r="Z793" s="36"/>
      <c r="AA793" s="36"/>
      <c r="AB793" s="36"/>
      <c r="AC793" s="36"/>
      <c r="AD793" s="36"/>
      <c r="AE793" s="36"/>
      <c r="AR793" s="182" t="s">
        <v>133</v>
      </c>
      <c r="AT793" s="182" t="s">
        <v>128</v>
      </c>
      <c r="AU793" s="182" t="s">
        <v>85</v>
      </c>
      <c r="AY793" s="19" t="s">
        <v>126</v>
      </c>
      <c r="BE793" s="183">
        <f>IF(N793="základní",J793,0)</f>
        <v>0</v>
      </c>
      <c r="BF793" s="183">
        <f>IF(N793="snížená",J793,0)</f>
        <v>0</v>
      </c>
      <c r="BG793" s="183">
        <f>IF(N793="zákl. přenesená",J793,0)</f>
        <v>0</v>
      </c>
      <c r="BH793" s="183">
        <f>IF(N793="sníž. přenesená",J793,0)</f>
        <v>0</v>
      </c>
      <c r="BI793" s="183">
        <f>IF(N793="nulová",J793,0)</f>
        <v>0</v>
      </c>
      <c r="BJ793" s="19" t="s">
        <v>83</v>
      </c>
      <c r="BK793" s="183">
        <f>ROUND(I793*H793,2)</f>
        <v>0</v>
      </c>
      <c r="BL793" s="19" t="s">
        <v>133</v>
      </c>
      <c r="BM793" s="182" t="s">
        <v>768</v>
      </c>
    </row>
    <row r="794" spans="1:47" s="2" customFormat="1" ht="19.5">
      <c r="A794" s="36"/>
      <c r="B794" s="37"/>
      <c r="C794" s="38"/>
      <c r="D794" s="184" t="s">
        <v>135</v>
      </c>
      <c r="E794" s="38"/>
      <c r="F794" s="185" t="s">
        <v>769</v>
      </c>
      <c r="G794" s="38"/>
      <c r="H794" s="38"/>
      <c r="I794" s="186"/>
      <c r="J794" s="38"/>
      <c r="K794" s="38"/>
      <c r="L794" s="41"/>
      <c r="M794" s="187"/>
      <c r="N794" s="188"/>
      <c r="O794" s="66"/>
      <c r="P794" s="66"/>
      <c r="Q794" s="66"/>
      <c r="R794" s="66"/>
      <c r="S794" s="66"/>
      <c r="T794" s="67"/>
      <c r="U794" s="36"/>
      <c r="V794" s="36"/>
      <c r="W794" s="36"/>
      <c r="X794" s="36"/>
      <c r="Y794" s="36"/>
      <c r="Z794" s="36"/>
      <c r="AA794" s="36"/>
      <c r="AB794" s="36"/>
      <c r="AC794" s="36"/>
      <c r="AD794" s="36"/>
      <c r="AE794" s="36"/>
      <c r="AT794" s="19" t="s">
        <v>135</v>
      </c>
      <c r="AU794" s="19" t="s">
        <v>85</v>
      </c>
    </row>
    <row r="795" spans="1:47" s="2" customFormat="1" ht="12">
      <c r="A795" s="36"/>
      <c r="B795" s="37"/>
      <c r="C795" s="38"/>
      <c r="D795" s="189" t="s">
        <v>137</v>
      </c>
      <c r="E795" s="38"/>
      <c r="F795" s="190" t="s">
        <v>770</v>
      </c>
      <c r="G795" s="38"/>
      <c r="H795" s="38"/>
      <c r="I795" s="186"/>
      <c r="J795" s="38"/>
      <c r="K795" s="38"/>
      <c r="L795" s="41"/>
      <c r="M795" s="187"/>
      <c r="N795" s="188"/>
      <c r="O795" s="66"/>
      <c r="P795" s="66"/>
      <c r="Q795" s="66"/>
      <c r="R795" s="66"/>
      <c r="S795" s="66"/>
      <c r="T795" s="67"/>
      <c r="U795" s="36"/>
      <c r="V795" s="36"/>
      <c r="W795" s="36"/>
      <c r="X795" s="36"/>
      <c r="Y795" s="36"/>
      <c r="Z795" s="36"/>
      <c r="AA795" s="36"/>
      <c r="AB795" s="36"/>
      <c r="AC795" s="36"/>
      <c r="AD795" s="36"/>
      <c r="AE795" s="36"/>
      <c r="AT795" s="19" t="s">
        <v>137</v>
      </c>
      <c r="AU795" s="19" t="s">
        <v>85</v>
      </c>
    </row>
    <row r="796" spans="1:47" s="2" customFormat="1" ht="58.5">
      <c r="A796" s="36"/>
      <c r="B796" s="37"/>
      <c r="C796" s="38"/>
      <c r="D796" s="184" t="s">
        <v>139</v>
      </c>
      <c r="E796" s="38"/>
      <c r="F796" s="191" t="s">
        <v>771</v>
      </c>
      <c r="G796" s="38"/>
      <c r="H796" s="38"/>
      <c r="I796" s="186"/>
      <c r="J796" s="38"/>
      <c r="K796" s="38"/>
      <c r="L796" s="41"/>
      <c r="M796" s="187"/>
      <c r="N796" s="188"/>
      <c r="O796" s="66"/>
      <c r="P796" s="66"/>
      <c r="Q796" s="66"/>
      <c r="R796" s="66"/>
      <c r="S796" s="66"/>
      <c r="T796" s="67"/>
      <c r="U796" s="36"/>
      <c r="V796" s="36"/>
      <c r="W796" s="36"/>
      <c r="X796" s="36"/>
      <c r="Y796" s="36"/>
      <c r="Z796" s="36"/>
      <c r="AA796" s="36"/>
      <c r="AB796" s="36"/>
      <c r="AC796" s="36"/>
      <c r="AD796" s="36"/>
      <c r="AE796" s="36"/>
      <c r="AT796" s="19" t="s">
        <v>139</v>
      </c>
      <c r="AU796" s="19" t="s">
        <v>85</v>
      </c>
    </row>
    <row r="797" spans="2:51" s="13" customFormat="1" ht="12">
      <c r="B797" s="192"/>
      <c r="C797" s="193"/>
      <c r="D797" s="184" t="s">
        <v>141</v>
      </c>
      <c r="E797" s="194" t="s">
        <v>19</v>
      </c>
      <c r="F797" s="195" t="s">
        <v>298</v>
      </c>
      <c r="G797" s="193"/>
      <c r="H797" s="194" t="s">
        <v>19</v>
      </c>
      <c r="I797" s="196"/>
      <c r="J797" s="193"/>
      <c r="K797" s="193"/>
      <c r="L797" s="197"/>
      <c r="M797" s="198"/>
      <c r="N797" s="199"/>
      <c r="O797" s="199"/>
      <c r="P797" s="199"/>
      <c r="Q797" s="199"/>
      <c r="R797" s="199"/>
      <c r="S797" s="199"/>
      <c r="T797" s="200"/>
      <c r="AT797" s="201" t="s">
        <v>141</v>
      </c>
      <c r="AU797" s="201" t="s">
        <v>85</v>
      </c>
      <c r="AV797" s="13" t="s">
        <v>83</v>
      </c>
      <c r="AW797" s="13" t="s">
        <v>35</v>
      </c>
      <c r="AX797" s="13" t="s">
        <v>75</v>
      </c>
      <c r="AY797" s="201" t="s">
        <v>126</v>
      </c>
    </row>
    <row r="798" spans="2:51" s="14" customFormat="1" ht="12">
      <c r="B798" s="202"/>
      <c r="C798" s="203"/>
      <c r="D798" s="184" t="s">
        <v>141</v>
      </c>
      <c r="E798" s="204" t="s">
        <v>19</v>
      </c>
      <c r="F798" s="205" t="s">
        <v>299</v>
      </c>
      <c r="G798" s="203"/>
      <c r="H798" s="206">
        <v>312.5</v>
      </c>
      <c r="I798" s="207"/>
      <c r="J798" s="203"/>
      <c r="K798" s="203"/>
      <c r="L798" s="208"/>
      <c r="M798" s="209"/>
      <c r="N798" s="210"/>
      <c r="O798" s="210"/>
      <c r="P798" s="210"/>
      <c r="Q798" s="210"/>
      <c r="R798" s="210"/>
      <c r="S798" s="210"/>
      <c r="T798" s="211"/>
      <c r="AT798" s="212" t="s">
        <v>141</v>
      </c>
      <c r="AU798" s="212" t="s">
        <v>85</v>
      </c>
      <c r="AV798" s="14" t="s">
        <v>85</v>
      </c>
      <c r="AW798" s="14" t="s">
        <v>35</v>
      </c>
      <c r="AX798" s="14" t="s">
        <v>75</v>
      </c>
      <c r="AY798" s="212" t="s">
        <v>126</v>
      </c>
    </row>
    <row r="799" spans="2:51" s="13" customFormat="1" ht="12">
      <c r="B799" s="192"/>
      <c r="C799" s="193"/>
      <c r="D799" s="184" t="s">
        <v>141</v>
      </c>
      <c r="E799" s="194" t="s">
        <v>19</v>
      </c>
      <c r="F799" s="195" t="s">
        <v>772</v>
      </c>
      <c r="G799" s="193"/>
      <c r="H799" s="194" t="s">
        <v>19</v>
      </c>
      <c r="I799" s="196"/>
      <c r="J799" s="193"/>
      <c r="K799" s="193"/>
      <c r="L799" s="197"/>
      <c r="M799" s="198"/>
      <c r="N799" s="199"/>
      <c r="O799" s="199"/>
      <c r="P799" s="199"/>
      <c r="Q799" s="199"/>
      <c r="R799" s="199"/>
      <c r="S799" s="199"/>
      <c r="T799" s="200"/>
      <c r="AT799" s="201" t="s">
        <v>141</v>
      </c>
      <c r="AU799" s="201" t="s">
        <v>85</v>
      </c>
      <c r="AV799" s="13" t="s">
        <v>83</v>
      </c>
      <c r="AW799" s="13" t="s">
        <v>35</v>
      </c>
      <c r="AX799" s="13" t="s">
        <v>75</v>
      </c>
      <c r="AY799" s="201" t="s">
        <v>126</v>
      </c>
    </row>
    <row r="800" spans="2:51" s="13" customFormat="1" ht="12">
      <c r="B800" s="192"/>
      <c r="C800" s="193"/>
      <c r="D800" s="184" t="s">
        <v>141</v>
      </c>
      <c r="E800" s="194" t="s">
        <v>19</v>
      </c>
      <c r="F800" s="195" t="s">
        <v>301</v>
      </c>
      <c r="G800" s="193"/>
      <c r="H800" s="194" t="s">
        <v>19</v>
      </c>
      <c r="I800" s="196"/>
      <c r="J800" s="193"/>
      <c r="K800" s="193"/>
      <c r="L800" s="197"/>
      <c r="M800" s="198"/>
      <c r="N800" s="199"/>
      <c r="O800" s="199"/>
      <c r="P800" s="199"/>
      <c r="Q800" s="199"/>
      <c r="R800" s="199"/>
      <c r="S800" s="199"/>
      <c r="T800" s="200"/>
      <c r="AT800" s="201" t="s">
        <v>141</v>
      </c>
      <c r="AU800" s="201" t="s">
        <v>85</v>
      </c>
      <c r="AV800" s="13" t="s">
        <v>83</v>
      </c>
      <c r="AW800" s="13" t="s">
        <v>35</v>
      </c>
      <c r="AX800" s="13" t="s">
        <v>75</v>
      </c>
      <c r="AY800" s="201" t="s">
        <v>126</v>
      </c>
    </row>
    <row r="801" spans="2:51" s="14" customFormat="1" ht="12">
      <c r="B801" s="202"/>
      <c r="C801" s="203"/>
      <c r="D801" s="184" t="s">
        <v>141</v>
      </c>
      <c r="E801" s="204" t="s">
        <v>19</v>
      </c>
      <c r="F801" s="205" t="s">
        <v>181</v>
      </c>
      <c r="G801" s="203"/>
      <c r="H801" s="206">
        <v>5</v>
      </c>
      <c r="I801" s="207"/>
      <c r="J801" s="203"/>
      <c r="K801" s="203"/>
      <c r="L801" s="208"/>
      <c r="M801" s="209"/>
      <c r="N801" s="210"/>
      <c r="O801" s="210"/>
      <c r="P801" s="210"/>
      <c r="Q801" s="210"/>
      <c r="R801" s="210"/>
      <c r="S801" s="210"/>
      <c r="T801" s="211"/>
      <c r="AT801" s="212" t="s">
        <v>141</v>
      </c>
      <c r="AU801" s="212" t="s">
        <v>85</v>
      </c>
      <c r="AV801" s="14" t="s">
        <v>85</v>
      </c>
      <c r="AW801" s="14" t="s">
        <v>35</v>
      </c>
      <c r="AX801" s="14" t="s">
        <v>75</v>
      </c>
      <c r="AY801" s="212" t="s">
        <v>126</v>
      </c>
    </row>
    <row r="802" spans="2:51" s="13" customFormat="1" ht="12">
      <c r="B802" s="192"/>
      <c r="C802" s="193"/>
      <c r="D802" s="184" t="s">
        <v>141</v>
      </c>
      <c r="E802" s="194" t="s">
        <v>19</v>
      </c>
      <c r="F802" s="195" t="s">
        <v>303</v>
      </c>
      <c r="G802" s="193"/>
      <c r="H802" s="194" t="s">
        <v>19</v>
      </c>
      <c r="I802" s="196"/>
      <c r="J802" s="193"/>
      <c r="K802" s="193"/>
      <c r="L802" s="197"/>
      <c r="M802" s="198"/>
      <c r="N802" s="199"/>
      <c r="O802" s="199"/>
      <c r="P802" s="199"/>
      <c r="Q802" s="199"/>
      <c r="R802" s="199"/>
      <c r="S802" s="199"/>
      <c r="T802" s="200"/>
      <c r="AT802" s="201" t="s">
        <v>141</v>
      </c>
      <c r="AU802" s="201" t="s">
        <v>85</v>
      </c>
      <c r="AV802" s="13" t="s">
        <v>83</v>
      </c>
      <c r="AW802" s="13" t="s">
        <v>35</v>
      </c>
      <c r="AX802" s="13" t="s">
        <v>75</v>
      </c>
      <c r="AY802" s="201" t="s">
        <v>126</v>
      </c>
    </row>
    <row r="803" spans="2:51" s="14" customFormat="1" ht="12">
      <c r="B803" s="202"/>
      <c r="C803" s="203"/>
      <c r="D803" s="184" t="s">
        <v>141</v>
      </c>
      <c r="E803" s="204" t="s">
        <v>19</v>
      </c>
      <c r="F803" s="205" t="s">
        <v>671</v>
      </c>
      <c r="G803" s="203"/>
      <c r="H803" s="206">
        <v>65</v>
      </c>
      <c r="I803" s="207"/>
      <c r="J803" s="203"/>
      <c r="K803" s="203"/>
      <c r="L803" s="208"/>
      <c r="M803" s="209"/>
      <c r="N803" s="210"/>
      <c r="O803" s="210"/>
      <c r="P803" s="210"/>
      <c r="Q803" s="210"/>
      <c r="R803" s="210"/>
      <c r="S803" s="210"/>
      <c r="T803" s="211"/>
      <c r="AT803" s="212" t="s">
        <v>141</v>
      </c>
      <c r="AU803" s="212" t="s">
        <v>85</v>
      </c>
      <c r="AV803" s="14" t="s">
        <v>85</v>
      </c>
      <c r="AW803" s="14" t="s">
        <v>35</v>
      </c>
      <c r="AX803" s="14" t="s">
        <v>75</v>
      </c>
      <c r="AY803" s="212" t="s">
        <v>126</v>
      </c>
    </row>
    <row r="804" spans="2:51" s="15" customFormat="1" ht="12">
      <c r="B804" s="213"/>
      <c r="C804" s="214"/>
      <c r="D804" s="184" t="s">
        <v>141</v>
      </c>
      <c r="E804" s="215" t="s">
        <v>19</v>
      </c>
      <c r="F804" s="216" t="s">
        <v>146</v>
      </c>
      <c r="G804" s="214"/>
      <c r="H804" s="217">
        <v>382.5</v>
      </c>
      <c r="I804" s="218"/>
      <c r="J804" s="214"/>
      <c r="K804" s="214"/>
      <c r="L804" s="219"/>
      <c r="M804" s="220"/>
      <c r="N804" s="221"/>
      <c r="O804" s="221"/>
      <c r="P804" s="221"/>
      <c r="Q804" s="221"/>
      <c r="R804" s="221"/>
      <c r="S804" s="221"/>
      <c r="T804" s="222"/>
      <c r="AT804" s="223" t="s">
        <v>141</v>
      </c>
      <c r="AU804" s="223" t="s">
        <v>85</v>
      </c>
      <c r="AV804" s="15" t="s">
        <v>133</v>
      </c>
      <c r="AW804" s="15" t="s">
        <v>35</v>
      </c>
      <c r="AX804" s="15" t="s">
        <v>83</v>
      </c>
      <c r="AY804" s="223" t="s">
        <v>126</v>
      </c>
    </row>
    <row r="805" spans="1:65" s="2" customFormat="1" ht="16.5" customHeight="1">
      <c r="A805" s="36"/>
      <c r="B805" s="37"/>
      <c r="C805" s="171" t="s">
        <v>773</v>
      </c>
      <c r="D805" s="171" t="s">
        <v>128</v>
      </c>
      <c r="E805" s="172" t="s">
        <v>774</v>
      </c>
      <c r="F805" s="173" t="s">
        <v>775</v>
      </c>
      <c r="G805" s="174" t="s">
        <v>131</v>
      </c>
      <c r="H805" s="175">
        <v>88.875</v>
      </c>
      <c r="I805" s="176"/>
      <c r="J805" s="177">
        <f>ROUND(I805*H805,2)</f>
        <v>0</v>
      </c>
      <c r="K805" s="173" t="s">
        <v>132</v>
      </c>
      <c r="L805" s="41"/>
      <c r="M805" s="178" t="s">
        <v>19</v>
      </c>
      <c r="N805" s="179" t="s">
        <v>46</v>
      </c>
      <c r="O805" s="66"/>
      <c r="P805" s="180">
        <f>O805*H805</f>
        <v>0</v>
      </c>
      <c r="Q805" s="180">
        <v>0</v>
      </c>
      <c r="R805" s="180">
        <f>Q805*H805</f>
        <v>0</v>
      </c>
      <c r="S805" s="180">
        <v>0</v>
      </c>
      <c r="T805" s="181">
        <f>S805*H805</f>
        <v>0</v>
      </c>
      <c r="U805" s="36"/>
      <c r="V805" s="36"/>
      <c r="W805" s="36"/>
      <c r="X805" s="36"/>
      <c r="Y805" s="36"/>
      <c r="Z805" s="36"/>
      <c r="AA805" s="36"/>
      <c r="AB805" s="36"/>
      <c r="AC805" s="36"/>
      <c r="AD805" s="36"/>
      <c r="AE805" s="36"/>
      <c r="AR805" s="182" t="s">
        <v>133</v>
      </c>
      <c r="AT805" s="182" t="s">
        <v>128</v>
      </c>
      <c r="AU805" s="182" t="s">
        <v>85</v>
      </c>
      <c r="AY805" s="19" t="s">
        <v>126</v>
      </c>
      <c r="BE805" s="183">
        <f>IF(N805="základní",J805,0)</f>
        <v>0</v>
      </c>
      <c r="BF805" s="183">
        <f>IF(N805="snížená",J805,0)</f>
        <v>0</v>
      </c>
      <c r="BG805" s="183">
        <f>IF(N805="zákl. přenesená",J805,0)</f>
        <v>0</v>
      </c>
      <c r="BH805" s="183">
        <f>IF(N805="sníž. přenesená",J805,0)</f>
        <v>0</v>
      </c>
      <c r="BI805" s="183">
        <f>IF(N805="nulová",J805,0)</f>
        <v>0</v>
      </c>
      <c r="BJ805" s="19" t="s">
        <v>83</v>
      </c>
      <c r="BK805" s="183">
        <f>ROUND(I805*H805,2)</f>
        <v>0</v>
      </c>
      <c r="BL805" s="19" t="s">
        <v>133</v>
      </c>
      <c r="BM805" s="182" t="s">
        <v>776</v>
      </c>
    </row>
    <row r="806" spans="1:47" s="2" customFormat="1" ht="19.5">
      <c r="A806" s="36"/>
      <c r="B806" s="37"/>
      <c r="C806" s="38"/>
      <c r="D806" s="184" t="s">
        <v>135</v>
      </c>
      <c r="E806" s="38"/>
      <c r="F806" s="185" t="s">
        <v>777</v>
      </c>
      <c r="G806" s="38"/>
      <c r="H806" s="38"/>
      <c r="I806" s="186"/>
      <c r="J806" s="38"/>
      <c r="K806" s="38"/>
      <c r="L806" s="41"/>
      <c r="M806" s="187"/>
      <c r="N806" s="188"/>
      <c r="O806" s="66"/>
      <c r="P806" s="66"/>
      <c r="Q806" s="66"/>
      <c r="R806" s="66"/>
      <c r="S806" s="66"/>
      <c r="T806" s="67"/>
      <c r="U806" s="36"/>
      <c r="V806" s="36"/>
      <c r="W806" s="36"/>
      <c r="X806" s="36"/>
      <c r="Y806" s="36"/>
      <c r="Z806" s="36"/>
      <c r="AA806" s="36"/>
      <c r="AB806" s="36"/>
      <c r="AC806" s="36"/>
      <c r="AD806" s="36"/>
      <c r="AE806" s="36"/>
      <c r="AT806" s="19" t="s">
        <v>135</v>
      </c>
      <c r="AU806" s="19" t="s">
        <v>85</v>
      </c>
    </row>
    <row r="807" spans="1:47" s="2" customFormat="1" ht="12">
      <c r="A807" s="36"/>
      <c r="B807" s="37"/>
      <c r="C807" s="38"/>
      <c r="D807" s="189" t="s">
        <v>137</v>
      </c>
      <c r="E807" s="38"/>
      <c r="F807" s="190" t="s">
        <v>778</v>
      </c>
      <c r="G807" s="38"/>
      <c r="H807" s="38"/>
      <c r="I807" s="186"/>
      <c r="J807" s="38"/>
      <c r="K807" s="38"/>
      <c r="L807" s="41"/>
      <c r="M807" s="187"/>
      <c r="N807" s="188"/>
      <c r="O807" s="66"/>
      <c r="P807" s="66"/>
      <c r="Q807" s="66"/>
      <c r="R807" s="66"/>
      <c r="S807" s="66"/>
      <c r="T807" s="67"/>
      <c r="U807" s="36"/>
      <c r="V807" s="36"/>
      <c r="W807" s="36"/>
      <c r="X807" s="36"/>
      <c r="Y807" s="36"/>
      <c r="Z807" s="36"/>
      <c r="AA807" s="36"/>
      <c r="AB807" s="36"/>
      <c r="AC807" s="36"/>
      <c r="AD807" s="36"/>
      <c r="AE807" s="36"/>
      <c r="AT807" s="19" t="s">
        <v>137</v>
      </c>
      <c r="AU807" s="19" t="s">
        <v>85</v>
      </c>
    </row>
    <row r="808" spans="1:47" s="2" customFormat="1" ht="58.5">
      <c r="A808" s="36"/>
      <c r="B808" s="37"/>
      <c r="C808" s="38"/>
      <c r="D808" s="184" t="s">
        <v>139</v>
      </c>
      <c r="E808" s="38"/>
      <c r="F808" s="191" t="s">
        <v>771</v>
      </c>
      <c r="G808" s="38"/>
      <c r="H808" s="38"/>
      <c r="I808" s="186"/>
      <c r="J808" s="38"/>
      <c r="K808" s="38"/>
      <c r="L808" s="41"/>
      <c r="M808" s="187"/>
      <c r="N808" s="188"/>
      <c r="O808" s="66"/>
      <c r="P808" s="66"/>
      <c r="Q808" s="66"/>
      <c r="R808" s="66"/>
      <c r="S808" s="66"/>
      <c r="T808" s="67"/>
      <c r="U808" s="36"/>
      <c r="V808" s="36"/>
      <c r="W808" s="36"/>
      <c r="X808" s="36"/>
      <c r="Y808" s="36"/>
      <c r="Z808" s="36"/>
      <c r="AA808" s="36"/>
      <c r="AB808" s="36"/>
      <c r="AC808" s="36"/>
      <c r="AD808" s="36"/>
      <c r="AE808" s="36"/>
      <c r="AT808" s="19" t="s">
        <v>139</v>
      </c>
      <c r="AU808" s="19" t="s">
        <v>85</v>
      </c>
    </row>
    <row r="809" spans="2:51" s="14" customFormat="1" ht="12">
      <c r="B809" s="202"/>
      <c r="C809" s="203"/>
      <c r="D809" s="184" t="s">
        <v>141</v>
      </c>
      <c r="E809" s="204" t="s">
        <v>19</v>
      </c>
      <c r="F809" s="205" t="s">
        <v>437</v>
      </c>
      <c r="G809" s="203"/>
      <c r="H809" s="206">
        <v>82.875</v>
      </c>
      <c r="I809" s="207"/>
      <c r="J809" s="203"/>
      <c r="K809" s="203"/>
      <c r="L809" s="208"/>
      <c r="M809" s="209"/>
      <c r="N809" s="210"/>
      <c r="O809" s="210"/>
      <c r="P809" s="210"/>
      <c r="Q809" s="210"/>
      <c r="R809" s="210"/>
      <c r="S809" s="210"/>
      <c r="T809" s="211"/>
      <c r="AT809" s="212" t="s">
        <v>141</v>
      </c>
      <c r="AU809" s="212" t="s">
        <v>85</v>
      </c>
      <c r="AV809" s="14" t="s">
        <v>85</v>
      </c>
      <c r="AW809" s="14" t="s">
        <v>35</v>
      </c>
      <c r="AX809" s="14" t="s">
        <v>75</v>
      </c>
      <c r="AY809" s="212" t="s">
        <v>126</v>
      </c>
    </row>
    <row r="810" spans="2:51" s="13" customFormat="1" ht="12">
      <c r="B810" s="192"/>
      <c r="C810" s="193"/>
      <c r="D810" s="184" t="s">
        <v>141</v>
      </c>
      <c r="E810" s="194" t="s">
        <v>19</v>
      </c>
      <c r="F810" s="195" t="s">
        <v>163</v>
      </c>
      <c r="G810" s="193"/>
      <c r="H810" s="194" t="s">
        <v>19</v>
      </c>
      <c r="I810" s="196"/>
      <c r="J810" s="193"/>
      <c r="K810" s="193"/>
      <c r="L810" s="197"/>
      <c r="M810" s="198"/>
      <c r="N810" s="199"/>
      <c r="O810" s="199"/>
      <c r="P810" s="199"/>
      <c r="Q810" s="199"/>
      <c r="R810" s="199"/>
      <c r="S810" s="199"/>
      <c r="T810" s="200"/>
      <c r="AT810" s="201" t="s">
        <v>141</v>
      </c>
      <c r="AU810" s="201" t="s">
        <v>85</v>
      </c>
      <c r="AV810" s="13" t="s">
        <v>83</v>
      </c>
      <c r="AW810" s="13" t="s">
        <v>35</v>
      </c>
      <c r="AX810" s="13" t="s">
        <v>75</v>
      </c>
      <c r="AY810" s="201" t="s">
        <v>126</v>
      </c>
    </row>
    <row r="811" spans="2:51" s="14" customFormat="1" ht="12">
      <c r="B811" s="202"/>
      <c r="C811" s="203"/>
      <c r="D811" s="184" t="s">
        <v>141</v>
      </c>
      <c r="E811" s="204" t="s">
        <v>19</v>
      </c>
      <c r="F811" s="205" t="s">
        <v>246</v>
      </c>
      <c r="G811" s="203"/>
      <c r="H811" s="206">
        <v>6</v>
      </c>
      <c r="I811" s="207"/>
      <c r="J811" s="203"/>
      <c r="K811" s="203"/>
      <c r="L811" s="208"/>
      <c r="M811" s="209"/>
      <c r="N811" s="210"/>
      <c r="O811" s="210"/>
      <c r="P811" s="210"/>
      <c r="Q811" s="210"/>
      <c r="R811" s="210"/>
      <c r="S811" s="210"/>
      <c r="T811" s="211"/>
      <c r="AT811" s="212" t="s">
        <v>141</v>
      </c>
      <c r="AU811" s="212" t="s">
        <v>85</v>
      </c>
      <c r="AV811" s="14" t="s">
        <v>85</v>
      </c>
      <c r="AW811" s="14" t="s">
        <v>35</v>
      </c>
      <c r="AX811" s="14" t="s">
        <v>75</v>
      </c>
      <c r="AY811" s="212" t="s">
        <v>126</v>
      </c>
    </row>
    <row r="812" spans="2:51" s="15" customFormat="1" ht="12">
      <c r="B812" s="213"/>
      <c r="C812" s="214"/>
      <c r="D812" s="184" t="s">
        <v>141</v>
      </c>
      <c r="E812" s="215" t="s">
        <v>19</v>
      </c>
      <c r="F812" s="216" t="s">
        <v>146</v>
      </c>
      <c r="G812" s="214"/>
      <c r="H812" s="217">
        <v>88.875</v>
      </c>
      <c r="I812" s="218"/>
      <c r="J812" s="214"/>
      <c r="K812" s="214"/>
      <c r="L812" s="219"/>
      <c r="M812" s="220"/>
      <c r="N812" s="221"/>
      <c r="O812" s="221"/>
      <c r="P812" s="221"/>
      <c r="Q812" s="221"/>
      <c r="R812" s="221"/>
      <c r="S812" s="221"/>
      <c r="T812" s="222"/>
      <c r="AT812" s="223" t="s">
        <v>141</v>
      </c>
      <c r="AU812" s="223" t="s">
        <v>85</v>
      </c>
      <c r="AV812" s="15" t="s">
        <v>133</v>
      </c>
      <c r="AW812" s="15" t="s">
        <v>35</v>
      </c>
      <c r="AX812" s="15" t="s">
        <v>83</v>
      </c>
      <c r="AY812" s="223" t="s">
        <v>126</v>
      </c>
    </row>
    <row r="813" spans="2:63" s="12" customFormat="1" ht="22.9" customHeight="1">
      <c r="B813" s="155"/>
      <c r="C813" s="156"/>
      <c r="D813" s="157" t="s">
        <v>74</v>
      </c>
      <c r="E813" s="169" t="s">
        <v>779</v>
      </c>
      <c r="F813" s="169" t="s">
        <v>780</v>
      </c>
      <c r="G813" s="156"/>
      <c r="H813" s="156"/>
      <c r="I813" s="159"/>
      <c r="J813" s="170">
        <f>BK813</f>
        <v>32512.96</v>
      </c>
      <c r="K813" s="156"/>
      <c r="L813" s="161"/>
      <c r="M813" s="162"/>
      <c r="N813" s="163"/>
      <c r="O813" s="163"/>
      <c r="P813" s="164">
        <f>SUM(P814:P900)</f>
        <v>0</v>
      </c>
      <c r="Q813" s="163"/>
      <c r="R813" s="164">
        <f>SUM(R814:R900)</f>
        <v>0</v>
      </c>
      <c r="S813" s="163"/>
      <c r="T813" s="165">
        <f>SUM(T814:T900)</f>
        <v>0</v>
      </c>
      <c r="AR813" s="166" t="s">
        <v>83</v>
      </c>
      <c r="AT813" s="167" t="s">
        <v>74</v>
      </c>
      <c r="AU813" s="167" t="s">
        <v>83</v>
      </c>
      <c r="AY813" s="166" t="s">
        <v>126</v>
      </c>
      <c r="BK813" s="168">
        <f>SUM(BK814:BK900)</f>
        <v>32512.96</v>
      </c>
    </row>
    <row r="814" spans="1:65" s="2" customFormat="1" ht="16.5" customHeight="1">
      <c r="A814" s="36"/>
      <c r="B814" s="37"/>
      <c r="C814" s="171" t="s">
        <v>781</v>
      </c>
      <c r="D814" s="171" t="s">
        <v>128</v>
      </c>
      <c r="E814" s="172" t="s">
        <v>782</v>
      </c>
      <c r="F814" s="173" t="s">
        <v>783</v>
      </c>
      <c r="G814" s="174" t="s">
        <v>348</v>
      </c>
      <c r="H814" s="175">
        <v>3136.608</v>
      </c>
      <c r="I814" s="176"/>
      <c r="J814" s="177">
        <f>ROUND(I814*H814,2)</f>
        <v>0</v>
      </c>
      <c r="K814" s="173" t="s">
        <v>132</v>
      </c>
      <c r="L814" s="41"/>
      <c r="M814" s="178" t="s">
        <v>19</v>
      </c>
      <c r="N814" s="179" t="s">
        <v>46</v>
      </c>
      <c r="O814" s="66"/>
      <c r="P814" s="180">
        <f>O814*H814</f>
        <v>0</v>
      </c>
      <c r="Q814" s="180">
        <v>0</v>
      </c>
      <c r="R814" s="180">
        <f>Q814*H814</f>
        <v>0</v>
      </c>
      <c r="S814" s="180">
        <v>0</v>
      </c>
      <c r="T814" s="181">
        <f>S814*H814</f>
        <v>0</v>
      </c>
      <c r="U814" s="36"/>
      <c r="V814" s="36"/>
      <c r="W814" s="36"/>
      <c r="X814" s="36"/>
      <c r="Y814" s="36"/>
      <c r="Z814" s="36"/>
      <c r="AA814" s="36"/>
      <c r="AB814" s="36"/>
      <c r="AC814" s="36"/>
      <c r="AD814" s="36"/>
      <c r="AE814" s="36"/>
      <c r="AR814" s="182" t="s">
        <v>133</v>
      </c>
      <c r="AT814" s="182" t="s">
        <v>128</v>
      </c>
      <c r="AU814" s="182" t="s">
        <v>85</v>
      </c>
      <c r="AY814" s="19" t="s">
        <v>126</v>
      </c>
      <c r="BE814" s="183">
        <f>IF(N814="základní",J814,0)</f>
        <v>0</v>
      </c>
      <c r="BF814" s="183">
        <f>IF(N814="snížená",J814,0)</f>
        <v>0</v>
      </c>
      <c r="BG814" s="183">
        <f>IF(N814="zákl. přenesená",J814,0)</f>
        <v>0</v>
      </c>
      <c r="BH814" s="183">
        <f>IF(N814="sníž. přenesená",J814,0)</f>
        <v>0</v>
      </c>
      <c r="BI814" s="183">
        <f>IF(N814="nulová",J814,0)</f>
        <v>0</v>
      </c>
      <c r="BJ814" s="19" t="s">
        <v>83</v>
      </c>
      <c r="BK814" s="183">
        <f>ROUND(I814*H814,2)</f>
        <v>0</v>
      </c>
      <c r="BL814" s="19" t="s">
        <v>133</v>
      </c>
      <c r="BM814" s="182" t="s">
        <v>784</v>
      </c>
    </row>
    <row r="815" spans="1:47" s="2" customFormat="1" ht="12">
      <c r="A815" s="36"/>
      <c r="B815" s="37"/>
      <c r="C815" s="38"/>
      <c r="D815" s="184" t="s">
        <v>135</v>
      </c>
      <c r="E815" s="38"/>
      <c r="F815" s="185" t="s">
        <v>785</v>
      </c>
      <c r="G815" s="38"/>
      <c r="H815" s="38"/>
      <c r="I815" s="186"/>
      <c r="J815" s="38"/>
      <c r="K815" s="38"/>
      <c r="L815" s="41"/>
      <c r="M815" s="187"/>
      <c r="N815" s="188"/>
      <c r="O815" s="66"/>
      <c r="P815" s="66"/>
      <c r="Q815" s="66"/>
      <c r="R815" s="66"/>
      <c r="S815" s="66"/>
      <c r="T815" s="67"/>
      <c r="U815" s="36"/>
      <c r="V815" s="36"/>
      <c r="W815" s="36"/>
      <c r="X815" s="36"/>
      <c r="Y815" s="36"/>
      <c r="Z815" s="36"/>
      <c r="AA815" s="36"/>
      <c r="AB815" s="36"/>
      <c r="AC815" s="36"/>
      <c r="AD815" s="36"/>
      <c r="AE815" s="36"/>
      <c r="AT815" s="19" t="s">
        <v>135</v>
      </c>
      <c r="AU815" s="19" t="s">
        <v>85</v>
      </c>
    </row>
    <row r="816" spans="1:47" s="2" customFormat="1" ht="12">
      <c r="A816" s="36"/>
      <c r="B816" s="37"/>
      <c r="C816" s="38"/>
      <c r="D816" s="189" t="s">
        <v>137</v>
      </c>
      <c r="E816" s="38"/>
      <c r="F816" s="190" t="s">
        <v>786</v>
      </c>
      <c r="G816" s="38"/>
      <c r="H816" s="38"/>
      <c r="I816" s="186"/>
      <c r="J816" s="38"/>
      <c r="K816" s="38"/>
      <c r="L816" s="41"/>
      <c r="M816" s="187"/>
      <c r="N816" s="188"/>
      <c r="O816" s="66"/>
      <c r="P816" s="66"/>
      <c r="Q816" s="66"/>
      <c r="R816" s="66"/>
      <c r="S816" s="66"/>
      <c r="T816" s="67"/>
      <c r="U816" s="36"/>
      <c r="V816" s="36"/>
      <c r="W816" s="36"/>
      <c r="X816" s="36"/>
      <c r="Y816" s="36"/>
      <c r="Z816" s="36"/>
      <c r="AA816" s="36"/>
      <c r="AB816" s="36"/>
      <c r="AC816" s="36"/>
      <c r="AD816" s="36"/>
      <c r="AE816" s="36"/>
      <c r="AT816" s="19" t="s">
        <v>137</v>
      </c>
      <c r="AU816" s="19" t="s">
        <v>85</v>
      </c>
    </row>
    <row r="817" spans="1:47" s="2" customFormat="1" ht="78">
      <c r="A817" s="36"/>
      <c r="B817" s="37"/>
      <c r="C817" s="38"/>
      <c r="D817" s="184" t="s">
        <v>139</v>
      </c>
      <c r="E817" s="38"/>
      <c r="F817" s="191" t="s">
        <v>787</v>
      </c>
      <c r="G817" s="38"/>
      <c r="H817" s="38"/>
      <c r="I817" s="186"/>
      <c r="J817" s="38"/>
      <c r="K817" s="38"/>
      <c r="L817" s="41"/>
      <c r="M817" s="187"/>
      <c r="N817" s="188"/>
      <c r="O817" s="66"/>
      <c r="P817" s="66"/>
      <c r="Q817" s="66"/>
      <c r="R817" s="66"/>
      <c r="S817" s="66"/>
      <c r="T817" s="67"/>
      <c r="U817" s="36"/>
      <c r="V817" s="36"/>
      <c r="W817" s="36"/>
      <c r="X817" s="36"/>
      <c r="Y817" s="36"/>
      <c r="Z817" s="36"/>
      <c r="AA817" s="36"/>
      <c r="AB817" s="36"/>
      <c r="AC817" s="36"/>
      <c r="AD817" s="36"/>
      <c r="AE817" s="36"/>
      <c r="AT817" s="19" t="s">
        <v>139</v>
      </c>
      <c r="AU817" s="19" t="s">
        <v>85</v>
      </c>
    </row>
    <row r="818" spans="2:51" s="13" customFormat="1" ht="12">
      <c r="B818" s="192"/>
      <c r="C818" s="193"/>
      <c r="D818" s="184" t="s">
        <v>141</v>
      </c>
      <c r="E818" s="194" t="s">
        <v>19</v>
      </c>
      <c r="F818" s="195" t="s">
        <v>788</v>
      </c>
      <c r="G818" s="193"/>
      <c r="H818" s="194" t="s">
        <v>19</v>
      </c>
      <c r="I818" s="196"/>
      <c r="J818" s="193"/>
      <c r="K818" s="193"/>
      <c r="L818" s="197"/>
      <c r="M818" s="198"/>
      <c r="N818" s="199"/>
      <c r="O818" s="199"/>
      <c r="P818" s="199"/>
      <c r="Q818" s="199"/>
      <c r="R818" s="199"/>
      <c r="S818" s="199"/>
      <c r="T818" s="200"/>
      <c r="AT818" s="201" t="s">
        <v>141</v>
      </c>
      <c r="AU818" s="201" t="s">
        <v>85</v>
      </c>
      <c r="AV818" s="13" t="s">
        <v>83</v>
      </c>
      <c r="AW818" s="13" t="s">
        <v>35</v>
      </c>
      <c r="AX818" s="13" t="s">
        <v>75</v>
      </c>
      <c r="AY818" s="201" t="s">
        <v>126</v>
      </c>
    </row>
    <row r="819" spans="2:51" s="14" customFormat="1" ht="12">
      <c r="B819" s="202"/>
      <c r="C819" s="203"/>
      <c r="D819" s="184" t="s">
        <v>141</v>
      </c>
      <c r="E819" s="204" t="s">
        <v>19</v>
      </c>
      <c r="F819" s="205" t="s">
        <v>789</v>
      </c>
      <c r="G819" s="203"/>
      <c r="H819" s="206">
        <v>1042.424</v>
      </c>
      <c r="I819" s="207"/>
      <c r="J819" s="203"/>
      <c r="K819" s="203"/>
      <c r="L819" s="208"/>
      <c r="M819" s="209"/>
      <c r="N819" s="210"/>
      <c r="O819" s="210"/>
      <c r="P819" s="210"/>
      <c r="Q819" s="210"/>
      <c r="R819" s="210"/>
      <c r="S819" s="210"/>
      <c r="T819" s="211"/>
      <c r="AT819" s="212" t="s">
        <v>141</v>
      </c>
      <c r="AU819" s="212" t="s">
        <v>85</v>
      </c>
      <c r="AV819" s="14" t="s">
        <v>85</v>
      </c>
      <c r="AW819" s="14" t="s">
        <v>35</v>
      </c>
      <c r="AX819" s="14" t="s">
        <v>75</v>
      </c>
      <c r="AY819" s="212" t="s">
        <v>126</v>
      </c>
    </row>
    <row r="820" spans="2:51" s="13" customFormat="1" ht="12">
      <c r="B820" s="192"/>
      <c r="C820" s="193"/>
      <c r="D820" s="184" t="s">
        <v>141</v>
      </c>
      <c r="E820" s="194" t="s">
        <v>19</v>
      </c>
      <c r="F820" s="195" t="s">
        <v>790</v>
      </c>
      <c r="G820" s="193"/>
      <c r="H820" s="194" t="s">
        <v>19</v>
      </c>
      <c r="I820" s="196"/>
      <c r="J820" s="193"/>
      <c r="K820" s="193"/>
      <c r="L820" s="197"/>
      <c r="M820" s="198"/>
      <c r="N820" s="199"/>
      <c r="O820" s="199"/>
      <c r="P820" s="199"/>
      <c r="Q820" s="199"/>
      <c r="R820" s="199"/>
      <c r="S820" s="199"/>
      <c r="T820" s="200"/>
      <c r="AT820" s="201" t="s">
        <v>141</v>
      </c>
      <c r="AU820" s="201" t="s">
        <v>85</v>
      </c>
      <c r="AV820" s="13" t="s">
        <v>83</v>
      </c>
      <c r="AW820" s="13" t="s">
        <v>35</v>
      </c>
      <c r="AX820" s="13" t="s">
        <v>75</v>
      </c>
      <c r="AY820" s="201" t="s">
        <v>126</v>
      </c>
    </row>
    <row r="821" spans="2:51" s="14" customFormat="1" ht="12">
      <c r="B821" s="202"/>
      <c r="C821" s="203"/>
      <c r="D821" s="184" t="s">
        <v>141</v>
      </c>
      <c r="E821" s="204" t="s">
        <v>19</v>
      </c>
      <c r="F821" s="205" t="s">
        <v>791</v>
      </c>
      <c r="G821" s="203"/>
      <c r="H821" s="206">
        <v>2094.184</v>
      </c>
      <c r="I821" s="207"/>
      <c r="J821" s="203"/>
      <c r="K821" s="203"/>
      <c r="L821" s="208"/>
      <c r="M821" s="209"/>
      <c r="N821" s="210"/>
      <c r="O821" s="210"/>
      <c r="P821" s="210"/>
      <c r="Q821" s="210"/>
      <c r="R821" s="210"/>
      <c r="S821" s="210"/>
      <c r="T821" s="211"/>
      <c r="AT821" s="212" t="s">
        <v>141</v>
      </c>
      <c r="AU821" s="212" t="s">
        <v>85</v>
      </c>
      <c r="AV821" s="14" t="s">
        <v>85</v>
      </c>
      <c r="AW821" s="14" t="s">
        <v>35</v>
      </c>
      <c r="AX821" s="14" t="s">
        <v>75</v>
      </c>
      <c r="AY821" s="212" t="s">
        <v>126</v>
      </c>
    </row>
    <row r="822" spans="2:51" s="15" customFormat="1" ht="12">
      <c r="B822" s="213"/>
      <c r="C822" s="214"/>
      <c r="D822" s="184" t="s">
        <v>141</v>
      </c>
      <c r="E822" s="215" t="s">
        <v>19</v>
      </c>
      <c r="F822" s="216" t="s">
        <v>146</v>
      </c>
      <c r="G822" s="214"/>
      <c r="H822" s="217">
        <v>3136.608</v>
      </c>
      <c r="I822" s="218"/>
      <c r="J822" s="214"/>
      <c r="K822" s="214"/>
      <c r="L822" s="219"/>
      <c r="M822" s="220"/>
      <c r="N822" s="221"/>
      <c r="O822" s="221"/>
      <c r="P822" s="221"/>
      <c r="Q822" s="221"/>
      <c r="R822" s="221"/>
      <c r="S822" s="221"/>
      <c r="T822" s="222"/>
      <c r="AT822" s="223" t="s">
        <v>141</v>
      </c>
      <c r="AU822" s="223" t="s">
        <v>85</v>
      </c>
      <c r="AV822" s="15" t="s">
        <v>133</v>
      </c>
      <c r="AW822" s="15" t="s">
        <v>35</v>
      </c>
      <c r="AX822" s="15" t="s">
        <v>83</v>
      </c>
      <c r="AY822" s="223" t="s">
        <v>126</v>
      </c>
    </row>
    <row r="823" spans="1:65" s="2" customFormat="1" ht="16.5" customHeight="1">
      <c r="A823" s="36"/>
      <c r="B823" s="37"/>
      <c r="C823" s="171" t="s">
        <v>792</v>
      </c>
      <c r="D823" s="171" t="s">
        <v>128</v>
      </c>
      <c r="E823" s="172" t="s">
        <v>793</v>
      </c>
      <c r="F823" s="173" t="s">
        <v>794</v>
      </c>
      <c r="G823" s="174" t="s">
        <v>348</v>
      </c>
      <c r="H823" s="175">
        <v>28229.472</v>
      </c>
      <c r="I823" s="176"/>
      <c r="J823" s="177">
        <f>ROUND(I823*H823,2)</f>
        <v>0</v>
      </c>
      <c r="K823" s="173" t="s">
        <v>132</v>
      </c>
      <c r="L823" s="41"/>
      <c r="M823" s="178" t="s">
        <v>19</v>
      </c>
      <c r="N823" s="179" t="s">
        <v>46</v>
      </c>
      <c r="O823" s="66"/>
      <c r="P823" s="180">
        <f>O823*H823</f>
        <v>0</v>
      </c>
      <c r="Q823" s="180">
        <v>0</v>
      </c>
      <c r="R823" s="180">
        <f>Q823*H823</f>
        <v>0</v>
      </c>
      <c r="S823" s="180">
        <v>0</v>
      </c>
      <c r="T823" s="181">
        <f>S823*H823</f>
        <v>0</v>
      </c>
      <c r="U823" s="36"/>
      <c r="V823" s="36"/>
      <c r="W823" s="36"/>
      <c r="X823" s="36"/>
      <c r="Y823" s="36"/>
      <c r="Z823" s="36"/>
      <c r="AA823" s="36"/>
      <c r="AB823" s="36"/>
      <c r="AC823" s="36"/>
      <c r="AD823" s="36"/>
      <c r="AE823" s="36"/>
      <c r="AR823" s="182" t="s">
        <v>133</v>
      </c>
      <c r="AT823" s="182" t="s">
        <v>128</v>
      </c>
      <c r="AU823" s="182" t="s">
        <v>85</v>
      </c>
      <c r="AY823" s="19" t="s">
        <v>126</v>
      </c>
      <c r="BE823" s="183">
        <f>IF(N823="základní",J823,0)</f>
        <v>0</v>
      </c>
      <c r="BF823" s="183">
        <f>IF(N823="snížená",J823,0)</f>
        <v>0</v>
      </c>
      <c r="BG823" s="183">
        <f>IF(N823="zákl. přenesená",J823,0)</f>
        <v>0</v>
      </c>
      <c r="BH823" s="183">
        <f>IF(N823="sníž. přenesená",J823,0)</f>
        <v>0</v>
      </c>
      <c r="BI823" s="183">
        <f>IF(N823="nulová",J823,0)</f>
        <v>0</v>
      </c>
      <c r="BJ823" s="19" t="s">
        <v>83</v>
      </c>
      <c r="BK823" s="183">
        <f>ROUND(I823*H823,2)</f>
        <v>0</v>
      </c>
      <c r="BL823" s="19" t="s">
        <v>133</v>
      </c>
      <c r="BM823" s="182" t="s">
        <v>795</v>
      </c>
    </row>
    <row r="824" spans="1:47" s="2" customFormat="1" ht="12">
      <c r="A824" s="36"/>
      <c r="B824" s="37"/>
      <c r="C824" s="38"/>
      <c r="D824" s="184" t="s">
        <v>135</v>
      </c>
      <c r="E824" s="38"/>
      <c r="F824" s="185" t="s">
        <v>796</v>
      </c>
      <c r="G824" s="38"/>
      <c r="H824" s="38"/>
      <c r="I824" s="186"/>
      <c r="J824" s="38"/>
      <c r="K824" s="38"/>
      <c r="L824" s="41"/>
      <c r="M824" s="187"/>
      <c r="N824" s="188"/>
      <c r="O824" s="66"/>
      <c r="P824" s="66"/>
      <c r="Q824" s="66"/>
      <c r="R824" s="66"/>
      <c r="S824" s="66"/>
      <c r="T824" s="67"/>
      <c r="U824" s="36"/>
      <c r="V824" s="36"/>
      <c r="W824" s="36"/>
      <c r="X824" s="36"/>
      <c r="Y824" s="36"/>
      <c r="Z824" s="36"/>
      <c r="AA824" s="36"/>
      <c r="AB824" s="36"/>
      <c r="AC824" s="36"/>
      <c r="AD824" s="36"/>
      <c r="AE824" s="36"/>
      <c r="AT824" s="19" t="s">
        <v>135</v>
      </c>
      <c r="AU824" s="19" t="s">
        <v>85</v>
      </c>
    </row>
    <row r="825" spans="1:47" s="2" customFormat="1" ht="12">
      <c r="A825" s="36"/>
      <c r="B825" s="37"/>
      <c r="C825" s="38"/>
      <c r="D825" s="189" t="s">
        <v>137</v>
      </c>
      <c r="E825" s="38"/>
      <c r="F825" s="190" t="s">
        <v>797</v>
      </c>
      <c r="G825" s="38"/>
      <c r="H825" s="38"/>
      <c r="I825" s="186"/>
      <c r="J825" s="38"/>
      <c r="K825" s="38"/>
      <c r="L825" s="41"/>
      <c r="M825" s="187"/>
      <c r="N825" s="188"/>
      <c r="O825" s="66"/>
      <c r="P825" s="66"/>
      <c r="Q825" s="66"/>
      <c r="R825" s="66"/>
      <c r="S825" s="66"/>
      <c r="T825" s="67"/>
      <c r="U825" s="36"/>
      <c r="V825" s="36"/>
      <c r="W825" s="36"/>
      <c r="X825" s="36"/>
      <c r="Y825" s="36"/>
      <c r="Z825" s="36"/>
      <c r="AA825" s="36"/>
      <c r="AB825" s="36"/>
      <c r="AC825" s="36"/>
      <c r="AD825" s="36"/>
      <c r="AE825" s="36"/>
      <c r="AT825" s="19" t="s">
        <v>137</v>
      </c>
      <c r="AU825" s="19" t="s">
        <v>85</v>
      </c>
    </row>
    <row r="826" spans="1:47" s="2" customFormat="1" ht="78">
      <c r="A826" s="36"/>
      <c r="B826" s="37"/>
      <c r="C826" s="38"/>
      <c r="D826" s="184" t="s">
        <v>139</v>
      </c>
      <c r="E826" s="38"/>
      <c r="F826" s="191" t="s">
        <v>787</v>
      </c>
      <c r="G826" s="38"/>
      <c r="H826" s="38"/>
      <c r="I826" s="186"/>
      <c r="J826" s="38"/>
      <c r="K826" s="38"/>
      <c r="L826" s="41"/>
      <c r="M826" s="187"/>
      <c r="N826" s="188"/>
      <c r="O826" s="66"/>
      <c r="P826" s="66"/>
      <c r="Q826" s="66"/>
      <c r="R826" s="66"/>
      <c r="S826" s="66"/>
      <c r="T826" s="67"/>
      <c r="U826" s="36"/>
      <c r="V826" s="36"/>
      <c r="W826" s="36"/>
      <c r="X826" s="36"/>
      <c r="Y826" s="36"/>
      <c r="Z826" s="36"/>
      <c r="AA826" s="36"/>
      <c r="AB826" s="36"/>
      <c r="AC826" s="36"/>
      <c r="AD826" s="36"/>
      <c r="AE826" s="36"/>
      <c r="AT826" s="19" t="s">
        <v>139</v>
      </c>
      <c r="AU826" s="19" t="s">
        <v>85</v>
      </c>
    </row>
    <row r="827" spans="2:51" s="14" customFormat="1" ht="12">
      <c r="B827" s="202"/>
      <c r="C827" s="203"/>
      <c r="D827" s="184" t="s">
        <v>141</v>
      </c>
      <c r="E827" s="203"/>
      <c r="F827" s="205" t="s">
        <v>798</v>
      </c>
      <c r="G827" s="203"/>
      <c r="H827" s="206">
        <v>28229.472</v>
      </c>
      <c r="I827" s="207"/>
      <c r="J827" s="203"/>
      <c r="K827" s="203"/>
      <c r="L827" s="208"/>
      <c r="M827" s="209"/>
      <c r="N827" s="210"/>
      <c r="O827" s="210"/>
      <c r="P827" s="210"/>
      <c r="Q827" s="210"/>
      <c r="R827" s="210"/>
      <c r="S827" s="210"/>
      <c r="T827" s="211"/>
      <c r="AT827" s="212" t="s">
        <v>141</v>
      </c>
      <c r="AU827" s="212" t="s">
        <v>85</v>
      </c>
      <c r="AV827" s="14" t="s">
        <v>85</v>
      </c>
      <c r="AW827" s="14" t="s">
        <v>4</v>
      </c>
      <c r="AX827" s="14" t="s">
        <v>83</v>
      </c>
      <c r="AY827" s="212" t="s">
        <v>126</v>
      </c>
    </row>
    <row r="828" spans="1:65" s="2" customFormat="1" ht="16.5" customHeight="1">
      <c r="A828" s="36"/>
      <c r="B828" s="37"/>
      <c r="C828" s="171" t="s">
        <v>799</v>
      </c>
      <c r="D828" s="171" t="s">
        <v>128</v>
      </c>
      <c r="E828" s="172" t="s">
        <v>800</v>
      </c>
      <c r="F828" s="173" t="s">
        <v>801</v>
      </c>
      <c r="G828" s="174" t="s">
        <v>348</v>
      </c>
      <c r="H828" s="175">
        <v>231.409</v>
      </c>
      <c r="I828" s="176"/>
      <c r="J828" s="177">
        <f>ROUND(I828*H828,2)</f>
        <v>0</v>
      </c>
      <c r="K828" s="173" t="s">
        <v>132</v>
      </c>
      <c r="L828" s="41"/>
      <c r="M828" s="178" t="s">
        <v>19</v>
      </c>
      <c r="N828" s="179" t="s">
        <v>46</v>
      </c>
      <c r="O828" s="66"/>
      <c r="P828" s="180">
        <f>O828*H828</f>
        <v>0</v>
      </c>
      <c r="Q828" s="180">
        <v>0</v>
      </c>
      <c r="R828" s="180">
        <f>Q828*H828</f>
        <v>0</v>
      </c>
      <c r="S828" s="180">
        <v>0</v>
      </c>
      <c r="T828" s="181">
        <f>S828*H828</f>
        <v>0</v>
      </c>
      <c r="U828" s="36"/>
      <c r="V828" s="36"/>
      <c r="W828" s="36"/>
      <c r="X828" s="36"/>
      <c r="Y828" s="36"/>
      <c r="Z828" s="36"/>
      <c r="AA828" s="36"/>
      <c r="AB828" s="36"/>
      <c r="AC828" s="36"/>
      <c r="AD828" s="36"/>
      <c r="AE828" s="36"/>
      <c r="AR828" s="182" t="s">
        <v>133</v>
      </c>
      <c r="AT828" s="182" t="s">
        <v>128</v>
      </c>
      <c r="AU828" s="182" t="s">
        <v>85</v>
      </c>
      <c r="AY828" s="19" t="s">
        <v>126</v>
      </c>
      <c r="BE828" s="183">
        <f>IF(N828="základní",J828,0)</f>
        <v>0</v>
      </c>
      <c r="BF828" s="183">
        <f>IF(N828="snížená",J828,0)</f>
        <v>0</v>
      </c>
      <c r="BG828" s="183">
        <f>IF(N828="zákl. přenesená",J828,0)</f>
        <v>0</v>
      </c>
      <c r="BH828" s="183">
        <f>IF(N828="sníž. přenesená",J828,0)</f>
        <v>0</v>
      </c>
      <c r="BI828" s="183">
        <f>IF(N828="nulová",J828,0)</f>
        <v>0</v>
      </c>
      <c r="BJ828" s="19" t="s">
        <v>83</v>
      </c>
      <c r="BK828" s="183">
        <f>ROUND(I828*H828,2)</f>
        <v>0</v>
      </c>
      <c r="BL828" s="19" t="s">
        <v>133</v>
      </c>
      <c r="BM828" s="182" t="s">
        <v>802</v>
      </c>
    </row>
    <row r="829" spans="1:47" s="2" customFormat="1" ht="12">
      <c r="A829" s="36"/>
      <c r="B829" s="37"/>
      <c r="C829" s="38"/>
      <c r="D829" s="184" t="s">
        <v>135</v>
      </c>
      <c r="E829" s="38"/>
      <c r="F829" s="185" t="s">
        <v>803</v>
      </c>
      <c r="G829" s="38"/>
      <c r="H829" s="38"/>
      <c r="I829" s="186"/>
      <c r="J829" s="38"/>
      <c r="K829" s="38"/>
      <c r="L829" s="41"/>
      <c r="M829" s="187"/>
      <c r="N829" s="188"/>
      <c r="O829" s="66"/>
      <c r="P829" s="66"/>
      <c r="Q829" s="66"/>
      <c r="R829" s="66"/>
      <c r="S829" s="66"/>
      <c r="T829" s="67"/>
      <c r="U829" s="36"/>
      <c r="V829" s="36"/>
      <c r="W829" s="36"/>
      <c r="X829" s="36"/>
      <c r="Y829" s="36"/>
      <c r="Z829" s="36"/>
      <c r="AA829" s="36"/>
      <c r="AB829" s="36"/>
      <c r="AC829" s="36"/>
      <c r="AD829" s="36"/>
      <c r="AE829" s="36"/>
      <c r="AT829" s="19" t="s">
        <v>135</v>
      </c>
      <c r="AU829" s="19" t="s">
        <v>85</v>
      </c>
    </row>
    <row r="830" spans="1:47" s="2" customFormat="1" ht="12">
      <c r="A830" s="36"/>
      <c r="B830" s="37"/>
      <c r="C830" s="38"/>
      <c r="D830" s="189" t="s">
        <v>137</v>
      </c>
      <c r="E830" s="38"/>
      <c r="F830" s="190" t="s">
        <v>804</v>
      </c>
      <c r="G830" s="38"/>
      <c r="H830" s="38"/>
      <c r="I830" s="186"/>
      <c r="J830" s="38"/>
      <c r="K830" s="38"/>
      <c r="L830" s="41"/>
      <c r="M830" s="187"/>
      <c r="N830" s="188"/>
      <c r="O830" s="66"/>
      <c r="P830" s="66"/>
      <c r="Q830" s="66"/>
      <c r="R830" s="66"/>
      <c r="S830" s="66"/>
      <c r="T830" s="67"/>
      <c r="U830" s="36"/>
      <c r="V830" s="36"/>
      <c r="W830" s="36"/>
      <c r="X830" s="36"/>
      <c r="Y830" s="36"/>
      <c r="Z830" s="36"/>
      <c r="AA830" s="36"/>
      <c r="AB830" s="36"/>
      <c r="AC830" s="36"/>
      <c r="AD830" s="36"/>
      <c r="AE830" s="36"/>
      <c r="AT830" s="19" t="s">
        <v>137</v>
      </c>
      <c r="AU830" s="19" t="s">
        <v>85</v>
      </c>
    </row>
    <row r="831" spans="1:47" s="2" customFormat="1" ht="78">
      <c r="A831" s="36"/>
      <c r="B831" s="37"/>
      <c r="C831" s="38"/>
      <c r="D831" s="184" t="s">
        <v>139</v>
      </c>
      <c r="E831" s="38"/>
      <c r="F831" s="191" t="s">
        <v>787</v>
      </c>
      <c r="G831" s="38"/>
      <c r="H831" s="38"/>
      <c r="I831" s="186"/>
      <c r="J831" s="38"/>
      <c r="K831" s="38"/>
      <c r="L831" s="41"/>
      <c r="M831" s="187"/>
      <c r="N831" s="188"/>
      <c r="O831" s="66"/>
      <c r="P831" s="66"/>
      <c r="Q831" s="66"/>
      <c r="R831" s="66"/>
      <c r="S831" s="66"/>
      <c r="T831" s="67"/>
      <c r="U831" s="36"/>
      <c r="V831" s="36"/>
      <c r="W831" s="36"/>
      <c r="X831" s="36"/>
      <c r="Y831" s="36"/>
      <c r="Z831" s="36"/>
      <c r="AA831" s="36"/>
      <c r="AB831" s="36"/>
      <c r="AC831" s="36"/>
      <c r="AD831" s="36"/>
      <c r="AE831" s="36"/>
      <c r="AT831" s="19" t="s">
        <v>139</v>
      </c>
      <c r="AU831" s="19" t="s">
        <v>85</v>
      </c>
    </row>
    <row r="832" spans="2:51" s="14" customFormat="1" ht="12">
      <c r="B832" s="202"/>
      <c r="C832" s="203"/>
      <c r="D832" s="184" t="s">
        <v>141</v>
      </c>
      <c r="E832" s="204" t="s">
        <v>19</v>
      </c>
      <c r="F832" s="205" t="s">
        <v>805</v>
      </c>
      <c r="G832" s="203"/>
      <c r="H832" s="206">
        <v>3526.926</v>
      </c>
      <c r="I832" s="207"/>
      <c r="J832" s="203"/>
      <c r="K832" s="203"/>
      <c r="L832" s="208"/>
      <c r="M832" s="209"/>
      <c r="N832" s="210"/>
      <c r="O832" s="210"/>
      <c r="P832" s="210"/>
      <c r="Q832" s="210"/>
      <c r="R832" s="210"/>
      <c r="S832" s="210"/>
      <c r="T832" s="211"/>
      <c r="AT832" s="212" t="s">
        <v>141</v>
      </c>
      <c r="AU832" s="212" t="s">
        <v>85</v>
      </c>
      <c r="AV832" s="14" t="s">
        <v>85</v>
      </c>
      <c r="AW832" s="14" t="s">
        <v>35</v>
      </c>
      <c r="AX832" s="14" t="s">
        <v>75</v>
      </c>
      <c r="AY832" s="212" t="s">
        <v>126</v>
      </c>
    </row>
    <row r="833" spans="2:51" s="14" customFormat="1" ht="12">
      <c r="B833" s="202"/>
      <c r="C833" s="203"/>
      <c r="D833" s="184" t="s">
        <v>141</v>
      </c>
      <c r="E833" s="204" t="s">
        <v>19</v>
      </c>
      <c r="F833" s="205" t="s">
        <v>806</v>
      </c>
      <c r="G833" s="203"/>
      <c r="H833" s="206">
        <v>-3136.608</v>
      </c>
      <c r="I833" s="207"/>
      <c r="J833" s="203"/>
      <c r="K833" s="203"/>
      <c r="L833" s="208"/>
      <c r="M833" s="209"/>
      <c r="N833" s="210"/>
      <c r="O833" s="210"/>
      <c r="P833" s="210"/>
      <c r="Q833" s="210"/>
      <c r="R833" s="210"/>
      <c r="S833" s="210"/>
      <c r="T833" s="211"/>
      <c r="AT833" s="212" t="s">
        <v>141</v>
      </c>
      <c r="AU833" s="212" t="s">
        <v>85</v>
      </c>
      <c r="AV833" s="14" t="s">
        <v>85</v>
      </c>
      <c r="AW833" s="14" t="s">
        <v>35</v>
      </c>
      <c r="AX833" s="14" t="s">
        <v>75</v>
      </c>
      <c r="AY833" s="212" t="s">
        <v>126</v>
      </c>
    </row>
    <row r="834" spans="2:51" s="14" customFormat="1" ht="12">
      <c r="B834" s="202"/>
      <c r="C834" s="203"/>
      <c r="D834" s="184" t="s">
        <v>141</v>
      </c>
      <c r="E834" s="204" t="s">
        <v>19</v>
      </c>
      <c r="F834" s="205" t="s">
        <v>807</v>
      </c>
      <c r="G834" s="203"/>
      <c r="H834" s="206">
        <v>-0.656</v>
      </c>
      <c r="I834" s="207"/>
      <c r="J834" s="203"/>
      <c r="K834" s="203"/>
      <c r="L834" s="208"/>
      <c r="M834" s="209"/>
      <c r="N834" s="210"/>
      <c r="O834" s="210"/>
      <c r="P834" s="210"/>
      <c r="Q834" s="210"/>
      <c r="R834" s="210"/>
      <c r="S834" s="210"/>
      <c r="T834" s="211"/>
      <c r="AT834" s="212" t="s">
        <v>141</v>
      </c>
      <c r="AU834" s="212" t="s">
        <v>85</v>
      </c>
      <c r="AV834" s="14" t="s">
        <v>85</v>
      </c>
      <c r="AW834" s="14" t="s">
        <v>35</v>
      </c>
      <c r="AX834" s="14" t="s">
        <v>75</v>
      </c>
      <c r="AY834" s="212" t="s">
        <v>126</v>
      </c>
    </row>
    <row r="835" spans="2:51" s="16" customFormat="1" ht="12">
      <c r="B835" s="224"/>
      <c r="C835" s="225"/>
      <c r="D835" s="184" t="s">
        <v>141</v>
      </c>
      <c r="E835" s="226" t="s">
        <v>19</v>
      </c>
      <c r="F835" s="227" t="s">
        <v>156</v>
      </c>
      <c r="G835" s="225"/>
      <c r="H835" s="228">
        <v>389.66199999999975</v>
      </c>
      <c r="I835" s="229"/>
      <c r="J835" s="225"/>
      <c r="K835" s="225"/>
      <c r="L835" s="230"/>
      <c r="M835" s="231"/>
      <c r="N835" s="232"/>
      <c r="O835" s="232"/>
      <c r="P835" s="232"/>
      <c r="Q835" s="232"/>
      <c r="R835" s="232"/>
      <c r="S835" s="232"/>
      <c r="T835" s="233"/>
      <c r="AT835" s="234" t="s">
        <v>141</v>
      </c>
      <c r="AU835" s="234" t="s">
        <v>85</v>
      </c>
      <c r="AV835" s="16" t="s">
        <v>157</v>
      </c>
      <c r="AW835" s="16" t="s">
        <v>35</v>
      </c>
      <c r="AX835" s="16" t="s">
        <v>75</v>
      </c>
      <c r="AY835" s="234" t="s">
        <v>126</v>
      </c>
    </row>
    <row r="836" spans="2:51" s="13" customFormat="1" ht="12">
      <c r="B836" s="192"/>
      <c r="C836" s="193"/>
      <c r="D836" s="184" t="s">
        <v>141</v>
      </c>
      <c r="E836" s="194" t="s">
        <v>19</v>
      </c>
      <c r="F836" s="195" t="s">
        <v>808</v>
      </c>
      <c r="G836" s="193"/>
      <c r="H836" s="194" t="s">
        <v>19</v>
      </c>
      <c r="I836" s="196"/>
      <c r="J836" s="193"/>
      <c r="K836" s="193"/>
      <c r="L836" s="197"/>
      <c r="M836" s="198"/>
      <c r="N836" s="199"/>
      <c r="O836" s="199"/>
      <c r="P836" s="199"/>
      <c r="Q836" s="199"/>
      <c r="R836" s="199"/>
      <c r="S836" s="199"/>
      <c r="T836" s="200"/>
      <c r="AT836" s="201" t="s">
        <v>141</v>
      </c>
      <c r="AU836" s="201" t="s">
        <v>85</v>
      </c>
      <c r="AV836" s="13" t="s">
        <v>83</v>
      </c>
      <c r="AW836" s="13" t="s">
        <v>35</v>
      </c>
      <c r="AX836" s="13" t="s">
        <v>75</v>
      </c>
      <c r="AY836" s="201" t="s">
        <v>126</v>
      </c>
    </row>
    <row r="837" spans="2:51" s="14" customFormat="1" ht="12">
      <c r="B837" s="202"/>
      <c r="C837" s="203"/>
      <c r="D837" s="184" t="s">
        <v>141</v>
      </c>
      <c r="E837" s="204" t="s">
        <v>19</v>
      </c>
      <c r="F837" s="205" t="s">
        <v>809</v>
      </c>
      <c r="G837" s="203"/>
      <c r="H837" s="206">
        <v>-90.625</v>
      </c>
      <c r="I837" s="207"/>
      <c r="J837" s="203"/>
      <c r="K837" s="203"/>
      <c r="L837" s="208"/>
      <c r="M837" s="209"/>
      <c r="N837" s="210"/>
      <c r="O837" s="210"/>
      <c r="P837" s="210"/>
      <c r="Q837" s="210"/>
      <c r="R837" s="210"/>
      <c r="S837" s="210"/>
      <c r="T837" s="211"/>
      <c r="AT837" s="212" t="s">
        <v>141</v>
      </c>
      <c r="AU837" s="212" t="s">
        <v>85</v>
      </c>
      <c r="AV837" s="14" t="s">
        <v>85</v>
      </c>
      <c r="AW837" s="14" t="s">
        <v>35</v>
      </c>
      <c r="AX837" s="14" t="s">
        <v>75</v>
      </c>
      <c r="AY837" s="212" t="s">
        <v>126</v>
      </c>
    </row>
    <row r="838" spans="2:51" s="14" customFormat="1" ht="12">
      <c r="B838" s="202"/>
      <c r="C838" s="203"/>
      <c r="D838" s="184" t="s">
        <v>141</v>
      </c>
      <c r="E838" s="204" t="s">
        <v>19</v>
      </c>
      <c r="F838" s="205" t="s">
        <v>810</v>
      </c>
      <c r="G838" s="203"/>
      <c r="H838" s="206">
        <v>-14.35</v>
      </c>
      <c r="I838" s="207"/>
      <c r="J838" s="203"/>
      <c r="K838" s="203"/>
      <c r="L838" s="208"/>
      <c r="M838" s="209"/>
      <c r="N838" s="210"/>
      <c r="O838" s="210"/>
      <c r="P838" s="210"/>
      <c r="Q838" s="210"/>
      <c r="R838" s="210"/>
      <c r="S838" s="210"/>
      <c r="T838" s="211"/>
      <c r="AT838" s="212" t="s">
        <v>141</v>
      </c>
      <c r="AU838" s="212" t="s">
        <v>85</v>
      </c>
      <c r="AV838" s="14" t="s">
        <v>85</v>
      </c>
      <c r="AW838" s="14" t="s">
        <v>35</v>
      </c>
      <c r="AX838" s="14" t="s">
        <v>75</v>
      </c>
      <c r="AY838" s="212" t="s">
        <v>126</v>
      </c>
    </row>
    <row r="839" spans="2:51" s="16" customFormat="1" ht="12">
      <c r="B839" s="224"/>
      <c r="C839" s="225"/>
      <c r="D839" s="184" t="s">
        <v>141</v>
      </c>
      <c r="E839" s="226" t="s">
        <v>19</v>
      </c>
      <c r="F839" s="227" t="s">
        <v>156</v>
      </c>
      <c r="G839" s="225"/>
      <c r="H839" s="228">
        <v>-104.975</v>
      </c>
      <c r="I839" s="229"/>
      <c r="J839" s="225"/>
      <c r="K839" s="225"/>
      <c r="L839" s="230"/>
      <c r="M839" s="231"/>
      <c r="N839" s="232"/>
      <c r="O839" s="232"/>
      <c r="P839" s="232"/>
      <c r="Q839" s="232"/>
      <c r="R839" s="232"/>
      <c r="S839" s="232"/>
      <c r="T839" s="233"/>
      <c r="AT839" s="234" t="s">
        <v>141</v>
      </c>
      <c r="AU839" s="234" t="s">
        <v>85</v>
      </c>
      <c r="AV839" s="16" t="s">
        <v>157</v>
      </c>
      <c r="AW839" s="16" t="s">
        <v>35</v>
      </c>
      <c r="AX839" s="16" t="s">
        <v>75</v>
      </c>
      <c r="AY839" s="234" t="s">
        <v>126</v>
      </c>
    </row>
    <row r="840" spans="2:51" s="13" customFormat="1" ht="12">
      <c r="B840" s="192"/>
      <c r="C840" s="193"/>
      <c r="D840" s="184" t="s">
        <v>141</v>
      </c>
      <c r="E840" s="194" t="s">
        <v>19</v>
      </c>
      <c r="F840" s="195" t="s">
        <v>811</v>
      </c>
      <c r="G840" s="193"/>
      <c r="H840" s="194" t="s">
        <v>19</v>
      </c>
      <c r="I840" s="196"/>
      <c r="J840" s="193"/>
      <c r="K840" s="193"/>
      <c r="L840" s="197"/>
      <c r="M840" s="198"/>
      <c r="N840" s="199"/>
      <c r="O840" s="199"/>
      <c r="P840" s="199"/>
      <c r="Q840" s="199"/>
      <c r="R840" s="199"/>
      <c r="S840" s="199"/>
      <c r="T840" s="200"/>
      <c r="AT840" s="201" t="s">
        <v>141</v>
      </c>
      <c r="AU840" s="201" t="s">
        <v>85</v>
      </c>
      <c r="AV840" s="13" t="s">
        <v>83</v>
      </c>
      <c r="AW840" s="13" t="s">
        <v>35</v>
      </c>
      <c r="AX840" s="13" t="s">
        <v>75</v>
      </c>
      <c r="AY840" s="201" t="s">
        <v>126</v>
      </c>
    </row>
    <row r="841" spans="2:51" s="14" customFormat="1" ht="12">
      <c r="B841" s="202"/>
      <c r="C841" s="203"/>
      <c r="D841" s="184" t="s">
        <v>141</v>
      </c>
      <c r="E841" s="204" t="s">
        <v>19</v>
      </c>
      <c r="F841" s="205" t="s">
        <v>812</v>
      </c>
      <c r="G841" s="203"/>
      <c r="H841" s="206">
        <v>-53.278</v>
      </c>
      <c r="I841" s="207"/>
      <c r="J841" s="203"/>
      <c r="K841" s="203"/>
      <c r="L841" s="208"/>
      <c r="M841" s="209"/>
      <c r="N841" s="210"/>
      <c r="O841" s="210"/>
      <c r="P841" s="210"/>
      <c r="Q841" s="210"/>
      <c r="R841" s="210"/>
      <c r="S841" s="210"/>
      <c r="T841" s="211"/>
      <c r="AT841" s="212" t="s">
        <v>141</v>
      </c>
      <c r="AU841" s="212" t="s">
        <v>85</v>
      </c>
      <c r="AV841" s="14" t="s">
        <v>85</v>
      </c>
      <c r="AW841" s="14" t="s">
        <v>35</v>
      </c>
      <c r="AX841" s="14" t="s">
        <v>75</v>
      </c>
      <c r="AY841" s="212" t="s">
        <v>126</v>
      </c>
    </row>
    <row r="842" spans="2:51" s="16" customFormat="1" ht="12">
      <c r="B842" s="224"/>
      <c r="C842" s="225"/>
      <c r="D842" s="184" t="s">
        <v>141</v>
      </c>
      <c r="E842" s="226" t="s">
        <v>19</v>
      </c>
      <c r="F842" s="227" t="s">
        <v>156</v>
      </c>
      <c r="G842" s="225"/>
      <c r="H842" s="228">
        <v>-53.278</v>
      </c>
      <c r="I842" s="229"/>
      <c r="J842" s="225"/>
      <c r="K842" s="225"/>
      <c r="L842" s="230"/>
      <c r="M842" s="231"/>
      <c r="N842" s="232"/>
      <c r="O842" s="232"/>
      <c r="P842" s="232"/>
      <c r="Q842" s="232"/>
      <c r="R842" s="232"/>
      <c r="S842" s="232"/>
      <c r="T842" s="233"/>
      <c r="AT842" s="234" t="s">
        <v>141</v>
      </c>
      <c r="AU842" s="234" t="s">
        <v>85</v>
      </c>
      <c r="AV842" s="16" t="s">
        <v>157</v>
      </c>
      <c r="AW842" s="16" t="s">
        <v>35</v>
      </c>
      <c r="AX842" s="16" t="s">
        <v>75</v>
      </c>
      <c r="AY842" s="234" t="s">
        <v>126</v>
      </c>
    </row>
    <row r="843" spans="2:51" s="15" customFormat="1" ht="12">
      <c r="B843" s="213"/>
      <c r="C843" s="214"/>
      <c r="D843" s="184" t="s">
        <v>141</v>
      </c>
      <c r="E843" s="215" t="s">
        <v>19</v>
      </c>
      <c r="F843" s="216" t="s">
        <v>146</v>
      </c>
      <c r="G843" s="214"/>
      <c r="H843" s="217">
        <v>231.40899999999974</v>
      </c>
      <c r="I843" s="218"/>
      <c r="J843" s="214"/>
      <c r="K843" s="214"/>
      <c r="L843" s="219"/>
      <c r="M843" s="220"/>
      <c r="N843" s="221"/>
      <c r="O843" s="221"/>
      <c r="P843" s="221"/>
      <c r="Q843" s="221"/>
      <c r="R843" s="221"/>
      <c r="S843" s="221"/>
      <c r="T843" s="222"/>
      <c r="AT843" s="223" t="s">
        <v>141</v>
      </c>
      <c r="AU843" s="223" t="s">
        <v>85</v>
      </c>
      <c r="AV843" s="15" t="s">
        <v>133</v>
      </c>
      <c r="AW843" s="15" t="s">
        <v>35</v>
      </c>
      <c r="AX843" s="15" t="s">
        <v>83</v>
      </c>
      <c r="AY843" s="223" t="s">
        <v>126</v>
      </c>
    </row>
    <row r="844" spans="1:65" s="2" customFormat="1" ht="16.5" customHeight="1">
      <c r="A844" s="36"/>
      <c r="B844" s="37"/>
      <c r="C844" s="171" t="s">
        <v>813</v>
      </c>
      <c r="D844" s="171" t="s">
        <v>128</v>
      </c>
      <c r="E844" s="172" t="s">
        <v>814</v>
      </c>
      <c r="F844" s="173" t="s">
        <v>815</v>
      </c>
      <c r="G844" s="174" t="s">
        <v>348</v>
      </c>
      <c r="H844" s="175">
        <v>2082.681</v>
      </c>
      <c r="I844" s="176"/>
      <c r="J844" s="177">
        <f>ROUND(I844*H844,2)</f>
        <v>0</v>
      </c>
      <c r="K844" s="173" t="s">
        <v>132</v>
      </c>
      <c r="L844" s="41"/>
      <c r="M844" s="178" t="s">
        <v>19</v>
      </c>
      <c r="N844" s="179" t="s">
        <v>46</v>
      </c>
      <c r="O844" s="66"/>
      <c r="P844" s="180">
        <f>O844*H844</f>
        <v>0</v>
      </c>
      <c r="Q844" s="180">
        <v>0</v>
      </c>
      <c r="R844" s="180">
        <f>Q844*H844</f>
        <v>0</v>
      </c>
      <c r="S844" s="180">
        <v>0</v>
      </c>
      <c r="T844" s="181">
        <f>S844*H844</f>
        <v>0</v>
      </c>
      <c r="U844" s="36"/>
      <c r="V844" s="36"/>
      <c r="W844" s="36"/>
      <c r="X844" s="36"/>
      <c r="Y844" s="36"/>
      <c r="Z844" s="36"/>
      <c r="AA844" s="36"/>
      <c r="AB844" s="36"/>
      <c r="AC844" s="36"/>
      <c r="AD844" s="36"/>
      <c r="AE844" s="36"/>
      <c r="AR844" s="182" t="s">
        <v>133</v>
      </c>
      <c r="AT844" s="182" t="s">
        <v>128</v>
      </c>
      <c r="AU844" s="182" t="s">
        <v>85</v>
      </c>
      <c r="AY844" s="19" t="s">
        <v>126</v>
      </c>
      <c r="BE844" s="183">
        <f>IF(N844="základní",J844,0)</f>
        <v>0</v>
      </c>
      <c r="BF844" s="183">
        <f>IF(N844="snížená",J844,0)</f>
        <v>0</v>
      </c>
      <c r="BG844" s="183">
        <f>IF(N844="zákl. přenesená",J844,0)</f>
        <v>0</v>
      </c>
      <c r="BH844" s="183">
        <f>IF(N844="sníž. přenesená",J844,0)</f>
        <v>0</v>
      </c>
      <c r="BI844" s="183">
        <f>IF(N844="nulová",J844,0)</f>
        <v>0</v>
      </c>
      <c r="BJ844" s="19" t="s">
        <v>83</v>
      </c>
      <c r="BK844" s="183">
        <f>ROUND(I844*H844,2)</f>
        <v>0</v>
      </c>
      <c r="BL844" s="19" t="s">
        <v>133</v>
      </c>
      <c r="BM844" s="182" t="s">
        <v>816</v>
      </c>
    </row>
    <row r="845" spans="1:47" s="2" customFormat="1" ht="12">
      <c r="A845" s="36"/>
      <c r="B845" s="37"/>
      <c r="C845" s="38"/>
      <c r="D845" s="184" t="s">
        <v>135</v>
      </c>
      <c r="E845" s="38"/>
      <c r="F845" s="185" t="s">
        <v>796</v>
      </c>
      <c r="G845" s="38"/>
      <c r="H845" s="38"/>
      <c r="I845" s="186"/>
      <c r="J845" s="38"/>
      <c r="K845" s="38"/>
      <c r="L845" s="41"/>
      <c r="M845" s="187"/>
      <c r="N845" s="188"/>
      <c r="O845" s="66"/>
      <c r="P845" s="66"/>
      <c r="Q845" s="66"/>
      <c r="R845" s="66"/>
      <c r="S845" s="66"/>
      <c r="T845" s="67"/>
      <c r="U845" s="36"/>
      <c r="V845" s="36"/>
      <c r="W845" s="36"/>
      <c r="X845" s="36"/>
      <c r="Y845" s="36"/>
      <c r="Z845" s="36"/>
      <c r="AA845" s="36"/>
      <c r="AB845" s="36"/>
      <c r="AC845" s="36"/>
      <c r="AD845" s="36"/>
      <c r="AE845" s="36"/>
      <c r="AT845" s="19" t="s">
        <v>135</v>
      </c>
      <c r="AU845" s="19" t="s">
        <v>85</v>
      </c>
    </row>
    <row r="846" spans="1:47" s="2" customFormat="1" ht="12">
      <c r="A846" s="36"/>
      <c r="B846" s="37"/>
      <c r="C846" s="38"/>
      <c r="D846" s="189" t="s">
        <v>137</v>
      </c>
      <c r="E846" s="38"/>
      <c r="F846" s="190" t="s">
        <v>817</v>
      </c>
      <c r="G846" s="38"/>
      <c r="H846" s="38"/>
      <c r="I846" s="186"/>
      <c r="J846" s="38"/>
      <c r="K846" s="38"/>
      <c r="L846" s="41"/>
      <c r="M846" s="187"/>
      <c r="N846" s="188"/>
      <c r="O846" s="66"/>
      <c r="P846" s="66"/>
      <c r="Q846" s="66"/>
      <c r="R846" s="66"/>
      <c r="S846" s="66"/>
      <c r="T846" s="67"/>
      <c r="U846" s="36"/>
      <c r="V846" s="36"/>
      <c r="W846" s="36"/>
      <c r="X846" s="36"/>
      <c r="Y846" s="36"/>
      <c r="Z846" s="36"/>
      <c r="AA846" s="36"/>
      <c r="AB846" s="36"/>
      <c r="AC846" s="36"/>
      <c r="AD846" s="36"/>
      <c r="AE846" s="36"/>
      <c r="AT846" s="19" t="s">
        <v>137</v>
      </c>
      <c r="AU846" s="19" t="s">
        <v>85</v>
      </c>
    </row>
    <row r="847" spans="1:47" s="2" customFormat="1" ht="78">
      <c r="A847" s="36"/>
      <c r="B847" s="37"/>
      <c r="C847" s="38"/>
      <c r="D847" s="184" t="s">
        <v>139</v>
      </c>
      <c r="E847" s="38"/>
      <c r="F847" s="191" t="s">
        <v>787</v>
      </c>
      <c r="G847" s="38"/>
      <c r="H847" s="38"/>
      <c r="I847" s="186"/>
      <c r="J847" s="38"/>
      <c r="K847" s="38"/>
      <c r="L847" s="41"/>
      <c r="M847" s="187"/>
      <c r="N847" s="188"/>
      <c r="O847" s="66"/>
      <c r="P847" s="66"/>
      <c r="Q847" s="66"/>
      <c r="R847" s="66"/>
      <c r="S847" s="66"/>
      <c r="T847" s="67"/>
      <c r="U847" s="36"/>
      <c r="V847" s="36"/>
      <c r="W847" s="36"/>
      <c r="X847" s="36"/>
      <c r="Y847" s="36"/>
      <c r="Z847" s="36"/>
      <c r="AA847" s="36"/>
      <c r="AB847" s="36"/>
      <c r="AC847" s="36"/>
      <c r="AD847" s="36"/>
      <c r="AE847" s="36"/>
      <c r="AT847" s="19" t="s">
        <v>139</v>
      </c>
      <c r="AU847" s="19" t="s">
        <v>85</v>
      </c>
    </row>
    <row r="848" spans="2:51" s="14" customFormat="1" ht="12">
      <c r="B848" s="202"/>
      <c r="C848" s="203"/>
      <c r="D848" s="184" t="s">
        <v>141</v>
      </c>
      <c r="E848" s="203"/>
      <c r="F848" s="205" t="s">
        <v>818</v>
      </c>
      <c r="G848" s="203"/>
      <c r="H848" s="206">
        <v>2082.681</v>
      </c>
      <c r="I848" s="207"/>
      <c r="J848" s="203"/>
      <c r="K848" s="203"/>
      <c r="L848" s="208"/>
      <c r="M848" s="209"/>
      <c r="N848" s="210"/>
      <c r="O848" s="210"/>
      <c r="P848" s="210"/>
      <c r="Q848" s="210"/>
      <c r="R848" s="210"/>
      <c r="S848" s="210"/>
      <c r="T848" s="211"/>
      <c r="AT848" s="212" t="s">
        <v>141</v>
      </c>
      <c r="AU848" s="212" t="s">
        <v>85</v>
      </c>
      <c r="AV848" s="14" t="s">
        <v>85</v>
      </c>
      <c r="AW848" s="14" t="s">
        <v>4</v>
      </c>
      <c r="AX848" s="14" t="s">
        <v>83</v>
      </c>
      <c r="AY848" s="212" t="s">
        <v>126</v>
      </c>
    </row>
    <row r="849" spans="1:65" s="2" customFormat="1" ht="16.5" customHeight="1">
      <c r="A849" s="36"/>
      <c r="B849" s="37"/>
      <c r="C849" s="171" t="s">
        <v>819</v>
      </c>
      <c r="D849" s="171" t="s">
        <v>128</v>
      </c>
      <c r="E849" s="172" t="s">
        <v>820</v>
      </c>
      <c r="F849" s="173" t="s">
        <v>821</v>
      </c>
      <c r="G849" s="174" t="s">
        <v>348</v>
      </c>
      <c r="H849" s="175">
        <v>3526.926</v>
      </c>
      <c r="I849" s="176"/>
      <c r="J849" s="177">
        <f>ROUND(I849*H849,2)</f>
        <v>0</v>
      </c>
      <c r="K849" s="173" t="s">
        <v>132</v>
      </c>
      <c r="L849" s="41"/>
      <c r="M849" s="178" t="s">
        <v>19</v>
      </c>
      <c r="N849" s="179" t="s">
        <v>46</v>
      </c>
      <c r="O849" s="66"/>
      <c r="P849" s="180">
        <f>O849*H849</f>
        <v>0</v>
      </c>
      <c r="Q849" s="180">
        <v>0</v>
      </c>
      <c r="R849" s="180">
        <f>Q849*H849</f>
        <v>0</v>
      </c>
      <c r="S849" s="180">
        <v>0</v>
      </c>
      <c r="T849" s="181">
        <f>S849*H849</f>
        <v>0</v>
      </c>
      <c r="U849" s="36"/>
      <c r="V849" s="36"/>
      <c r="W849" s="36"/>
      <c r="X849" s="36"/>
      <c r="Y849" s="36"/>
      <c r="Z849" s="36"/>
      <c r="AA849" s="36"/>
      <c r="AB849" s="36"/>
      <c r="AC849" s="36"/>
      <c r="AD849" s="36"/>
      <c r="AE849" s="36"/>
      <c r="AR849" s="182" t="s">
        <v>133</v>
      </c>
      <c r="AT849" s="182" t="s">
        <v>128</v>
      </c>
      <c r="AU849" s="182" t="s">
        <v>85</v>
      </c>
      <c r="AY849" s="19" t="s">
        <v>126</v>
      </c>
      <c r="BE849" s="183">
        <f>IF(N849="základní",J849,0)</f>
        <v>0</v>
      </c>
      <c r="BF849" s="183">
        <f>IF(N849="snížená",J849,0)</f>
        <v>0</v>
      </c>
      <c r="BG849" s="183">
        <f>IF(N849="zákl. přenesená",J849,0)</f>
        <v>0</v>
      </c>
      <c r="BH849" s="183">
        <f>IF(N849="sníž. přenesená",J849,0)</f>
        <v>0</v>
      </c>
      <c r="BI849" s="183">
        <f>IF(N849="nulová",J849,0)</f>
        <v>0</v>
      </c>
      <c r="BJ849" s="19" t="s">
        <v>83</v>
      </c>
      <c r="BK849" s="183">
        <f>ROUND(I849*H849,2)</f>
        <v>0</v>
      </c>
      <c r="BL849" s="19" t="s">
        <v>133</v>
      </c>
      <c r="BM849" s="182" t="s">
        <v>822</v>
      </c>
    </row>
    <row r="850" spans="1:47" s="2" customFormat="1" ht="12">
      <c r="A850" s="36"/>
      <c r="B850" s="37"/>
      <c r="C850" s="38"/>
      <c r="D850" s="184" t="s">
        <v>135</v>
      </c>
      <c r="E850" s="38"/>
      <c r="F850" s="185" t="s">
        <v>823</v>
      </c>
      <c r="G850" s="38"/>
      <c r="H850" s="38"/>
      <c r="I850" s="186"/>
      <c r="J850" s="38"/>
      <c r="K850" s="38"/>
      <c r="L850" s="41"/>
      <c r="M850" s="187"/>
      <c r="N850" s="188"/>
      <c r="O850" s="66"/>
      <c r="P850" s="66"/>
      <c r="Q850" s="66"/>
      <c r="R850" s="66"/>
      <c r="S850" s="66"/>
      <c r="T850" s="67"/>
      <c r="U850" s="36"/>
      <c r="V850" s="36"/>
      <c r="W850" s="36"/>
      <c r="X850" s="36"/>
      <c r="Y850" s="36"/>
      <c r="Z850" s="36"/>
      <c r="AA850" s="36"/>
      <c r="AB850" s="36"/>
      <c r="AC850" s="36"/>
      <c r="AD850" s="36"/>
      <c r="AE850" s="36"/>
      <c r="AT850" s="19" t="s">
        <v>135</v>
      </c>
      <c r="AU850" s="19" t="s">
        <v>85</v>
      </c>
    </row>
    <row r="851" spans="1:47" s="2" customFormat="1" ht="12">
      <c r="A851" s="36"/>
      <c r="B851" s="37"/>
      <c r="C851" s="38"/>
      <c r="D851" s="189" t="s">
        <v>137</v>
      </c>
      <c r="E851" s="38"/>
      <c r="F851" s="190" t="s">
        <v>824</v>
      </c>
      <c r="G851" s="38"/>
      <c r="H851" s="38"/>
      <c r="I851" s="186"/>
      <c r="J851" s="38"/>
      <c r="K851" s="38"/>
      <c r="L851" s="41"/>
      <c r="M851" s="187"/>
      <c r="N851" s="188"/>
      <c r="O851" s="66"/>
      <c r="P851" s="66"/>
      <c r="Q851" s="66"/>
      <c r="R851" s="66"/>
      <c r="S851" s="66"/>
      <c r="T851" s="67"/>
      <c r="U851" s="36"/>
      <c r="V851" s="36"/>
      <c r="W851" s="36"/>
      <c r="X851" s="36"/>
      <c r="Y851" s="36"/>
      <c r="Z851" s="36"/>
      <c r="AA851" s="36"/>
      <c r="AB851" s="36"/>
      <c r="AC851" s="36"/>
      <c r="AD851" s="36"/>
      <c r="AE851" s="36"/>
      <c r="AT851" s="19" t="s">
        <v>137</v>
      </c>
      <c r="AU851" s="19" t="s">
        <v>85</v>
      </c>
    </row>
    <row r="852" spans="1:47" s="2" customFormat="1" ht="39">
      <c r="A852" s="36"/>
      <c r="B852" s="37"/>
      <c r="C852" s="38"/>
      <c r="D852" s="184" t="s">
        <v>139</v>
      </c>
      <c r="E852" s="38"/>
      <c r="F852" s="191" t="s">
        <v>825</v>
      </c>
      <c r="G852" s="38"/>
      <c r="H852" s="38"/>
      <c r="I852" s="186"/>
      <c r="J852" s="38"/>
      <c r="K852" s="38"/>
      <c r="L852" s="41"/>
      <c r="M852" s="187"/>
      <c r="N852" s="188"/>
      <c r="O852" s="66"/>
      <c r="P852" s="66"/>
      <c r="Q852" s="66"/>
      <c r="R852" s="66"/>
      <c r="S852" s="66"/>
      <c r="T852" s="67"/>
      <c r="U852" s="36"/>
      <c r="V852" s="36"/>
      <c r="W852" s="36"/>
      <c r="X852" s="36"/>
      <c r="Y852" s="36"/>
      <c r="Z852" s="36"/>
      <c r="AA852" s="36"/>
      <c r="AB852" s="36"/>
      <c r="AC852" s="36"/>
      <c r="AD852" s="36"/>
      <c r="AE852" s="36"/>
      <c r="AT852" s="19" t="s">
        <v>139</v>
      </c>
      <c r="AU852" s="19" t="s">
        <v>85</v>
      </c>
    </row>
    <row r="853" spans="1:65" s="2" customFormat="1" ht="24.2" customHeight="1">
      <c r="A853" s="36"/>
      <c r="B853" s="37"/>
      <c r="C853" s="171" t="s">
        <v>826</v>
      </c>
      <c r="D853" s="171" t="s">
        <v>128</v>
      </c>
      <c r="E853" s="172" t="s">
        <v>827</v>
      </c>
      <c r="F853" s="173" t="s">
        <v>828</v>
      </c>
      <c r="G853" s="174" t="s">
        <v>348</v>
      </c>
      <c r="H853" s="175">
        <v>231.409</v>
      </c>
      <c r="I853" s="176">
        <v>140.5</v>
      </c>
      <c r="J853" s="177">
        <f>ROUND(I853*H853,2)</f>
        <v>32512.96</v>
      </c>
      <c r="K853" s="173" t="s">
        <v>132</v>
      </c>
      <c r="L853" s="41"/>
      <c r="M853" s="178" t="s">
        <v>19</v>
      </c>
      <c r="N853" s="179" t="s">
        <v>46</v>
      </c>
      <c r="O853" s="66"/>
      <c r="P853" s="180">
        <f>O853*H853</f>
        <v>0</v>
      </c>
      <c r="Q853" s="180">
        <v>0</v>
      </c>
      <c r="R853" s="180">
        <f>Q853*H853</f>
        <v>0</v>
      </c>
      <c r="S853" s="180">
        <v>0</v>
      </c>
      <c r="T853" s="181">
        <f>S853*H853</f>
        <v>0</v>
      </c>
      <c r="U853" s="36"/>
      <c r="V853" s="36"/>
      <c r="W853" s="36"/>
      <c r="X853" s="36"/>
      <c r="Y853" s="36"/>
      <c r="Z853" s="36"/>
      <c r="AA853" s="36"/>
      <c r="AB853" s="36"/>
      <c r="AC853" s="36"/>
      <c r="AD853" s="36"/>
      <c r="AE853" s="36"/>
      <c r="AR853" s="182" t="s">
        <v>133</v>
      </c>
      <c r="AT853" s="182" t="s">
        <v>128</v>
      </c>
      <c r="AU853" s="182" t="s">
        <v>85</v>
      </c>
      <c r="AY853" s="19" t="s">
        <v>126</v>
      </c>
      <c r="BE853" s="183">
        <f>IF(N853="základní",J853,0)</f>
        <v>32512.96</v>
      </c>
      <c r="BF853" s="183">
        <f>IF(N853="snížená",J853,0)</f>
        <v>0</v>
      </c>
      <c r="BG853" s="183">
        <f>IF(N853="zákl. přenesená",J853,0)</f>
        <v>0</v>
      </c>
      <c r="BH853" s="183">
        <f>IF(N853="sníž. přenesená",J853,0)</f>
        <v>0</v>
      </c>
      <c r="BI853" s="183">
        <f>IF(N853="nulová",J853,0)</f>
        <v>0</v>
      </c>
      <c r="BJ853" s="19" t="s">
        <v>83</v>
      </c>
      <c r="BK853" s="183">
        <f>ROUND(I853*H853,2)</f>
        <v>32512.96</v>
      </c>
      <c r="BL853" s="19" t="s">
        <v>133</v>
      </c>
      <c r="BM853" s="182" t="s">
        <v>829</v>
      </c>
    </row>
    <row r="854" spans="1:47" s="2" customFormat="1" ht="19.5">
      <c r="A854" s="36"/>
      <c r="B854" s="37"/>
      <c r="C854" s="38"/>
      <c r="D854" s="184" t="s">
        <v>135</v>
      </c>
      <c r="E854" s="38"/>
      <c r="F854" s="185" t="s">
        <v>830</v>
      </c>
      <c r="G854" s="38"/>
      <c r="H854" s="38"/>
      <c r="I854" s="186"/>
      <c r="J854" s="38"/>
      <c r="K854" s="38"/>
      <c r="L854" s="41"/>
      <c r="M854" s="187"/>
      <c r="N854" s="188"/>
      <c r="O854" s="66"/>
      <c r="P854" s="66"/>
      <c r="Q854" s="66"/>
      <c r="R854" s="66"/>
      <c r="S854" s="66"/>
      <c r="T854" s="67"/>
      <c r="U854" s="36"/>
      <c r="V854" s="36"/>
      <c r="W854" s="36"/>
      <c r="X854" s="36"/>
      <c r="Y854" s="36"/>
      <c r="Z854" s="36"/>
      <c r="AA854" s="36"/>
      <c r="AB854" s="36"/>
      <c r="AC854" s="36"/>
      <c r="AD854" s="36"/>
      <c r="AE854" s="36"/>
      <c r="AT854" s="19" t="s">
        <v>135</v>
      </c>
      <c r="AU854" s="19" t="s">
        <v>85</v>
      </c>
    </row>
    <row r="855" spans="1:47" s="2" customFormat="1" ht="12">
      <c r="A855" s="36"/>
      <c r="B855" s="37"/>
      <c r="C855" s="38"/>
      <c r="D855" s="189" t="s">
        <v>137</v>
      </c>
      <c r="E855" s="38"/>
      <c r="F855" s="190" t="s">
        <v>831</v>
      </c>
      <c r="G855" s="38"/>
      <c r="H855" s="38"/>
      <c r="I855" s="186"/>
      <c r="J855" s="38"/>
      <c r="K855" s="38"/>
      <c r="L855" s="41"/>
      <c r="M855" s="187"/>
      <c r="N855" s="188"/>
      <c r="O855" s="66"/>
      <c r="P855" s="66"/>
      <c r="Q855" s="66"/>
      <c r="R855" s="66"/>
      <c r="S855" s="66"/>
      <c r="T855" s="67"/>
      <c r="U855" s="36"/>
      <c r="V855" s="36"/>
      <c r="W855" s="36"/>
      <c r="X855" s="36"/>
      <c r="Y855" s="36"/>
      <c r="Z855" s="36"/>
      <c r="AA855" s="36"/>
      <c r="AB855" s="36"/>
      <c r="AC855" s="36"/>
      <c r="AD855" s="36"/>
      <c r="AE855" s="36"/>
      <c r="AT855" s="19" t="s">
        <v>137</v>
      </c>
      <c r="AU855" s="19" t="s">
        <v>85</v>
      </c>
    </row>
    <row r="856" spans="2:51" s="14" customFormat="1" ht="12">
      <c r="B856" s="202"/>
      <c r="C856" s="203"/>
      <c r="D856" s="184" t="s">
        <v>141</v>
      </c>
      <c r="E856" s="204" t="s">
        <v>19</v>
      </c>
      <c r="F856" s="205" t="s">
        <v>805</v>
      </c>
      <c r="G856" s="203"/>
      <c r="H856" s="206">
        <v>3526.926</v>
      </c>
      <c r="I856" s="207"/>
      <c r="J856" s="203"/>
      <c r="K856" s="203"/>
      <c r="L856" s="208"/>
      <c r="M856" s="209"/>
      <c r="N856" s="210"/>
      <c r="O856" s="210"/>
      <c r="P856" s="210"/>
      <c r="Q856" s="210"/>
      <c r="R856" s="210"/>
      <c r="S856" s="210"/>
      <c r="T856" s="211"/>
      <c r="AT856" s="212" t="s">
        <v>141</v>
      </c>
      <c r="AU856" s="212" t="s">
        <v>85</v>
      </c>
      <c r="AV856" s="14" t="s">
        <v>85</v>
      </c>
      <c r="AW856" s="14" t="s">
        <v>35</v>
      </c>
      <c r="AX856" s="14" t="s">
        <v>75</v>
      </c>
      <c r="AY856" s="212" t="s">
        <v>126</v>
      </c>
    </row>
    <row r="857" spans="2:51" s="14" customFormat="1" ht="12">
      <c r="B857" s="202"/>
      <c r="C857" s="203"/>
      <c r="D857" s="184" t="s">
        <v>141</v>
      </c>
      <c r="E857" s="204" t="s">
        <v>19</v>
      </c>
      <c r="F857" s="205" t="s">
        <v>806</v>
      </c>
      <c r="G857" s="203"/>
      <c r="H857" s="206">
        <v>-3136.608</v>
      </c>
      <c r="I857" s="207"/>
      <c r="J857" s="203"/>
      <c r="K857" s="203"/>
      <c r="L857" s="208"/>
      <c r="M857" s="209"/>
      <c r="N857" s="210"/>
      <c r="O857" s="210"/>
      <c r="P857" s="210"/>
      <c r="Q857" s="210"/>
      <c r="R857" s="210"/>
      <c r="S857" s="210"/>
      <c r="T857" s="211"/>
      <c r="AT857" s="212" t="s">
        <v>141</v>
      </c>
      <c r="AU857" s="212" t="s">
        <v>85</v>
      </c>
      <c r="AV857" s="14" t="s">
        <v>85</v>
      </c>
      <c r="AW857" s="14" t="s">
        <v>35</v>
      </c>
      <c r="AX857" s="14" t="s">
        <v>75</v>
      </c>
      <c r="AY857" s="212" t="s">
        <v>126</v>
      </c>
    </row>
    <row r="858" spans="2:51" s="14" customFormat="1" ht="12">
      <c r="B858" s="202"/>
      <c r="C858" s="203"/>
      <c r="D858" s="184" t="s">
        <v>141</v>
      </c>
      <c r="E858" s="204" t="s">
        <v>19</v>
      </c>
      <c r="F858" s="205" t="s">
        <v>807</v>
      </c>
      <c r="G858" s="203"/>
      <c r="H858" s="206">
        <v>-0.656</v>
      </c>
      <c r="I858" s="207"/>
      <c r="J858" s="203"/>
      <c r="K858" s="203"/>
      <c r="L858" s="208"/>
      <c r="M858" s="209"/>
      <c r="N858" s="210"/>
      <c r="O858" s="210"/>
      <c r="P858" s="210"/>
      <c r="Q858" s="210"/>
      <c r="R858" s="210"/>
      <c r="S858" s="210"/>
      <c r="T858" s="211"/>
      <c r="AT858" s="212" t="s">
        <v>141</v>
      </c>
      <c r="AU858" s="212" t="s">
        <v>85</v>
      </c>
      <c r="AV858" s="14" t="s">
        <v>85</v>
      </c>
      <c r="AW858" s="14" t="s">
        <v>35</v>
      </c>
      <c r="AX858" s="14" t="s">
        <v>75</v>
      </c>
      <c r="AY858" s="212" t="s">
        <v>126</v>
      </c>
    </row>
    <row r="859" spans="2:51" s="16" customFormat="1" ht="12">
      <c r="B859" s="224"/>
      <c r="C859" s="225"/>
      <c r="D859" s="184" t="s">
        <v>141</v>
      </c>
      <c r="E859" s="226" t="s">
        <v>19</v>
      </c>
      <c r="F859" s="227" t="s">
        <v>156</v>
      </c>
      <c r="G859" s="225"/>
      <c r="H859" s="228">
        <v>389.66199999999975</v>
      </c>
      <c r="I859" s="229"/>
      <c r="J859" s="225"/>
      <c r="K859" s="225"/>
      <c r="L859" s="230"/>
      <c r="M859" s="231"/>
      <c r="N859" s="232"/>
      <c r="O859" s="232"/>
      <c r="P859" s="232"/>
      <c r="Q859" s="232"/>
      <c r="R859" s="232"/>
      <c r="S859" s="232"/>
      <c r="T859" s="233"/>
      <c r="AT859" s="234" t="s">
        <v>141</v>
      </c>
      <c r="AU859" s="234" t="s">
        <v>85</v>
      </c>
      <c r="AV859" s="16" t="s">
        <v>157</v>
      </c>
      <c r="AW859" s="16" t="s">
        <v>35</v>
      </c>
      <c r="AX859" s="16" t="s">
        <v>75</v>
      </c>
      <c r="AY859" s="234" t="s">
        <v>126</v>
      </c>
    </row>
    <row r="860" spans="2:51" s="13" customFormat="1" ht="12">
      <c r="B860" s="192"/>
      <c r="C860" s="193"/>
      <c r="D860" s="184" t="s">
        <v>141</v>
      </c>
      <c r="E860" s="194" t="s">
        <v>19</v>
      </c>
      <c r="F860" s="195" t="s">
        <v>808</v>
      </c>
      <c r="G860" s="193"/>
      <c r="H860" s="194" t="s">
        <v>19</v>
      </c>
      <c r="I860" s="196"/>
      <c r="J860" s="193"/>
      <c r="K860" s="193"/>
      <c r="L860" s="197"/>
      <c r="M860" s="198"/>
      <c r="N860" s="199"/>
      <c r="O860" s="199"/>
      <c r="P860" s="199"/>
      <c r="Q860" s="199"/>
      <c r="R860" s="199"/>
      <c r="S860" s="199"/>
      <c r="T860" s="200"/>
      <c r="AT860" s="201" t="s">
        <v>141</v>
      </c>
      <c r="AU860" s="201" t="s">
        <v>85</v>
      </c>
      <c r="AV860" s="13" t="s">
        <v>83</v>
      </c>
      <c r="AW860" s="13" t="s">
        <v>35</v>
      </c>
      <c r="AX860" s="13" t="s">
        <v>75</v>
      </c>
      <c r="AY860" s="201" t="s">
        <v>126</v>
      </c>
    </row>
    <row r="861" spans="2:51" s="14" customFormat="1" ht="12">
      <c r="B861" s="202"/>
      <c r="C861" s="203"/>
      <c r="D861" s="184" t="s">
        <v>141</v>
      </c>
      <c r="E861" s="204" t="s">
        <v>19</v>
      </c>
      <c r="F861" s="205" t="s">
        <v>809</v>
      </c>
      <c r="G861" s="203"/>
      <c r="H861" s="206">
        <v>-90.625</v>
      </c>
      <c r="I861" s="207"/>
      <c r="J861" s="203"/>
      <c r="K861" s="203"/>
      <c r="L861" s="208"/>
      <c r="M861" s="209"/>
      <c r="N861" s="210"/>
      <c r="O861" s="210"/>
      <c r="P861" s="210"/>
      <c r="Q861" s="210"/>
      <c r="R861" s="210"/>
      <c r="S861" s="210"/>
      <c r="T861" s="211"/>
      <c r="AT861" s="212" t="s">
        <v>141</v>
      </c>
      <c r="AU861" s="212" t="s">
        <v>85</v>
      </c>
      <c r="AV861" s="14" t="s">
        <v>85</v>
      </c>
      <c r="AW861" s="14" t="s">
        <v>35</v>
      </c>
      <c r="AX861" s="14" t="s">
        <v>75</v>
      </c>
      <c r="AY861" s="212" t="s">
        <v>126</v>
      </c>
    </row>
    <row r="862" spans="2:51" s="14" customFormat="1" ht="12">
      <c r="B862" s="202"/>
      <c r="C862" s="203"/>
      <c r="D862" s="184" t="s">
        <v>141</v>
      </c>
      <c r="E862" s="204" t="s">
        <v>19</v>
      </c>
      <c r="F862" s="205" t="s">
        <v>810</v>
      </c>
      <c r="G862" s="203"/>
      <c r="H862" s="206">
        <v>-14.35</v>
      </c>
      <c r="I862" s="207"/>
      <c r="J862" s="203"/>
      <c r="K862" s="203"/>
      <c r="L862" s="208"/>
      <c r="M862" s="209"/>
      <c r="N862" s="210"/>
      <c r="O862" s="210"/>
      <c r="P862" s="210"/>
      <c r="Q862" s="210"/>
      <c r="R862" s="210"/>
      <c r="S862" s="210"/>
      <c r="T862" s="211"/>
      <c r="AT862" s="212" t="s">
        <v>141</v>
      </c>
      <c r="AU862" s="212" t="s">
        <v>85</v>
      </c>
      <c r="AV862" s="14" t="s">
        <v>85</v>
      </c>
      <c r="AW862" s="14" t="s">
        <v>35</v>
      </c>
      <c r="AX862" s="14" t="s">
        <v>75</v>
      </c>
      <c r="AY862" s="212" t="s">
        <v>126</v>
      </c>
    </row>
    <row r="863" spans="2:51" s="16" customFormat="1" ht="12">
      <c r="B863" s="224"/>
      <c r="C863" s="225"/>
      <c r="D863" s="184" t="s">
        <v>141</v>
      </c>
      <c r="E863" s="226" t="s">
        <v>19</v>
      </c>
      <c r="F863" s="227" t="s">
        <v>156</v>
      </c>
      <c r="G863" s="225"/>
      <c r="H863" s="228">
        <v>-104.975</v>
      </c>
      <c r="I863" s="229"/>
      <c r="J863" s="225"/>
      <c r="K863" s="225"/>
      <c r="L863" s="230"/>
      <c r="M863" s="231"/>
      <c r="N863" s="232"/>
      <c r="O863" s="232"/>
      <c r="P863" s="232"/>
      <c r="Q863" s="232"/>
      <c r="R863" s="232"/>
      <c r="S863" s="232"/>
      <c r="T863" s="233"/>
      <c r="AT863" s="234" t="s">
        <v>141</v>
      </c>
      <c r="AU863" s="234" t="s">
        <v>85</v>
      </c>
      <c r="AV863" s="16" t="s">
        <v>157</v>
      </c>
      <c r="AW863" s="16" t="s">
        <v>35</v>
      </c>
      <c r="AX863" s="16" t="s">
        <v>75</v>
      </c>
      <c r="AY863" s="234" t="s">
        <v>126</v>
      </c>
    </row>
    <row r="864" spans="2:51" s="13" customFormat="1" ht="12">
      <c r="B864" s="192"/>
      <c r="C864" s="193"/>
      <c r="D864" s="184" t="s">
        <v>141</v>
      </c>
      <c r="E864" s="194" t="s">
        <v>19</v>
      </c>
      <c r="F864" s="195" t="s">
        <v>811</v>
      </c>
      <c r="G864" s="193"/>
      <c r="H864" s="194" t="s">
        <v>19</v>
      </c>
      <c r="I864" s="196"/>
      <c r="J864" s="193"/>
      <c r="K864" s="193"/>
      <c r="L864" s="197"/>
      <c r="M864" s="198"/>
      <c r="N864" s="199"/>
      <c r="O864" s="199"/>
      <c r="P864" s="199"/>
      <c r="Q864" s="199"/>
      <c r="R864" s="199"/>
      <c r="S864" s="199"/>
      <c r="T864" s="200"/>
      <c r="AT864" s="201" t="s">
        <v>141</v>
      </c>
      <c r="AU864" s="201" t="s">
        <v>85</v>
      </c>
      <c r="AV864" s="13" t="s">
        <v>83</v>
      </c>
      <c r="AW864" s="13" t="s">
        <v>35</v>
      </c>
      <c r="AX864" s="13" t="s">
        <v>75</v>
      </c>
      <c r="AY864" s="201" t="s">
        <v>126</v>
      </c>
    </row>
    <row r="865" spans="2:51" s="14" customFormat="1" ht="12">
      <c r="B865" s="202"/>
      <c r="C865" s="203"/>
      <c r="D865" s="184" t="s">
        <v>141</v>
      </c>
      <c r="E865" s="204" t="s">
        <v>19</v>
      </c>
      <c r="F865" s="205" t="s">
        <v>812</v>
      </c>
      <c r="G865" s="203"/>
      <c r="H865" s="206">
        <v>-53.278</v>
      </c>
      <c r="I865" s="207"/>
      <c r="J865" s="203"/>
      <c r="K865" s="203"/>
      <c r="L865" s="208"/>
      <c r="M865" s="209"/>
      <c r="N865" s="210"/>
      <c r="O865" s="210"/>
      <c r="P865" s="210"/>
      <c r="Q865" s="210"/>
      <c r="R865" s="210"/>
      <c r="S865" s="210"/>
      <c r="T865" s="211"/>
      <c r="AT865" s="212" t="s">
        <v>141</v>
      </c>
      <c r="AU865" s="212" t="s">
        <v>85</v>
      </c>
      <c r="AV865" s="14" t="s">
        <v>85</v>
      </c>
      <c r="AW865" s="14" t="s">
        <v>35</v>
      </c>
      <c r="AX865" s="14" t="s">
        <v>75</v>
      </c>
      <c r="AY865" s="212" t="s">
        <v>126</v>
      </c>
    </row>
    <row r="866" spans="2:51" s="16" customFormat="1" ht="12">
      <c r="B866" s="224"/>
      <c r="C866" s="225"/>
      <c r="D866" s="184" t="s">
        <v>141</v>
      </c>
      <c r="E866" s="226" t="s">
        <v>19</v>
      </c>
      <c r="F866" s="227" t="s">
        <v>156</v>
      </c>
      <c r="G866" s="225"/>
      <c r="H866" s="228">
        <v>-53.278</v>
      </c>
      <c r="I866" s="229"/>
      <c r="J866" s="225"/>
      <c r="K866" s="225"/>
      <c r="L866" s="230"/>
      <c r="M866" s="231"/>
      <c r="N866" s="232"/>
      <c r="O866" s="232"/>
      <c r="P866" s="232"/>
      <c r="Q866" s="232"/>
      <c r="R866" s="232"/>
      <c r="S866" s="232"/>
      <c r="T866" s="233"/>
      <c r="AT866" s="234" t="s">
        <v>141</v>
      </c>
      <c r="AU866" s="234" t="s">
        <v>85</v>
      </c>
      <c r="AV866" s="16" t="s">
        <v>157</v>
      </c>
      <c r="AW866" s="16" t="s">
        <v>35</v>
      </c>
      <c r="AX866" s="16" t="s">
        <v>75</v>
      </c>
      <c r="AY866" s="234" t="s">
        <v>126</v>
      </c>
    </row>
    <row r="867" spans="2:51" s="15" customFormat="1" ht="12">
      <c r="B867" s="213"/>
      <c r="C867" s="214"/>
      <c r="D867" s="184" t="s">
        <v>141</v>
      </c>
      <c r="E867" s="215" t="s">
        <v>19</v>
      </c>
      <c r="F867" s="216" t="s">
        <v>146</v>
      </c>
      <c r="G867" s="214"/>
      <c r="H867" s="217">
        <v>231.40899999999974</v>
      </c>
      <c r="I867" s="218"/>
      <c r="J867" s="214"/>
      <c r="K867" s="214"/>
      <c r="L867" s="219"/>
      <c r="M867" s="220"/>
      <c r="N867" s="221"/>
      <c r="O867" s="221"/>
      <c r="P867" s="221"/>
      <c r="Q867" s="221"/>
      <c r="R867" s="221"/>
      <c r="S867" s="221"/>
      <c r="T867" s="222"/>
      <c r="AT867" s="223" t="s">
        <v>141</v>
      </c>
      <c r="AU867" s="223" t="s">
        <v>85</v>
      </c>
      <c r="AV867" s="15" t="s">
        <v>133</v>
      </c>
      <c r="AW867" s="15" t="s">
        <v>35</v>
      </c>
      <c r="AX867" s="15" t="s">
        <v>83</v>
      </c>
      <c r="AY867" s="223" t="s">
        <v>126</v>
      </c>
    </row>
    <row r="868" spans="1:65" s="2" customFormat="1" ht="24.2" customHeight="1">
      <c r="A868" s="36"/>
      <c r="B868" s="37"/>
      <c r="C868" s="171" t="s">
        <v>832</v>
      </c>
      <c r="D868" s="171" t="s">
        <v>128</v>
      </c>
      <c r="E868" s="172" t="s">
        <v>833</v>
      </c>
      <c r="F868" s="173" t="s">
        <v>834</v>
      </c>
      <c r="G868" s="174" t="s">
        <v>348</v>
      </c>
      <c r="H868" s="175">
        <v>1042.424</v>
      </c>
      <c r="I868" s="176"/>
      <c r="J868" s="177">
        <f>ROUND(I868*H868,2)</f>
        <v>0</v>
      </c>
      <c r="K868" s="173" t="s">
        <v>132</v>
      </c>
      <c r="L868" s="41"/>
      <c r="M868" s="178" t="s">
        <v>19</v>
      </c>
      <c r="N868" s="179" t="s">
        <v>46</v>
      </c>
      <c r="O868" s="66"/>
      <c r="P868" s="180">
        <f>O868*H868</f>
        <v>0</v>
      </c>
      <c r="Q868" s="180">
        <v>0</v>
      </c>
      <c r="R868" s="180">
        <f>Q868*H868</f>
        <v>0</v>
      </c>
      <c r="S868" s="180">
        <v>0</v>
      </c>
      <c r="T868" s="181">
        <f>S868*H868</f>
        <v>0</v>
      </c>
      <c r="U868" s="36"/>
      <c r="V868" s="36"/>
      <c r="W868" s="36"/>
      <c r="X868" s="36"/>
      <c r="Y868" s="36"/>
      <c r="Z868" s="36"/>
      <c r="AA868" s="36"/>
      <c r="AB868" s="36"/>
      <c r="AC868" s="36"/>
      <c r="AD868" s="36"/>
      <c r="AE868" s="36"/>
      <c r="AR868" s="182" t="s">
        <v>133</v>
      </c>
      <c r="AT868" s="182" t="s">
        <v>128</v>
      </c>
      <c r="AU868" s="182" t="s">
        <v>85</v>
      </c>
      <c r="AY868" s="19" t="s">
        <v>126</v>
      </c>
      <c r="BE868" s="183">
        <f>IF(N868="základní",J868,0)</f>
        <v>0</v>
      </c>
      <c r="BF868" s="183">
        <f>IF(N868="snížená",J868,0)</f>
        <v>0</v>
      </c>
      <c r="BG868" s="183">
        <f>IF(N868="zákl. přenesená",J868,0)</f>
        <v>0</v>
      </c>
      <c r="BH868" s="183">
        <f>IF(N868="sníž. přenesená",J868,0)</f>
        <v>0</v>
      </c>
      <c r="BI868" s="183">
        <f>IF(N868="nulová",J868,0)</f>
        <v>0</v>
      </c>
      <c r="BJ868" s="19" t="s">
        <v>83</v>
      </c>
      <c r="BK868" s="183">
        <f>ROUND(I868*H868,2)</f>
        <v>0</v>
      </c>
      <c r="BL868" s="19" t="s">
        <v>133</v>
      </c>
      <c r="BM868" s="182" t="s">
        <v>835</v>
      </c>
    </row>
    <row r="869" spans="1:47" s="2" customFormat="1" ht="19.5">
      <c r="A869" s="36"/>
      <c r="B869" s="37"/>
      <c r="C869" s="38"/>
      <c r="D869" s="184" t="s">
        <v>135</v>
      </c>
      <c r="E869" s="38"/>
      <c r="F869" s="185" t="s">
        <v>834</v>
      </c>
      <c r="G869" s="38"/>
      <c r="H869" s="38"/>
      <c r="I869" s="186"/>
      <c r="J869" s="38"/>
      <c r="K869" s="38"/>
      <c r="L869" s="41"/>
      <c r="M869" s="187"/>
      <c r="N869" s="188"/>
      <c r="O869" s="66"/>
      <c r="P869" s="66"/>
      <c r="Q869" s="66"/>
      <c r="R869" s="66"/>
      <c r="S869" s="66"/>
      <c r="T869" s="67"/>
      <c r="U869" s="36"/>
      <c r="V869" s="36"/>
      <c r="W869" s="36"/>
      <c r="X869" s="36"/>
      <c r="Y869" s="36"/>
      <c r="Z869" s="36"/>
      <c r="AA869" s="36"/>
      <c r="AB869" s="36"/>
      <c r="AC869" s="36"/>
      <c r="AD869" s="36"/>
      <c r="AE869" s="36"/>
      <c r="AT869" s="19" t="s">
        <v>135</v>
      </c>
      <c r="AU869" s="19" t="s">
        <v>85</v>
      </c>
    </row>
    <row r="870" spans="1:47" s="2" customFormat="1" ht="12">
      <c r="A870" s="36"/>
      <c r="B870" s="37"/>
      <c r="C870" s="38"/>
      <c r="D870" s="189" t="s">
        <v>137</v>
      </c>
      <c r="E870" s="38"/>
      <c r="F870" s="190" t="s">
        <v>836</v>
      </c>
      <c r="G870" s="38"/>
      <c r="H870" s="38"/>
      <c r="I870" s="186"/>
      <c r="J870" s="38"/>
      <c r="K870" s="38"/>
      <c r="L870" s="41"/>
      <c r="M870" s="187"/>
      <c r="N870" s="188"/>
      <c r="O870" s="66"/>
      <c r="P870" s="66"/>
      <c r="Q870" s="66"/>
      <c r="R870" s="66"/>
      <c r="S870" s="66"/>
      <c r="T870" s="67"/>
      <c r="U870" s="36"/>
      <c r="V870" s="36"/>
      <c r="W870" s="36"/>
      <c r="X870" s="36"/>
      <c r="Y870" s="36"/>
      <c r="Z870" s="36"/>
      <c r="AA870" s="36"/>
      <c r="AB870" s="36"/>
      <c r="AC870" s="36"/>
      <c r="AD870" s="36"/>
      <c r="AE870" s="36"/>
      <c r="AT870" s="19" t="s">
        <v>137</v>
      </c>
      <c r="AU870" s="19" t="s">
        <v>85</v>
      </c>
    </row>
    <row r="871" spans="2:51" s="14" customFormat="1" ht="12">
      <c r="B871" s="202"/>
      <c r="C871" s="203"/>
      <c r="D871" s="184" t="s">
        <v>141</v>
      </c>
      <c r="E871" s="204" t="s">
        <v>19</v>
      </c>
      <c r="F871" s="205" t="s">
        <v>837</v>
      </c>
      <c r="G871" s="203"/>
      <c r="H871" s="206">
        <v>36.337</v>
      </c>
      <c r="I871" s="207"/>
      <c r="J871" s="203"/>
      <c r="K871" s="203"/>
      <c r="L871" s="208"/>
      <c r="M871" s="209"/>
      <c r="N871" s="210"/>
      <c r="O871" s="210"/>
      <c r="P871" s="210"/>
      <c r="Q871" s="210"/>
      <c r="R871" s="210"/>
      <c r="S871" s="210"/>
      <c r="T871" s="211"/>
      <c r="AT871" s="212" t="s">
        <v>141</v>
      </c>
      <c r="AU871" s="212" t="s">
        <v>85</v>
      </c>
      <c r="AV871" s="14" t="s">
        <v>85</v>
      </c>
      <c r="AW871" s="14" t="s">
        <v>35</v>
      </c>
      <c r="AX871" s="14" t="s">
        <v>75</v>
      </c>
      <c r="AY871" s="212" t="s">
        <v>126</v>
      </c>
    </row>
    <row r="872" spans="2:51" s="14" customFormat="1" ht="12">
      <c r="B872" s="202"/>
      <c r="C872" s="203"/>
      <c r="D872" s="184" t="s">
        <v>141</v>
      </c>
      <c r="E872" s="204" t="s">
        <v>19</v>
      </c>
      <c r="F872" s="205" t="s">
        <v>838</v>
      </c>
      <c r="G872" s="203"/>
      <c r="H872" s="206">
        <v>3.196</v>
      </c>
      <c r="I872" s="207"/>
      <c r="J872" s="203"/>
      <c r="K872" s="203"/>
      <c r="L872" s="208"/>
      <c r="M872" s="209"/>
      <c r="N872" s="210"/>
      <c r="O872" s="210"/>
      <c r="P872" s="210"/>
      <c r="Q872" s="210"/>
      <c r="R872" s="210"/>
      <c r="S872" s="210"/>
      <c r="T872" s="211"/>
      <c r="AT872" s="212" t="s">
        <v>141</v>
      </c>
      <c r="AU872" s="212" t="s">
        <v>85</v>
      </c>
      <c r="AV872" s="14" t="s">
        <v>85</v>
      </c>
      <c r="AW872" s="14" t="s">
        <v>35</v>
      </c>
      <c r="AX872" s="14" t="s">
        <v>75</v>
      </c>
      <c r="AY872" s="212" t="s">
        <v>126</v>
      </c>
    </row>
    <row r="873" spans="2:51" s="14" customFormat="1" ht="12">
      <c r="B873" s="202"/>
      <c r="C873" s="203"/>
      <c r="D873" s="184" t="s">
        <v>141</v>
      </c>
      <c r="E873" s="204" t="s">
        <v>19</v>
      </c>
      <c r="F873" s="205" t="s">
        <v>839</v>
      </c>
      <c r="G873" s="203"/>
      <c r="H873" s="206">
        <v>91.08</v>
      </c>
      <c r="I873" s="207"/>
      <c r="J873" s="203"/>
      <c r="K873" s="203"/>
      <c r="L873" s="208"/>
      <c r="M873" s="209"/>
      <c r="N873" s="210"/>
      <c r="O873" s="210"/>
      <c r="P873" s="210"/>
      <c r="Q873" s="210"/>
      <c r="R873" s="210"/>
      <c r="S873" s="210"/>
      <c r="T873" s="211"/>
      <c r="AT873" s="212" t="s">
        <v>141</v>
      </c>
      <c r="AU873" s="212" t="s">
        <v>85</v>
      </c>
      <c r="AV873" s="14" t="s">
        <v>85</v>
      </c>
      <c r="AW873" s="14" t="s">
        <v>35</v>
      </c>
      <c r="AX873" s="14" t="s">
        <v>75</v>
      </c>
      <c r="AY873" s="212" t="s">
        <v>126</v>
      </c>
    </row>
    <row r="874" spans="2:51" s="14" customFormat="1" ht="12">
      <c r="B874" s="202"/>
      <c r="C874" s="203"/>
      <c r="D874" s="184" t="s">
        <v>141</v>
      </c>
      <c r="E874" s="204" t="s">
        <v>19</v>
      </c>
      <c r="F874" s="205" t="s">
        <v>840</v>
      </c>
      <c r="G874" s="203"/>
      <c r="H874" s="206">
        <v>24.034</v>
      </c>
      <c r="I874" s="207"/>
      <c r="J874" s="203"/>
      <c r="K874" s="203"/>
      <c r="L874" s="208"/>
      <c r="M874" s="209"/>
      <c r="N874" s="210"/>
      <c r="O874" s="210"/>
      <c r="P874" s="210"/>
      <c r="Q874" s="210"/>
      <c r="R874" s="210"/>
      <c r="S874" s="210"/>
      <c r="T874" s="211"/>
      <c r="AT874" s="212" t="s">
        <v>141</v>
      </c>
      <c r="AU874" s="212" t="s">
        <v>85</v>
      </c>
      <c r="AV874" s="14" t="s">
        <v>85</v>
      </c>
      <c r="AW874" s="14" t="s">
        <v>35</v>
      </c>
      <c r="AX874" s="14" t="s">
        <v>75</v>
      </c>
      <c r="AY874" s="212" t="s">
        <v>126</v>
      </c>
    </row>
    <row r="875" spans="2:51" s="14" customFormat="1" ht="12">
      <c r="B875" s="202"/>
      <c r="C875" s="203"/>
      <c r="D875" s="184" t="s">
        <v>141</v>
      </c>
      <c r="E875" s="204" t="s">
        <v>19</v>
      </c>
      <c r="F875" s="205" t="s">
        <v>841</v>
      </c>
      <c r="G875" s="203"/>
      <c r="H875" s="206">
        <v>17.85</v>
      </c>
      <c r="I875" s="207"/>
      <c r="J875" s="203"/>
      <c r="K875" s="203"/>
      <c r="L875" s="208"/>
      <c r="M875" s="209"/>
      <c r="N875" s="210"/>
      <c r="O875" s="210"/>
      <c r="P875" s="210"/>
      <c r="Q875" s="210"/>
      <c r="R875" s="210"/>
      <c r="S875" s="210"/>
      <c r="T875" s="211"/>
      <c r="AT875" s="212" t="s">
        <v>141</v>
      </c>
      <c r="AU875" s="212" t="s">
        <v>85</v>
      </c>
      <c r="AV875" s="14" t="s">
        <v>85</v>
      </c>
      <c r="AW875" s="14" t="s">
        <v>35</v>
      </c>
      <c r="AX875" s="14" t="s">
        <v>75</v>
      </c>
      <c r="AY875" s="212" t="s">
        <v>126</v>
      </c>
    </row>
    <row r="876" spans="2:51" s="14" customFormat="1" ht="12">
      <c r="B876" s="202"/>
      <c r="C876" s="203"/>
      <c r="D876" s="184" t="s">
        <v>141</v>
      </c>
      <c r="E876" s="204" t="s">
        <v>19</v>
      </c>
      <c r="F876" s="205" t="s">
        <v>842</v>
      </c>
      <c r="G876" s="203"/>
      <c r="H876" s="206">
        <v>866.752</v>
      </c>
      <c r="I876" s="207"/>
      <c r="J876" s="203"/>
      <c r="K876" s="203"/>
      <c r="L876" s="208"/>
      <c r="M876" s="209"/>
      <c r="N876" s="210"/>
      <c r="O876" s="210"/>
      <c r="P876" s="210"/>
      <c r="Q876" s="210"/>
      <c r="R876" s="210"/>
      <c r="S876" s="210"/>
      <c r="T876" s="211"/>
      <c r="AT876" s="212" t="s">
        <v>141</v>
      </c>
      <c r="AU876" s="212" t="s">
        <v>85</v>
      </c>
      <c r="AV876" s="14" t="s">
        <v>85</v>
      </c>
      <c r="AW876" s="14" t="s">
        <v>35</v>
      </c>
      <c r="AX876" s="14" t="s">
        <v>75</v>
      </c>
      <c r="AY876" s="212" t="s">
        <v>126</v>
      </c>
    </row>
    <row r="877" spans="2:51" s="14" customFormat="1" ht="12">
      <c r="B877" s="202"/>
      <c r="C877" s="203"/>
      <c r="D877" s="184" t="s">
        <v>141</v>
      </c>
      <c r="E877" s="204" t="s">
        <v>19</v>
      </c>
      <c r="F877" s="205" t="s">
        <v>843</v>
      </c>
      <c r="G877" s="203"/>
      <c r="H877" s="206">
        <v>3.175</v>
      </c>
      <c r="I877" s="207"/>
      <c r="J877" s="203"/>
      <c r="K877" s="203"/>
      <c r="L877" s="208"/>
      <c r="M877" s="209"/>
      <c r="N877" s="210"/>
      <c r="O877" s="210"/>
      <c r="P877" s="210"/>
      <c r="Q877" s="210"/>
      <c r="R877" s="210"/>
      <c r="S877" s="210"/>
      <c r="T877" s="211"/>
      <c r="AT877" s="212" t="s">
        <v>141</v>
      </c>
      <c r="AU877" s="212" t="s">
        <v>85</v>
      </c>
      <c r="AV877" s="14" t="s">
        <v>85</v>
      </c>
      <c r="AW877" s="14" t="s">
        <v>35</v>
      </c>
      <c r="AX877" s="14" t="s">
        <v>75</v>
      </c>
      <c r="AY877" s="212" t="s">
        <v>126</v>
      </c>
    </row>
    <row r="878" spans="2:51" s="15" customFormat="1" ht="12">
      <c r="B878" s="213"/>
      <c r="C878" s="214"/>
      <c r="D878" s="184" t="s">
        <v>141</v>
      </c>
      <c r="E878" s="215" t="s">
        <v>19</v>
      </c>
      <c r="F878" s="216" t="s">
        <v>146</v>
      </c>
      <c r="G878" s="214"/>
      <c r="H878" s="217">
        <v>1042.424</v>
      </c>
      <c r="I878" s="218"/>
      <c r="J878" s="214"/>
      <c r="K878" s="214"/>
      <c r="L878" s="219"/>
      <c r="M878" s="220"/>
      <c r="N878" s="221"/>
      <c r="O878" s="221"/>
      <c r="P878" s="221"/>
      <c r="Q878" s="221"/>
      <c r="R878" s="221"/>
      <c r="S878" s="221"/>
      <c r="T878" s="222"/>
      <c r="AT878" s="223" t="s">
        <v>141</v>
      </c>
      <c r="AU878" s="223" t="s">
        <v>85</v>
      </c>
      <c r="AV878" s="15" t="s">
        <v>133</v>
      </c>
      <c r="AW878" s="15" t="s">
        <v>35</v>
      </c>
      <c r="AX878" s="15" t="s">
        <v>83</v>
      </c>
      <c r="AY878" s="223" t="s">
        <v>126</v>
      </c>
    </row>
    <row r="879" spans="1:65" s="2" customFormat="1" ht="21.75" customHeight="1">
      <c r="A879" s="36"/>
      <c r="B879" s="37"/>
      <c r="C879" s="171" t="s">
        <v>844</v>
      </c>
      <c r="D879" s="171" t="s">
        <v>128</v>
      </c>
      <c r="E879" s="172" t="s">
        <v>845</v>
      </c>
      <c r="F879" s="173" t="s">
        <v>846</v>
      </c>
      <c r="G879" s="174" t="s">
        <v>348</v>
      </c>
      <c r="H879" s="175">
        <v>0.656</v>
      </c>
      <c r="I879" s="176"/>
      <c r="J879" s="177">
        <f>ROUND(I879*H879,2)</f>
        <v>0</v>
      </c>
      <c r="K879" s="173" t="s">
        <v>132</v>
      </c>
      <c r="L879" s="41"/>
      <c r="M879" s="178" t="s">
        <v>19</v>
      </c>
      <c r="N879" s="179" t="s">
        <v>46</v>
      </c>
      <c r="O879" s="66"/>
      <c r="P879" s="180">
        <f>O879*H879</f>
        <v>0</v>
      </c>
      <c r="Q879" s="180">
        <v>0</v>
      </c>
      <c r="R879" s="180">
        <f>Q879*H879</f>
        <v>0</v>
      </c>
      <c r="S879" s="180">
        <v>0</v>
      </c>
      <c r="T879" s="181">
        <f>S879*H879</f>
        <v>0</v>
      </c>
      <c r="U879" s="36"/>
      <c r="V879" s="36"/>
      <c r="W879" s="36"/>
      <c r="X879" s="36"/>
      <c r="Y879" s="36"/>
      <c r="Z879" s="36"/>
      <c r="AA879" s="36"/>
      <c r="AB879" s="36"/>
      <c r="AC879" s="36"/>
      <c r="AD879" s="36"/>
      <c r="AE879" s="36"/>
      <c r="AR879" s="182" t="s">
        <v>133</v>
      </c>
      <c r="AT879" s="182" t="s">
        <v>128</v>
      </c>
      <c r="AU879" s="182" t="s">
        <v>85</v>
      </c>
      <c r="AY879" s="19" t="s">
        <v>126</v>
      </c>
      <c r="BE879" s="183">
        <f>IF(N879="základní",J879,0)</f>
        <v>0</v>
      </c>
      <c r="BF879" s="183">
        <f>IF(N879="snížená",J879,0)</f>
        <v>0</v>
      </c>
      <c r="BG879" s="183">
        <f>IF(N879="zákl. přenesená",J879,0)</f>
        <v>0</v>
      </c>
      <c r="BH879" s="183">
        <f>IF(N879="sníž. přenesená",J879,0)</f>
        <v>0</v>
      </c>
      <c r="BI879" s="183">
        <f>IF(N879="nulová",J879,0)</f>
        <v>0</v>
      </c>
      <c r="BJ879" s="19" t="s">
        <v>83</v>
      </c>
      <c r="BK879" s="183">
        <f>ROUND(I879*H879,2)</f>
        <v>0</v>
      </c>
      <c r="BL879" s="19" t="s">
        <v>133</v>
      </c>
      <c r="BM879" s="182" t="s">
        <v>847</v>
      </c>
    </row>
    <row r="880" spans="1:47" s="2" customFormat="1" ht="19.5">
      <c r="A880" s="36"/>
      <c r="B880" s="37"/>
      <c r="C880" s="38"/>
      <c r="D880" s="184" t="s">
        <v>135</v>
      </c>
      <c r="E880" s="38"/>
      <c r="F880" s="185" t="s">
        <v>848</v>
      </c>
      <c r="G880" s="38"/>
      <c r="H880" s="38"/>
      <c r="I880" s="186"/>
      <c r="J880" s="38"/>
      <c r="K880" s="38"/>
      <c r="L880" s="41"/>
      <c r="M880" s="187"/>
      <c r="N880" s="188"/>
      <c r="O880" s="66"/>
      <c r="P880" s="66"/>
      <c r="Q880" s="66"/>
      <c r="R880" s="66"/>
      <c r="S880" s="66"/>
      <c r="T880" s="67"/>
      <c r="U880" s="36"/>
      <c r="V880" s="36"/>
      <c r="W880" s="36"/>
      <c r="X880" s="36"/>
      <c r="Y880" s="36"/>
      <c r="Z880" s="36"/>
      <c r="AA880" s="36"/>
      <c r="AB880" s="36"/>
      <c r="AC880" s="36"/>
      <c r="AD880" s="36"/>
      <c r="AE880" s="36"/>
      <c r="AT880" s="19" t="s">
        <v>135</v>
      </c>
      <c r="AU880" s="19" t="s">
        <v>85</v>
      </c>
    </row>
    <row r="881" spans="1:47" s="2" customFormat="1" ht="12">
      <c r="A881" s="36"/>
      <c r="B881" s="37"/>
      <c r="C881" s="38"/>
      <c r="D881" s="189" t="s">
        <v>137</v>
      </c>
      <c r="E881" s="38"/>
      <c r="F881" s="190" t="s">
        <v>849</v>
      </c>
      <c r="G881" s="38"/>
      <c r="H881" s="38"/>
      <c r="I881" s="186"/>
      <c r="J881" s="38"/>
      <c r="K881" s="38"/>
      <c r="L881" s="41"/>
      <c r="M881" s="187"/>
      <c r="N881" s="188"/>
      <c r="O881" s="66"/>
      <c r="P881" s="66"/>
      <c r="Q881" s="66"/>
      <c r="R881" s="66"/>
      <c r="S881" s="66"/>
      <c r="T881" s="67"/>
      <c r="U881" s="36"/>
      <c r="V881" s="36"/>
      <c r="W881" s="36"/>
      <c r="X881" s="36"/>
      <c r="Y881" s="36"/>
      <c r="Z881" s="36"/>
      <c r="AA881" s="36"/>
      <c r="AB881" s="36"/>
      <c r="AC881" s="36"/>
      <c r="AD881" s="36"/>
      <c r="AE881" s="36"/>
      <c r="AT881" s="19" t="s">
        <v>137</v>
      </c>
      <c r="AU881" s="19" t="s">
        <v>85</v>
      </c>
    </row>
    <row r="882" spans="1:47" s="2" customFormat="1" ht="58.5">
      <c r="A882" s="36"/>
      <c r="B882" s="37"/>
      <c r="C882" s="38"/>
      <c r="D882" s="184" t="s">
        <v>139</v>
      </c>
      <c r="E882" s="38"/>
      <c r="F882" s="191" t="s">
        <v>850</v>
      </c>
      <c r="G882" s="38"/>
      <c r="H882" s="38"/>
      <c r="I882" s="186"/>
      <c r="J882" s="38"/>
      <c r="K882" s="38"/>
      <c r="L882" s="41"/>
      <c r="M882" s="187"/>
      <c r="N882" s="188"/>
      <c r="O882" s="66"/>
      <c r="P882" s="66"/>
      <c r="Q882" s="66"/>
      <c r="R882" s="66"/>
      <c r="S882" s="66"/>
      <c r="T882" s="67"/>
      <c r="U882" s="36"/>
      <c r="V882" s="36"/>
      <c r="W882" s="36"/>
      <c r="X882" s="36"/>
      <c r="Y882" s="36"/>
      <c r="Z882" s="36"/>
      <c r="AA882" s="36"/>
      <c r="AB882" s="36"/>
      <c r="AC882" s="36"/>
      <c r="AD882" s="36"/>
      <c r="AE882" s="36"/>
      <c r="AT882" s="19" t="s">
        <v>139</v>
      </c>
      <c r="AU882" s="19" t="s">
        <v>85</v>
      </c>
    </row>
    <row r="883" spans="1:65" s="2" customFormat="1" ht="16.5" customHeight="1">
      <c r="A883" s="36"/>
      <c r="B883" s="37"/>
      <c r="C883" s="171" t="s">
        <v>851</v>
      </c>
      <c r="D883" s="171" t="s">
        <v>128</v>
      </c>
      <c r="E883" s="172" t="s">
        <v>852</v>
      </c>
      <c r="F883" s="173" t="s">
        <v>853</v>
      </c>
      <c r="G883" s="174" t="s">
        <v>348</v>
      </c>
      <c r="H883" s="175">
        <v>3</v>
      </c>
      <c r="I883" s="176"/>
      <c r="J883" s="177">
        <f>ROUND(I883*H883,2)</f>
        <v>0</v>
      </c>
      <c r="K883" s="173" t="s">
        <v>132</v>
      </c>
      <c r="L883" s="41"/>
      <c r="M883" s="178" t="s">
        <v>19</v>
      </c>
      <c r="N883" s="179" t="s">
        <v>46</v>
      </c>
      <c r="O883" s="66"/>
      <c r="P883" s="180">
        <f>O883*H883</f>
        <v>0</v>
      </c>
      <c r="Q883" s="180">
        <v>0</v>
      </c>
      <c r="R883" s="180">
        <f>Q883*H883</f>
        <v>0</v>
      </c>
      <c r="S883" s="180">
        <v>0</v>
      </c>
      <c r="T883" s="181">
        <f>S883*H883</f>
        <v>0</v>
      </c>
      <c r="U883" s="36"/>
      <c r="V883" s="36"/>
      <c r="W883" s="36"/>
      <c r="X883" s="36"/>
      <c r="Y883" s="36"/>
      <c r="Z883" s="36"/>
      <c r="AA883" s="36"/>
      <c r="AB883" s="36"/>
      <c r="AC883" s="36"/>
      <c r="AD883" s="36"/>
      <c r="AE883" s="36"/>
      <c r="AR883" s="182" t="s">
        <v>133</v>
      </c>
      <c r="AT883" s="182" t="s">
        <v>128</v>
      </c>
      <c r="AU883" s="182" t="s">
        <v>85</v>
      </c>
      <c r="AY883" s="19" t="s">
        <v>126</v>
      </c>
      <c r="BE883" s="183">
        <f>IF(N883="základní",J883,0)</f>
        <v>0</v>
      </c>
      <c r="BF883" s="183">
        <f>IF(N883="snížená",J883,0)</f>
        <v>0</v>
      </c>
      <c r="BG883" s="183">
        <f>IF(N883="zákl. přenesená",J883,0)</f>
        <v>0</v>
      </c>
      <c r="BH883" s="183">
        <f>IF(N883="sníž. přenesená",J883,0)</f>
        <v>0</v>
      </c>
      <c r="BI883" s="183">
        <f>IF(N883="nulová",J883,0)</f>
        <v>0</v>
      </c>
      <c r="BJ883" s="19" t="s">
        <v>83</v>
      </c>
      <c r="BK883" s="183">
        <f>ROUND(I883*H883,2)</f>
        <v>0</v>
      </c>
      <c r="BL883" s="19" t="s">
        <v>133</v>
      </c>
      <c r="BM883" s="182" t="s">
        <v>854</v>
      </c>
    </row>
    <row r="884" spans="1:47" s="2" customFormat="1" ht="12">
      <c r="A884" s="36"/>
      <c r="B884" s="37"/>
      <c r="C884" s="38"/>
      <c r="D884" s="184" t="s">
        <v>135</v>
      </c>
      <c r="E884" s="38"/>
      <c r="F884" s="185" t="s">
        <v>855</v>
      </c>
      <c r="G884" s="38"/>
      <c r="H884" s="38"/>
      <c r="I884" s="186"/>
      <c r="J884" s="38"/>
      <c r="K884" s="38"/>
      <c r="L884" s="41"/>
      <c r="M884" s="187"/>
      <c r="N884" s="188"/>
      <c r="O884" s="66"/>
      <c r="P884" s="66"/>
      <c r="Q884" s="66"/>
      <c r="R884" s="66"/>
      <c r="S884" s="66"/>
      <c r="T884" s="67"/>
      <c r="U884" s="36"/>
      <c r="V884" s="36"/>
      <c r="W884" s="36"/>
      <c r="X884" s="36"/>
      <c r="Y884" s="36"/>
      <c r="Z884" s="36"/>
      <c r="AA884" s="36"/>
      <c r="AB884" s="36"/>
      <c r="AC884" s="36"/>
      <c r="AD884" s="36"/>
      <c r="AE884" s="36"/>
      <c r="AT884" s="19" t="s">
        <v>135</v>
      </c>
      <c r="AU884" s="19" t="s">
        <v>85</v>
      </c>
    </row>
    <row r="885" spans="1:47" s="2" customFormat="1" ht="12">
      <c r="A885" s="36"/>
      <c r="B885" s="37"/>
      <c r="C885" s="38"/>
      <c r="D885" s="189" t="s">
        <v>137</v>
      </c>
      <c r="E885" s="38"/>
      <c r="F885" s="190" t="s">
        <v>856</v>
      </c>
      <c r="G885" s="38"/>
      <c r="H885" s="38"/>
      <c r="I885" s="186"/>
      <c r="J885" s="38"/>
      <c r="K885" s="38"/>
      <c r="L885" s="41"/>
      <c r="M885" s="187"/>
      <c r="N885" s="188"/>
      <c r="O885" s="66"/>
      <c r="P885" s="66"/>
      <c r="Q885" s="66"/>
      <c r="R885" s="66"/>
      <c r="S885" s="66"/>
      <c r="T885" s="67"/>
      <c r="U885" s="36"/>
      <c r="V885" s="36"/>
      <c r="W885" s="36"/>
      <c r="X885" s="36"/>
      <c r="Y885" s="36"/>
      <c r="Z885" s="36"/>
      <c r="AA885" s="36"/>
      <c r="AB885" s="36"/>
      <c r="AC885" s="36"/>
      <c r="AD885" s="36"/>
      <c r="AE885" s="36"/>
      <c r="AT885" s="19" t="s">
        <v>137</v>
      </c>
      <c r="AU885" s="19" t="s">
        <v>85</v>
      </c>
    </row>
    <row r="886" spans="1:47" s="2" customFormat="1" ht="48.75">
      <c r="A886" s="36"/>
      <c r="B886" s="37"/>
      <c r="C886" s="38"/>
      <c r="D886" s="184" t="s">
        <v>139</v>
      </c>
      <c r="E886" s="38"/>
      <c r="F886" s="191" t="s">
        <v>857</v>
      </c>
      <c r="G886" s="38"/>
      <c r="H886" s="38"/>
      <c r="I886" s="186"/>
      <c r="J886" s="38"/>
      <c r="K886" s="38"/>
      <c r="L886" s="41"/>
      <c r="M886" s="187"/>
      <c r="N886" s="188"/>
      <c r="O886" s="66"/>
      <c r="P886" s="66"/>
      <c r="Q886" s="66"/>
      <c r="R886" s="66"/>
      <c r="S886" s="66"/>
      <c r="T886" s="67"/>
      <c r="U886" s="36"/>
      <c r="V886" s="36"/>
      <c r="W886" s="36"/>
      <c r="X886" s="36"/>
      <c r="Y886" s="36"/>
      <c r="Z886" s="36"/>
      <c r="AA886" s="36"/>
      <c r="AB886" s="36"/>
      <c r="AC886" s="36"/>
      <c r="AD886" s="36"/>
      <c r="AE886" s="36"/>
      <c r="AT886" s="19" t="s">
        <v>139</v>
      </c>
      <c r="AU886" s="19" t="s">
        <v>85</v>
      </c>
    </row>
    <row r="887" spans="2:51" s="13" customFormat="1" ht="12">
      <c r="B887" s="192"/>
      <c r="C887" s="193"/>
      <c r="D887" s="184" t="s">
        <v>141</v>
      </c>
      <c r="E887" s="194" t="s">
        <v>19</v>
      </c>
      <c r="F887" s="195" t="s">
        <v>858</v>
      </c>
      <c r="G887" s="193"/>
      <c r="H887" s="194" t="s">
        <v>19</v>
      </c>
      <c r="I887" s="196"/>
      <c r="J887" s="193"/>
      <c r="K887" s="193"/>
      <c r="L887" s="197"/>
      <c r="M887" s="198"/>
      <c r="N887" s="199"/>
      <c r="O887" s="199"/>
      <c r="P887" s="199"/>
      <c r="Q887" s="199"/>
      <c r="R887" s="199"/>
      <c r="S887" s="199"/>
      <c r="T887" s="200"/>
      <c r="AT887" s="201" t="s">
        <v>141</v>
      </c>
      <c r="AU887" s="201" t="s">
        <v>85</v>
      </c>
      <c r="AV887" s="13" t="s">
        <v>83</v>
      </c>
      <c r="AW887" s="13" t="s">
        <v>35</v>
      </c>
      <c r="AX887" s="13" t="s">
        <v>75</v>
      </c>
      <c r="AY887" s="201" t="s">
        <v>126</v>
      </c>
    </row>
    <row r="888" spans="2:51" s="14" customFormat="1" ht="12">
      <c r="B888" s="202"/>
      <c r="C888" s="203"/>
      <c r="D888" s="184" t="s">
        <v>141</v>
      </c>
      <c r="E888" s="204" t="s">
        <v>19</v>
      </c>
      <c r="F888" s="205" t="s">
        <v>859</v>
      </c>
      <c r="G888" s="203"/>
      <c r="H888" s="206">
        <v>3</v>
      </c>
      <c r="I888" s="207"/>
      <c r="J888" s="203"/>
      <c r="K888" s="203"/>
      <c r="L888" s="208"/>
      <c r="M888" s="209"/>
      <c r="N888" s="210"/>
      <c r="O888" s="210"/>
      <c r="P888" s="210"/>
      <c r="Q888" s="210"/>
      <c r="R888" s="210"/>
      <c r="S888" s="210"/>
      <c r="T888" s="211"/>
      <c r="AT888" s="212" t="s">
        <v>141</v>
      </c>
      <c r="AU888" s="212" t="s">
        <v>85</v>
      </c>
      <c r="AV888" s="14" t="s">
        <v>85</v>
      </c>
      <c r="AW888" s="14" t="s">
        <v>35</v>
      </c>
      <c r="AX888" s="14" t="s">
        <v>83</v>
      </c>
      <c r="AY888" s="212" t="s">
        <v>126</v>
      </c>
    </row>
    <row r="889" spans="1:65" s="2" customFormat="1" ht="16.5" customHeight="1">
      <c r="A889" s="36"/>
      <c r="B889" s="37"/>
      <c r="C889" s="171" t="s">
        <v>860</v>
      </c>
      <c r="D889" s="171" t="s">
        <v>128</v>
      </c>
      <c r="E889" s="172" t="s">
        <v>861</v>
      </c>
      <c r="F889" s="173" t="s">
        <v>862</v>
      </c>
      <c r="G889" s="174" t="s">
        <v>348</v>
      </c>
      <c r="H889" s="175">
        <v>27</v>
      </c>
      <c r="I889" s="176"/>
      <c r="J889" s="177">
        <f>ROUND(I889*H889,2)</f>
        <v>0</v>
      </c>
      <c r="K889" s="173" t="s">
        <v>132</v>
      </c>
      <c r="L889" s="41"/>
      <c r="M889" s="178" t="s">
        <v>19</v>
      </c>
      <c r="N889" s="179" t="s">
        <v>46</v>
      </c>
      <c r="O889" s="66"/>
      <c r="P889" s="180">
        <f>O889*H889</f>
        <v>0</v>
      </c>
      <c r="Q889" s="180">
        <v>0</v>
      </c>
      <c r="R889" s="180">
        <f>Q889*H889</f>
        <v>0</v>
      </c>
      <c r="S889" s="180">
        <v>0</v>
      </c>
      <c r="T889" s="181">
        <f>S889*H889</f>
        <v>0</v>
      </c>
      <c r="U889" s="36"/>
      <c r="V889" s="36"/>
      <c r="W889" s="36"/>
      <c r="X889" s="36"/>
      <c r="Y889" s="36"/>
      <c r="Z889" s="36"/>
      <c r="AA889" s="36"/>
      <c r="AB889" s="36"/>
      <c r="AC889" s="36"/>
      <c r="AD889" s="36"/>
      <c r="AE889" s="36"/>
      <c r="AR889" s="182" t="s">
        <v>133</v>
      </c>
      <c r="AT889" s="182" t="s">
        <v>128</v>
      </c>
      <c r="AU889" s="182" t="s">
        <v>85</v>
      </c>
      <c r="AY889" s="19" t="s">
        <v>126</v>
      </c>
      <c r="BE889" s="183">
        <f>IF(N889="základní",J889,0)</f>
        <v>0</v>
      </c>
      <c r="BF889" s="183">
        <f>IF(N889="snížená",J889,0)</f>
        <v>0</v>
      </c>
      <c r="BG889" s="183">
        <f>IF(N889="zákl. přenesená",J889,0)</f>
        <v>0</v>
      </c>
      <c r="BH889" s="183">
        <f>IF(N889="sníž. přenesená",J889,0)</f>
        <v>0</v>
      </c>
      <c r="BI889" s="183">
        <f>IF(N889="nulová",J889,0)</f>
        <v>0</v>
      </c>
      <c r="BJ889" s="19" t="s">
        <v>83</v>
      </c>
      <c r="BK889" s="183">
        <f>ROUND(I889*H889,2)</f>
        <v>0</v>
      </c>
      <c r="BL889" s="19" t="s">
        <v>133</v>
      </c>
      <c r="BM889" s="182" t="s">
        <v>863</v>
      </c>
    </row>
    <row r="890" spans="1:47" s="2" customFormat="1" ht="19.5">
      <c r="A890" s="36"/>
      <c r="B890" s="37"/>
      <c r="C890" s="38"/>
      <c r="D890" s="184" t="s">
        <v>135</v>
      </c>
      <c r="E890" s="38"/>
      <c r="F890" s="185" t="s">
        <v>864</v>
      </c>
      <c r="G890" s="38"/>
      <c r="H890" s="38"/>
      <c r="I890" s="186"/>
      <c r="J890" s="38"/>
      <c r="K890" s="38"/>
      <c r="L890" s="41"/>
      <c r="M890" s="187"/>
      <c r="N890" s="188"/>
      <c r="O890" s="66"/>
      <c r="P890" s="66"/>
      <c r="Q890" s="66"/>
      <c r="R890" s="66"/>
      <c r="S890" s="66"/>
      <c r="T890" s="67"/>
      <c r="U890" s="36"/>
      <c r="V890" s="36"/>
      <c r="W890" s="36"/>
      <c r="X890" s="36"/>
      <c r="Y890" s="36"/>
      <c r="Z890" s="36"/>
      <c r="AA890" s="36"/>
      <c r="AB890" s="36"/>
      <c r="AC890" s="36"/>
      <c r="AD890" s="36"/>
      <c r="AE890" s="36"/>
      <c r="AT890" s="19" t="s">
        <v>135</v>
      </c>
      <c r="AU890" s="19" t="s">
        <v>85</v>
      </c>
    </row>
    <row r="891" spans="1:47" s="2" customFormat="1" ht="12">
      <c r="A891" s="36"/>
      <c r="B891" s="37"/>
      <c r="C891" s="38"/>
      <c r="D891" s="189" t="s">
        <v>137</v>
      </c>
      <c r="E891" s="38"/>
      <c r="F891" s="190" t="s">
        <v>865</v>
      </c>
      <c r="G891" s="38"/>
      <c r="H891" s="38"/>
      <c r="I891" s="186"/>
      <c r="J891" s="38"/>
      <c r="K891" s="38"/>
      <c r="L891" s="41"/>
      <c r="M891" s="187"/>
      <c r="N891" s="188"/>
      <c r="O891" s="66"/>
      <c r="P891" s="66"/>
      <c r="Q891" s="66"/>
      <c r="R891" s="66"/>
      <c r="S891" s="66"/>
      <c r="T891" s="67"/>
      <c r="U891" s="36"/>
      <c r="V891" s="36"/>
      <c r="W891" s="36"/>
      <c r="X891" s="36"/>
      <c r="Y891" s="36"/>
      <c r="Z891" s="36"/>
      <c r="AA891" s="36"/>
      <c r="AB891" s="36"/>
      <c r="AC891" s="36"/>
      <c r="AD891" s="36"/>
      <c r="AE891" s="36"/>
      <c r="AT891" s="19" t="s">
        <v>137</v>
      </c>
      <c r="AU891" s="19" t="s">
        <v>85</v>
      </c>
    </row>
    <row r="892" spans="1:47" s="2" customFormat="1" ht="48.75">
      <c r="A892" s="36"/>
      <c r="B892" s="37"/>
      <c r="C892" s="38"/>
      <c r="D892" s="184" t="s">
        <v>139</v>
      </c>
      <c r="E892" s="38"/>
      <c r="F892" s="191" t="s">
        <v>857</v>
      </c>
      <c r="G892" s="38"/>
      <c r="H892" s="38"/>
      <c r="I892" s="186"/>
      <c r="J892" s="38"/>
      <c r="K892" s="38"/>
      <c r="L892" s="41"/>
      <c r="M892" s="187"/>
      <c r="N892" s="188"/>
      <c r="O892" s="66"/>
      <c r="P892" s="66"/>
      <c r="Q892" s="66"/>
      <c r="R892" s="66"/>
      <c r="S892" s="66"/>
      <c r="T892" s="67"/>
      <c r="U892" s="36"/>
      <c r="V892" s="36"/>
      <c r="W892" s="36"/>
      <c r="X892" s="36"/>
      <c r="Y892" s="36"/>
      <c r="Z892" s="36"/>
      <c r="AA892" s="36"/>
      <c r="AB892" s="36"/>
      <c r="AC892" s="36"/>
      <c r="AD892" s="36"/>
      <c r="AE892" s="36"/>
      <c r="AT892" s="19" t="s">
        <v>139</v>
      </c>
      <c r="AU892" s="19" t="s">
        <v>85</v>
      </c>
    </row>
    <row r="893" spans="2:51" s="13" customFormat="1" ht="12">
      <c r="B893" s="192"/>
      <c r="C893" s="193"/>
      <c r="D893" s="184" t="s">
        <v>141</v>
      </c>
      <c r="E893" s="194" t="s">
        <v>19</v>
      </c>
      <c r="F893" s="195" t="s">
        <v>858</v>
      </c>
      <c r="G893" s="193"/>
      <c r="H893" s="194" t="s">
        <v>19</v>
      </c>
      <c r="I893" s="196"/>
      <c r="J893" s="193"/>
      <c r="K893" s="193"/>
      <c r="L893" s="197"/>
      <c r="M893" s="198"/>
      <c r="N893" s="199"/>
      <c r="O893" s="199"/>
      <c r="P893" s="199"/>
      <c r="Q893" s="199"/>
      <c r="R893" s="199"/>
      <c r="S893" s="199"/>
      <c r="T893" s="200"/>
      <c r="AT893" s="201" t="s">
        <v>141</v>
      </c>
      <c r="AU893" s="201" t="s">
        <v>85</v>
      </c>
      <c r="AV893" s="13" t="s">
        <v>83</v>
      </c>
      <c r="AW893" s="13" t="s">
        <v>35</v>
      </c>
      <c r="AX893" s="13" t="s">
        <v>75</v>
      </c>
      <c r="AY893" s="201" t="s">
        <v>126</v>
      </c>
    </row>
    <row r="894" spans="2:51" s="14" customFormat="1" ht="12">
      <c r="B894" s="202"/>
      <c r="C894" s="203"/>
      <c r="D894" s="184" t="s">
        <v>141</v>
      </c>
      <c r="E894" s="204" t="s">
        <v>19</v>
      </c>
      <c r="F894" s="205" t="s">
        <v>866</v>
      </c>
      <c r="G894" s="203"/>
      <c r="H894" s="206">
        <v>27</v>
      </c>
      <c r="I894" s="207"/>
      <c r="J894" s="203"/>
      <c r="K894" s="203"/>
      <c r="L894" s="208"/>
      <c r="M894" s="209"/>
      <c r="N894" s="210"/>
      <c r="O894" s="210"/>
      <c r="P894" s="210"/>
      <c r="Q894" s="210"/>
      <c r="R894" s="210"/>
      <c r="S894" s="210"/>
      <c r="T894" s="211"/>
      <c r="AT894" s="212" t="s">
        <v>141</v>
      </c>
      <c r="AU894" s="212" t="s">
        <v>85</v>
      </c>
      <c r="AV894" s="14" t="s">
        <v>85</v>
      </c>
      <c r="AW894" s="14" t="s">
        <v>35</v>
      </c>
      <c r="AX894" s="14" t="s">
        <v>83</v>
      </c>
      <c r="AY894" s="212" t="s">
        <v>126</v>
      </c>
    </row>
    <row r="895" spans="1:65" s="2" customFormat="1" ht="16.5" customHeight="1">
      <c r="A895" s="36"/>
      <c r="B895" s="37"/>
      <c r="C895" s="171" t="s">
        <v>867</v>
      </c>
      <c r="D895" s="171" t="s">
        <v>128</v>
      </c>
      <c r="E895" s="172" t="s">
        <v>868</v>
      </c>
      <c r="F895" s="173" t="s">
        <v>869</v>
      </c>
      <c r="G895" s="174" t="s">
        <v>348</v>
      </c>
      <c r="H895" s="175">
        <v>3</v>
      </c>
      <c r="I895" s="176"/>
      <c r="J895" s="177">
        <f>ROUND(I895*H895,2)</f>
        <v>0</v>
      </c>
      <c r="K895" s="173" t="s">
        <v>132</v>
      </c>
      <c r="L895" s="41"/>
      <c r="M895" s="178" t="s">
        <v>19</v>
      </c>
      <c r="N895" s="179" t="s">
        <v>46</v>
      </c>
      <c r="O895" s="66"/>
      <c r="P895" s="180">
        <f>O895*H895</f>
        <v>0</v>
      </c>
      <c r="Q895" s="180">
        <v>0</v>
      </c>
      <c r="R895" s="180">
        <f>Q895*H895</f>
        <v>0</v>
      </c>
      <c r="S895" s="180">
        <v>0</v>
      </c>
      <c r="T895" s="181">
        <f>S895*H895</f>
        <v>0</v>
      </c>
      <c r="U895" s="36"/>
      <c r="V895" s="36"/>
      <c r="W895" s="36"/>
      <c r="X895" s="36"/>
      <c r="Y895" s="36"/>
      <c r="Z895" s="36"/>
      <c r="AA895" s="36"/>
      <c r="AB895" s="36"/>
      <c r="AC895" s="36"/>
      <c r="AD895" s="36"/>
      <c r="AE895" s="36"/>
      <c r="AR895" s="182" t="s">
        <v>133</v>
      </c>
      <c r="AT895" s="182" t="s">
        <v>128</v>
      </c>
      <c r="AU895" s="182" t="s">
        <v>85</v>
      </c>
      <c r="AY895" s="19" t="s">
        <v>126</v>
      </c>
      <c r="BE895" s="183">
        <f>IF(N895="základní",J895,0)</f>
        <v>0</v>
      </c>
      <c r="BF895" s="183">
        <f>IF(N895="snížená",J895,0)</f>
        <v>0</v>
      </c>
      <c r="BG895" s="183">
        <f>IF(N895="zákl. přenesená",J895,0)</f>
        <v>0</v>
      </c>
      <c r="BH895" s="183">
        <f>IF(N895="sníž. přenesená",J895,0)</f>
        <v>0</v>
      </c>
      <c r="BI895" s="183">
        <f>IF(N895="nulová",J895,0)</f>
        <v>0</v>
      </c>
      <c r="BJ895" s="19" t="s">
        <v>83</v>
      </c>
      <c r="BK895" s="183">
        <f>ROUND(I895*H895,2)</f>
        <v>0</v>
      </c>
      <c r="BL895" s="19" t="s">
        <v>133</v>
      </c>
      <c r="BM895" s="182" t="s">
        <v>870</v>
      </c>
    </row>
    <row r="896" spans="1:47" s="2" customFormat="1" ht="12">
      <c r="A896" s="36"/>
      <c r="B896" s="37"/>
      <c r="C896" s="38"/>
      <c r="D896" s="184" t="s">
        <v>135</v>
      </c>
      <c r="E896" s="38"/>
      <c r="F896" s="185" t="s">
        <v>871</v>
      </c>
      <c r="G896" s="38"/>
      <c r="H896" s="38"/>
      <c r="I896" s="186"/>
      <c r="J896" s="38"/>
      <c r="K896" s="38"/>
      <c r="L896" s="41"/>
      <c r="M896" s="187"/>
      <c r="N896" s="188"/>
      <c r="O896" s="66"/>
      <c r="P896" s="66"/>
      <c r="Q896" s="66"/>
      <c r="R896" s="66"/>
      <c r="S896" s="66"/>
      <c r="T896" s="67"/>
      <c r="U896" s="36"/>
      <c r="V896" s="36"/>
      <c r="W896" s="36"/>
      <c r="X896" s="36"/>
      <c r="Y896" s="36"/>
      <c r="Z896" s="36"/>
      <c r="AA896" s="36"/>
      <c r="AB896" s="36"/>
      <c r="AC896" s="36"/>
      <c r="AD896" s="36"/>
      <c r="AE896" s="36"/>
      <c r="AT896" s="19" t="s">
        <v>135</v>
      </c>
      <c r="AU896" s="19" t="s">
        <v>85</v>
      </c>
    </row>
    <row r="897" spans="1:47" s="2" customFormat="1" ht="12">
      <c r="A897" s="36"/>
      <c r="B897" s="37"/>
      <c r="C897" s="38"/>
      <c r="D897" s="189" t="s">
        <v>137</v>
      </c>
      <c r="E897" s="38"/>
      <c r="F897" s="190" t="s">
        <v>872</v>
      </c>
      <c r="G897" s="38"/>
      <c r="H897" s="38"/>
      <c r="I897" s="186"/>
      <c r="J897" s="38"/>
      <c r="K897" s="38"/>
      <c r="L897" s="41"/>
      <c r="M897" s="187"/>
      <c r="N897" s="188"/>
      <c r="O897" s="66"/>
      <c r="P897" s="66"/>
      <c r="Q897" s="66"/>
      <c r="R897" s="66"/>
      <c r="S897" s="66"/>
      <c r="T897" s="67"/>
      <c r="U897" s="36"/>
      <c r="V897" s="36"/>
      <c r="W897" s="36"/>
      <c r="X897" s="36"/>
      <c r="Y897" s="36"/>
      <c r="Z897" s="36"/>
      <c r="AA897" s="36"/>
      <c r="AB897" s="36"/>
      <c r="AC897" s="36"/>
      <c r="AD897" s="36"/>
      <c r="AE897" s="36"/>
      <c r="AT897" s="19" t="s">
        <v>137</v>
      </c>
      <c r="AU897" s="19" t="s">
        <v>85</v>
      </c>
    </row>
    <row r="898" spans="1:47" s="2" customFormat="1" ht="39">
      <c r="A898" s="36"/>
      <c r="B898" s="37"/>
      <c r="C898" s="38"/>
      <c r="D898" s="184" t="s">
        <v>139</v>
      </c>
      <c r="E898" s="38"/>
      <c r="F898" s="191" t="s">
        <v>825</v>
      </c>
      <c r="G898" s="38"/>
      <c r="H898" s="38"/>
      <c r="I898" s="186"/>
      <c r="J898" s="38"/>
      <c r="K898" s="38"/>
      <c r="L898" s="41"/>
      <c r="M898" s="187"/>
      <c r="N898" s="188"/>
      <c r="O898" s="66"/>
      <c r="P898" s="66"/>
      <c r="Q898" s="66"/>
      <c r="R898" s="66"/>
      <c r="S898" s="66"/>
      <c r="T898" s="67"/>
      <c r="U898" s="36"/>
      <c r="V898" s="36"/>
      <c r="W898" s="36"/>
      <c r="X898" s="36"/>
      <c r="Y898" s="36"/>
      <c r="Z898" s="36"/>
      <c r="AA898" s="36"/>
      <c r="AB898" s="36"/>
      <c r="AC898" s="36"/>
      <c r="AD898" s="36"/>
      <c r="AE898" s="36"/>
      <c r="AT898" s="19" t="s">
        <v>139</v>
      </c>
      <c r="AU898" s="19" t="s">
        <v>85</v>
      </c>
    </row>
    <row r="899" spans="2:51" s="13" customFormat="1" ht="12">
      <c r="B899" s="192"/>
      <c r="C899" s="193"/>
      <c r="D899" s="184" t="s">
        <v>141</v>
      </c>
      <c r="E899" s="194" t="s">
        <v>19</v>
      </c>
      <c r="F899" s="195" t="s">
        <v>873</v>
      </c>
      <c r="G899" s="193"/>
      <c r="H899" s="194" t="s">
        <v>19</v>
      </c>
      <c r="I899" s="196"/>
      <c r="J899" s="193"/>
      <c r="K899" s="193"/>
      <c r="L899" s="197"/>
      <c r="M899" s="198"/>
      <c r="N899" s="199"/>
      <c r="O899" s="199"/>
      <c r="P899" s="199"/>
      <c r="Q899" s="199"/>
      <c r="R899" s="199"/>
      <c r="S899" s="199"/>
      <c r="T899" s="200"/>
      <c r="AT899" s="201" t="s">
        <v>141</v>
      </c>
      <c r="AU899" s="201" t="s">
        <v>85</v>
      </c>
      <c r="AV899" s="13" t="s">
        <v>83</v>
      </c>
      <c r="AW899" s="13" t="s">
        <v>35</v>
      </c>
      <c r="AX899" s="13" t="s">
        <v>75</v>
      </c>
      <c r="AY899" s="201" t="s">
        <v>126</v>
      </c>
    </row>
    <row r="900" spans="2:51" s="14" customFormat="1" ht="12">
      <c r="B900" s="202"/>
      <c r="C900" s="203"/>
      <c r="D900" s="184" t="s">
        <v>141</v>
      </c>
      <c r="E900" s="204" t="s">
        <v>19</v>
      </c>
      <c r="F900" s="205" t="s">
        <v>859</v>
      </c>
      <c r="G900" s="203"/>
      <c r="H900" s="206">
        <v>3</v>
      </c>
      <c r="I900" s="207"/>
      <c r="J900" s="203"/>
      <c r="K900" s="203"/>
      <c r="L900" s="208"/>
      <c r="M900" s="209"/>
      <c r="N900" s="210"/>
      <c r="O900" s="210"/>
      <c r="P900" s="210"/>
      <c r="Q900" s="210"/>
      <c r="R900" s="210"/>
      <c r="S900" s="210"/>
      <c r="T900" s="211"/>
      <c r="AT900" s="212" t="s">
        <v>141</v>
      </c>
      <c r="AU900" s="212" t="s">
        <v>85</v>
      </c>
      <c r="AV900" s="14" t="s">
        <v>85</v>
      </c>
      <c r="AW900" s="14" t="s">
        <v>35</v>
      </c>
      <c r="AX900" s="14" t="s">
        <v>83</v>
      </c>
      <c r="AY900" s="212" t="s">
        <v>126</v>
      </c>
    </row>
    <row r="901" spans="2:63" s="12" customFormat="1" ht="22.9" customHeight="1">
      <c r="B901" s="155"/>
      <c r="C901" s="156"/>
      <c r="D901" s="157" t="s">
        <v>74</v>
      </c>
      <c r="E901" s="169" t="s">
        <v>874</v>
      </c>
      <c r="F901" s="169" t="s">
        <v>875</v>
      </c>
      <c r="G901" s="156"/>
      <c r="H901" s="156"/>
      <c r="I901" s="159"/>
      <c r="J901" s="170">
        <f>BK901</f>
        <v>0</v>
      </c>
      <c r="K901" s="156"/>
      <c r="L901" s="161"/>
      <c r="M901" s="162"/>
      <c r="N901" s="163"/>
      <c r="O901" s="163"/>
      <c r="P901" s="164">
        <f>SUM(P902:P909)</f>
        <v>0</v>
      </c>
      <c r="Q901" s="163"/>
      <c r="R901" s="164">
        <f>SUM(R902:R909)</f>
        <v>0</v>
      </c>
      <c r="S901" s="163"/>
      <c r="T901" s="165">
        <f>SUM(T902:T909)</f>
        <v>0</v>
      </c>
      <c r="AR901" s="166" t="s">
        <v>83</v>
      </c>
      <c r="AT901" s="167" t="s">
        <v>74</v>
      </c>
      <c r="AU901" s="167" t="s">
        <v>83</v>
      </c>
      <c r="AY901" s="166" t="s">
        <v>126</v>
      </c>
      <c r="BK901" s="168">
        <f>SUM(BK902:BK909)</f>
        <v>0</v>
      </c>
    </row>
    <row r="902" spans="1:65" s="2" customFormat="1" ht="21.75" customHeight="1">
      <c r="A902" s="36"/>
      <c r="B902" s="37"/>
      <c r="C902" s="171" t="s">
        <v>876</v>
      </c>
      <c r="D902" s="171" t="s">
        <v>128</v>
      </c>
      <c r="E902" s="172" t="s">
        <v>877</v>
      </c>
      <c r="F902" s="173" t="s">
        <v>878</v>
      </c>
      <c r="G902" s="174" t="s">
        <v>348</v>
      </c>
      <c r="H902" s="175">
        <v>3022.456</v>
      </c>
      <c r="I902" s="176"/>
      <c r="J902" s="177">
        <f>ROUND(I902*H902,2)</f>
        <v>0</v>
      </c>
      <c r="K902" s="173" t="s">
        <v>132</v>
      </c>
      <c r="L902" s="41"/>
      <c r="M902" s="178" t="s">
        <v>19</v>
      </c>
      <c r="N902" s="179" t="s">
        <v>46</v>
      </c>
      <c r="O902" s="66"/>
      <c r="P902" s="180">
        <f>O902*H902</f>
        <v>0</v>
      </c>
      <c r="Q902" s="180">
        <v>0</v>
      </c>
      <c r="R902" s="180">
        <f>Q902*H902</f>
        <v>0</v>
      </c>
      <c r="S902" s="180">
        <v>0</v>
      </c>
      <c r="T902" s="181">
        <f>S902*H902</f>
        <v>0</v>
      </c>
      <c r="U902" s="36"/>
      <c r="V902" s="36"/>
      <c r="W902" s="36"/>
      <c r="X902" s="36"/>
      <c r="Y902" s="36"/>
      <c r="Z902" s="36"/>
      <c r="AA902" s="36"/>
      <c r="AB902" s="36"/>
      <c r="AC902" s="36"/>
      <c r="AD902" s="36"/>
      <c r="AE902" s="36"/>
      <c r="AR902" s="182" t="s">
        <v>133</v>
      </c>
      <c r="AT902" s="182" t="s">
        <v>128</v>
      </c>
      <c r="AU902" s="182" t="s">
        <v>85</v>
      </c>
      <c r="AY902" s="19" t="s">
        <v>126</v>
      </c>
      <c r="BE902" s="183">
        <f>IF(N902="základní",J902,0)</f>
        <v>0</v>
      </c>
      <c r="BF902" s="183">
        <f>IF(N902="snížená",J902,0)</f>
        <v>0</v>
      </c>
      <c r="BG902" s="183">
        <f>IF(N902="zákl. přenesená",J902,0)</f>
        <v>0</v>
      </c>
      <c r="BH902" s="183">
        <f>IF(N902="sníž. přenesená",J902,0)</f>
        <v>0</v>
      </c>
      <c r="BI902" s="183">
        <f>IF(N902="nulová",J902,0)</f>
        <v>0</v>
      </c>
      <c r="BJ902" s="19" t="s">
        <v>83</v>
      </c>
      <c r="BK902" s="183">
        <f>ROUND(I902*H902,2)</f>
        <v>0</v>
      </c>
      <c r="BL902" s="19" t="s">
        <v>133</v>
      </c>
      <c r="BM902" s="182" t="s">
        <v>879</v>
      </c>
    </row>
    <row r="903" spans="1:47" s="2" customFormat="1" ht="19.5">
      <c r="A903" s="36"/>
      <c r="B903" s="37"/>
      <c r="C903" s="38"/>
      <c r="D903" s="184" t="s">
        <v>135</v>
      </c>
      <c r="E903" s="38"/>
      <c r="F903" s="185" t="s">
        <v>880</v>
      </c>
      <c r="G903" s="38"/>
      <c r="H903" s="38"/>
      <c r="I903" s="186"/>
      <c r="J903" s="38"/>
      <c r="K903" s="38"/>
      <c r="L903" s="41"/>
      <c r="M903" s="187"/>
      <c r="N903" s="188"/>
      <c r="O903" s="66"/>
      <c r="P903" s="66"/>
      <c r="Q903" s="66"/>
      <c r="R903" s="66"/>
      <c r="S903" s="66"/>
      <c r="T903" s="67"/>
      <c r="U903" s="36"/>
      <c r="V903" s="36"/>
      <c r="W903" s="36"/>
      <c r="X903" s="36"/>
      <c r="Y903" s="36"/>
      <c r="Z903" s="36"/>
      <c r="AA903" s="36"/>
      <c r="AB903" s="36"/>
      <c r="AC903" s="36"/>
      <c r="AD903" s="36"/>
      <c r="AE903" s="36"/>
      <c r="AT903" s="19" t="s">
        <v>135</v>
      </c>
      <c r="AU903" s="19" t="s">
        <v>85</v>
      </c>
    </row>
    <row r="904" spans="1:47" s="2" customFormat="1" ht="12">
      <c r="A904" s="36"/>
      <c r="B904" s="37"/>
      <c r="C904" s="38"/>
      <c r="D904" s="189" t="s">
        <v>137</v>
      </c>
      <c r="E904" s="38"/>
      <c r="F904" s="190" t="s">
        <v>881</v>
      </c>
      <c r="G904" s="38"/>
      <c r="H904" s="38"/>
      <c r="I904" s="186"/>
      <c r="J904" s="38"/>
      <c r="K904" s="38"/>
      <c r="L904" s="41"/>
      <c r="M904" s="187"/>
      <c r="N904" s="188"/>
      <c r="O904" s="66"/>
      <c r="P904" s="66"/>
      <c r="Q904" s="66"/>
      <c r="R904" s="66"/>
      <c r="S904" s="66"/>
      <c r="T904" s="67"/>
      <c r="U904" s="36"/>
      <c r="V904" s="36"/>
      <c r="W904" s="36"/>
      <c r="X904" s="36"/>
      <c r="Y904" s="36"/>
      <c r="Z904" s="36"/>
      <c r="AA904" s="36"/>
      <c r="AB904" s="36"/>
      <c r="AC904" s="36"/>
      <c r="AD904" s="36"/>
      <c r="AE904" s="36"/>
      <c r="AT904" s="19" t="s">
        <v>137</v>
      </c>
      <c r="AU904" s="19" t="s">
        <v>85</v>
      </c>
    </row>
    <row r="905" spans="1:47" s="2" customFormat="1" ht="29.25">
      <c r="A905" s="36"/>
      <c r="B905" s="37"/>
      <c r="C905" s="38"/>
      <c r="D905" s="184" t="s">
        <v>139</v>
      </c>
      <c r="E905" s="38"/>
      <c r="F905" s="191" t="s">
        <v>882</v>
      </c>
      <c r="G905" s="38"/>
      <c r="H905" s="38"/>
      <c r="I905" s="186"/>
      <c r="J905" s="38"/>
      <c r="K905" s="38"/>
      <c r="L905" s="41"/>
      <c r="M905" s="187"/>
      <c r="N905" s="188"/>
      <c r="O905" s="66"/>
      <c r="P905" s="66"/>
      <c r="Q905" s="66"/>
      <c r="R905" s="66"/>
      <c r="S905" s="66"/>
      <c r="T905" s="67"/>
      <c r="U905" s="36"/>
      <c r="V905" s="36"/>
      <c r="W905" s="36"/>
      <c r="X905" s="36"/>
      <c r="Y905" s="36"/>
      <c r="Z905" s="36"/>
      <c r="AA905" s="36"/>
      <c r="AB905" s="36"/>
      <c r="AC905" s="36"/>
      <c r="AD905" s="36"/>
      <c r="AE905" s="36"/>
      <c r="AT905" s="19" t="s">
        <v>139</v>
      </c>
      <c r="AU905" s="19" t="s">
        <v>85</v>
      </c>
    </row>
    <row r="906" spans="1:65" s="2" customFormat="1" ht="21.75" customHeight="1">
      <c r="A906" s="36"/>
      <c r="B906" s="37"/>
      <c r="C906" s="171" t="s">
        <v>883</v>
      </c>
      <c r="D906" s="171" t="s">
        <v>128</v>
      </c>
      <c r="E906" s="172" t="s">
        <v>884</v>
      </c>
      <c r="F906" s="173" t="s">
        <v>885</v>
      </c>
      <c r="G906" s="174" t="s">
        <v>348</v>
      </c>
      <c r="H906" s="175">
        <v>3022.456</v>
      </c>
      <c r="I906" s="176"/>
      <c r="J906" s="177">
        <f>ROUND(I906*H906,2)</f>
        <v>0</v>
      </c>
      <c r="K906" s="173" t="s">
        <v>132</v>
      </c>
      <c r="L906" s="41"/>
      <c r="M906" s="178" t="s">
        <v>19</v>
      </c>
      <c r="N906" s="179" t="s">
        <v>46</v>
      </c>
      <c r="O906" s="66"/>
      <c r="P906" s="180">
        <f>O906*H906</f>
        <v>0</v>
      </c>
      <c r="Q906" s="180">
        <v>0</v>
      </c>
      <c r="R906" s="180">
        <f>Q906*H906</f>
        <v>0</v>
      </c>
      <c r="S906" s="180">
        <v>0</v>
      </c>
      <c r="T906" s="181">
        <f>S906*H906</f>
        <v>0</v>
      </c>
      <c r="U906" s="36"/>
      <c r="V906" s="36"/>
      <c r="W906" s="36"/>
      <c r="X906" s="36"/>
      <c r="Y906" s="36"/>
      <c r="Z906" s="36"/>
      <c r="AA906" s="36"/>
      <c r="AB906" s="36"/>
      <c r="AC906" s="36"/>
      <c r="AD906" s="36"/>
      <c r="AE906" s="36"/>
      <c r="AR906" s="182" t="s">
        <v>133</v>
      </c>
      <c r="AT906" s="182" t="s">
        <v>128</v>
      </c>
      <c r="AU906" s="182" t="s">
        <v>85</v>
      </c>
      <c r="AY906" s="19" t="s">
        <v>126</v>
      </c>
      <c r="BE906" s="183">
        <f>IF(N906="základní",J906,0)</f>
        <v>0</v>
      </c>
      <c r="BF906" s="183">
        <f>IF(N906="snížená",J906,0)</f>
        <v>0</v>
      </c>
      <c r="BG906" s="183">
        <f>IF(N906="zákl. přenesená",J906,0)</f>
        <v>0</v>
      </c>
      <c r="BH906" s="183">
        <f>IF(N906="sníž. přenesená",J906,0)</f>
        <v>0</v>
      </c>
      <c r="BI906" s="183">
        <f>IF(N906="nulová",J906,0)</f>
        <v>0</v>
      </c>
      <c r="BJ906" s="19" t="s">
        <v>83</v>
      </c>
      <c r="BK906" s="183">
        <f>ROUND(I906*H906,2)</f>
        <v>0</v>
      </c>
      <c r="BL906" s="19" t="s">
        <v>133</v>
      </c>
      <c r="BM906" s="182" t="s">
        <v>886</v>
      </c>
    </row>
    <row r="907" spans="1:47" s="2" customFormat="1" ht="19.5">
      <c r="A907" s="36"/>
      <c r="B907" s="37"/>
      <c r="C907" s="38"/>
      <c r="D907" s="184" t="s">
        <v>135</v>
      </c>
      <c r="E907" s="38"/>
      <c r="F907" s="185" t="s">
        <v>887</v>
      </c>
      <c r="G907" s="38"/>
      <c r="H907" s="38"/>
      <c r="I907" s="186"/>
      <c r="J907" s="38"/>
      <c r="K907" s="38"/>
      <c r="L907" s="41"/>
      <c r="M907" s="187"/>
      <c r="N907" s="188"/>
      <c r="O907" s="66"/>
      <c r="P907" s="66"/>
      <c r="Q907" s="66"/>
      <c r="R907" s="66"/>
      <c r="S907" s="66"/>
      <c r="T907" s="67"/>
      <c r="U907" s="36"/>
      <c r="V907" s="36"/>
      <c r="W907" s="36"/>
      <c r="X907" s="36"/>
      <c r="Y907" s="36"/>
      <c r="Z907" s="36"/>
      <c r="AA907" s="36"/>
      <c r="AB907" s="36"/>
      <c r="AC907" s="36"/>
      <c r="AD907" s="36"/>
      <c r="AE907" s="36"/>
      <c r="AT907" s="19" t="s">
        <v>135</v>
      </c>
      <c r="AU907" s="19" t="s">
        <v>85</v>
      </c>
    </row>
    <row r="908" spans="1:47" s="2" customFormat="1" ht="12">
      <c r="A908" s="36"/>
      <c r="B908" s="37"/>
      <c r="C908" s="38"/>
      <c r="D908" s="189" t="s">
        <v>137</v>
      </c>
      <c r="E908" s="38"/>
      <c r="F908" s="190" t="s">
        <v>888</v>
      </c>
      <c r="G908" s="38"/>
      <c r="H908" s="38"/>
      <c r="I908" s="186"/>
      <c r="J908" s="38"/>
      <c r="K908" s="38"/>
      <c r="L908" s="41"/>
      <c r="M908" s="187"/>
      <c r="N908" s="188"/>
      <c r="O908" s="66"/>
      <c r="P908" s="66"/>
      <c r="Q908" s="66"/>
      <c r="R908" s="66"/>
      <c r="S908" s="66"/>
      <c r="T908" s="67"/>
      <c r="U908" s="36"/>
      <c r="V908" s="36"/>
      <c r="W908" s="36"/>
      <c r="X908" s="36"/>
      <c r="Y908" s="36"/>
      <c r="Z908" s="36"/>
      <c r="AA908" s="36"/>
      <c r="AB908" s="36"/>
      <c r="AC908" s="36"/>
      <c r="AD908" s="36"/>
      <c r="AE908" s="36"/>
      <c r="AT908" s="19" t="s">
        <v>137</v>
      </c>
      <c r="AU908" s="19" t="s">
        <v>85</v>
      </c>
    </row>
    <row r="909" spans="1:47" s="2" customFormat="1" ht="29.25">
      <c r="A909" s="36"/>
      <c r="B909" s="37"/>
      <c r="C909" s="38"/>
      <c r="D909" s="184" t="s">
        <v>139</v>
      </c>
      <c r="E909" s="38"/>
      <c r="F909" s="191" t="s">
        <v>882</v>
      </c>
      <c r="G909" s="38"/>
      <c r="H909" s="38"/>
      <c r="I909" s="186"/>
      <c r="J909" s="38"/>
      <c r="K909" s="38"/>
      <c r="L909" s="41"/>
      <c r="M909" s="187"/>
      <c r="N909" s="188"/>
      <c r="O909" s="66"/>
      <c r="P909" s="66"/>
      <c r="Q909" s="66"/>
      <c r="R909" s="66"/>
      <c r="S909" s="66"/>
      <c r="T909" s="67"/>
      <c r="U909" s="36"/>
      <c r="V909" s="36"/>
      <c r="W909" s="36"/>
      <c r="X909" s="36"/>
      <c r="Y909" s="36"/>
      <c r="Z909" s="36"/>
      <c r="AA909" s="36"/>
      <c r="AB909" s="36"/>
      <c r="AC909" s="36"/>
      <c r="AD909" s="36"/>
      <c r="AE909" s="36"/>
      <c r="AT909" s="19" t="s">
        <v>139</v>
      </c>
      <c r="AU909" s="19" t="s">
        <v>85</v>
      </c>
    </row>
    <row r="910" spans="2:63" s="12" customFormat="1" ht="25.9" customHeight="1">
      <c r="B910" s="155"/>
      <c r="C910" s="156"/>
      <c r="D910" s="157" t="s">
        <v>74</v>
      </c>
      <c r="E910" s="158" t="s">
        <v>345</v>
      </c>
      <c r="F910" s="158" t="s">
        <v>889</v>
      </c>
      <c r="G910" s="156"/>
      <c r="H910" s="156"/>
      <c r="I910" s="159"/>
      <c r="J910" s="160">
        <f>BK910</f>
        <v>0</v>
      </c>
      <c r="K910" s="156"/>
      <c r="L910" s="161"/>
      <c r="M910" s="162"/>
      <c r="N910" s="163"/>
      <c r="O910" s="163"/>
      <c r="P910" s="164">
        <f>P911+P923</f>
        <v>0</v>
      </c>
      <c r="Q910" s="163"/>
      <c r="R910" s="164">
        <f>R911+R923</f>
        <v>0.147846</v>
      </c>
      <c r="S910" s="163"/>
      <c r="T910" s="165">
        <f>T911+T923</f>
        <v>0</v>
      </c>
      <c r="AR910" s="166" t="s">
        <v>157</v>
      </c>
      <c r="AT910" s="167" t="s">
        <v>74</v>
      </c>
      <c r="AU910" s="167" t="s">
        <v>75</v>
      </c>
      <c r="AY910" s="166" t="s">
        <v>126</v>
      </c>
      <c r="BK910" s="168">
        <f>BK911+BK923</f>
        <v>0</v>
      </c>
    </row>
    <row r="911" spans="2:63" s="12" customFormat="1" ht="22.9" customHeight="1">
      <c r="B911" s="155"/>
      <c r="C911" s="156"/>
      <c r="D911" s="157" t="s">
        <v>74</v>
      </c>
      <c r="E911" s="169" t="s">
        <v>890</v>
      </c>
      <c r="F911" s="169" t="s">
        <v>891</v>
      </c>
      <c r="G911" s="156"/>
      <c r="H911" s="156"/>
      <c r="I911" s="159"/>
      <c r="J911" s="170">
        <f>BK911</f>
        <v>0</v>
      </c>
      <c r="K911" s="156"/>
      <c r="L911" s="161"/>
      <c r="M911" s="162"/>
      <c r="N911" s="163"/>
      <c r="O911" s="163"/>
      <c r="P911" s="164">
        <f>SUM(P912:P922)</f>
        <v>0</v>
      </c>
      <c r="Q911" s="163"/>
      <c r="R911" s="164">
        <f>SUM(R912:R922)</f>
        <v>0.041446000000000004</v>
      </c>
      <c r="S911" s="163"/>
      <c r="T911" s="165">
        <f>SUM(T912:T922)</f>
        <v>0</v>
      </c>
      <c r="AR911" s="166" t="s">
        <v>157</v>
      </c>
      <c r="AT911" s="167" t="s">
        <v>74</v>
      </c>
      <c r="AU911" s="167" t="s">
        <v>83</v>
      </c>
      <c r="AY911" s="166" t="s">
        <v>126</v>
      </c>
      <c r="BK911" s="168">
        <f>SUM(BK912:BK922)</f>
        <v>0</v>
      </c>
    </row>
    <row r="912" spans="1:65" s="2" customFormat="1" ht="21.75" customHeight="1">
      <c r="A912" s="36"/>
      <c r="B912" s="37"/>
      <c r="C912" s="171" t="s">
        <v>430</v>
      </c>
      <c r="D912" s="171" t="s">
        <v>128</v>
      </c>
      <c r="E912" s="172" t="s">
        <v>892</v>
      </c>
      <c r="F912" s="173" t="s">
        <v>893</v>
      </c>
      <c r="G912" s="174" t="s">
        <v>568</v>
      </c>
      <c r="H912" s="175">
        <v>1</v>
      </c>
      <c r="I912" s="176"/>
      <c r="J912" s="177">
        <f>ROUND(I912*H912,2)</f>
        <v>0</v>
      </c>
      <c r="K912" s="173" t="s">
        <v>132</v>
      </c>
      <c r="L912" s="41"/>
      <c r="M912" s="178" t="s">
        <v>19</v>
      </c>
      <c r="N912" s="179" t="s">
        <v>46</v>
      </c>
      <c r="O912" s="66"/>
      <c r="P912" s="180">
        <f>O912*H912</f>
        <v>0</v>
      </c>
      <c r="Q912" s="180">
        <v>0</v>
      </c>
      <c r="R912" s="180">
        <f>Q912*H912</f>
        <v>0</v>
      </c>
      <c r="S912" s="180">
        <v>0</v>
      </c>
      <c r="T912" s="181">
        <f>S912*H912</f>
        <v>0</v>
      </c>
      <c r="U912" s="36"/>
      <c r="V912" s="36"/>
      <c r="W912" s="36"/>
      <c r="X912" s="36"/>
      <c r="Y912" s="36"/>
      <c r="Z912" s="36"/>
      <c r="AA912" s="36"/>
      <c r="AB912" s="36"/>
      <c r="AC912" s="36"/>
      <c r="AD912" s="36"/>
      <c r="AE912" s="36"/>
      <c r="AR912" s="182" t="s">
        <v>659</v>
      </c>
      <c r="AT912" s="182" t="s">
        <v>128</v>
      </c>
      <c r="AU912" s="182" t="s">
        <v>85</v>
      </c>
      <c r="AY912" s="19" t="s">
        <v>126</v>
      </c>
      <c r="BE912" s="183">
        <f>IF(N912="základní",J912,0)</f>
        <v>0</v>
      </c>
      <c r="BF912" s="183">
        <f>IF(N912="snížená",J912,0)</f>
        <v>0</v>
      </c>
      <c r="BG912" s="183">
        <f>IF(N912="zákl. přenesená",J912,0)</f>
        <v>0</v>
      </c>
      <c r="BH912" s="183">
        <f>IF(N912="sníž. přenesená",J912,0)</f>
        <v>0</v>
      </c>
      <c r="BI912" s="183">
        <f>IF(N912="nulová",J912,0)</f>
        <v>0</v>
      </c>
      <c r="BJ912" s="19" t="s">
        <v>83</v>
      </c>
      <c r="BK912" s="183">
        <f>ROUND(I912*H912,2)</f>
        <v>0</v>
      </c>
      <c r="BL912" s="19" t="s">
        <v>659</v>
      </c>
      <c r="BM912" s="182" t="s">
        <v>894</v>
      </c>
    </row>
    <row r="913" spans="1:47" s="2" customFormat="1" ht="19.5">
      <c r="A913" s="36"/>
      <c r="B913" s="37"/>
      <c r="C913" s="38"/>
      <c r="D913" s="184" t="s">
        <v>135</v>
      </c>
      <c r="E913" s="38"/>
      <c r="F913" s="185" t="s">
        <v>895</v>
      </c>
      <c r="G913" s="38"/>
      <c r="H913" s="38"/>
      <c r="I913" s="186"/>
      <c r="J913" s="38"/>
      <c r="K913" s="38"/>
      <c r="L913" s="41"/>
      <c r="M913" s="187"/>
      <c r="N913" s="188"/>
      <c r="O913" s="66"/>
      <c r="P913" s="66"/>
      <c r="Q913" s="66"/>
      <c r="R913" s="66"/>
      <c r="S913" s="66"/>
      <c r="T913" s="67"/>
      <c r="U913" s="36"/>
      <c r="V913" s="36"/>
      <c r="W913" s="36"/>
      <c r="X913" s="36"/>
      <c r="Y913" s="36"/>
      <c r="Z913" s="36"/>
      <c r="AA913" s="36"/>
      <c r="AB913" s="36"/>
      <c r="AC913" s="36"/>
      <c r="AD913" s="36"/>
      <c r="AE913" s="36"/>
      <c r="AT913" s="19" t="s">
        <v>135</v>
      </c>
      <c r="AU913" s="19" t="s">
        <v>85</v>
      </c>
    </row>
    <row r="914" spans="1:47" s="2" customFormat="1" ht="12">
      <c r="A914" s="36"/>
      <c r="B914" s="37"/>
      <c r="C914" s="38"/>
      <c r="D914" s="189" t="s">
        <v>137</v>
      </c>
      <c r="E914" s="38"/>
      <c r="F914" s="190" t="s">
        <v>896</v>
      </c>
      <c r="G914" s="38"/>
      <c r="H914" s="38"/>
      <c r="I914" s="186"/>
      <c r="J914" s="38"/>
      <c r="K914" s="38"/>
      <c r="L914" s="41"/>
      <c r="M914" s="187"/>
      <c r="N914" s="188"/>
      <c r="O914" s="66"/>
      <c r="P914" s="66"/>
      <c r="Q914" s="66"/>
      <c r="R914" s="66"/>
      <c r="S914" s="66"/>
      <c r="T914" s="67"/>
      <c r="U914" s="36"/>
      <c r="V914" s="36"/>
      <c r="W914" s="36"/>
      <c r="X914" s="36"/>
      <c r="Y914" s="36"/>
      <c r="Z914" s="36"/>
      <c r="AA914" s="36"/>
      <c r="AB914" s="36"/>
      <c r="AC914" s="36"/>
      <c r="AD914" s="36"/>
      <c r="AE914" s="36"/>
      <c r="AT914" s="19" t="s">
        <v>137</v>
      </c>
      <c r="AU914" s="19" t="s">
        <v>85</v>
      </c>
    </row>
    <row r="915" spans="1:47" s="2" customFormat="1" ht="29.25">
      <c r="A915" s="36"/>
      <c r="B915" s="37"/>
      <c r="C915" s="38"/>
      <c r="D915" s="184" t="s">
        <v>139</v>
      </c>
      <c r="E915" s="38"/>
      <c r="F915" s="191" t="s">
        <v>897</v>
      </c>
      <c r="G915" s="38"/>
      <c r="H915" s="38"/>
      <c r="I915" s="186"/>
      <c r="J915" s="38"/>
      <c r="K915" s="38"/>
      <c r="L915" s="41"/>
      <c r="M915" s="187"/>
      <c r="N915" s="188"/>
      <c r="O915" s="66"/>
      <c r="P915" s="66"/>
      <c r="Q915" s="66"/>
      <c r="R915" s="66"/>
      <c r="S915" s="66"/>
      <c r="T915" s="67"/>
      <c r="U915" s="36"/>
      <c r="V915" s="36"/>
      <c r="W915" s="36"/>
      <c r="X915" s="36"/>
      <c r="Y915" s="36"/>
      <c r="Z915" s="36"/>
      <c r="AA915" s="36"/>
      <c r="AB915" s="36"/>
      <c r="AC915" s="36"/>
      <c r="AD915" s="36"/>
      <c r="AE915" s="36"/>
      <c r="AT915" s="19" t="s">
        <v>139</v>
      </c>
      <c r="AU915" s="19" t="s">
        <v>85</v>
      </c>
    </row>
    <row r="916" spans="1:65" s="2" customFormat="1" ht="16.5" customHeight="1">
      <c r="A916" s="36"/>
      <c r="B916" s="37"/>
      <c r="C916" s="171" t="s">
        <v>898</v>
      </c>
      <c r="D916" s="171" t="s">
        <v>128</v>
      </c>
      <c r="E916" s="172" t="s">
        <v>899</v>
      </c>
      <c r="F916" s="173" t="s">
        <v>900</v>
      </c>
      <c r="G916" s="174" t="s">
        <v>291</v>
      </c>
      <c r="H916" s="175">
        <v>212</v>
      </c>
      <c r="I916" s="176"/>
      <c r="J916" s="177">
        <f>ROUND(I916*H916,2)</f>
        <v>0</v>
      </c>
      <c r="K916" s="173" t="s">
        <v>132</v>
      </c>
      <c r="L916" s="41"/>
      <c r="M916" s="178" t="s">
        <v>19</v>
      </c>
      <c r="N916" s="179" t="s">
        <v>46</v>
      </c>
      <c r="O916" s="66"/>
      <c r="P916" s="180">
        <f>O916*H916</f>
        <v>0</v>
      </c>
      <c r="Q916" s="180">
        <v>0</v>
      </c>
      <c r="R916" s="180">
        <f>Q916*H916</f>
        <v>0</v>
      </c>
      <c r="S916" s="180">
        <v>0</v>
      </c>
      <c r="T916" s="181">
        <f>S916*H916</f>
        <v>0</v>
      </c>
      <c r="U916" s="36"/>
      <c r="V916" s="36"/>
      <c r="W916" s="36"/>
      <c r="X916" s="36"/>
      <c r="Y916" s="36"/>
      <c r="Z916" s="36"/>
      <c r="AA916" s="36"/>
      <c r="AB916" s="36"/>
      <c r="AC916" s="36"/>
      <c r="AD916" s="36"/>
      <c r="AE916" s="36"/>
      <c r="AR916" s="182" t="s">
        <v>659</v>
      </c>
      <c r="AT916" s="182" t="s">
        <v>128</v>
      </c>
      <c r="AU916" s="182" t="s">
        <v>85</v>
      </c>
      <c r="AY916" s="19" t="s">
        <v>126</v>
      </c>
      <c r="BE916" s="183">
        <f>IF(N916="základní",J916,0)</f>
        <v>0</v>
      </c>
      <c r="BF916" s="183">
        <f>IF(N916="snížená",J916,0)</f>
        <v>0</v>
      </c>
      <c r="BG916" s="183">
        <f>IF(N916="zákl. přenesená",J916,0)</f>
        <v>0</v>
      </c>
      <c r="BH916" s="183">
        <f>IF(N916="sníž. přenesená",J916,0)</f>
        <v>0</v>
      </c>
      <c r="BI916" s="183">
        <f>IF(N916="nulová",J916,0)</f>
        <v>0</v>
      </c>
      <c r="BJ916" s="19" t="s">
        <v>83</v>
      </c>
      <c r="BK916" s="183">
        <f>ROUND(I916*H916,2)</f>
        <v>0</v>
      </c>
      <c r="BL916" s="19" t="s">
        <v>659</v>
      </c>
      <c r="BM916" s="182" t="s">
        <v>901</v>
      </c>
    </row>
    <row r="917" spans="1:47" s="2" customFormat="1" ht="19.5">
      <c r="A917" s="36"/>
      <c r="B917" s="37"/>
      <c r="C917" s="38"/>
      <c r="D917" s="184" t="s">
        <v>135</v>
      </c>
      <c r="E917" s="38"/>
      <c r="F917" s="185" t="s">
        <v>902</v>
      </c>
      <c r="G917" s="38"/>
      <c r="H917" s="38"/>
      <c r="I917" s="186"/>
      <c r="J917" s="38"/>
      <c r="K917" s="38"/>
      <c r="L917" s="41"/>
      <c r="M917" s="187"/>
      <c r="N917" s="188"/>
      <c r="O917" s="66"/>
      <c r="P917" s="66"/>
      <c r="Q917" s="66"/>
      <c r="R917" s="66"/>
      <c r="S917" s="66"/>
      <c r="T917" s="67"/>
      <c r="U917" s="36"/>
      <c r="V917" s="36"/>
      <c r="W917" s="36"/>
      <c r="X917" s="36"/>
      <c r="Y917" s="36"/>
      <c r="Z917" s="36"/>
      <c r="AA917" s="36"/>
      <c r="AB917" s="36"/>
      <c r="AC917" s="36"/>
      <c r="AD917" s="36"/>
      <c r="AE917" s="36"/>
      <c r="AT917" s="19" t="s">
        <v>135</v>
      </c>
      <c r="AU917" s="19" t="s">
        <v>85</v>
      </c>
    </row>
    <row r="918" spans="1:47" s="2" customFormat="1" ht="12">
      <c r="A918" s="36"/>
      <c r="B918" s="37"/>
      <c r="C918" s="38"/>
      <c r="D918" s="189" t="s">
        <v>137</v>
      </c>
      <c r="E918" s="38"/>
      <c r="F918" s="190" t="s">
        <v>903</v>
      </c>
      <c r="G918" s="38"/>
      <c r="H918" s="38"/>
      <c r="I918" s="186"/>
      <c r="J918" s="38"/>
      <c r="K918" s="38"/>
      <c r="L918" s="41"/>
      <c r="M918" s="187"/>
      <c r="N918" s="188"/>
      <c r="O918" s="66"/>
      <c r="P918" s="66"/>
      <c r="Q918" s="66"/>
      <c r="R918" s="66"/>
      <c r="S918" s="66"/>
      <c r="T918" s="67"/>
      <c r="U918" s="36"/>
      <c r="V918" s="36"/>
      <c r="W918" s="36"/>
      <c r="X918" s="36"/>
      <c r="Y918" s="36"/>
      <c r="Z918" s="36"/>
      <c r="AA918" s="36"/>
      <c r="AB918" s="36"/>
      <c r="AC918" s="36"/>
      <c r="AD918" s="36"/>
      <c r="AE918" s="36"/>
      <c r="AT918" s="19" t="s">
        <v>137</v>
      </c>
      <c r="AU918" s="19" t="s">
        <v>85</v>
      </c>
    </row>
    <row r="919" spans="2:51" s="14" customFormat="1" ht="12">
      <c r="B919" s="202"/>
      <c r="C919" s="203"/>
      <c r="D919" s="184" t="s">
        <v>141</v>
      </c>
      <c r="E919" s="204" t="s">
        <v>19</v>
      </c>
      <c r="F919" s="205" t="s">
        <v>904</v>
      </c>
      <c r="G919" s="203"/>
      <c r="H919" s="206">
        <v>212</v>
      </c>
      <c r="I919" s="207"/>
      <c r="J919" s="203"/>
      <c r="K919" s="203"/>
      <c r="L919" s="208"/>
      <c r="M919" s="209"/>
      <c r="N919" s="210"/>
      <c r="O919" s="210"/>
      <c r="P919" s="210"/>
      <c r="Q919" s="210"/>
      <c r="R919" s="210"/>
      <c r="S919" s="210"/>
      <c r="T919" s="211"/>
      <c r="AT919" s="212" t="s">
        <v>141</v>
      </c>
      <c r="AU919" s="212" t="s">
        <v>85</v>
      </c>
      <c r="AV919" s="14" t="s">
        <v>85</v>
      </c>
      <c r="AW919" s="14" t="s">
        <v>35</v>
      </c>
      <c r="AX919" s="14" t="s">
        <v>83</v>
      </c>
      <c r="AY919" s="212" t="s">
        <v>126</v>
      </c>
    </row>
    <row r="920" spans="1:65" s="2" customFormat="1" ht="16.5" customHeight="1">
      <c r="A920" s="36"/>
      <c r="B920" s="37"/>
      <c r="C920" s="235" t="s">
        <v>905</v>
      </c>
      <c r="D920" s="235" t="s">
        <v>345</v>
      </c>
      <c r="E920" s="236" t="s">
        <v>906</v>
      </c>
      <c r="F920" s="237" t="s">
        <v>907</v>
      </c>
      <c r="G920" s="238" t="s">
        <v>291</v>
      </c>
      <c r="H920" s="239">
        <v>243.8</v>
      </c>
      <c r="I920" s="240"/>
      <c r="J920" s="241">
        <f>ROUND(I920*H920,2)</f>
        <v>0</v>
      </c>
      <c r="K920" s="237" t="s">
        <v>132</v>
      </c>
      <c r="L920" s="242"/>
      <c r="M920" s="243" t="s">
        <v>19</v>
      </c>
      <c r="N920" s="244" t="s">
        <v>46</v>
      </c>
      <c r="O920" s="66"/>
      <c r="P920" s="180">
        <f>O920*H920</f>
        <v>0</v>
      </c>
      <c r="Q920" s="180">
        <v>0.00017</v>
      </c>
      <c r="R920" s="180">
        <f>Q920*H920</f>
        <v>0.041446000000000004</v>
      </c>
      <c r="S920" s="180">
        <v>0</v>
      </c>
      <c r="T920" s="181">
        <f>S920*H920</f>
        <v>0</v>
      </c>
      <c r="U920" s="36"/>
      <c r="V920" s="36"/>
      <c r="W920" s="36"/>
      <c r="X920" s="36"/>
      <c r="Y920" s="36"/>
      <c r="Z920" s="36"/>
      <c r="AA920" s="36"/>
      <c r="AB920" s="36"/>
      <c r="AC920" s="36"/>
      <c r="AD920" s="36"/>
      <c r="AE920" s="36"/>
      <c r="AR920" s="182" t="s">
        <v>526</v>
      </c>
      <c r="AT920" s="182" t="s">
        <v>345</v>
      </c>
      <c r="AU920" s="182" t="s">
        <v>85</v>
      </c>
      <c r="AY920" s="19" t="s">
        <v>126</v>
      </c>
      <c r="BE920" s="183">
        <f>IF(N920="základní",J920,0)</f>
        <v>0</v>
      </c>
      <c r="BF920" s="183">
        <f>IF(N920="snížená",J920,0)</f>
        <v>0</v>
      </c>
      <c r="BG920" s="183">
        <f>IF(N920="zákl. přenesená",J920,0)</f>
        <v>0</v>
      </c>
      <c r="BH920" s="183">
        <f>IF(N920="sníž. přenesená",J920,0)</f>
        <v>0</v>
      </c>
      <c r="BI920" s="183">
        <f>IF(N920="nulová",J920,0)</f>
        <v>0</v>
      </c>
      <c r="BJ920" s="19" t="s">
        <v>83</v>
      </c>
      <c r="BK920" s="183">
        <f>ROUND(I920*H920,2)</f>
        <v>0</v>
      </c>
      <c r="BL920" s="19" t="s">
        <v>526</v>
      </c>
      <c r="BM920" s="182" t="s">
        <v>908</v>
      </c>
    </row>
    <row r="921" spans="1:47" s="2" customFormat="1" ht="12">
      <c r="A921" s="36"/>
      <c r="B921" s="37"/>
      <c r="C921" s="38"/>
      <c r="D921" s="184" t="s">
        <v>135</v>
      </c>
      <c r="E921" s="38"/>
      <c r="F921" s="185" t="s">
        <v>907</v>
      </c>
      <c r="G921" s="38"/>
      <c r="H921" s="38"/>
      <c r="I921" s="186"/>
      <c r="J921" s="38"/>
      <c r="K921" s="38"/>
      <c r="L921" s="41"/>
      <c r="M921" s="187"/>
      <c r="N921" s="188"/>
      <c r="O921" s="66"/>
      <c r="P921" s="66"/>
      <c r="Q921" s="66"/>
      <c r="R921" s="66"/>
      <c r="S921" s="66"/>
      <c r="T921" s="67"/>
      <c r="U921" s="36"/>
      <c r="V921" s="36"/>
      <c r="W921" s="36"/>
      <c r="X921" s="36"/>
      <c r="Y921" s="36"/>
      <c r="Z921" s="36"/>
      <c r="AA921" s="36"/>
      <c r="AB921" s="36"/>
      <c r="AC921" s="36"/>
      <c r="AD921" s="36"/>
      <c r="AE921" s="36"/>
      <c r="AT921" s="19" t="s">
        <v>135</v>
      </c>
      <c r="AU921" s="19" t="s">
        <v>85</v>
      </c>
    </row>
    <row r="922" spans="2:51" s="14" customFormat="1" ht="12">
      <c r="B922" s="202"/>
      <c r="C922" s="203"/>
      <c r="D922" s="184" t="s">
        <v>141</v>
      </c>
      <c r="E922" s="203"/>
      <c r="F922" s="205" t="s">
        <v>909</v>
      </c>
      <c r="G922" s="203"/>
      <c r="H922" s="206">
        <v>243.8</v>
      </c>
      <c r="I922" s="207"/>
      <c r="J922" s="203"/>
      <c r="K922" s="203"/>
      <c r="L922" s="208"/>
      <c r="M922" s="209"/>
      <c r="N922" s="210"/>
      <c r="O922" s="210"/>
      <c r="P922" s="210"/>
      <c r="Q922" s="210"/>
      <c r="R922" s="210"/>
      <c r="S922" s="210"/>
      <c r="T922" s="211"/>
      <c r="AT922" s="212" t="s">
        <v>141</v>
      </c>
      <c r="AU922" s="212" t="s">
        <v>85</v>
      </c>
      <c r="AV922" s="14" t="s">
        <v>85</v>
      </c>
      <c r="AW922" s="14" t="s">
        <v>4</v>
      </c>
      <c r="AX922" s="14" t="s">
        <v>83</v>
      </c>
      <c r="AY922" s="212" t="s">
        <v>126</v>
      </c>
    </row>
    <row r="923" spans="2:63" s="12" customFormat="1" ht="22.9" customHeight="1">
      <c r="B923" s="155"/>
      <c r="C923" s="156"/>
      <c r="D923" s="157" t="s">
        <v>74</v>
      </c>
      <c r="E923" s="169" t="s">
        <v>910</v>
      </c>
      <c r="F923" s="169" t="s">
        <v>911</v>
      </c>
      <c r="G923" s="156"/>
      <c r="H923" s="156"/>
      <c r="I923" s="159"/>
      <c r="J923" s="170">
        <f>BK923</f>
        <v>0</v>
      </c>
      <c r="K923" s="156"/>
      <c r="L923" s="161"/>
      <c r="M923" s="162"/>
      <c r="N923" s="163"/>
      <c r="O923" s="163"/>
      <c r="P923" s="164">
        <f>SUM(P924:P943)</f>
        <v>0</v>
      </c>
      <c r="Q923" s="163"/>
      <c r="R923" s="164">
        <f>SUM(R924:R943)</f>
        <v>0.10640000000000001</v>
      </c>
      <c r="S923" s="163"/>
      <c r="T923" s="165">
        <f>SUM(T924:T943)</f>
        <v>0</v>
      </c>
      <c r="AR923" s="166" t="s">
        <v>157</v>
      </c>
      <c r="AT923" s="167" t="s">
        <v>74</v>
      </c>
      <c r="AU923" s="167" t="s">
        <v>83</v>
      </c>
      <c r="AY923" s="166" t="s">
        <v>126</v>
      </c>
      <c r="BK923" s="168">
        <f>SUM(BK924:BK943)</f>
        <v>0</v>
      </c>
    </row>
    <row r="924" spans="1:65" s="2" customFormat="1" ht="16.5" customHeight="1">
      <c r="A924" s="36"/>
      <c r="B924" s="37"/>
      <c r="C924" s="171" t="s">
        <v>912</v>
      </c>
      <c r="D924" s="171" t="s">
        <v>128</v>
      </c>
      <c r="E924" s="172" t="s">
        <v>913</v>
      </c>
      <c r="F924" s="173" t="s">
        <v>914</v>
      </c>
      <c r="G924" s="174" t="s">
        <v>291</v>
      </c>
      <c r="H924" s="175">
        <v>160</v>
      </c>
      <c r="I924" s="176"/>
      <c r="J924" s="177">
        <f>ROUND(I924*H924,2)</f>
        <v>0</v>
      </c>
      <c r="K924" s="173" t="s">
        <v>132</v>
      </c>
      <c r="L924" s="41"/>
      <c r="M924" s="178" t="s">
        <v>19</v>
      </c>
      <c r="N924" s="179" t="s">
        <v>46</v>
      </c>
      <c r="O924" s="66"/>
      <c r="P924" s="180">
        <f>O924*H924</f>
        <v>0</v>
      </c>
      <c r="Q924" s="180">
        <v>0</v>
      </c>
      <c r="R924" s="180">
        <f>Q924*H924</f>
        <v>0</v>
      </c>
      <c r="S924" s="180">
        <v>0</v>
      </c>
      <c r="T924" s="181">
        <f>S924*H924</f>
        <v>0</v>
      </c>
      <c r="U924" s="36"/>
      <c r="V924" s="36"/>
      <c r="W924" s="36"/>
      <c r="X924" s="36"/>
      <c r="Y924" s="36"/>
      <c r="Z924" s="36"/>
      <c r="AA924" s="36"/>
      <c r="AB924" s="36"/>
      <c r="AC924" s="36"/>
      <c r="AD924" s="36"/>
      <c r="AE924" s="36"/>
      <c r="AR924" s="182" t="s">
        <v>659</v>
      </c>
      <c r="AT924" s="182" t="s">
        <v>128</v>
      </c>
      <c r="AU924" s="182" t="s">
        <v>85</v>
      </c>
      <c r="AY924" s="19" t="s">
        <v>126</v>
      </c>
      <c r="BE924" s="183">
        <f>IF(N924="základní",J924,0)</f>
        <v>0</v>
      </c>
      <c r="BF924" s="183">
        <f>IF(N924="snížená",J924,0)</f>
        <v>0</v>
      </c>
      <c r="BG924" s="183">
        <f>IF(N924="zákl. přenesená",J924,0)</f>
        <v>0</v>
      </c>
      <c r="BH924" s="183">
        <f>IF(N924="sníž. přenesená",J924,0)</f>
        <v>0</v>
      </c>
      <c r="BI924" s="183">
        <f>IF(N924="nulová",J924,0)</f>
        <v>0</v>
      </c>
      <c r="BJ924" s="19" t="s">
        <v>83</v>
      </c>
      <c r="BK924" s="183">
        <f>ROUND(I924*H924,2)</f>
        <v>0</v>
      </c>
      <c r="BL924" s="19" t="s">
        <v>659</v>
      </c>
      <c r="BM924" s="182" t="s">
        <v>915</v>
      </c>
    </row>
    <row r="925" spans="1:47" s="2" customFormat="1" ht="19.5">
      <c r="A925" s="36"/>
      <c r="B925" s="37"/>
      <c r="C925" s="38"/>
      <c r="D925" s="184" t="s">
        <v>135</v>
      </c>
      <c r="E925" s="38"/>
      <c r="F925" s="185" t="s">
        <v>916</v>
      </c>
      <c r="G925" s="38"/>
      <c r="H925" s="38"/>
      <c r="I925" s="186"/>
      <c r="J925" s="38"/>
      <c r="K925" s="38"/>
      <c r="L925" s="41"/>
      <c r="M925" s="187"/>
      <c r="N925" s="188"/>
      <c r="O925" s="66"/>
      <c r="P925" s="66"/>
      <c r="Q925" s="66"/>
      <c r="R925" s="66"/>
      <c r="S925" s="66"/>
      <c r="T925" s="67"/>
      <c r="U925" s="36"/>
      <c r="V925" s="36"/>
      <c r="W925" s="36"/>
      <c r="X925" s="36"/>
      <c r="Y925" s="36"/>
      <c r="Z925" s="36"/>
      <c r="AA925" s="36"/>
      <c r="AB925" s="36"/>
      <c r="AC925" s="36"/>
      <c r="AD925" s="36"/>
      <c r="AE925" s="36"/>
      <c r="AT925" s="19" t="s">
        <v>135</v>
      </c>
      <c r="AU925" s="19" t="s">
        <v>85</v>
      </c>
    </row>
    <row r="926" spans="1:47" s="2" customFormat="1" ht="12">
      <c r="A926" s="36"/>
      <c r="B926" s="37"/>
      <c r="C926" s="38"/>
      <c r="D926" s="189" t="s">
        <v>137</v>
      </c>
      <c r="E926" s="38"/>
      <c r="F926" s="190" t="s">
        <v>917</v>
      </c>
      <c r="G926" s="38"/>
      <c r="H926" s="38"/>
      <c r="I926" s="186"/>
      <c r="J926" s="38"/>
      <c r="K926" s="38"/>
      <c r="L926" s="41"/>
      <c r="M926" s="187"/>
      <c r="N926" s="188"/>
      <c r="O926" s="66"/>
      <c r="P926" s="66"/>
      <c r="Q926" s="66"/>
      <c r="R926" s="66"/>
      <c r="S926" s="66"/>
      <c r="T926" s="67"/>
      <c r="U926" s="36"/>
      <c r="V926" s="36"/>
      <c r="W926" s="36"/>
      <c r="X926" s="36"/>
      <c r="Y926" s="36"/>
      <c r="Z926" s="36"/>
      <c r="AA926" s="36"/>
      <c r="AB926" s="36"/>
      <c r="AC926" s="36"/>
      <c r="AD926" s="36"/>
      <c r="AE926" s="36"/>
      <c r="AT926" s="19" t="s">
        <v>137</v>
      </c>
      <c r="AU926" s="19" t="s">
        <v>85</v>
      </c>
    </row>
    <row r="927" spans="1:65" s="2" customFormat="1" ht="16.5" customHeight="1">
      <c r="A927" s="36"/>
      <c r="B927" s="37"/>
      <c r="C927" s="171" t="s">
        <v>918</v>
      </c>
      <c r="D927" s="171" t="s">
        <v>128</v>
      </c>
      <c r="E927" s="172" t="s">
        <v>919</v>
      </c>
      <c r="F927" s="173" t="s">
        <v>920</v>
      </c>
      <c r="G927" s="174" t="s">
        <v>291</v>
      </c>
      <c r="H927" s="175">
        <v>160</v>
      </c>
      <c r="I927" s="176"/>
      <c r="J927" s="177">
        <f>ROUND(I927*H927,2)</f>
        <v>0</v>
      </c>
      <c r="K927" s="173" t="s">
        <v>132</v>
      </c>
      <c r="L927" s="41"/>
      <c r="M927" s="178" t="s">
        <v>19</v>
      </c>
      <c r="N927" s="179" t="s">
        <v>46</v>
      </c>
      <c r="O927" s="66"/>
      <c r="P927" s="180">
        <f>O927*H927</f>
        <v>0</v>
      </c>
      <c r="Q927" s="180">
        <v>0</v>
      </c>
      <c r="R927" s="180">
        <f>Q927*H927</f>
        <v>0</v>
      </c>
      <c r="S927" s="180">
        <v>0</v>
      </c>
      <c r="T927" s="181">
        <f>S927*H927</f>
        <v>0</v>
      </c>
      <c r="U927" s="36"/>
      <c r="V927" s="36"/>
      <c r="W927" s="36"/>
      <c r="X927" s="36"/>
      <c r="Y927" s="36"/>
      <c r="Z927" s="36"/>
      <c r="AA927" s="36"/>
      <c r="AB927" s="36"/>
      <c r="AC927" s="36"/>
      <c r="AD927" s="36"/>
      <c r="AE927" s="36"/>
      <c r="AR927" s="182" t="s">
        <v>659</v>
      </c>
      <c r="AT927" s="182" t="s">
        <v>128</v>
      </c>
      <c r="AU927" s="182" t="s">
        <v>85</v>
      </c>
      <c r="AY927" s="19" t="s">
        <v>126</v>
      </c>
      <c r="BE927" s="183">
        <f>IF(N927="základní",J927,0)</f>
        <v>0</v>
      </c>
      <c r="BF927" s="183">
        <f>IF(N927="snížená",J927,0)</f>
        <v>0</v>
      </c>
      <c r="BG927" s="183">
        <f>IF(N927="zákl. přenesená",J927,0)</f>
        <v>0</v>
      </c>
      <c r="BH927" s="183">
        <f>IF(N927="sníž. přenesená",J927,0)</f>
        <v>0</v>
      </c>
      <c r="BI927" s="183">
        <f>IF(N927="nulová",J927,0)</f>
        <v>0</v>
      </c>
      <c r="BJ927" s="19" t="s">
        <v>83</v>
      </c>
      <c r="BK927" s="183">
        <f>ROUND(I927*H927,2)</f>
        <v>0</v>
      </c>
      <c r="BL927" s="19" t="s">
        <v>659</v>
      </c>
      <c r="BM927" s="182" t="s">
        <v>921</v>
      </c>
    </row>
    <row r="928" spans="1:47" s="2" customFormat="1" ht="12">
      <c r="A928" s="36"/>
      <c r="B928" s="37"/>
      <c r="C928" s="38"/>
      <c r="D928" s="184" t="s">
        <v>135</v>
      </c>
      <c r="E928" s="38"/>
      <c r="F928" s="185" t="s">
        <v>922</v>
      </c>
      <c r="G928" s="38"/>
      <c r="H928" s="38"/>
      <c r="I928" s="186"/>
      <c r="J928" s="38"/>
      <c r="K928" s="38"/>
      <c r="L928" s="41"/>
      <c r="M928" s="187"/>
      <c r="N928" s="188"/>
      <c r="O928" s="66"/>
      <c r="P928" s="66"/>
      <c r="Q928" s="66"/>
      <c r="R928" s="66"/>
      <c r="S928" s="66"/>
      <c r="T928" s="67"/>
      <c r="U928" s="36"/>
      <c r="V928" s="36"/>
      <c r="W928" s="36"/>
      <c r="X928" s="36"/>
      <c r="Y928" s="36"/>
      <c r="Z928" s="36"/>
      <c r="AA928" s="36"/>
      <c r="AB928" s="36"/>
      <c r="AC928" s="36"/>
      <c r="AD928" s="36"/>
      <c r="AE928" s="36"/>
      <c r="AT928" s="19" t="s">
        <v>135</v>
      </c>
      <c r="AU928" s="19" t="s">
        <v>85</v>
      </c>
    </row>
    <row r="929" spans="1:47" s="2" customFormat="1" ht="12">
      <c r="A929" s="36"/>
      <c r="B929" s="37"/>
      <c r="C929" s="38"/>
      <c r="D929" s="189" t="s">
        <v>137</v>
      </c>
      <c r="E929" s="38"/>
      <c r="F929" s="190" t="s">
        <v>923</v>
      </c>
      <c r="G929" s="38"/>
      <c r="H929" s="38"/>
      <c r="I929" s="186"/>
      <c r="J929" s="38"/>
      <c r="K929" s="38"/>
      <c r="L929" s="41"/>
      <c r="M929" s="187"/>
      <c r="N929" s="188"/>
      <c r="O929" s="66"/>
      <c r="P929" s="66"/>
      <c r="Q929" s="66"/>
      <c r="R929" s="66"/>
      <c r="S929" s="66"/>
      <c r="T929" s="67"/>
      <c r="U929" s="36"/>
      <c r="V929" s="36"/>
      <c r="W929" s="36"/>
      <c r="X929" s="36"/>
      <c r="Y929" s="36"/>
      <c r="Z929" s="36"/>
      <c r="AA929" s="36"/>
      <c r="AB929" s="36"/>
      <c r="AC929" s="36"/>
      <c r="AD929" s="36"/>
      <c r="AE929" s="36"/>
      <c r="AT929" s="19" t="s">
        <v>137</v>
      </c>
      <c r="AU929" s="19" t="s">
        <v>85</v>
      </c>
    </row>
    <row r="930" spans="1:65" s="2" customFormat="1" ht="16.5" customHeight="1">
      <c r="A930" s="36"/>
      <c r="B930" s="37"/>
      <c r="C930" s="171" t="s">
        <v>924</v>
      </c>
      <c r="D930" s="171" t="s">
        <v>128</v>
      </c>
      <c r="E930" s="172" t="s">
        <v>925</v>
      </c>
      <c r="F930" s="173" t="s">
        <v>926</v>
      </c>
      <c r="G930" s="174" t="s">
        <v>291</v>
      </c>
      <c r="H930" s="175">
        <v>160</v>
      </c>
      <c r="I930" s="176"/>
      <c r="J930" s="177">
        <f>ROUND(I930*H930,2)</f>
        <v>0</v>
      </c>
      <c r="K930" s="173" t="s">
        <v>132</v>
      </c>
      <c r="L930" s="41"/>
      <c r="M930" s="178" t="s">
        <v>19</v>
      </c>
      <c r="N930" s="179" t="s">
        <v>46</v>
      </c>
      <c r="O930" s="66"/>
      <c r="P930" s="180">
        <f>O930*H930</f>
        <v>0</v>
      </c>
      <c r="Q930" s="180">
        <v>6E-05</v>
      </c>
      <c r="R930" s="180">
        <f>Q930*H930</f>
        <v>0.009600000000000001</v>
      </c>
      <c r="S930" s="180">
        <v>0</v>
      </c>
      <c r="T930" s="181">
        <f>S930*H930</f>
        <v>0</v>
      </c>
      <c r="U930" s="36"/>
      <c r="V930" s="36"/>
      <c r="W930" s="36"/>
      <c r="X930" s="36"/>
      <c r="Y930" s="36"/>
      <c r="Z930" s="36"/>
      <c r="AA930" s="36"/>
      <c r="AB930" s="36"/>
      <c r="AC930" s="36"/>
      <c r="AD930" s="36"/>
      <c r="AE930" s="36"/>
      <c r="AR930" s="182" t="s">
        <v>659</v>
      </c>
      <c r="AT930" s="182" t="s">
        <v>128</v>
      </c>
      <c r="AU930" s="182" t="s">
        <v>85</v>
      </c>
      <c r="AY930" s="19" t="s">
        <v>126</v>
      </c>
      <c r="BE930" s="183">
        <f>IF(N930="základní",J930,0)</f>
        <v>0</v>
      </c>
      <c r="BF930" s="183">
        <f>IF(N930="snížená",J930,0)</f>
        <v>0</v>
      </c>
      <c r="BG930" s="183">
        <f>IF(N930="zákl. přenesená",J930,0)</f>
        <v>0</v>
      </c>
      <c r="BH930" s="183">
        <f>IF(N930="sníž. přenesená",J930,0)</f>
        <v>0</v>
      </c>
      <c r="BI930" s="183">
        <f>IF(N930="nulová",J930,0)</f>
        <v>0</v>
      </c>
      <c r="BJ930" s="19" t="s">
        <v>83</v>
      </c>
      <c r="BK930" s="183">
        <f>ROUND(I930*H930,2)</f>
        <v>0</v>
      </c>
      <c r="BL930" s="19" t="s">
        <v>659</v>
      </c>
      <c r="BM930" s="182" t="s">
        <v>927</v>
      </c>
    </row>
    <row r="931" spans="1:47" s="2" customFormat="1" ht="12">
      <c r="A931" s="36"/>
      <c r="B931" s="37"/>
      <c r="C931" s="38"/>
      <c r="D931" s="184" t="s">
        <v>135</v>
      </c>
      <c r="E931" s="38"/>
      <c r="F931" s="185" t="s">
        <v>928</v>
      </c>
      <c r="G931" s="38"/>
      <c r="H931" s="38"/>
      <c r="I931" s="186"/>
      <c r="J931" s="38"/>
      <c r="K931" s="38"/>
      <c r="L931" s="41"/>
      <c r="M931" s="187"/>
      <c r="N931" s="188"/>
      <c r="O931" s="66"/>
      <c r="P931" s="66"/>
      <c r="Q931" s="66"/>
      <c r="R931" s="66"/>
      <c r="S931" s="66"/>
      <c r="T931" s="67"/>
      <c r="U931" s="36"/>
      <c r="V931" s="36"/>
      <c r="W931" s="36"/>
      <c r="X931" s="36"/>
      <c r="Y931" s="36"/>
      <c r="Z931" s="36"/>
      <c r="AA931" s="36"/>
      <c r="AB931" s="36"/>
      <c r="AC931" s="36"/>
      <c r="AD931" s="36"/>
      <c r="AE931" s="36"/>
      <c r="AT931" s="19" t="s">
        <v>135</v>
      </c>
      <c r="AU931" s="19" t="s">
        <v>85</v>
      </c>
    </row>
    <row r="932" spans="1:47" s="2" customFormat="1" ht="12">
      <c r="A932" s="36"/>
      <c r="B932" s="37"/>
      <c r="C932" s="38"/>
      <c r="D932" s="189" t="s">
        <v>137</v>
      </c>
      <c r="E932" s="38"/>
      <c r="F932" s="190" t="s">
        <v>929</v>
      </c>
      <c r="G932" s="38"/>
      <c r="H932" s="38"/>
      <c r="I932" s="186"/>
      <c r="J932" s="38"/>
      <c r="K932" s="38"/>
      <c r="L932" s="41"/>
      <c r="M932" s="187"/>
      <c r="N932" s="188"/>
      <c r="O932" s="66"/>
      <c r="P932" s="66"/>
      <c r="Q932" s="66"/>
      <c r="R932" s="66"/>
      <c r="S932" s="66"/>
      <c r="T932" s="67"/>
      <c r="U932" s="36"/>
      <c r="V932" s="36"/>
      <c r="W932" s="36"/>
      <c r="X932" s="36"/>
      <c r="Y932" s="36"/>
      <c r="Z932" s="36"/>
      <c r="AA932" s="36"/>
      <c r="AB932" s="36"/>
      <c r="AC932" s="36"/>
      <c r="AD932" s="36"/>
      <c r="AE932" s="36"/>
      <c r="AT932" s="19" t="s">
        <v>137</v>
      </c>
      <c r="AU932" s="19" t="s">
        <v>85</v>
      </c>
    </row>
    <row r="933" spans="1:65" s="2" customFormat="1" ht="16.5" customHeight="1">
      <c r="A933" s="36"/>
      <c r="B933" s="37"/>
      <c r="C933" s="171" t="s">
        <v>930</v>
      </c>
      <c r="D933" s="171" t="s">
        <v>128</v>
      </c>
      <c r="E933" s="172" t="s">
        <v>931</v>
      </c>
      <c r="F933" s="173" t="s">
        <v>932</v>
      </c>
      <c r="G933" s="174" t="s">
        <v>291</v>
      </c>
      <c r="H933" s="175">
        <v>160</v>
      </c>
      <c r="I933" s="176"/>
      <c r="J933" s="177">
        <f>ROUND(I933*H933,2)</f>
        <v>0</v>
      </c>
      <c r="K933" s="173" t="s">
        <v>132</v>
      </c>
      <c r="L933" s="41"/>
      <c r="M933" s="178" t="s">
        <v>19</v>
      </c>
      <c r="N933" s="179" t="s">
        <v>46</v>
      </c>
      <c r="O933" s="66"/>
      <c r="P933" s="180">
        <f>O933*H933</f>
        <v>0</v>
      </c>
      <c r="Q933" s="180">
        <v>0</v>
      </c>
      <c r="R933" s="180">
        <f>Q933*H933</f>
        <v>0</v>
      </c>
      <c r="S933" s="180">
        <v>0</v>
      </c>
      <c r="T933" s="181">
        <f>S933*H933</f>
        <v>0</v>
      </c>
      <c r="U933" s="36"/>
      <c r="V933" s="36"/>
      <c r="W933" s="36"/>
      <c r="X933" s="36"/>
      <c r="Y933" s="36"/>
      <c r="Z933" s="36"/>
      <c r="AA933" s="36"/>
      <c r="AB933" s="36"/>
      <c r="AC933" s="36"/>
      <c r="AD933" s="36"/>
      <c r="AE933" s="36"/>
      <c r="AR933" s="182" t="s">
        <v>659</v>
      </c>
      <c r="AT933" s="182" t="s">
        <v>128</v>
      </c>
      <c r="AU933" s="182" t="s">
        <v>85</v>
      </c>
      <c r="AY933" s="19" t="s">
        <v>126</v>
      </c>
      <c r="BE933" s="183">
        <f>IF(N933="základní",J933,0)</f>
        <v>0</v>
      </c>
      <c r="BF933" s="183">
        <f>IF(N933="snížená",J933,0)</f>
        <v>0</v>
      </c>
      <c r="BG933" s="183">
        <f>IF(N933="zákl. přenesená",J933,0)</f>
        <v>0</v>
      </c>
      <c r="BH933" s="183">
        <f>IF(N933="sníž. přenesená",J933,0)</f>
        <v>0</v>
      </c>
      <c r="BI933" s="183">
        <f>IF(N933="nulová",J933,0)</f>
        <v>0</v>
      </c>
      <c r="BJ933" s="19" t="s">
        <v>83</v>
      </c>
      <c r="BK933" s="183">
        <f>ROUND(I933*H933,2)</f>
        <v>0</v>
      </c>
      <c r="BL933" s="19" t="s">
        <v>659</v>
      </c>
      <c r="BM933" s="182" t="s">
        <v>933</v>
      </c>
    </row>
    <row r="934" spans="1:47" s="2" customFormat="1" ht="12">
      <c r="A934" s="36"/>
      <c r="B934" s="37"/>
      <c r="C934" s="38"/>
      <c r="D934" s="184" t="s">
        <v>135</v>
      </c>
      <c r="E934" s="38"/>
      <c r="F934" s="185" t="s">
        <v>934</v>
      </c>
      <c r="G934" s="38"/>
      <c r="H934" s="38"/>
      <c r="I934" s="186"/>
      <c r="J934" s="38"/>
      <c r="K934" s="38"/>
      <c r="L934" s="41"/>
      <c r="M934" s="187"/>
      <c r="N934" s="188"/>
      <c r="O934" s="66"/>
      <c r="P934" s="66"/>
      <c r="Q934" s="66"/>
      <c r="R934" s="66"/>
      <c r="S934" s="66"/>
      <c r="T934" s="67"/>
      <c r="U934" s="36"/>
      <c r="V934" s="36"/>
      <c r="W934" s="36"/>
      <c r="X934" s="36"/>
      <c r="Y934" s="36"/>
      <c r="Z934" s="36"/>
      <c r="AA934" s="36"/>
      <c r="AB934" s="36"/>
      <c r="AC934" s="36"/>
      <c r="AD934" s="36"/>
      <c r="AE934" s="36"/>
      <c r="AT934" s="19" t="s">
        <v>135</v>
      </c>
      <c r="AU934" s="19" t="s">
        <v>85</v>
      </c>
    </row>
    <row r="935" spans="1:47" s="2" customFormat="1" ht="12">
      <c r="A935" s="36"/>
      <c r="B935" s="37"/>
      <c r="C935" s="38"/>
      <c r="D935" s="189" t="s">
        <v>137</v>
      </c>
      <c r="E935" s="38"/>
      <c r="F935" s="190" t="s">
        <v>935</v>
      </c>
      <c r="G935" s="38"/>
      <c r="H935" s="38"/>
      <c r="I935" s="186"/>
      <c r="J935" s="38"/>
      <c r="K935" s="38"/>
      <c r="L935" s="41"/>
      <c r="M935" s="187"/>
      <c r="N935" s="188"/>
      <c r="O935" s="66"/>
      <c r="P935" s="66"/>
      <c r="Q935" s="66"/>
      <c r="R935" s="66"/>
      <c r="S935" s="66"/>
      <c r="T935" s="67"/>
      <c r="U935" s="36"/>
      <c r="V935" s="36"/>
      <c r="W935" s="36"/>
      <c r="X935" s="36"/>
      <c r="Y935" s="36"/>
      <c r="Z935" s="36"/>
      <c r="AA935" s="36"/>
      <c r="AB935" s="36"/>
      <c r="AC935" s="36"/>
      <c r="AD935" s="36"/>
      <c r="AE935" s="36"/>
      <c r="AT935" s="19" t="s">
        <v>137</v>
      </c>
      <c r="AU935" s="19" t="s">
        <v>85</v>
      </c>
    </row>
    <row r="936" spans="2:51" s="14" customFormat="1" ht="12">
      <c r="B936" s="202"/>
      <c r="C936" s="203"/>
      <c r="D936" s="184" t="s">
        <v>141</v>
      </c>
      <c r="E936" s="204" t="s">
        <v>19</v>
      </c>
      <c r="F936" s="205" t="s">
        <v>936</v>
      </c>
      <c r="G936" s="203"/>
      <c r="H936" s="206">
        <v>160</v>
      </c>
      <c r="I936" s="207"/>
      <c r="J936" s="203"/>
      <c r="K936" s="203"/>
      <c r="L936" s="208"/>
      <c r="M936" s="209"/>
      <c r="N936" s="210"/>
      <c r="O936" s="210"/>
      <c r="P936" s="210"/>
      <c r="Q936" s="210"/>
      <c r="R936" s="210"/>
      <c r="S936" s="210"/>
      <c r="T936" s="211"/>
      <c r="AT936" s="212" t="s">
        <v>141</v>
      </c>
      <c r="AU936" s="212" t="s">
        <v>85</v>
      </c>
      <c r="AV936" s="14" t="s">
        <v>85</v>
      </c>
      <c r="AW936" s="14" t="s">
        <v>35</v>
      </c>
      <c r="AX936" s="14" t="s">
        <v>83</v>
      </c>
      <c r="AY936" s="212" t="s">
        <v>126</v>
      </c>
    </row>
    <row r="937" spans="1:65" s="2" customFormat="1" ht="16.5" customHeight="1">
      <c r="A937" s="36"/>
      <c r="B937" s="37"/>
      <c r="C937" s="235" t="s">
        <v>937</v>
      </c>
      <c r="D937" s="235" t="s">
        <v>345</v>
      </c>
      <c r="E937" s="236" t="s">
        <v>938</v>
      </c>
      <c r="F937" s="237" t="s">
        <v>939</v>
      </c>
      <c r="G937" s="238" t="s">
        <v>291</v>
      </c>
      <c r="H937" s="239">
        <v>176</v>
      </c>
      <c r="I937" s="240"/>
      <c r="J937" s="241">
        <f>ROUND(I937*H937,2)</f>
        <v>0</v>
      </c>
      <c r="K937" s="237" t="s">
        <v>132</v>
      </c>
      <c r="L937" s="242"/>
      <c r="M937" s="243" t="s">
        <v>19</v>
      </c>
      <c r="N937" s="244" t="s">
        <v>46</v>
      </c>
      <c r="O937" s="66"/>
      <c r="P937" s="180">
        <f>O937*H937</f>
        <v>0</v>
      </c>
      <c r="Q937" s="180">
        <v>0.00055</v>
      </c>
      <c r="R937" s="180">
        <f>Q937*H937</f>
        <v>0.09680000000000001</v>
      </c>
      <c r="S937" s="180">
        <v>0</v>
      </c>
      <c r="T937" s="181">
        <f>S937*H937</f>
        <v>0</v>
      </c>
      <c r="U937" s="36"/>
      <c r="V937" s="36"/>
      <c r="W937" s="36"/>
      <c r="X937" s="36"/>
      <c r="Y937" s="36"/>
      <c r="Z937" s="36"/>
      <c r="AA937" s="36"/>
      <c r="AB937" s="36"/>
      <c r="AC937" s="36"/>
      <c r="AD937" s="36"/>
      <c r="AE937" s="36"/>
      <c r="AR937" s="182" t="s">
        <v>526</v>
      </c>
      <c r="AT937" s="182" t="s">
        <v>345</v>
      </c>
      <c r="AU937" s="182" t="s">
        <v>85</v>
      </c>
      <c r="AY937" s="19" t="s">
        <v>126</v>
      </c>
      <c r="BE937" s="183">
        <f>IF(N937="základní",J937,0)</f>
        <v>0</v>
      </c>
      <c r="BF937" s="183">
        <f>IF(N937="snížená",J937,0)</f>
        <v>0</v>
      </c>
      <c r="BG937" s="183">
        <f>IF(N937="zákl. přenesená",J937,0)</f>
        <v>0</v>
      </c>
      <c r="BH937" s="183">
        <f>IF(N937="sníž. přenesená",J937,0)</f>
        <v>0</v>
      </c>
      <c r="BI937" s="183">
        <f>IF(N937="nulová",J937,0)</f>
        <v>0</v>
      </c>
      <c r="BJ937" s="19" t="s">
        <v>83</v>
      </c>
      <c r="BK937" s="183">
        <f>ROUND(I937*H937,2)</f>
        <v>0</v>
      </c>
      <c r="BL937" s="19" t="s">
        <v>526</v>
      </c>
      <c r="BM937" s="182" t="s">
        <v>940</v>
      </c>
    </row>
    <row r="938" spans="1:47" s="2" customFormat="1" ht="12">
      <c r="A938" s="36"/>
      <c r="B938" s="37"/>
      <c r="C938" s="38"/>
      <c r="D938" s="184" t="s">
        <v>135</v>
      </c>
      <c r="E938" s="38"/>
      <c r="F938" s="185" t="s">
        <v>939</v>
      </c>
      <c r="G938" s="38"/>
      <c r="H938" s="38"/>
      <c r="I938" s="186"/>
      <c r="J938" s="38"/>
      <c r="K938" s="38"/>
      <c r="L938" s="41"/>
      <c r="M938" s="187"/>
      <c r="N938" s="188"/>
      <c r="O938" s="66"/>
      <c r="P938" s="66"/>
      <c r="Q938" s="66"/>
      <c r="R938" s="66"/>
      <c r="S938" s="66"/>
      <c r="T938" s="67"/>
      <c r="U938" s="36"/>
      <c r="V938" s="36"/>
      <c r="W938" s="36"/>
      <c r="X938" s="36"/>
      <c r="Y938" s="36"/>
      <c r="Z938" s="36"/>
      <c r="AA938" s="36"/>
      <c r="AB938" s="36"/>
      <c r="AC938" s="36"/>
      <c r="AD938" s="36"/>
      <c r="AE938" s="36"/>
      <c r="AT938" s="19" t="s">
        <v>135</v>
      </c>
      <c r="AU938" s="19" t="s">
        <v>85</v>
      </c>
    </row>
    <row r="939" spans="2:51" s="14" customFormat="1" ht="12">
      <c r="B939" s="202"/>
      <c r="C939" s="203"/>
      <c r="D939" s="184" t="s">
        <v>141</v>
      </c>
      <c r="E939" s="203"/>
      <c r="F939" s="205" t="s">
        <v>941</v>
      </c>
      <c r="G939" s="203"/>
      <c r="H939" s="206">
        <v>176</v>
      </c>
      <c r="I939" s="207"/>
      <c r="J939" s="203"/>
      <c r="K939" s="203"/>
      <c r="L939" s="208"/>
      <c r="M939" s="209"/>
      <c r="N939" s="210"/>
      <c r="O939" s="210"/>
      <c r="P939" s="210"/>
      <c r="Q939" s="210"/>
      <c r="R939" s="210"/>
      <c r="S939" s="210"/>
      <c r="T939" s="211"/>
      <c r="AT939" s="212" t="s">
        <v>141</v>
      </c>
      <c r="AU939" s="212" t="s">
        <v>85</v>
      </c>
      <c r="AV939" s="14" t="s">
        <v>85</v>
      </c>
      <c r="AW939" s="14" t="s">
        <v>4</v>
      </c>
      <c r="AX939" s="14" t="s">
        <v>83</v>
      </c>
      <c r="AY939" s="212" t="s">
        <v>126</v>
      </c>
    </row>
    <row r="940" spans="1:65" s="2" customFormat="1" ht="16.5" customHeight="1">
      <c r="A940" s="36"/>
      <c r="B940" s="37"/>
      <c r="C940" s="171" t="s">
        <v>942</v>
      </c>
      <c r="D940" s="171" t="s">
        <v>128</v>
      </c>
      <c r="E940" s="172" t="s">
        <v>943</v>
      </c>
      <c r="F940" s="173" t="s">
        <v>944</v>
      </c>
      <c r="G940" s="174" t="s">
        <v>291</v>
      </c>
      <c r="H940" s="175">
        <v>160</v>
      </c>
      <c r="I940" s="176"/>
      <c r="J940" s="177">
        <f>ROUND(I940*H940,2)</f>
        <v>0</v>
      </c>
      <c r="K940" s="173" t="s">
        <v>132</v>
      </c>
      <c r="L940" s="41"/>
      <c r="M940" s="178" t="s">
        <v>19</v>
      </c>
      <c r="N940" s="179" t="s">
        <v>46</v>
      </c>
      <c r="O940" s="66"/>
      <c r="P940" s="180">
        <f>O940*H940</f>
        <v>0</v>
      </c>
      <c r="Q940" s="180">
        <v>0</v>
      </c>
      <c r="R940" s="180">
        <f>Q940*H940</f>
        <v>0</v>
      </c>
      <c r="S940" s="180">
        <v>0</v>
      </c>
      <c r="T940" s="181">
        <f>S940*H940</f>
        <v>0</v>
      </c>
      <c r="U940" s="36"/>
      <c r="V940" s="36"/>
      <c r="W940" s="36"/>
      <c r="X940" s="36"/>
      <c r="Y940" s="36"/>
      <c r="Z940" s="36"/>
      <c r="AA940" s="36"/>
      <c r="AB940" s="36"/>
      <c r="AC940" s="36"/>
      <c r="AD940" s="36"/>
      <c r="AE940" s="36"/>
      <c r="AR940" s="182" t="s">
        <v>659</v>
      </c>
      <c r="AT940" s="182" t="s">
        <v>128</v>
      </c>
      <c r="AU940" s="182" t="s">
        <v>85</v>
      </c>
      <c r="AY940" s="19" t="s">
        <v>126</v>
      </c>
      <c r="BE940" s="183">
        <f>IF(N940="základní",J940,0)</f>
        <v>0</v>
      </c>
      <c r="BF940" s="183">
        <f>IF(N940="snížená",J940,0)</f>
        <v>0</v>
      </c>
      <c r="BG940" s="183">
        <f>IF(N940="zákl. přenesená",J940,0)</f>
        <v>0</v>
      </c>
      <c r="BH940" s="183">
        <f>IF(N940="sníž. přenesená",J940,0)</f>
        <v>0</v>
      </c>
      <c r="BI940" s="183">
        <f>IF(N940="nulová",J940,0)</f>
        <v>0</v>
      </c>
      <c r="BJ940" s="19" t="s">
        <v>83</v>
      </c>
      <c r="BK940" s="183">
        <f>ROUND(I940*H940,2)</f>
        <v>0</v>
      </c>
      <c r="BL940" s="19" t="s">
        <v>659</v>
      </c>
      <c r="BM940" s="182" t="s">
        <v>945</v>
      </c>
    </row>
    <row r="941" spans="1:47" s="2" customFormat="1" ht="19.5">
      <c r="A941" s="36"/>
      <c r="B941" s="37"/>
      <c r="C941" s="38"/>
      <c r="D941" s="184" t="s">
        <v>135</v>
      </c>
      <c r="E941" s="38"/>
      <c r="F941" s="185" t="s">
        <v>946</v>
      </c>
      <c r="G941" s="38"/>
      <c r="H941" s="38"/>
      <c r="I941" s="186"/>
      <c r="J941" s="38"/>
      <c r="K941" s="38"/>
      <c r="L941" s="41"/>
      <c r="M941" s="187"/>
      <c r="N941" s="188"/>
      <c r="O941" s="66"/>
      <c r="P941" s="66"/>
      <c r="Q941" s="66"/>
      <c r="R941" s="66"/>
      <c r="S941" s="66"/>
      <c r="T941" s="67"/>
      <c r="U941" s="36"/>
      <c r="V941" s="36"/>
      <c r="W941" s="36"/>
      <c r="X941" s="36"/>
      <c r="Y941" s="36"/>
      <c r="Z941" s="36"/>
      <c r="AA941" s="36"/>
      <c r="AB941" s="36"/>
      <c r="AC941" s="36"/>
      <c r="AD941" s="36"/>
      <c r="AE941" s="36"/>
      <c r="AT941" s="19" t="s">
        <v>135</v>
      </c>
      <c r="AU941" s="19" t="s">
        <v>85</v>
      </c>
    </row>
    <row r="942" spans="1:47" s="2" customFormat="1" ht="12">
      <c r="A942" s="36"/>
      <c r="B942" s="37"/>
      <c r="C942" s="38"/>
      <c r="D942" s="189" t="s">
        <v>137</v>
      </c>
      <c r="E942" s="38"/>
      <c r="F942" s="190" t="s">
        <v>947</v>
      </c>
      <c r="G942" s="38"/>
      <c r="H942" s="38"/>
      <c r="I942" s="186"/>
      <c r="J942" s="38"/>
      <c r="K942" s="38"/>
      <c r="L942" s="41"/>
      <c r="M942" s="187"/>
      <c r="N942" s="188"/>
      <c r="O942" s="66"/>
      <c r="P942" s="66"/>
      <c r="Q942" s="66"/>
      <c r="R942" s="66"/>
      <c r="S942" s="66"/>
      <c r="T942" s="67"/>
      <c r="U942" s="36"/>
      <c r="V942" s="36"/>
      <c r="W942" s="36"/>
      <c r="X942" s="36"/>
      <c r="Y942" s="36"/>
      <c r="Z942" s="36"/>
      <c r="AA942" s="36"/>
      <c r="AB942" s="36"/>
      <c r="AC942" s="36"/>
      <c r="AD942" s="36"/>
      <c r="AE942" s="36"/>
      <c r="AT942" s="19" t="s">
        <v>137</v>
      </c>
      <c r="AU942" s="19" t="s">
        <v>85</v>
      </c>
    </row>
    <row r="943" spans="2:51" s="14" customFormat="1" ht="12">
      <c r="B943" s="202"/>
      <c r="C943" s="203"/>
      <c r="D943" s="184" t="s">
        <v>141</v>
      </c>
      <c r="E943" s="204" t="s">
        <v>19</v>
      </c>
      <c r="F943" s="205" t="s">
        <v>948</v>
      </c>
      <c r="G943" s="203"/>
      <c r="H943" s="206">
        <v>160</v>
      </c>
      <c r="I943" s="207"/>
      <c r="J943" s="203"/>
      <c r="K943" s="203"/>
      <c r="L943" s="208"/>
      <c r="M943" s="209"/>
      <c r="N943" s="210"/>
      <c r="O943" s="210"/>
      <c r="P943" s="210"/>
      <c r="Q943" s="210"/>
      <c r="R943" s="210"/>
      <c r="S943" s="210"/>
      <c r="T943" s="211"/>
      <c r="AT943" s="212" t="s">
        <v>141</v>
      </c>
      <c r="AU943" s="212" t="s">
        <v>85</v>
      </c>
      <c r="AV943" s="14" t="s">
        <v>85</v>
      </c>
      <c r="AW943" s="14" t="s">
        <v>35</v>
      </c>
      <c r="AX943" s="14" t="s">
        <v>83</v>
      </c>
      <c r="AY943" s="212" t="s">
        <v>126</v>
      </c>
    </row>
    <row r="944" spans="2:63" s="12" customFormat="1" ht="25.9" customHeight="1">
      <c r="B944" s="155"/>
      <c r="C944" s="156"/>
      <c r="D944" s="157" t="s">
        <v>74</v>
      </c>
      <c r="E944" s="158" t="s">
        <v>949</v>
      </c>
      <c r="F944" s="158" t="s">
        <v>950</v>
      </c>
      <c r="G944" s="156"/>
      <c r="H944" s="156"/>
      <c r="I944" s="159"/>
      <c r="J944" s="160">
        <f>BK944</f>
        <v>100000</v>
      </c>
      <c r="K944" s="156"/>
      <c r="L944" s="161"/>
      <c r="M944" s="162"/>
      <c r="N944" s="163"/>
      <c r="O944" s="163"/>
      <c r="P944" s="164">
        <f>P945+P958+P962+P969</f>
        <v>0</v>
      </c>
      <c r="Q944" s="163"/>
      <c r="R944" s="164">
        <f>R945+R958+R962+R969</f>
        <v>0</v>
      </c>
      <c r="S944" s="163"/>
      <c r="T944" s="165">
        <f>T945+T958+T962+T969</f>
        <v>0</v>
      </c>
      <c r="AR944" s="166" t="s">
        <v>181</v>
      </c>
      <c r="AT944" s="167" t="s">
        <v>74</v>
      </c>
      <c r="AU944" s="167" t="s">
        <v>75</v>
      </c>
      <c r="AY944" s="166" t="s">
        <v>126</v>
      </c>
      <c r="BK944" s="168">
        <f>BK945+BK958+BK962+BK969</f>
        <v>100000</v>
      </c>
    </row>
    <row r="945" spans="2:63" s="12" customFormat="1" ht="22.9" customHeight="1">
      <c r="B945" s="155"/>
      <c r="C945" s="156"/>
      <c r="D945" s="157" t="s">
        <v>74</v>
      </c>
      <c r="E945" s="169" t="s">
        <v>951</v>
      </c>
      <c r="F945" s="169" t="s">
        <v>952</v>
      </c>
      <c r="G945" s="156"/>
      <c r="H945" s="156"/>
      <c r="I945" s="159"/>
      <c r="J945" s="170">
        <f>BK945</f>
        <v>0</v>
      </c>
      <c r="K945" s="156"/>
      <c r="L945" s="161"/>
      <c r="M945" s="162"/>
      <c r="N945" s="163"/>
      <c r="O945" s="163"/>
      <c r="P945" s="164">
        <f>SUM(P946:P957)</f>
        <v>0</v>
      </c>
      <c r="Q945" s="163"/>
      <c r="R945" s="164">
        <f>SUM(R946:R957)</f>
        <v>0</v>
      </c>
      <c r="S945" s="163"/>
      <c r="T945" s="165">
        <f>SUM(T946:T957)</f>
        <v>0</v>
      </c>
      <c r="AR945" s="166" t="s">
        <v>181</v>
      </c>
      <c r="AT945" s="167" t="s">
        <v>74</v>
      </c>
      <c r="AU945" s="167" t="s">
        <v>83</v>
      </c>
      <c r="AY945" s="166" t="s">
        <v>126</v>
      </c>
      <c r="BK945" s="168">
        <f>SUM(BK946:BK957)</f>
        <v>0</v>
      </c>
    </row>
    <row r="946" spans="1:65" s="2" customFormat="1" ht="16.5" customHeight="1">
      <c r="A946" s="36"/>
      <c r="B946" s="37"/>
      <c r="C946" s="171" t="s">
        <v>953</v>
      </c>
      <c r="D946" s="171" t="s">
        <v>128</v>
      </c>
      <c r="E946" s="172" t="s">
        <v>954</v>
      </c>
      <c r="F946" s="173" t="s">
        <v>955</v>
      </c>
      <c r="G946" s="174" t="s">
        <v>956</v>
      </c>
      <c r="H946" s="175">
        <v>1</v>
      </c>
      <c r="I946" s="176"/>
      <c r="J946" s="177">
        <f>ROUND(I946*H946,2)</f>
        <v>0</v>
      </c>
      <c r="K946" s="173" t="s">
        <v>132</v>
      </c>
      <c r="L946" s="41"/>
      <c r="M946" s="178" t="s">
        <v>19</v>
      </c>
      <c r="N946" s="179" t="s">
        <v>46</v>
      </c>
      <c r="O946" s="66"/>
      <c r="P946" s="180">
        <f>O946*H946</f>
        <v>0</v>
      </c>
      <c r="Q946" s="180">
        <v>0</v>
      </c>
      <c r="R946" s="180">
        <f>Q946*H946</f>
        <v>0</v>
      </c>
      <c r="S946" s="180">
        <v>0</v>
      </c>
      <c r="T946" s="181">
        <f>S946*H946</f>
        <v>0</v>
      </c>
      <c r="U946" s="36"/>
      <c r="V946" s="36"/>
      <c r="W946" s="36"/>
      <c r="X946" s="36"/>
      <c r="Y946" s="36"/>
      <c r="Z946" s="36"/>
      <c r="AA946" s="36"/>
      <c r="AB946" s="36"/>
      <c r="AC946" s="36"/>
      <c r="AD946" s="36"/>
      <c r="AE946" s="36"/>
      <c r="AR946" s="182" t="s">
        <v>957</v>
      </c>
      <c r="AT946" s="182" t="s">
        <v>128</v>
      </c>
      <c r="AU946" s="182" t="s">
        <v>85</v>
      </c>
      <c r="AY946" s="19" t="s">
        <v>126</v>
      </c>
      <c r="BE946" s="183">
        <f>IF(N946="základní",J946,0)</f>
        <v>0</v>
      </c>
      <c r="BF946" s="183">
        <f>IF(N946="snížená",J946,0)</f>
        <v>0</v>
      </c>
      <c r="BG946" s="183">
        <f>IF(N946="zákl. přenesená",J946,0)</f>
        <v>0</v>
      </c>
      <c r="BH946" s="183">
        <f>IF(N946="sníž. přenesená",J946,0)</f>
        <v>0</v>
      </c>
      <c r="BI946" s="183">
        <f>IF(N946="nulová",J946,0)</f>
        <v>0</v>
      </c>
      <c r="BJ946" s="19" t="s">
        <v>83</v>
      </c>
      <c r="BK946" s="183">
        <f>ROUND(I946*H946,2)</f>
        <v>0</v>
      </c>
      <c r="BL946" s="19" t="s">
        <v>957</v>
      </c>
      <c r="BM946" s="182" t="s">
        <v>958</v>
      </c>
    </row>
    <row r="947" spans="1:47" s="2" customFormat="1" ht="12">
      <c r="A947" s="36"/>
      <c r="B947" s="37"/>
      <c r="C947" s="38"/>
      <c r="D947" s="184" t="s">
        <v>135</v>
      </c>
      <c r="E947" s="38"/>
      <c r="F947" s="185" t="s">
        <v>955</v>
      </c>
      <c r="G947" s="38"/>
      <c r="H947" s="38"/>
      <c r="I947" s="186"/>
      <c r="J947" s="38"/>
      <c r="K947" s="38"/>
      <c r="L947" s="41"/>
      <c r="M947" s="187"/>
      <c r="N947" s="188"/>
      <c r="O947" s="66"/>
      <c r="P947" s="66"/>
      <c r="Q947" s="66"/>
      <c r="R947" s="66"/>
      <c r="S947" s="66"/>
      <c r="T947" s="67"/>
      <c r="U947" s="36"/>
      <c r="V947" s="36"/>
      <c r="W947" s="36"/>
      <c r="X947" s="36"/>
      <c r="Y947" s="36"/>
      <c r="Z947" s="36"/>
      <c r="AA947" s="36"/>
      <c r="AB947" s="36"/>
      <c r="AC947" s="36"/>
      <c r="AD947" s="36"/>
      <c r="AE947" s="36"/>
      <c r="AT947" s="19" t="s">
        <v>135</v>
      </c>
      <c r="AU947" s="19" t="s">
        <v>85</v>
      </c>
    </row>
    <row r="948" spans="1:47" s="2" customFormat="1" ht="12">
      <c r="A948" s="36"/>
      <c r="B948" s="37"/>
      <c r="C948" s="38"/>
      <c r="D948" s="189" t="s">
        <v>137</v>
      </c>
      <c r="E948" s="38"/>
      <c r="F948" s="190" t="s">
        <v>959</v>
      </c>
      <c r="G948" s="38"/>
      <c r="H948" s="38"/>
      <c r="I948" s="186"/>
      <c r="J948" s="38"/>
      <c r="K948" s="38"/>
      <c r="L948" s="41"/>
      <c r="M948" s="187"/>
      <c r="N948" s="188"/>
      <c r="O948" s="66"/>
      <c r="P948" s="66"/>
      <c r="Q948" s="66"/>
      <c r="R948" s="66"/>
      <c r="S948" s="66"/>
      <c r="T948" s="67"/>
      <c r="U948" s="36"/>
      <c r="V948" s="36"/>
      <c r="W948" s="36"/>
      <c r="X948" s="36"/>
      <c r="Y948" s="36"/>
      <c r="Z948" s="36"/>
      <c r="AA948" s="36"/>
      <c r="AB948" s="36"/>
      <c r="AC948" s="36"/>
      <c r="AD948" s="36"/>
      <c r="AE948" s="36"/>
      <c r="AT948" s="19" t="s">
        <v>137</v>
      </c>
      <c r="AU948" s="19" t="s">
        <v>85</v>
      </c>
    </row>
    <row r="949" spans="1:65" s="2" customFormat="1" ht="16.5" customHeight="1">
      <c r="A949" s="36"/>
      <c r="B949" s="37"/>
      <c r="C949" s="171" t="s">
        <v>960</v>
      </c>
      <c r="D949" s="171" t="s">
        <v>128</v>
      </c>
      <c r="E949" s="172" t="s">
        <v>961</v>
      </c>
      <c r="F949" s="173" t="s">
        <v>962</v>
      </c>
      <c r="G949" s="174" t="s">
        <v>956</v>
      </c>
      <c r="H949" s="175">
        <v>1</v>
      </c>
      <c r="I949" s="176"/>
      <c r="J949" s="177">
        <f>ROUND(I949*H949,2)</f>
        <v>0</v>
      </c>
      <c r="K949" s="173" t="s">
        <v>132</v>
      </c>
      <c r="L949" s="41"/>
      <c r="M949" s="178" t="s">
        <v>19</v>
      </c>
      <c r="N949" s="179" t="s">
        <v>46</v>
      </c>
      <c r="O949" s="66"/>
      <c r="P949" s="180">
        <f>O949*H949</f>
        <v>0</v>
      </c>
      <c r="Q949" s="180">
        <v>0</v>
      </c>
      <c r="R949" s="180">
        <f>Q949*H949</f>
        <v>0</v>
      </c>
      <c r="S949" s="180">
        <v>0</v>
      </c>
      <c r="T949" s="181">
        <f>S949*H949</f>
        <v>0</v>
      </c>
      <c r="U949" s="36"/>
      <c r="V949" s="36"/>
      <c r="W949" s="36"/>
      <c r="X949" s="36"/>
      <c r="Y949" s="36"/>
      <c r="Z949" s="36"/>
      <c r="AA949" s="36"/>
      <c r="AB949" s="36"/>
      <c r="AC949" s="36"/>
      <c r="AD949" s="36"/>
      <c r="AE949" s="36"/>
      <c r="AR949" s="182" t="s">
        <v>957</v>
      </c>
      <c r="AT949" s="182" t="s">
        <v>128</v>
      </c>
      <c r="AU949" s="182" t="s">
        <v>85</v>
      </c>
      <c r="AY949" s="19" t="s">
        <v>126</v>
      </c>
      <c r="BE949" s="183">
        <f>IF(N949="základní",J949,0)</f>
        <v>0</v>
      </c>
      <c r="BF949" s="183">
        <f>IF(N949="snížená",J949,0)</f>
        <v>0</v>
      </c>
      <c r="BG949" s="183">
        <f>IF(N949="zákl. přenesená",J949,0)</f>
        <v>0</v>
      </c>
      <c r="BH949" s="183">
        <f>IF(N949="sníž. přenesená",J949,0)</f>
        <v>0</v>
      </c>
      <c r="BI949" s="183">
        <f>IF(N949="nulová",J949,0)</f>
        <v>0</v>
      </c>
      <c r="BJ949" s="19" t="s">
        <v>83</v>
      </c>
      <c r="BK949" s="183">
        <f>ROUND(I949*H949,2)</f>
        <v>0</v>
      </c>
      <c r="BL949" s="19" t="s">
        <v>957</v>
      </c>
      <c r="BM949" s="182" t="s">
        <v>963</v>
      </c>
    </row>
    <row r="950" spans="1:47" s="2" customFormat="1" ht="12">
      <c r="A950" s="36"/>
      <c r="B950" s="37"/>
      <c r="C950" s="38"/>
      <c r="D950" s="184" t="s">
        <v>135</v>
      </c>
      <c r="E950" s="38"/>
      <c r="F950" s="185" t="s">
        <v>962</v>
      </c>
      <c r="G950" s="38"/>
      <c r="H950" s="38"/>
      <c r="I950" s="186"/>
      <c r="J950" s="38"/>
      <c r="K950" s="38"/>
      <c r="L950" s="41"/>
      <c r="M950" s="187"/>
      <c r="N950" s="188"/>
      <c r="O950" s="66"/>
      <c r="P950" s="66"/>
      <c r="Q950" s="66"/>
      <c r="R950" s="66"/>
      <c r="S950" s="66"/>
      <c r="T950" s="67"/>
      <c r="U950" s="36"/>
      <c r="V950" s="36"/>
      <c r="W950" s="36"/>
      <c r="X950" s="36"/>
      <c r="Y950" s="36"/>
      <c r="Z950" s="36"/>
      <c r="AA950" s="36"/>
      <c r="AB950" s="36"/>
      <c r="AC950" s="36"/>
      <c r="AD950" s="36"/>
      <c r="AE950" s="36"/>
      <c r="AT950" s="19" t="s">
        <v>135</v>
      </c>
      <c r="AU950" s="19" t="s">
        <v>85</v>
      </c>
    </row>
    <row r="951" spans="1:47" s="2" customFormat="1" ht="12">
      <c r="A951" s="36"/>
      <c r="B951" s="37"/>
      <c r="C951" s="38"/>
      <c r="D951" s="189" t="s">
        <v>137</v>
      </c>
      <c r="E951" s="38"/>
      <c r="F951" s="190" t="s">
        <v>964</v>
      </c>
      <c r="G951" s="38"/>
      <c r="H951" s="38"/>
      <c r="I951" s="186"/>
      <c r="J951" s="38"/>
      <c r="K951" s="38"/>
      <c r="L951" s="41"/>
      <c r="M951" s="187"/>
      <c r="N951" s="188"/>
      <c r="O951" s="66"/>
      <c r="P951" s="66"/>
      <c r="Q951" s="66"/>
      <c r="R951" s="66"/>
      <c r="S951" s="66"/>
      <c r="T951" s="67"/>
      <c r="U951" s="36"/>
      <c r="V951" s="36"/>
      <c r="W951" s="36"/>
      <c r="X951" s="36"/>
      <c r="Y951" s="36"/>
      <c r="Z951" s="36"/>
      <c r="AA951" s="36"/>
      <c r="AB951" s="36"/>
      <c r="AC951" s="36"/>
      <c r="AD951" s="36"/>
      <c r="AE951" s="36"/>
      <c r="AT951" s="19" t="s">
        <v>137</v>
      </c>
      <c r="AU951" s="19" t="s">
        <v>85</v>
      </c>
    </row>
    <row r="952" spans="1:65" s="2" customFormat="1" ht="16.5" customHeight="1">
      <c r="A952" s="36"/>
      <c r="B952" s="37"/>
      <c r="C952" s="171" t="s">
        <v>965</v>
      </c>
      <c r="D952" s="171" t="s">
        <v>128</v>
      </c>
      <c r="E952" s="172" t="s">
        <v>966</v>
      </c>
      <c r="F952" s="173" t="s">
        <v>967</v>
      </c>
      <c r="G952" s="174" t="s">
        <v>956</v>
      </c>
      <c r="H952" s="175">
        <v>1</v>
      </c>
      <c r="I952" s="176"/>
      <c r="J952" s="177">
        <f>ROUND(I952*H952,2)</f>
        <v>0</v>
      </c>
      <c r="K952" s="173" t="s">
        <v>132</v>
      </c>
      <c r="L952" s="41"/>
      <c r="M952" s="178" t="s">
        <v>19</v>
      </c>
      <c r="N952" s="179" t="s">
        <v>46</v>
      </c>
      <c r="O952" s="66"/>
      <c r="P952" s="180">
        <f>O952*H952</f>
        <v>0</v>
      </c>
      <c r="Q952" s="180">
        <v>0</v>
      </c>
      <c r="R952" s="180">
        <f>Q952*H952</f>
        <v>0</v>
      </c>
      <c r="S952" s="180">
        <v>0</v>
      </c>
      <c r="T952" s="181">
        <f>S952*H952</f>
        <v>0</v>
      </c>
      <c r="U952" s="36"/>
      <c r="V952" s="36"/>
      <c r="W952" s="36"/>
      <c r="X952" s="36"/>
      <c r="Y952" s="36"/>
      <c r="Z952" s="36"/>
      <c r="AA952" s="36"/>
      <c r="AB952" s="36"/>
      <c r="AC952" s="36"/>
      <c r="AD952" s="36"/>
      <c r="AE952" s="36"/>
      <c r="AR952" s="182" t="s">
        <v>957</v>
      </c>
      <c r="AT952" s="182" t="s">
        <v>128</v>
      </c>
      <c r="AU952" s="182" t="s">
        <v>85</v>
      </c>
      <c r="AY952" s="19" t="s">
        <v>126</v>
      </c>
      <c r="BE952" s="183">
        <f>IF(N952="základní",J952,0)</f>
        <v>0</v>
      </c>
      <c r="BF952" s="183">
        <f>IF(N952="snížená",J952,0)</f>
        <v>0</v>
      </c>
      <c r="BG952" s="183">
        <f>IF(N952="zákl. přenesená",J952,0)</f>
        <v>0</v>
      </c>
      <c r="BH952" s="183">
        <f>IF(N952="sníž. přenesená",J952,0)</f>
        <v>0</v>
      </c>
      <c r="BI952" s="183">
        <f>IF(N952="nulová",J952,0)</f>
        <v>0</v>
      </c>
      <c r="BJ952" s="19" t="s">
        <v>83</v>
      </c>
      <c r="BK952" s="183">
        <f>ROUND(I952*H952,2)</f>
        <v>0</v>
      </c>
      <c r="BL952" s="19" t="s">
        <v>957</v>
      </c>
      <c r="BM952" s="182" t="s">
        <v>968</v>
      </c>
    </row>
    <row r="953" spans="1:47" s="2" customFormat="1" ht="12">
      <c r="A953" s="36"/>
      <c r="B953" s="37"/>
      <c r="C953" s="38"/>
      <c r="D953" s="184" t="s">
        <v>135</v>
      </c>
      <c r="E953" s="38"/>
      <c r="F953" s="185" t="s">
        <v>969</v>
      </c>
      <c r="G953" s="38"/>
      <c r="H953" s="38"/>
      <c r="I953" s="186"/>
      <c r="J953" s="38"/>
      <c r="K953" s="38"/>
      <c r="L953" s="41"/>
      <c r="M953" s="187"/>
      <c r="N953" s="188"/>
      <c r="O953" s="66"/>
      <c r="P953" s="66"/>
      <c r="Q953" s="66"/>
      <c r="R953" s="66"/>
      <c r="S953" s="66"/>
      <c r="T953" s="67"/>
      <c r="U953" s="36"/>
      <c r="V953" s="36"/>
      <c r="W953" s="36"/>
      <c r="X953" s="36"/>
      <c r="Y953" s="36"/>
      <c r="Z953" s="36"/>
      <c r="AA953" s="36"/>
      <c r="AB953" s="36"/>
      <c r="AC953" s="36"/>
      <c r="AD953" s="36"/>
      <c r="AE953" s="36"/>
      <c r="AT953" s="19" t="s">
        <v>135</v>
      </c>
      <c r="AU953" s="19" t="s">
        <v>85</v>
      </c>
    </row>
    <row r="954" spans="1:47" s="2" customFormat="1" ht="12">
      <c r="A954" s="36"/>
      <c r="B954" s="37"/>
      <c r="C954" s="38"/>
      <c r="D954" s="189" t="s">
        <v>137</v>
      </c>
      <c r="E954" s="38"/>
      <c r="F954" s="190" t="s">
        <v>970</v>
      </c>
      <c r="G954" s="38"/>
      <c r="H954" s="38"/>
      <c r="I954" s="186"/>
      <c r="J954" s="38"/>
      <c r="K954" s="38"/>
      <c r="L954" s="41"/>
      <c r="M954" s="187"/>
      <c r="N954" s="188"/>
      <c r="O954" s="66"/>
      <c r="P954" s="66"/>
      <c r="Q954" s="66"/>
      <c r="R954" s="66"/>
      <c r="S954" s="66"/>
      <c r="T954" s="67"/>
      <c r="U954" s="36"/>
      <c r="V954" s="36"/>
      <c r="W954" s="36"/>
      <c r="X954" s="36"/>
      <c r="Y954" s="36"/>
      <c r="Z954" s="36"/>
      <c r="AA954" s="36"/>
      <c r="AB954" s="36"/>
      <c r="AC954" s="36"/>
      <c r="AD954" s="36"/>
      <c r="AE954" s="36"/>
      <c r="AT954" s="19" t="s">
        <v>137</v>
      </c>
      <c r="AU954" s="19" t="s">
        <v>85</v>
      </c>
    </row>
    <row r="955" spans="1:65" s="2" customFormat="1" ht="16.5" customHeight="1">
      <c r="A955" s="36"/>
      <c r="B955" s="37"/>
      <c r="C955" s="171" t="s">
        <v>180</v>
      </c>
      <c r="D955" s="171" t="s">
        <v>128</v>
      </c>
      <c r="E955" s="172" t="s">
        <v>971</v>
      </c>
      <c r="F955" s="173" t="s">
        <v>972</v>
      </c>
      <c r="G955" s="174" t="s">
        <v>956</v>
      </c>
      <c r="H955" s="175">
        <v>1</v>
      </c>
      <c r="I955" s="176"/>
      <c r="J955" s="177">
        <f>ROUND(I955*H955,2)</f>
        <v>0</v>
      </c>
      <c r="K955" s="173" t="s">
        <v>132</v>
      </c>
      <c r="L955" s="41"/>
      <c r="M955" s="178" t="s">
        <v>19</v>
      </c>
      <c r="N955" s="179" t="s">
        <v>46</v>
      </c>
      <c r="O955" s="66"/>
      <c r="P955" s="180">
        <f>O955*H955</f>
        <v>0</v>
      </c>
      <c r="Q955" s="180">
        <v>0</v>
      </c>
      <c r="R955" s="180">
        <f>Q955*H955</f>
        <v>0</v>
      </c>
      <c r="S955" s="180">
        <v>0</v>
      </c>
      <c r="T955" s="181">
        <f>S955*H955</f>
        <v>0</v>
      </c>
      <c r="U955" s="36"/>
      <c r="V955" s="36"/>
      <c r="W955" s="36"/>
      <c r="X955" s="36"/>
      <c r="Y955" s="36"/>
      <c r="Z955" s="36"/>
      <c r="AA955" s="36"/>
      <c r="AB955" s="36"/>
      <c r="AC955" s="36"/>
      <c r="AD955" s="36"/>
      <c r="AE955" s="36"/>
      <c r="AR955" s="182" t="s">
        <v>957</v>
      </c>
      <c r="AT955" s="182" t="s">
        <v>128</v>
      </c>
      <c r="AU955" s="182" t="s">
        <v>85</v>
      </c>
      <c r="AY955" s="19" t="s">
        <v>126</v>
      </c>
      <c r="BE955" s="183">
        <f>IF(N955="základní",J955,0)</f>
        <v>0</v>
      </c>
      <c r="BF955" s="183">
        <f>IF(N955="snížená",J955,0)</f>
        <v>0</v>
      </c>
      <c r="BG955" s="183">
        <f>IF(N955="zákl. přenesená",J955,0)</f>
        <v>0</v>
      </c>
      <c r="BH955" s="183">
        <f>IF(N955="sníž. přenesená",J955,0)</f>
        <v>0</v>
      </c>
      <c r="BI955" s="183">
        <f>IF(N955="nulová",J955,0)</f>
        <v>0</v>
      </c>
      <c r="BJ955" s="19" t="s">
        <v>83</v>
      </c>
      <c r="BK955" s="183">
        <f>ROUND(I955*H955,2)</f>
        <v>0</v>
      </c>
      <c r="BL955" s="19" t="s">
        <v>957</v>
      </c>
      <c r="BM955" s="182" t="s">
        <v>973</v>
      </c>
    </row>
    <row r="956" spans="1:47" s="2" customFormat="1" ht="12">
      <c r="A956" s="36"/>
      <c r="B956" s="37"/>
      <c r="C956" s="38"/>
      <c r="D956" s="184" t="s">
        <v>135</v>
      </c>
      <c r="E956" s="38"/>
      <c r="F956" s="185" t="s">
        <v>972</v>
      </c>
      <c r="G956" s="38"/>
      <c r="H956" s="38"/>
      <c r="I956" s="186"/>
      <c r="J956" s="38"/>
      <c r="K956" s="38"/>
      <c r="L956" s="41"/>
      <c r="M956" s="187"/>
      <c r="N956" s="188"/>
      <c r="O956" s="66"/>
      <c r="P956" s="66"/>
      <c r="Q956" s="66"/>
      <c r="R956" s="66"/>
      <c r="S956" s="66"/>
      <c r="T956" s="67"/>
      <c r="U956" s="36"/>
      <c r="V956" s="36"/>
      <c r="W956" s="36"/>
      <c r="X956" s="36"/>
      <c r="Y956" s="36"/>
      <c r="Z956" s="36"/>
      <c r="AA956" s="36"/>
      <c r="AB956" s="36"/>
      <c r="AC956" s="36"/>
      <c r="AD956" s="36"/>
      <c r="AE956" s="36"/>
      <c r="AT956" s="19" t="s">
        <v>135</v>
      </c>
      <c r="AU956" s="19" t="s">
        <v>85</v>
      </c>
    </row>
    <row r="957" spans="1:47" s="2" customFormat="1" ht="12">
      <c r="A957" s="36"/>
      <c r="B957" s="37"/>
      <c r="C957" s="38"/>
      <c r="D957" s="189" t="s">
        <v>137</v>
      </c>
      <c r="E957" s="38"/>
      <c r="F957" s="190" t="s">
        <v>974</v>
      </c>
      <c r="G957" s="38"/>
      <c r="H957" s="38"/>
      <c r="I957" s="186"/>
      <c r="J957" s="38"/>
      <c r="K957" s="38"/>
      <c r="L957" s="41"/>
      <c r="M957" s="187"/>
      <c r="N957" s="188"/>
      <c r="O957" s="66"/>
      <c r="P957" s="66"/>
      <c r="Q957" s="66"/>
      <c r="R957" s="66"/>
      <c r="S957" s="66"/>
      <c r="T957" s="67"/>
      <c r="U957" s="36"/>
      <c r="V957" s="36"/>
      <c r="W957" s="36"/>
      <c r="X957" s="36"/>
      <c r="Y957" s="36"/>
      <c r="Z957" s="36"/>
      <c r="AA957" s="36"/>
      <c r="AB957" s="36"/>
      <c r="AC957" s="36"/>
      <c r="AD957" s="36"/>
      <c r="AE957" s="36"/>
      <c r="AT957" s="19" t="s">
        <v>137</v>
      </c>
      <c r="AU957" s="19" t="s">
        <v>85</v>
      </c>
    </row>
    <row r="958" spans="2:63" s="12" customFormat="1" ht="22.9" customHeight="1">
      <c r="B958" s="155"/>
      <c r="C958" s="156"/>
      <c r="D958" s="157" t="s">
        <v>74</v>
      </c>
      <c r="E958" s="169" t="s">
        <v>975</v>
      </c>
      <c r="F958" s="169" t="s">
        <v>976</v>
      </c>
      <c r="G958" s="156"/>
      <c r="H958" s="156"/>
      <c r="I958" s="159"/>
      <c r="J958" s="170">
        <f>BK958</f>
        <v>0</v>
      </c>
      <c r="K958" s="156"/>
      <c r="L958" s="161"/>
      <c r="M958" s="162"/>
      <c r="N958" s="163"/>
      <c r="O958" s="163"/>
      <c r="P958" s="164">
        <f>SUM(P959:P961)</f>
        <v>0</v>
      </c>
      <c r="Q958" s="163"/>
      <c r="R958" s="164">
        <f>SUM(R959:R961)</f>
        <v>0</v>
      </c>
      <c r="S958" s="163"/>
      <c r="T958" s="165">
        <f>SUM(T959:T961)</f>
        <v>0</v>
      </c>
      <c r="AR958" s="166" t="s">
        <v>181</v>
      </c>
      <c r="AT958" s="167" t="s">
        <v>74</v>
      </c>
      <c r="AU958" s="167" t="s">
        <v>83</v>
      </c>
      <c r="AY958" s="166" t="s">
        <v>126</v>
      </c>
      <c r="BK958" s="168">
        <f>SUM(BK959:BK961)</f>
        <v>0</v>
      </c>
    </row>
    <row r="959" spans="1:65" s="2" customFormat="1" ht="16.5" customHeight="1">
      <c r="A959" s="36"/>
      <c r="B959" s="37"/>
      <c r="C959" s="171" t="s">
        <v>977</v>
      </c>
      <c r="D959" s="171" t="s">
        <v>128</v>
      </c>
      <c r="E959" s="172" t="s">
        <v>978</v>
      </c>
      <c r="F959" s="173" t="s">
        <v>976</v>
      </c>
      <c r="G959" s="174" t="s">
        <v>956</v>
      </c>
      <c r="H959" s="175">
        <v>1</v>
      </c>
      <c r="I959" s="176"/>
      <c r="J959" s="177">
        <f>ROUND(I959*H959,2)</f>
        <v>0</v>
      </c>
      <c r="K959" s="173" t="s">
        <v>132</v>
      </c>
      <c r="L959" s="41"/>
      <c r="M959" s="178" t="s">
        <v>19</v>
      </c>
      <c r="N959" s="179" t="s">
        <v>46</v>
      </c>
      <c r="O959" s="66"/>
      <c r="P959" s="180">
        <f>O959*H959</f>
        <v>0</v>
      </c>
      <c r="Q959" s="180">
        <v>0</v>
      </c>
      <c r="R959" s="180">
        <f>Q959*H959</f>
        <v>0</v>
      </c>
      <c r="S959" s="180">
        <v>0</v>
      </c>
      <c r="T959" s="181">
        <f>S959*H959</f>
        <v>0</v>
      </c>
      <c r="U959" s="36"/>
      <c r="V959" s="36"/>
      <c r="W959" s="36"/>
      <c r="X959" s="36"/>
      <c r="Y959" s="36"/>
      <c r="Z959" s="36"/>
      <c r="AA959" s="36"/>
      <c r="AB959" s="36"/>
      <c r="AC959" s="36"/>
      <c r="AD959" s="36"/>
      <c r="AE959" s="36"/>
      <c r="AR959" s="182" t="s">
        <v>957</v>
      </c>
      <c r="AT959" s="182" t="s">
        <v>128</v>
      </c>
      <c r="AU959" s="182" t="s">
        <v>85</v>
      </c>
      <c r="AY959" s="19" t="s">
        <v>126</v>
      </c>
      <c r="BE959" s="183">
        <f>IF(N959="základní",J959,0)</f>
        <v>0</v>
      </c>
      <c r="BF959" s="183">
        <f>IF(N959="snížená",J959,0)</f>
        <v>0</v>
      </c>
      <c r="BG959" s="183">
        <f>IF(N959="zákl. přenesená",J959,0)</f>
        <v>0</v>
      </c>
      <c r="BH959" s="183">
        <f>IF(N959="sníž. přenesená",J959,0)</f>
        <v>0</v>
      </c>
      <c r="BI959" s="183">
        <f>IF(N959="nulová",J959,0)</f>
        <v>0</v>
      </c>
      <c r="BJ959" s="19" t="s">
        <v>83</v>
      </c>
      <c r="BK959" s="183">
        <f>ROUND(I959*H959,2)</f>
        <v>0</v>
      </c>
      <c r="BL959" s="19" t="s">
        <v>957</v>
      </c>
      <c r="BM959" s="182" t="s">
        <v>979</v>
      </c>
    </row>
    <row r="960" spans="1:47" s="2" customFormat="1" ht="12">
      <c r="A960" s="36"/>
      <c r="B960" s="37"/>
      <c r="C960" s="38"/>
      <c r="D960" s="184" t="s">
        <v>135</v>
      </c>
      <c r="E960" s="38"/>
      <c r="F960" s="185" t="s">
        <v>976</v>
      </c>
      <c r="G960" s="38"/>
      <c r="H960" s="38"/>
      <c r="I960" s="186"/>
      <c r="J960" s="38"/>
      <c r="K960" s="38"/>
      <c r="L960" s="41"/>
      <c r="M960" s="187"/>
      <c r="N960" s="188"/>
      <c r="O960" s="66"/>
      <c r="P960" s="66"/>
      <c r="Q960" s="66"/>
      <c r="R960" s="66"/>
      <c r="S960" s="66"/>
      <c r="T960" s="67"/>
      <c r="U960" s="36"/>
      <c r="V960" s="36"/>
      <c r="W960" s="36"/>
      <c r="X960" s="36"/>
      <c r="Y960" s="36"/>
      <c r="Z960" s="36"/>
      <c r="AA960" s="36"/>
      <c r="AB960" s="36"/>
      <c r="AC960" s="36"/>
      <c r="AD960" s="36"/>
      <c r="AE960" s="36"/>
      <c r="AT960" s="19" t="s">
        <v>135</v>
      </c>
      <c r="AU960" s="19" t="s">
        <v>85</v>
      </c>
    </row>
    <row r="961" spans="1:47" s="2" customFormat="1" ht="12">
      <c r="A961" s="36"/>
      <c r="B961" s="37"/>
      <c r="C961" s="38"/>
      <c r="D961" s="189" t="s">
        <v>137</v>
      </c>
      <c r="E961" s="38"/>
      <c r="F961" s="190" t="s">
        <v>980</v>
      </c>
      <c r="G961" s="38"/>
      <c r="H961" s="38"/>
      <c r="I961" s="186"/>
      <c r="J961" s="38"/>
      <c r="K961" s="38"/>
      <c r="L961" s="41"/>
      <c r="M961" s="187"/>
      <c r="N961" s="188"/>
      <c r="O961" s="66"/>
      <c r="P961" s="66"/>
      <c r="Q961" s="66"/>
      <c r="R961" s="66"/>
      <c r="S961" s="66"/>
      <c r="T961" s="67"/>
      <c r="U961" s="36"/>
      <c r="V961" s="36"/>
      <c r="W961" s="36"/>
      <c r="X961" s="36"/>
      <c r="Y961" s="36"/>
      <c r="Z961" s="36"/>
      <c r="AA961" s="36"/>
      <c r="AB961" s="36"/>
      <c r="AC961" s="36"/>
      <c r="AD961" s="36"/>
      <c r="AE961" s="36"/>
      <c r="AT961" s="19" t="s">
        <v>137</v>
      </c>
      <c r="AU961" s="19" t="s">
        <v>85</v>
      </c>
    </row>
    <row r="962" spans="2:63" s="12" customFormat="1" ht="22.9" customHeight="1">
      <c r="B962" s="155"/>
      <c r="C962" s="156"/>
      <c r="D962" s="157" t="s">
        <v>74</v>
      </c>
      <c r="E962" s="169" t="s">
        <v>981</v>
      </c>
      <c r="F962" s="169" t="s">
        <v>982</v>
      </c>
      <c r="G962" s="156"/>
      <c r="H962" s="156"/>
      <c r="I962" s="159"/>
      <c r="J962" s="170">
        <f>BK962</f>
        <v>0</v>
      </c>
      <c r="K962" s="156"/>
      <c r="L962" s="161"/>
      <c r="M962" s="162"/>
      <c r="N962" s="163"/>
      <c r="O962" s="163"/>
      <c r="P962" s="164">
        <f>SUM(P963:P968)</f>
        <v>0</v>
      </c>
      <c r="Q962" s="163"/>
      <c r="R962" s="164">
        <f>SUM(R963:R968)</f>
        <v>0</v>
      </c>
      <c r="S962" s="163"/>
      <c r="T962" s="165">
        <f>SUM(T963:T968)</f>
        <v>0</v>
      </c>
      <c r="AR962" s="166" t="s">
        <v>181</v>
      </c>
      <c r="AT962" s="167" t="s">
        <v>74</v>
      </c>
      <c r="AU962" s="167" t="s">
        <v>83</v>
      </c>
      <c r="AY962" s="166" t="s">
        <v>126</v>
      </c>
      <c r="BK962" s="168">
        <f>SUM(BK963:BK968)</f>
        <v>0</v>
      </c>
    </row>
    <row r="963" spans="1:65" s="2" customFormat="1" ht="16.5" customHeight="1">
      <c r="A963" s="36"/>
      <c r="B963" s="37"/>
      <c r="C963" s="171" t="s">
        <v>983</v>
      </c>
      <c r="D963" s="171" t="s">
        <v>128</v>
      </c>
      <c r="E963" s="172" t="s">
        <v>984</v>
      </c>
      <c r="F963" s="173" t="s">
        <v>985</v>
      </c>
      <c r="G963" s="174" t="s">
        <v>598</v>
      </c>
      <c r="H963" s="175">
        <v>10</v>
      </c>
      <c r="I963" s="176"/>
      <c r="J963" s="177">
        <f>ROUND(I963*H963,2)</f>
        <v>0</v>
      </c>
      <c r="K963" s="173" t="s">
        <v>132</v>
      </c>
      <c r="L963" s="41"/>
      <c r="M963" s="178" t="s">
        <v>19</v>
      </c>
      <c r="N963" s="179" t="s">
        <v>46</v>
      </c>
      <c r="O963" s="66"/>
      <c r="P963" s="180">
        <f>O963*H963</f>
        <v>0</v>
      </c>
      <c r="Q963" s="180">
        <v>0</v>
      </c>
      <c r="R963" s="180">
        <f>Q963*H963</f>
        <v>0</v>
      </c>
      <c r="S963" s="180">
        <v>0</v>
      </c>
      <c r="T963" s="181">
        <f>S963*H963</f>
        <v>0</v>
      </c>
      <c r="U963" s="36"/>
      <c r="V963" s="36"/>
      <c r="W963" s="36"/>
      <c r="X963" s="36"/>
      <c r="Y963" s="36"/>
      <c r="Z963" s="36"/>
      <c r="AA963" s="36"/>
      <c r="AB963" s="36"/>
      <c r="AC963" s="36"/>
      <c r="AD963" s="36"/>
      <c r="AE963" s="36"/>
      <c r="AR963" s="182" t="s">
        <v>957</v>
      </c>
      <c r="AT963" s="182" t="s">
        <v>128</v>
      </c>
      <c r="AU963" s="182" t="s">
        <v>85</v>
      </c>
      <c r="AY963" s="19" t="s">
        <v>126</v>
      </c>
      <c r="BE963" s="183">
        <f>IF(N963="základní",J963,0)</f>
        <v>0</v>
      </c>
      <c r="BF963" s="183">
        <f>IF(N963="snížená",J963,0)</f>
        <v>0</v>
      </c>
      <c r="BG963" s="183">
        <f>IF(N963="zákl. přenesená",J963,0)</f>
        <v>0</v>
      </c>
      <c r="BH963" s="183">
        <f>IF(N963="sníž. přenesená",J963,0)</f>
        <v>0</v>
      </c>
      <c r="BI963" s="183">
        <f>IF(N963="nulová",J963,0)</f>
        <v>0</v>
      </c>
      <c r="BJ963" s="19" t="s">
        <v>83</v>
      </c>
      <c r="BK963" s="183">
        <f>ROUND(I963*H963,2)</f>
        <v>0</v>
      </c>
      <c r="BL963" s="19" t="s">
        <v>957</v>
      </c>
      <c r="BM963" s="182" t="s">
        <v>986</v>
      </c>
    </row>
    <row r="964" spans="1:47" s="2" customFormat="1" ht="12">
      <c r="A964" s="36"/>
      <c r="B964" s="37"/>
      <c r="C964" s="38"/>
      <c r="D964" s="184" t="s">
        <v>135</v>
      </c>
      <c r="E964" s="38"/>
      <c r="F964" s="185" t="s">
        <v>985</v>
      </c>
      <c r="G964" s="38"/>
      <c r="H964" s="38"/>
      <c r="I964" s="186"/>
      <c r="J964" s="38"/>
      <c r="K964" s="38"/>
      <c r="L964" s="41"/>
      <c r="M964" s="187"/>
      <c r="N964" s="188"/>
      <c r="O964" s="66"/>
      <c r="P964" s="66"/>
      <c r="Q964" s="66"/>
      <c r="R964" s="66"/>
      <c r="S964" s="66"/>
      <c r="T964" s="67"/>
      <c r="U964" s="36"/>
      <c r="V964" s="36"/>
      <c r="W964" s="36"/>
      <c r="X964" s="36"/>
      <c r="Y964" s="36"/>
      <c r="Z964" s="36"/>
      <c r="AA964" s="36"/>
      <c r="AB964" s="36"/>
      <c r="AC964" s="36"/>
      <c r="AD964" s="36"/>
      <c r="AE964" s="36"/>
      <c r="AT964" s="19" t="s">
        <v>135</v>
      </c>
      <c r="AU964" s="19" t="s">
        <v>85</v>
      </c>
    </row>
    <row r="965" spans="1:47" s="2" customFormat="1" ht="12">
      <c r="A965" s="36"/>
      <c r="B965" s="37"/>
      <c r="C965" s="38"/>
      <c r="D965" s="189" t="s">
        <v>137</v>
      </c>
      <c r="E965" s="38"/>
      <c r="F965" s="190" t="s">
        <v>987</v>
      </c>
      <c r="G965" s="38"/>
      <c r="H965" s="38"/>
      <c r="I965" s="186"/>
      <c r="J965" s="38"/>
      <c r="K965" s="38"/>
      <c r="L965" s="41"/>
      <c r="M965" s="187"/>
      <c r="N965" s="188"/>
      <c r="O965" s="66"/>
      <c r="P965" s="66"/>
      <c r="Q965" s="66"/>
      <c r="R965" s="66"/>
      <c r="S965" s="66"/>
      <c r="T965" s="67"/>
      <c r="U965" s="36"/>
      <c r="V965" s="36"/>
      <c r="W965" s="36"/>
      <c r="X965" s="36"/>
      <c r="Y965" s="36"/>
      <c r="Z965" s="36"/>
      <c r="AA965" s="36"/>
      <c r="AB965" s="36"/>
      <c r="AC965" s="36"/>
      <c r="AD965" s="36"/>
      <c r="AE965" s="36"/>
      <c r="AT965" s="19" t="s">
        <v>137</v>
      </c>
      <c r="AU965" s="19" t="s">
        <v>85</v>
      </c>
    </row>
    <row r="966" spans="1:65" s="2" customFormat="1" ht="16.5" customHeight="1">
      <c r="A966" s="36"/>
      <c r="B966" s="37"/>
      <c r="C966" s="171" t="s">
        <v>988</v>
      </c>
      <c r="D966" s="171" t="s">
        <v>128</v>
      </c>
      <c r="E966" s="172" t="s">
        <v>989</v>
      </c>
      <c r="F966" s="173" t="s">
        <v>990</v>
      </c>
      <c r="G966" s="174" t="s">
        <v>991</v>
      </c>
      <c r="H966" s="245"/>
      <c r="I966" s="176"/>
      <c r="J966" s="177">
        <f>ROUND(I966*H966,2)</f>
        <v>0</v>
      </c>
      <c r="K966" s="173" t="s">
        <v>132</v>
      </c>
      <c r="L966" s="41"/>
      <c r="M966" s="178" t="s">
        <v>19</v>
      </c>
      <c r="N966" s="179" t="s">
        <v>46</v>
      </c>
      <c r="O966" s="66"/>
      <c r="P966" s="180">
        <f>O966*H966</f>
        <v>0</v>
      </c>
      <c r="Q966" s="180">
        <v>0</v>
      </c>
      <c r="R966" s="180">
        <f>Q966*H966</f>
        <v>0</v>
      </c>
      <c r="S966" s="180">
        <v>0</v>
      </c>
      <c r="T966" s="181">
        <f>S966*H966</f>
        <v>0</v>
      </c>
      <c r="U966" s="36"/>
      <c r="V966" s="36"/>
      <c r="W966" s="36"/>
      <c r="X966" s="36"/>
      <c r="Y966" s="36"/>
      <c r="Z966" s="36"/>
      <c r="AA966" s="36"/>
      <c r="AB966" s="36"/>
      <c r="AC966" s="36"/>
      <c r="AD966" s="36"/>
      <c r="AE966" s="36"/>
      <c r="AR966" s="182" t="s">
        <v>957</v>
      </c>
      <c r="AT966" s="182" t="s">
        <v>128</v>
      </c>
      <c r="AU966" s="182" t="s">
        <v>85</v>
      </c>
      <c r="AY966" s="19" t="s">
        <v>126</v>
      </c>
      <c r="BE966" s="183">
        <f>IF(N966="základní",J966,0)</f>
        <v>0</v>
      </c>
      <c r="BF966" s="183">
        <f>IF(N966="snížená",J966,0)</f>
        <v>0</v>
      </c>
      <c r="BG966" s="183">
        <f>IF(N966="zákl. přenesená",J966,0)</f>
        <v>0</v>
      </c>
      <c r="BH966" s="183">
        <f>IF(N966="sníž. přenesená",J966,0)</f>
        <v>0</v>
      </c>
      <c r="BI966" s="183">
        <f>IF(N966="nulová",J966,0)</f>
        <v>0</v>
      </c>
      <c r="BJ966" s="19" t="s">
        <v>83</v>
      </c>
      <c r="BK966" s="183">
        <f>ROUND(I966*H966,2)</f>
        <v>0</v>
      </c>
      <c r="BL966" s="19" t="s">
        <v>957</v>
      </c>
      <c r="BM966" s="182" t="s">
        <v>992</v>
      </c>
    </row>
    <row r="967" spans="1:47" s="2" customFormat="1" ht="12">
      <c r="A967" s="36"/>
      <c r="B967" s="37"/>
      <c r="C967" s="38"/>
      <c r="D967" s="184" t="s">
        <v>135</v>
      </c>
      <c r="E967" s="38"/>
      <c r="F967" s="185" t="s">
        <v>993</v>
      </c>
      <c r="G967" s="38"/>
      <c r="H967" s="38"/>
      <c r="I967" s="186"/>
      <c r="J967" s="38"/>
      <c r="K967" s="38"/>
      <c r="L967" s="41"/>
      <c r="M967" s="187"/>
      <c r="N967" s="188"/>
      <c r="O967" s="66"/>
      <c r="P967" s="66"/>
      <c r="Q967" s="66"/>
      <c r="R967" s="66"/>
      <c r="S967" s="66"/>
      <c r="T967" s="67"/>
      <c r="U967" s="36"/>
      <c r="V967" s="36"/>
      <c r="W967" s="36"/>
      <c r="X967" s="36"/>
      <c r="Y967" s="36"/>
      <c r="Z967" s="36"/>
      <c r="AA967" s="36"/>
      <c r="AB967" s="36"/>
      <c r="AC967" s="36"/>
      <c r="AD967" s="36"/>
      <c r="AE967" s="36"/>
      <c r="AT967" s="19" t="s">
        <v>135</v>
      </c>
      <c r="AU967" s="19" t="s">
        <v>85</v>
      </c>
    </row>
    <row r="968" spans="1:47" s="2" customFormat="1" ht="12">
      <c r="A968" s="36"/>
      <c r="B968" s="37"/>
      <c r="C968" s="38"/>
      <c r="D968" s="189" t="s">
        <v>137</v>
      </c>
      <c r="E968" s="38"/>
      <c r="F968" s="190" t="s">
        <v>994</v>
      </c>
      <c r="G968" s="38"/>
      <c r="H968" s="38"/>
      <c r="I968" s="186"/>
      <c r="J968" s="38"/>
      <c r="K968" s="38"/>
      <c r="L968" s="41"/>
      <c r="M968" s="187"/>
      <c r="N968" s="188"/>
      <c r="O968" s="66"/>
      <c r="P968" s="66"/>
      <c r="Q968" s="66"/>
      <c r="R968" s="66"/>
      <c r="S968" s="66"/>
      <c r="T968" s="67"/>
      <c r="U968" s="36"/>
      <c r="V968" s="36"/>
      <c r="W968" s="36"/>
      <c r="X968" s="36"/>
      <c r="Y968" s="36"/>
      <c r="Z968" s="36"/>
      <c r="AA968" s="36"/>
      <c r="AB968" s="36"/>
      <c r="AC968" s="36"/>
      <c r="AD968" s="36"/>
      <c r="AE968" s="36"/>
      <c r="AT968" s="19" t="s">
        <v>137</v>
      </c>
      <c r="AU968" s="19" t="s">
        <v>85</v>
      </c>
    </row>
    <row r="969" spans="2:63" s="12" customFormat="1" ht="22.9" customHeight="1">
      <c r="B969" s="155"/>
      <c r="C969" s="156"/>
      <c r="D969" s="157" t="s">
        <v>74</v>
      </c>
      <c r="E969" s="169" t="s">
        <v>995</v>
      </c>
      <c r="F969" s="169" t="s">
        <v>996</v>
      </c>
      <c r="G969" s="156"/>
      <c r="H969" s="156"/>
      <c r="I969" s="159"/>
      <c r="J969" s="170">
        <f>BK969</f>
        <v>100000</v>
      </c>
      <c r="K969" s="156"/>
      <c r="L969" s="161"/>
      <c r="M969" s="162"/>
      <c r="N969" s="163"/>
      <c r="O969" s="163"/>
      <c r="P969" s="164">
        <f>SUM(P970:P975)</f>
        <v>0</v>
      </c>
      <c r="Q969" s="163"/>
      <c r="R969" s="164">
        <f>SUM(R970:R975)</f>
        <v>0</v>
      </c>
      <c r="S969" s="163"/>
      <c r="T969" s="165">
        <f>SUM(T970:T975)</f>
        <v>0</v>
      </c>
      <c r="AR969" s="166" t="s">
        <v>181</v>
      </c>
      <c r="AT969" s="167" t="s">
        <v>74</v>
      </c>
      <c r="AU969" s="167" t="s">
        <v>83</v>
      </c>
      <c r="AY969" s="166" t="s">
        <v>126</v>
      </c>
      <c r="BK969" s="168">
        <f>SUM(BK970:BK975)</f>
        <v>100000</v>
      </c>
    </row>
    <row r="970" spans="1:65" s="2" customFormat="1" ht="16.5" customHeight="1">
      <c r="A970" s="36"/>
      <c r="B970" s="37"/>
      <c r="C970" s="171" t="s">
        <v>997</v>
      </c>
      <c r="D970" s="171" t="s">
        <v>128</v>
      </c>
      <c r="E970" s="172" t="s">
        <v>998</v>
      </c>
      <c r="F970" s="173" t="s">
        <v>1192</v>
      </c>
      <c r="G970" s="174" t="s">
        <v>956</v>
      </c>
      <c r="H970" s="175">
        <v>1</v>
      </c>
      <c r="I970" s="176">
        <v>100000</v>
      </c>
      <c r="J970" s="177">
        <f>ROUND(I970*H970,2)</f>
        <v>100000</v>
      </c>
      <c r="K970" s="173" t="s">
        <v>132</v>
      </c>
      <c r="L970" s="41"/>
      <c r="M970" s="178" t="s">
        <v>19</v>
      </c>
      <c r="N970" s="179" t="s">
        <v>46</v>
      </c>
      <c r="O970" s="66"/>
      <c r="P970" s="180">
        <f>O970*H970</f>
        <v>0</v>
      </c>
      <c r="Q970" s="180">
        <v>0</v>
      </c>
      <c r="R970" s="180">
        <f>Q970*H970</f>
        <v>0</v>
      </c>
      <c r="S970" s="180">
        <v>0</v>
      </c>
      <c r="T970" s="181">
        <f>S970*H970</f>
        <v>0</v>
      </c>
      <c r="U970" s="36"/>
      <c r="V970" s="36"/>
      <c r="W970" s="36"/>
      <c r="X970" s="36"/>
      <c r="Y970" s="36"/>
      <c r="Z970" s="36"/>
      <c r="AA970" s="36"/>
      <c r="AB970" s="36"/>
      <c r="AC970" s="36"/>
      <c r="AD970" s="36"/>
      <c r="AE970" s="36"/>
      <c r="AR970" s="182" t="s">
        <v>957</v>
      </c>
      <c r="AT970" s="182" t="s">
        <v>128</v>
      </c>
      <c r="AU970" s="182" t="s">
        <v>85</v>
      </c>
      <c r="AY970" s="19" t="s">
        <v>126</v>
      </c>
      <c r="BE970" s="183">
        <f>IF(N970="základní",J970,0)</f>
        <v>100000</v>
      </c>
      <c r="BF970" s="183">
        <f>IF(N970="snížená",J970,0)</f>
        <v>0</v>
      </c>
      <c r="BG970" s="183">
        <f>IF(N970="zákl. přenesená",J970,0)</f>
        <v>0</v>
      </c>
      <c r="BH970" s="183">
        <f>IF(N970="sníž. přenesená",J970,0)</f>
        <v>0</v>
      </c>
      <c r="BI970" s="183">
        <f>IF(N970="nulová",J970,0)</f>
        <v>0</v>
      </c>
      <c r="BJ970" s="19" t="s">
        <v>83</v>
      </c>
      <c r="BK970" s="183">
        <f>ROUND(I970*H970,2)</f>
        <v>100000</v>
      </c>
      <c r="BL970" s="19" t="s">
        <v>957</v>
      </c>
      <c r="BM970" s="182" t="s">
        <v>999</v>
      </c>
    </row>
    <row r="971" spans="1:47" s="2" customFormat="1" ht="12">
      <c r="A971" s="36"/>
      <c r="B971" s="37"/>
      <c r="C971" s="38"/>
      <c r="D971" s="184" t="s">
        <v>135</v>
      </c>
      <c r="E971" s="38"/>
      <c r="F971" s="185" t="s">
        <v>1192</v>
      </c>
      <c r="G971" s="38"/>
      <c r="H971" s="38"/>
      <c r="I971" s="186"/>
      <c r="J971" s="38"/>
      <c r="K971" s="38"/>
      <c r="L971" s="41"/>
      <c r="M971" s="187"/>
      <c r="N971" s="188"/>
      <c r="O971" s="66"/>
      <c r="P971" s="66"/>
      <c r="Q971" s="66"/>
      <c r="R971" s="66"/>
      <c r="S971" s="66"/>
      <c r="T971" s="67"/>
      <c r="U971" s="36"/>
      <c r="V971" s="36"/>
      <c r="W971" s="36"/>
      <c r="X971" s="36"/>
      <c r="Y971" s="36"/>
      <c r="Z971" s="36"/>
      <c r="AA971" s="36"/>
      <c r="AB971" s="36"/>
      <c r="AC971" s="36"/>
      <c r="AD971" s="36"/>
      <c r="AE971" s="36"/>
      <c r="AT971" s="19" t="s">
        <v>135</v>
      </c>
      <c r="AU971" s="19" t="s">
        <v>85</v>
      </c>
    </row>
    <row r="972" spans="1:47" s="2" customFormat="1" ht="12">
      <c r="A972" s="36"/>
      <c r="B972" s="37"/>
      <c r="C972" s="38"/>
      <c r="D972" s="189" t="s">
        <v>137</v>
      </c>
      <c r="E972" s="38"/>
      <c r="F972" s="190" t="s">
        <v>1000</v>
      </c>
      <c r="G972" s="38"/>
      <c r="H972" s="38"/>
      <c r="I972" s="186"/>
      <c r="J972" s="38"/>
      <c r="K972" s="38"/>
      <c r="L972" s="41"/>
      <c r="M972" s="187"/>
      <c r="N972" s="188"/>
      <c r="O972" s="66"/>
      <c r="P972" s="66"/>
      <c r="Q972" s="66"/>
      <c r="R972" s="66"/>
      <c r="S972" s="66"/>
      <c r="T972" s="67"/>
      <c r="U972" s="36"/>
      <c r="V972" s="36"/>
      <c r="W972" s="36"/>
      <c r="X972" s="36"/>
      <c r="Y972" s="36"/>
      <c r="Z972" s="36"/>
      <c r="AA972" s="36"/>
      <c r="AB972" s="36"/>
      <c r="AC972" s="36"/>
      <c r="AD972" s="36"/>
      <c r="AE972" s="36"/>
      <c r="AT972" s="19" t="s">
        <v>137</v>
      </c>
      <c r="AU972" s="19" t="s">
        <v>85</v>
      </c>
    </row>
    <row r="973" spans="1:65" s="2" customFormat="1" ht="16.5" customHeight="1">
      <c r="A973" s="36"/>
      <c r="B973" s="37"/>
      <c r="C973" s="171" t="s">
        <v>1001</v>
      </c>
      <c r="D973" s="171" t="s">
        <v>128</v>
      </c>
      <c r="E973" s="172" t="s">
        <v>1002</v>
      </c>
      <c r="F973" s="173" t="s">
        <v>1003</v>
      </c>
      <c r="G973" s="174" t="s">
        <v>956</v>
      </c>
      <c r="H973" s="175">
        <v>1</v>
      </c>
      <c r="I973" s="176"/>
      <c r="J973" s="177">
        <f>ROUND(I973*H973,2)</f>
        <v>0</v>
      </c>
      <c r="K973" s="173" t="s">
        <v>132</v>
      </c>
      <c r="L973" s="41"/>
      <c r="M973" s="178" t="s">
        <v>19</v>
      </c>
      <c r="N973" s="179" t="s">
        <v>46</v>
      </c>
      <c r="O973" s="66"/>
      <c r="P973" s="180">
        <f>O973*H973</f>
        <v>0</v>
      </c>
      <c r="Q973" s="180">
        <v>0</v>
      </c>
      <c r="R973" s="180">
        <f>Q973*H973</f>
        <v>0</v>
      </c>
      <c r="S973" s="180">
        <v>0</v>
      </c>
      <c r="T973" s="181">
        <f>S973*H973</f>
        <v>0</v>
      </c>
      <c r="U973" s="36"/>
      <c r="V973" s="36"/>
      <c r="W973" s="36"/>
      <c r="X973" s="36"/>
      <c r="Y973" s="36"/>
      <c r="Z973" s="36"/>
      <c r="AA973" s="36"/>
      <c r="AB973" s="36"/>
      <c r="AC973" s="36"/>
      <c r="AD973" s="36"/>
      <c r="AE973" s="36"/>
      <c r="AR973" s="182" t="s">
        <v>957</v>
      </c>
      <c r="AT973" s="182" t="s">
        <v>128</v>
      </c>
      <c r="AU973" s="182" t="s">
        <v>85</v>
      </c>
      <c r="AY973" s="19" t="s">
        <v>126</v>
      </c>
      <c r="BE973" s="183">
        <f>IF(N973="základní",J973,0)</f>
        <v>0</v>
      </c>
      <c r="BF973" s="183">
        <f>IF(N973="snížená",J973,0)</f>
        <v>0</v>
      </c>
      <c r="BG973" s="183">
        <f>IF(N973="zákl. přenesená",J973,0)</f>
        <v>0</v>
      </c>
      <c r="BH973" s="183">
        <f>IF(N973="sníž. přenesená",J973,0)</f>
        <v>0</v>
      </c>
      <c r="BI973" s="183">
        <f>IF(N973="nulová",J973,0)</f>
        <v>0</v>
      </c>
      <c r="BJ973" s="19" t="s">
        <v>83</v>
      </c>
      <c r="BK973" s="183">
        <f>ROUND(I973*H973,2)</f>
        <v>0</v>
      </c>
      <c r="BL973" s="19" t="s">
        <v>957</v>
      </c>
      <c r="BM973" s="182" t="s">
        <v>1004</v>
      </c>
    </row>
    <row r="974" spans="1:47" s="2" customFormat="1" ht="12">
      <c r="A974" s="36"/>
      <c r="B974" s="37"/>
      <c r="C974" s="38"/>
      <c r="D974" s="184" t="s">
        <v>135</v>
      </c>
      <c r="E974" s="38"/>
      <c r="F974" s="185" t="s">
        <v>1003</v>
      </c>
      <c r="G974" s="38"/>
      <c r="H974" s="38"/>
      <c r="I974" s="186"/>
      <c r="J974" s="38"/>
      <c r="K974" s="38"/>
      <c r="L974" s="41"/>
      <c r="M974" s="187"/>
      <c r="N974" s="188"/>
      <c r="O974" s="66"/>
      <c r="P974" s="66"/>
      <c r="Q974" s="66"/>
      <c r="R974" s="66"/>
      <c r="S974" s="66"/>
      <c r="T974" s="67"/>
      <c r="U974" s="36"/>
      <c r="V974" s="36"/>
      <c r="W974" s="36"/>
      <c r="X974" s="36"/>
      <c r="Y974" s="36"/>
      <c r="Z974" s="36"/>
      <c r="AA974" s="36"/>
      <c r="AB974" s="36"/>
      <c r="AC974" s="36"/>
      <c r="AD974" s="36"/>
      <c r="AE974" s="36"/>
      <c r="AT974" s="19" t="s">
        <v>135</v>
      </c>
      <c r="AU974" s="19" t="s">
        <v>85</v>
      </c>
    </row>
    <row r="975" spans="1:47" s="2" customFormat="1" ht="12">
      <c r="A975" s="36"/>
      <c r="B975" s="37"/>
      <c r="C975" s="38"/>
      <c r="D975" s="189" t="s">
        <v>137</v>
      </c>
      <c r="E975" s="38"/>
      <c r="F975" s="190" t="s">
        <v>1005</v>
      </c>
      <c r="G975" s="38"/>
      <c r="H975" s="38"/>
      <c r="I975" s="186"/>
      <c r="J975" s="38"/>
      <c r="K975" s="38"/>
      <c r="L975" s="41"/>
      <c r="M975" s="246"/>
      <c r="N975" s="247"/>
      <c r="O975" s="248"/>
      <c r="P975" s="248"/>
      <c r="Q975" s="248"/>
      <c r="R975" s="248"/>
      <c r="S975" s="248"/>
      <c r="T975" s="249"/>
      <c r="U975" s="36"/>
      <c r="V975" s="36"/>
      <c r="W975" s="36"/>
      <c r="X975" s="36"/>
      <c r="Y975" s="36"/>
      <c r="Z975" s="36"/>
      <c r="AA975" s="36"/>
      <c r="AB975" s="36"/>
      <c r="AC975" s="36"/>
      <c r="AD975" s="36"/>
      <c r="AE975" s="36"/>
      <c r="AT975" s="19" t="s">
        <v>137</v>
      </c>
      <c r="AU975" s="19" t="s">
        <v>85</v>
      </c>
    </row>
    <row r="976" spans="1:31" s="2" customFormat="1" ht="6.95" customHeight="1">
      <c r="A976" s="36"/>
      <c r="B976" s="49"/>
      <c r="C976" s="50"/>
      <c r="D976" s="50"/>
      <c r="E976" s="50"/>
      <c r="F976" s="50"/>
      <c r="G976" s="50"/>
      <c r="H976" s="50"/>
      <c r="I976" s="50"/>
      <c r="J976" s="50"/>
      <c r="K976" s="50"/>
      <c r="L976" s="41"/>
      <c r="M976" s="36"/>
      <c r="O976" s="36"/>
      <c r="P976" s="36"/>
      <c r="Q976" s="36"/>
      <c r="R976" s="36"/>
      <c r="S976" s="36"/>
      <c r="T976" s="36"/>
      <c r="U976" s="36"/>
      <c r="V976" s="36"/>
      <c r="W976" s="36"/>
      <c r="X976" s="36"/>
      <c r="Y976" s="36"/>
      <c r="Z976" s="36"/>
      <c r="AA976" s="36"/>
      <c r="AB976" s="36"/>
      <c r="AC976" s="36"/>
      <c r="AD976" s="36"/>
      <c r="AE976" s="36"/>
    </row>
  </sheetData>
  <sheetProtection algorithmName="SHA-512" hashValue="P353YY3i+2iQiAFBPp+gxVXZwj9XbDxAEdOFnjerG4/jkO4Q64GeyrMNOEuR+gnlay4ShKqENo9L3kGn7JRYiQ==" saltValue="w2S2KGMt91QXQ9HB656pAw==" spinCount="100000" sheet="1" objects="1" scenarios="1" formatColumns="0" formatRows="0" autoFilter="0"/>
  <autoFilter ref="C95:K975"/>
  <mergeCells count="9">
    <mergeCell ref="E50:H50"/>
    <mergeCell ref="E86:H86"/>
    <mergeCell ref="E88:H88"/>
    <mergeCell ref="L2:V2"/>
    <mergeCell ref="E7:H7"/>
    <mergeCell ref="E9:H9"/>
    <mergeCell ref="E18:H18"/>
    <mergeCell ref="E27:H27"/>
    <mergeCell ref="E48:H48"/>
  </mergeCells>
  <hyperlinks>
    <hyperlink ref="F101" r:id="rId1" display="https://podminky.urs.cz/item/CS_URS_2023_01/113106111"/>
    <hyperlink ref="F112" r:id="rId2" display="https://podminky.urs.cz/item/CS_URS_2023_01/113106123"/>
    <hyperlink ref="F134" r:id="rId3" display="https://podminky.urs.cz/item/CS_URS_2023_01/113106212"/>
    <hyperlink ref="F140" r:id="rId4" display="https://podminky.urs.cz/item/CS_URS_2023_01/113107161"/>
    <hyperlink ref="F146" r:id="rId5" display="https://podminky.urs.cz/item/CS_URS_2023_01/113107162"/>
    <hyperlink ref="F154" r:id="rId6" display="https://podminky.urs.cz/item/CS_URS_2023_01/113107163"/>
    <hyperlink ref="F160" r:id="rId7" display="https://podminky.urs.cz/item/CS_URS_2023_01/113107170"/>
    <hyperlink ref="F166" r:id="rId8" display="https://podminky.urs.cz/item/CS_URS_2023_01/113107171"/>
    <hyperlink ref="F172" r:id="rId9" display="https://podminky.urs.cz/item/CS_URS_2023_01/113107182"/>
    <hyperlink ref="F178" r:id="rId10" display="https://podminky.urs.cz/item/CS_URS_2023_01/113107222"/>
    <hyperlink ref="F184" r:id="rId11" display="https://podminky.urs.cz/item/CS_URS_2023_01/113107321"/>
    <hyperlink ref="F196" r:id="rId12" display="https://podminky.urs.cz/item/CS_URS_2023_01/113107322"/>
    <hyperlink ref="F218" r:id="rId13" display="https://podminky.urs.cz/item/CS_URS_2023_01/113107330"/>
    <hyperlink ref="F230" r:id="rId14" display="https://podminky.urs.cz/item/CS_URS_2023_01/113107342"/>
    <hyperlink ref="F242" r:id="rId15" display="https://podminky.urs.cz/item/CS_URS_2023_01/113107344"/>
    <hyperlink ref="F248" r:id="rId16" display="https://podminky.urs.cz/item/CS_URS_2023_01/113154233"/>
    <hyperlink ref="F253" r:id="rId17" display="https://podminky.urs.cz/item/CS_URS_2023_01/113154336"/>
    <hyperlink ref="F259" r:id="rId18" display="https://podminky.urs.cz/item/CS_URS_2023_01/113154365"/>
    <hyperlink ref="F266" r:id="rId19" display="https://podminky.urs.cz/item/CS_URS_2023_01/113201112"/>
    <hyperlink ref="F281" r:id="rId20" display="https://podminky.urs.cz/item/CS_URS_2023_01/113202111"/>
    <hyperlink ref="F302" r:id="rId21" display="https://podminky.urs.cz/item/CS_URS_2023_01/132251103"/>
    <hyperlink ref="F323" r:id="rId22" display="https://podminky.urs.cz/item/CS_URS_2023_01/162751117"/>
    <hyperlink ref="F340" r:id="rId23" display="https://podminky.urs.cz/item/CS_URS_2023_01/167151101"/>
    <hyperlink ref="F344" r:id="rId24" display="https://podminky.urs.cz/item/CS_URS_2023_01/174151101"/>
    <hyperlink ref="F353" r:id="rId25" display="https://podminky.urs.cz/item/CS_URS_2023_01/181311103"/>
    <hyperlink ref="F357" r:id="rId26" display="https://podminky.urs.cz/item/CS_URS_2023_01/171152501"/>
    <hyperlink ref="F368" r:id="rId27" display="https://podminky.urs.cz/item/CS_URS_2023_01/181411131"/>
    <hyperlink ref="F383" r:id="rId28" display="https://podminky.urs.cz/item/CS_URS_2023_01/275313611"/>
    <hyperlink ref="F390" r:id="rId29" display="https://podminky.urs.cz/item/CS_URS_2023_01/561121112"/>
    <hyperlink ref="F407" r:id="rId30" display="https://podminky.urs.cz/item/CS_URS_2023_01/564851111"/>
    <hyperlink ref="F426" r:id="rId31" display="https://podminky.urs.cz/item/CS_URS_2023_01/564911511"/>
    <hyperlink ref="F441" r:id="rId32" display="https://podminky.urs.cz/item/CS_URS_2023_01/564952111"/>
    <hyperlink ref="F450" r:id="rId33" display="https://podminky.urs.cz/item/CS_URS_2023_01/564962111"/>
    <hyperlink ref="F456" r:id="rId34" display="https://podminky.urs.cz/item/CS_URS_2023_01/571908111"/>
    <hyperlink ref="F468" r:id="rId35" display="https://podminky.urs.cz/item/CS_URS_2023_01/572531131"/>
    <hyperlink ref="F472" r:id="rId36" display="https://podminky.urs.cz/item/CS_URS_2023_01/573231106"/>
    <hyperlink ref="F477" r:id="rId37" display="https://podminky.urs.cz/item/CS_URS_2023_01/576146311"/>
    <hyperlink ref="F493" r:id="rId38" display="https://podminky.urs.cz/item/CS_URS_2023_01/577144131"/>
    <hyperlink ref="F499" r:id="rId39" display="https://podminky.urs.cz/item/CS_URS_2023_01/581141114"/>
    <hyperlink ref="F505" r:id="rId40" display="https://podminky.urs.cz/item/CS_URS_2023_01/596211110"/>
    <hyperlink ref="F554" r:id="rId41" display="https://podminky.urs.cz/item/CS_URS_2023_01/573231106"/>
    <hyperlink ref="F559" r:id="rId42" display="https://podminky.urs.cz/item/CS_URS_2023_01/573231108"/>
    <hyperlink ref="F564" r:id="rId43" display="https://podminky.urs.cz/item/CS_URS_2023_01/565166111"/>
    <hyperlink ref="F570" r:id="rId44" display="https://podminky.urs.cz/item/CS_URS_2023_01/577134131"/>
    <hyperlink ref="F577" r:id="rId45" display="https://podminky.urs.cz/item/CS_URS_2023_01/899331111"/>
    <hyperlink ref="F582" r:id="rId46" display="https://podminky.urs.cz/item/CS_URS_2023_01/912411122"/>
    <hyperlink ref="F595" r:id="rId47" display="https://podminky.urs.cz/item/CS_URS_2023_01/919124121"/>
    <hyperlink ref="F600" r:id="rId48" display="https://podminky.urs.cz/item/CS_URS_2023_01/919735111"/>
    <hyperlink ref="F607" r:id="rId49" display="https://podminky.urs.cz/item/CS_URS_2023_01/915211112"/>
    <hyperlink ref="F618" r:id="rId50" display="https://podminky.urs.cz/item/CS_URS_2023_01/915211122"/>
    <hyperlink ref="F624" r:id="rId51" display="https://podminky.urs.cz/item/CS_URS_2023_01/915221112"/>
    <hyperlink ref="F633" r:id="rId52" display="https://podminky.urs.cz/item/CS_URS_2023_01/915221122"/>
    <hyperlink ref="F639" r:id="rId53" display="https://podminky.urs.cz/item/CS_URS_2023_01/915231112"/>
    <hyperlink ref="F648" r:id="rId54" display="https://podminky.urs.cz/item/CS_URS_2023_01/915611111"/>
    <hyperlink ref="F653" r:id="rId55" display="https://podminky.urs.cz/item/CS_URS_2023_01/915621111"/>
    <hyperlink ref="F657" r:id="rId56" display="https://podminky.urs.cz/item/CS_URS_2023_01/916131113"/>
    <hyperlink ref="F699" r:id="rId57" display="https://podminky.urs.cz/item/CS_URS_2023_01/916131213"/>
    <hyperlink ref="F722" r:id="rId58" display="https://podminky.urs.cz/item/CS_URS_2023_01/916231213"/>
    <hyperlink ref="F737" r:id="rId59" display="https://podminky.urs.cz/item/CS_URS_2023_01/916241113"/>
    <hyperlink ref="F746" r:id="rId60" display="https://podminky.urs.cz/item/CS_URS_2023_01/916991121"/>
    <hyperlink ref="F774" r:id="rId61" display="https://podminky.urs.cz/item/CS_URS_2023_01/961044111"/>
    <hyperlink ref="F782" r:id="rId62" display="https://podminky.urs.cz/item/CS_URS_2023_01/966006132"/>
    <hyperlink ref="F795" r:id="rId63" display="https://podminky.urs.cz/item/CS_URS_2023_01/979024443"/>
    <hyperlink ref="F807" r:id="rId64" display="https://podminky.urs.cz/item/CS_URS_2023_01/979054451"/>
    <hyperlink ref="F816" r:id="rId65" display="https://podminky.urs.cz/item/CS_URS_2023_01/997221551"/>
    <hyperlink ref="F825" r:id="rId66" display="https://podminky.urs.cz/item/CS_URS_2023_01/997221559"/>
    <hyperlink ref="F830" r:id="rId67" display="https://podminky.urs.cz/item/CS_URS_2023_01/997221561"/>
    <hyperlink ref="F846" r:id="rId68" display="https://podminky.urs.cz/item/CS_URS_2023_01/997221569"/>
    <hyperlink ref="F851" r:id="rId69" display="https://podminky.urs.cz/item/CS_URS_2023_01/997221611"/>
    <hyperlink ref="F855" r:id="rId70" display="https://podminky.urs.cz/item/CS_URS_2023_01/997221861"/>
    <hyperlink ref="F870" r:id="rId71" display="https://podminky.urs.cz/item/CS_URS_2023_01/997221873"/>
    <hyperlink ref="F881" r:id="rId72" display="https://podminky.urs.cz/item/CS_URS_2023_01/997013631"/>
    <hyperlink ref="F885" r:id="rId73" display="https://podminky.urs.cz/item/CS_URS_2023_01/997221571"/>
    <hyperlink ref="F891" r:id="rId74" display="https://podminky.urs.cz/item/CS_URS_2023_01/997221579"/>
    <hyperlink ref="F897" r:id="rId75" display="https://podminky.urs.cz/item/CS_URS_2023_01/997221612"/>
    <hyperlink ref="F904" r:id="rId76" display="https://podminky.urs.cz/item/CS_URS_2023_01/998225111"/>
    <hyperlink ref="F908" r:id="rId77" display="https://podminky.urs.cz/item/CS_URS_2023_01/998225191"/>
    <hyperlink ref="F914" r:id="rId78" display="https://podminky.urs.cz/item/CS_URS_2023_01/210280001"/>
    <hyperlink ref="F918" r:id="rId79" display="https://podminky.urs.cz/item/CS_URS_2023_01/210812011"/>
    <hyperlink ref="F926" r:id="rId80" display="https://podminky.urs.cz/item/CS_URS_2023_01/460171282"/>
    <hyperlink ref="F929" r:id="rId81" display="https://podminky.urs.cz/item/CS_URS_2023_01/460661113"/>
    <hyperlink ref="F932" r:id="rId82" display="https://podminky.urs.cz/item/CS_URS_2023_01/460671111"/>
    <hyperlink ref="F935" r:id="rId83" display="https://podminky.urs.cz/item/CS_URS_2023_01/460791213"/>
    <hyperlink ref="F942" r:id="rId84" display="https://podminky.urs.cz/item/CS_URS_2023_01/460451292"/>
    <hyperlink ref="F948" r:id="rId85" display="https://podminky.urs.cz/item/CS_URS_2023_01/012103000"/>
    <hyperlink ref="F951" r:id="rId86" display="https://podminky.urs.cz/item/CS_URS_2023_01/012303000"/>
    <hyperlink ref="F954" r:id="rId87" display="https://podminky.urs.cz/item/CS_URS_2023_01/013244000"/>
    <hyperlink ref="F957" r:id="rId88" display="https://podminky.urs.cz/item/CS_URS_2023_01/013254000"/>
    <hyperlink ref="F961" r:id="rId89" display="https://podminky.urs.cz/item/CS_URS_2023_01/030001000"/>
    <hyperlink ref="F965" r:id="rId90" display="https://podminky.urs.cz/item/CS_URS_2023_01/043154000"/>
    <hyperlink ref="F968" r:id="rId91" display="https://podminky.urs.cz/item/CS_URS_2023_01/043194000"/>
    <hyperlink ref="F972" r:id="rId92" display="https://podminky.urs.cz/item/CS_URS_2023_01/072103001"/>
    <hyperlink ref="F975" r:id="rId93" display="https://podminky.urs.cz/item/CS_URS_2023_01/07210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50" customWidth="1"/>
    <col min="2" max="2" width="1.7109375" style="250" customWidth="1"/>
    <col min="3" max="4" width="5.00390625" style="250" customWidth="1"/>
    <col min="5" max="5" width="11.7109375" style="250" customWidth="1"/>
    <col min="6" max="6" width="9.140625" style="250" customWidth="1"/>
    <col min="7" max="7" width="5.00390625" style="250" customWidth="1"/>
    <col min="8" max="8" width="77.8515625" style="250" customWidth="1"/>
    <col min="9" max="10" width="20.00390625" style="250" customWidth="1"/>
    <col min="11" max="11" width="1.7109375" style="250" customWidth="1"/>
  </cols>
  <sheetData>
    <row r="1" s="1" customFormat="1" ht="37.5" customHeight="1"/>
    <row r="2" spans="2:11" s="1" customFormat="1" ht="7.5" customHeight="1">
      <c r="B2" s="251"/>
      <c r="C2" s="252"/>
      <c r="D2" s="252"/>
      <c r="E2" s="252"/>
      <c r="F2" s="252"/>
      <c r="G2" s="252"/>
      <c r="H2" s="252"/>
      <c r="I2" s="252"/>
      <c r="J2" s="252"/>
      <c r="K2" s="253"/>
    </row>
    <row r="3" spans="2:11" s="17" customFormat="1" ht="45" customHeight="1">
      <c r="B3" s="254"/>
      <c r="C3" s="382" t="s">
        <v>1006</v>
      </c>
      <c r="D3" s="382"/>
      <c r="E3" s="382"/>
      <c r="F3" s="382"/>
      <c r="G3" s="382"/>
      <c r="H3" s="382"/>
      <c r="I3" s="382"/>
      <c r="J3" s="382"/>
      <c r="K3" s="255"/>
    </row>
    <row r="4" spans="2:11" s="1" customFormat="1" ht="25.5" customHeight="1">
      <c r="B4" s="256"/>
      <c r="C4" s="383" t="s">
        <v>1007</v>
      </c>
      <c r="D4" s="383"/>
      <c r="E4" s="383"/>
      <c r="F4" s="383"/>
      <c r="G4" s="383"/>
      <c r="H4" s="383"/>
      <c r="I4" s="383"/>
      <c r="J4" s="383"/>
      <c r="K4" s="257"/>
    </row>
    <row r="5" spans="2:11" s="1" customFormat="1" ht="5.25" customHeight="1">
      <c r="B5" s="256"/>
      <c r="C5" s="258"/>
      <c r="D5" s="258"/>
      <c r="E5" s="258"/>
      <c r="F5" s="258"/>
      <c r="G5" s="258"/>
      <c r="H5" s="258"/>
      <c r="I5" s="258"/>
      <c r="J5" s="258"/>
      <c r="K5" s="257"/>
    </row>
    <row r="6" spans="2:11" s="1" customFormat="1" ht="15" customHeight="1">
      <c r="B6" s="256"/>
      <c r="C6" s="381" t="s">
        <v>1008</v>
      </c>
      <c r="D6" s="381"/>
      <c r="E6" s="381"/>
      <c r="F6" s="381"/>
      <c r="G6" s="381"/>
      <c r="H6" s="381"/>
      <c r="I6" s="381"/>
      <c r="J6" s="381"/>
      <c r="K6" s="257"/>
    </row>
    <row r="7" spans="2:11" s="1" customFormat="1" ht="15" customHeight="1">
      <c r="B7" s="260"/>
      <c r="C7" s="381" t="s">
        <v>1009</v>
      </c>
      <c r="D7" s="381"/>
      <c r="E7" s="381"/>
      <c r="F7" s="381"/>
      <c r="G7" s="381"/>
      <c r="H7" s="381"/>
      <c r="I7" s="381"/>
      <c r="J7" s="381"/>
      <c r="K7" s="257"/>
    </row>
    <row r="8" spans="2:11" s="1" customFormat="1" ht="12.75" customHeight="1">
      <c r="B8" s="260"/>
      <c r="C8" s="259"/>
      <c r="D8" s="259"/>
      <c r="E8" s="259"/>
      <c r="F8" s="259"/>
      <c r="G8" s="259"/>
      <c r="H8" s="259"/>
      <c r="I8" s="259"/>
      <c r="J8" s="259"/>
      <c r="K8" s="257"/>
    </row>
    <row r="9" spans="2:11" s="1" customFormat="1" ht="15" customHeight="1">
      <c r="B9" s="260"/>
      <c r="C9" s="381" t="s">
        <v>1010</v>
      </c>
      <c r="D9" s="381"/>
      <c r="E9" s="381"/>
      <c r="F9" s="381"/>
      <c r="G9" s="381"/>
      <c r="H9" s="381"/>
      <c r="I9" s="381"/>
      <c r="J9" s="381"/>
      <c r="K9" s="257"/>
    </row>
    <row r="10" spans="2:11" s="1" customFormat="1" ht="15" customHeight="1">
      <c r="B10" s="260"/>
      <c r="C10" s="259"/>
      <c r="D10" s="381" t="s">
        <v>1011</v>
      </c>
      <c r="E10" s="381"/>
      <c r="F10" s="381"/>
      <c r="G10" s="381"/>
      <c r="H10" s="381"/>
      <c r="I10" s="381"/>
      <c r="J10" s="381"/>
      <c r="K10" s="257"/>
    </row>
    <row r="11" spans="2:11" s="1" customFormat="1" ht="15" customHeight="1">
      <c r="B11" s="260"/>
      <c r="C11" s="261"/>
      <c r="D11" s="381" t="s">
        <v>1012</v>
      </c>
      <c r="E11" s="381"/>
      <c r="F11" s="381"/>
      <c r="G11" s="381"/>
      <c r="H11" s="381"/>
      <c r="I11" s="381"/>
      <c r="J11" s="381"/>
      <c r="K11" s="257"/>
    </row>
    <row r="12" spans="2:11" s="1" customFormat="1" ht="15" customHeight="1">
      <c r="B12" s="260"/>
      <c r="C12" s="261"/>
      <c r="D12" s="259"/>
      <c r="E12" s="259"/>
      <c r="F12" s="259"/>
      <c r="G12" s="259"/>
      <c r="H12" s="259"/>
      <c r="I12" s="259"/>
      <c r="J12" s="259"/>
      <c r="K12" s="257"/>
    </row>
    <row r="13" spans="2:11" s="1" customFormat="1" ht="15" customHeight="1">
      <c r="B13" s="260"/>
      <c r="C13" s="261"/>
      <c r="D13" s="262" t="s">
        <v>1013</v>
      </c>
      <c r="E13" s="259"/>
      <c r="F13" s="259"/>
      <c r="G13" s="259"/>
      <c r="H13" s="259"/>
      <c r="I13" s="259"/>
      <c r="J13" s="259"/>
      <c r="K13" s="257"/>
    </row>
    <row r="14" spans="2:11" s="1" customFormat="1" ht="12.75" customHeight="1">
      <c r="B14" s="260"/>
      <c r="C14" s="261"/>
      <c r="D14" s="261"/>
      <c r="E14" s="261"/>
      <c r="F14" s="261"/>
      <c r="G14" s="261"/>
      <c r="H14" s="261"/>
      <c r="I14" s="261"/>
      <c r="J14" s="261"/>
      <c r="K14" s="257"/>
    </row>
    <row r="15" spans="2:11" s="1" customFormat="1" ht="15" customHeight="1">
      <c r="B15" s="260"/>
      <c r="C15" s="261"/>
      <c r="D15" s="381" t="s">
        <v>1014</v>
      </c>
      <c r="E15" s="381"/>
      <c r="F15" s="381"/>
      <c r="G15" s="381"/>
      <c r="H15" s="381"/>
      <c r="I15" s="381"/>
      <c r="J15" s="381"/>
      <c r="K15" s="257"/>
    </row>
    <row r="16" spans="2:11" s="1" customFormat="1" ht="15" customHeight="1">
      <c r="B16" s="260"/>
      <c r="C16" s="261"/>
      <c r="D16" s="381" t="s">
        <v>1015</v>
      </c>
      <c r="E16" s="381"/>
      <c r="F16" s="381"/>
      <c r="G16" s="381"/>
      <c r="H16" s="381"/>
      <c r="I16" s="381"/>
      <c r="J16" s="381"/>
      <c r="K16" s="257"/>
    </row>
    <row r="17" spans="2:11" s="1" customFormat="1" ht="15" customHeight="1">
      <c r="B17" s="260"/>
      <c r="C17" s="261"/>
      <c r="D17" s="381" t="s">
        <v>1016</v>
      </c>
      <c r="E17" s="381"/>
      <c r="F17" s="381"/>
      <c r="G17" s="381"/>
      <c r="H17" s="381"/>
      <c r="I17" s="381"/>
      <c r="J17" s="381"/>
      <c r="K17" s="257"/>
    </row>
    <row r="18" spans="2:11" s="1" customFormat="1" ht="15" customHeight="1">
      <c r="B18" s="260"/>
      <c r="C18" s="261"/>
      <c r="D18" s="261"/>
      <c r="E18" s="263" t="s">
        <v>82</v>
      </c>
      <c r="F18" s="381" t="s">
        <v>1017</v>
      </c>
      <c r="G18" s="381"/>
      <c r="H18" s="381"/>
      <c r="I18" s="381"/>
      <c r="J18" s="381"/>
      <c r="K18" s="257"/>
    </row>
    <row r="19" spans="2:11" s="1" customFormat="1" ht="15" customHeight="1">
      <c r="B19" s="260"/>
      <c r="C19" s="261"/>
      <c r="D19" s="261"/>
      <c r="E19" s="263" t="s">
        <v>1018</v>
      </c>
      <c r="F19" s="381" t="s">
        <v>1019</v>
      </c>
      <c r="G19" s="381"/>
      <c r="H19" s="381"/>
      <c r="I19" s="381"/>
      <c r="J19" s="381"/>
      <c r="K19" s="257"/>
    </row>
    <row r="20" spans="2:11" s="1" customFormat="1" ht="15" customHeight="1">
      <c r="B20" s="260"/>
      <c r="C20" s="261"/>
      <c r="D20" s="261"/>
      <c r="E20" s="263" t="s">
        <v>1020</v>
      </c>
      <c r="F20" s="381" t="s">
        <v>1021</v>
      </c>
      <c r="G20" s="381"/>
      <c r="H20" s="381"/>
      <c r="I20" s="381"/>
      <c r="J20" s="381"/>
      <c r="K20" s="257"/>
    </row>
    <row r="21" spans="2:11" s="1" customFormat="1" ht="15" customHeight="1">
      <c r="B21" s="260"/>
      <c r="C21" s="261"/>
      <c r="D21" s="261"/>
      <c r="E21" s="263" t="s">
        <v>1022</v>
      </c>
      <c r="F21" s="381" t="s">
        <v>1023</v>
      </c>
      <c r="G21" s="381"/>
      <c r="H21" s="381"/>
      <c r="I21" s="381"/>
      <c r="J21" s="381"/>
      <c r="K21" s="257"/>
    </row>
    <row r="22" spans="2:11" s="1" customFormat="1" ht="15" customHeight="1">
      <c r="B22" s="260"/>
      <c r="C22" s="261"/>
      <c r="D22" s="261"/>
      <c r="E22" s="263" t="s">
        <v>1024</v>
      </c>
      <c r="F22" s="381" t="s">
        <v>1025</v>
      </c>
      <c r="G22" s="381"/>
      <c r="H22" s="381"/>
      <c r="I22" s="381"/>
      <c r="J22" s="381"/>
      <c r="K22" s="257"/>
    </row>
    <row r="23" spans="2:11" s="1" customFormat="1" ht="15" customHeight="1">
      <c r="B23" s="260"/>
      <c r="C23" s="261"/>
      <c r="D23" s="261"/>
      <c r="E23" s="263" t="s">
        <v>1026</v>
      </c>
      <c r="F23" s="381" t="s">
        <v>1027</v>
      </c>
      <c r="G23" s="381"/>
      <c r="H23" s="381"/>
      <c r="I23" s="381"/>
      <c r="J23" s="381"/>
      <c r="K23" s="257"/>
    </row>
    <row r="24" spans="2:11" s="1" customFormat="1" ht="12.75" customHeight="1">
      <c r="B24" s="260"/>
      <c r="C24" s="261"/>
      <c r="D24" s="261"/>
      <c r="E24" s="261"/>
      <c r="F24" s="261"/>
      <c r="G24" s="261"/>
      <c r="H24" s="261"/>
      <c r="I24" s="261"/>
      <c r="J24" s="261"/>
      <c r="K24" s="257"/>
    </row>
    <row r="25" spans="2:11" s="1" customFormat="1" ht="15" customHeight="1">
      <c r="B25" s="260"/>
      <c r="C25" s="381" t="s">
        <v>1028</v>
      </c>
      <c r="D25" s="381"/>
      <c r="E25" s="381"/>
      <c r="F25" s="381"/>
      <c r="G25" s="381"/>
      <c r="H25" s="381"/>
      <c r="I25" s="381"/>
      <c r="J25" s="381"/>
      <c r="K25" s="257"/>
    </row>
    <row r="26" spans="2:11" s="1" customFormat="1" ht="15" customHeight="1">
      <c r="B26" s="260"/>
      <c r="C26" s="381" t="s">
        <v>1029</v>
      </c>
      <c r="D26" s="381"/>
      <c r="E26" s="381"/>
      <c r="F26" s="381"/>
      <c r="G26" s="381"/>
      <c r="H26" s="381"/>
      <c r="I26" s="381"/>
      <c r="J26" s="381"/>
      <c r="K26" s="257"/>
    </row>
    <row r="27" spans="2:11" s="1" customFormat="1" ht="15" customHeight="1">
      <c r="B27" s="260"/>
      <c r="C27" s="259"/>
      <c r="D27" s="381" t="s">
        <v>1030</v>
      </c>
      <c r="E27" s="381"/>
      <c r="F27" s="381"/>
      <c r="G27" s="381"/>
      <c r="H27" s="381"/>
      <c r="I27" s="381"/>
      <c r="J27" s="381"/>
      <c r="K27" s="257"/>
    </row>
    <row r="28" spans="2:11" s="1" customFormat="1" ht="15" customHeight="1">
      <c r="B28" s="260"/>
      <c r="C28" s="261"/>
      <c r="D28" s="381" t="s">
        <v>1031</v>
      </c>
      <c r="E28" s="381"/>
      <c r="F28" s="381"/>
      <c r="G28" s="381"/>
      <c r="H28" s="381"/>
      <c r="I28" s="381"/>
      <c r="J28" s="381"/>
      <c r="K28" s="257"/>
    </row>
    <row r="29" spans="2:11" s="1" customFormat="1" ht="12.75" customHeight="1">
      <c r="B29" s="260"/>
      <c r="C29" s="261"/>
      <c r="D29" s="261"/>
      <c r="E29" s="261"/>
      <c r="F29" s="261"/>
      <c r="G29" s="261"/>
      <c r="H29" s="261"/>
      <c r="I29" s="261"/>
      <c r="J29" s="261"/>
      <c r="K29" s="257"/>
    </row>
    <row r="30" spans="2:11" s="1" customFormat="1" ht="15" customHeight="1">
      <c r="B30" s="260"/>
      <c r="C30" s="261"/>
      <c r="D30" s="381" t="s">
        <v>1032</v>
      </c>
      <c r="E30" s="381"/>
      <c r="F30" s="381"/>
      <c r="G30" s="381"/>
      <c r="H30" s="381"/>
      <c r="I30" s="381"/>
      <c r="J30" s="381"/>
      <c r="K30" s="257"/>
    </row>
    <row r="31" spans="2:11" s="1" customFormat="1" ht="15" customHeight="1">
      <c r="B31" s="260"/>
      <c r="C31" s="261"/>
      <c r="D31" s="381" t="s">
        <v>1033</v>
      </c>
      <c r="E31" s="381"/>
      <c r="F31" s="381"/>
      <c r="G31" s="381"/>
      <c r="H31" s="381"/>
      <c r="I31" s="381"/>
      <c r="J31" s="381"/>
      <c r="K31" s="257"/>
    </row>
    <row r="32" spans="2:11" s="1" customFormat="1" ht="12.75" customHeight="1">
      <c r="B32" s="260"/>
      <c r="C32" s="261"/>
      <c r="D32" s="261"/>
      <c r="E32" s="261"/>
      <c r="F32" s="261"/>
      <c r="G32" s="261"/>
      <c r="H32" s="261"/>
      <c r="I32" s="261"/>
      <c r="J32" s="261"/>
      <c r="K32" s="257"/>
    </row>
    <row r="33" spans="2:11" s="1" customFormat="1" ht="15" customHeight="1">
      <c r="B33" s="260"/>
      <c r="C33" s="261"/>
      <c r="D33" s="381" t="s">
        <v>1034</v>
      </c>
      <c r="E33" s="381"/>
      <c r="F33" s="381"/>
      <c r="G33" s="381"/>
      <c r="H33" s="381"/>
      <c r="I33" s="381"/>
      <c r="J33" s="381"/>
      <c r="K33" s="257"/>
    </row>
    <row r="34" spans="2:11" s="1" customFormat="1" ht="15" customHeight="1">
      <c r="B34" s="260"/>
      <c r="C34" s="261"/>
      <c r="D34" s="381" t="s">
        <v>1035</v>
      </c>
      <c r="E34" s="381"/>
      <c r="F34" s="381"/>
      <c r="G34" s="381"/>
      <c r="H34" s="381"/>
      <c r="I34" s="381"/>
      <c r="J34" s="381"/>
      <c r="K34" s="257"/>
    </row>
    <row r="35" spans="2:11" s="1" customFormat="1" ht="15" customHeight="1">
      <c r="B35" s="260"/>
      <c r="C35" s="261"/>
      <c r="D35" s="381" t="s">
        <v>1036</v>
      </c>
      <c r="E35" s="381"/>
      <c r="F35" s="381"/>
      <c r="G35" s="381"/>
      <c r="H35" s="381"/>
      <c r="I35" s="381"/>
      <c r="J35" s="381"/>
      <c r="K35" s="257"/>
    </row>
    <row r="36" spans="2:11" s="1" customFormat="1" ht="15" customHeight="1">
      <c r="B36" s="260"/>
      <c r="C36" s="261"/>
      <c r="D36" s="259"/>
      <c r="E36" s="262" t="s">
        <v>112</v>
      </c>
      <c r="F36" s="259"/>
      <c r="G36" s="381" t="s">
        <v>1037</v>
      </c>
      <c r="H36" s="381"/>
      <c r="I36" s="381"/>
      <c r="J36" s="381"/>
      <c r="K36" s="257"/>
    </row>
    <row r="37" spans="2:11" s="1" customFormat="1" ht="30.75" customHeight="1">
      <c r="B37" s="260"/>
      <c r="C37" s="261"/>
      <c r="D37" s="259"/>
      <c r="E37" s="262" t="s">
        <v>1038</v>
      </c>
      <c r="F37" s="259"/>
      <c r="G37" s="381" t="s">
        <v>1039</v>
      </c>
      <c r="H37" s="381"/>
      <c r="I37" s="381"/>
      <c r="J37" s="381"/>
      <c r="K37" s="257"/>
    </row>
    <row r="38" spans="2:11" s="1" customFormat="1" ht="15" customHeight="1">
      <c r="B38" s="260"/>
      <c r="C38" s="261"/>
      <c r="D38" s="259"/>
      <c r="E38" s="262" t="s">
        <v>56</v>
      </c>
      <c r="F38" s="259"/>
      <c r="G38" s="381" t="s">
        <v>1040</v>
      </c>
      <c r="H38" s="381"/>
      <c r="I38" s="381"/>
      <c r="J38" s="381"/>
      <c r="K38" s="257"/>
    </row>
    <row r="39" spans="2:11" s="1" customFormat="1" ht="15" customHeight="1">
      <c r="B39" s="260"/>
      <c r="C39" s="261"/>
      <c r="D39" s="259"/>
      <c r="E39" s="262" t="s">
        <v>57</v>
      </c>
      <c r="F39" s="259"/>
      <c r="G39" s="381" t="s">
        <v>1041</v>
      </c>
      <c r="H39" s="381"/>
      <c r="I39" s="381"/>
      <c r="J39" s="381"/>
      <c r="K39" s="257"/>
    </row>
    <row r="40" spans="2:11" s="1" customFormat="1" ht="15" customHeight="1">
      <c r="B40" s="260"/>
      <c r="C40" s="261"/>
      <c r="D40" s="259"/>
      <c r="E40" s="262" t="s">
        <v>113</v>
      </c>
      <c r="F40" s="259"/>
      <c r="G40" s="381" t="s">
        <v>1042</v>
      </c>
      <c r="H40" s="381"/>
      <c r="I40" s="381"/>
      <c r="J40" s="381"/>
      <c r="K40" s="257"/>
    </row>
    <row r="41" spans="2:11" s="1" customFormat="1" ht="15" customHeight="1">
      <c r="B41" s="260"/>
      <c r="C41" s="261"/>
      <c r="D41" s="259"/>
      <c r="E41" s="262" t="s">
        <v>114</v>
      </c>
      <c r="F41" s="259"/>
      <c r="G41" s="381" t="s">
        <v>1043</v>
      </c>
      <c r="H41" s="381"/>
      <c r="I41" s="381"/>
      <c r="J41" s="381"/>
      <c r="K41" s="257"/>
    </row>
    <row r="42" spans="2:11" s="1" customFormat="1" ht="15" customHeight="1">
      <c r="B42" s="260"/>
      <c r="C42" s="261"/>
      <c r="D42" s="259"/>
      <c r="E42" s="262" t="s">
        <v>1044</v>
      </c>
      <c r="F42" s="259"/>
      <c r="G42" s="381" t="s">
        <v>1045</v>
      </c>
      <c r="H42" s="381"/>
      <c r="I42" s="381"/>
      <c r="J42" s="381"/>
      <c r="K42" s="257"/>
    </row>
    <row r="43" spans="2:11" s="1" customFormat="1" ht="15" customHeight="1">
      <c r="B43" s="260"/>
      <c r="C43" s="261"/>
      <c r="D43" s="259"/>
      <c r="E43" s="262"/>
      <c r="F43" s="259"/>
      <c r="G43" s="381" t="s">
        <v>1046</v>
      </c>
      <c r="H43" s="381"/>
      <c r="I43" s="381"/>
      <c r="J43" s="381"/>
      <c r="K43" s="257"/>
    </row>
    <row r="44" spans="2:11" s="1" customFormat="1" ht="15" customHeight="1">
      <c r="B44" s="260"/>
      <c r="C44" s="261"/>
      <c r="D44" s="259"/>
      <c r="E44" s="262" t="s">
        <v>1047</v>
      </c>
      <c r="F44" s="259"/>
      <c r="G44" s="381" t="s">
        <v>1048</v>
      </c>
      <c r="H44" s="381"/>
      <c r="I44" s="381"/>
      <c r="J44" s="381"/>
      <c r="K44" s="257"/>
    </row>
    <row r="45" spans="2:11" s="1" customFormat="1" ht="15" customHeight="1">
      <c r="B45" s="260"/>
      <c r="C45" s="261"/>
      <c r="D45" s="259"/>
      <c r="E45" s="262" t="s">
        <v>116</v>
      </c>
      <c r="F45" s="259"/>
      <c r="G45" s="381" t="s">
        <v>1049</v>
      </c>
      <c r="H45" s="381"/>
      <c r="I45" s="381"/>
      <c r="J45" s="381"/>
      <c r="K45" s="257"/>
    </row>
    <row r="46" spans="2:11" s="1" customFormat="1" ht="12.75" customHeight="1">
      <c r="B46" s="260"/>
      <c r="C46" s="261"/>
      <c r="D46" s="259"/>
      <c r="E46" s="259"/>
      <c r="F46" s="259"/>
      <c r="G46" s="259"/>
      <c r="H46" s="259"/>
      <c r="I46" s="259"/>
      <c r="J46" s="259"/>
      <c r="K46" s="257"/>
    </row>
    <row r="47" spans="2:11" s="1" customFormat="1" ht="15" customHeight="1">
      <c r="B47" s="260"/>
      <c r="C47" s="261"/>
      <c r="D47" s="381" t="s">
        <v>1050</v>
      </c>
      <c r="E47" s="381"/>
      <c r="F47" s="381"/>
      <c r="G47" s="381"/>
      <c r="H47" s="381"/>
      <c r="I47" s="381"/>
      <c r="J47" s="381"/>
      <c r="K47" s="257"/>
    </row>
    <row r="48" spans="2:11" s="1" customFormat="1" ht="15" customHeight="1">
      <c r="B48" s="260"/>
      <c r="C48" s="261"/>
      <c r="D48" s="261"/>
      <c r="E48" s="381" t="s">
        <v>1051</v>
      </c>
      <c r="F48" s="381"/>
      <c r="G48" s="381"/>
      <c r="H48" s="381"/>
      <c r="I48" s="381"/>
      <c r="J48" s="381"/>
      <c r="K48" s="257"/>
    </row>
    <row r="49" spans="2:11" s="1" customFormat="1" ht="15" customHeight="1">
      <c r="B49" s="260"/>
      <c r="C49" s="261"/>
      <c r="D49" s="261"/>
      <c r="E49" s="381" t="s">
        <v>1052</v>
      </c>
      <c r="F49" s="381"/>
      <c r="G49" s="381"/>
      <c r="H49" s="381"/>
      <c r="I49" s="381"/>
      <c r="J49" s="381"/>
      <c r="K49" s="257"/>
    </row>
    <row r="50" spans="2:11" s="1" customFormat="1" ht="15" customHeight="1">
      <c r="B50" s="260"/>
      <c r="C50" s="261"/>
      <c r="D50" s="261"/>
      <c r="E50" s="381" t="s">
        <v>1053</v>
      </c>
      <c r="F50" s="381"/>
      <c r="G50" s="381"/>
      <c r="H50" s="381"/>
      <c r="I50" s="381"/>
      <c r="J50" s="381"/>
      <c r="K50" s="257"/>
    </row>
    <row r="51" spans="2:11" s="1" customFormat="1" ht="15" customHeight="1">
      <c r="B51" s="260"/>
      <c r="C51" s="261"/>
      <c r="D51" s="381" t="s">
        <v>1054</v>
      </c>
      <c r="E51" s="381"/>
      <c r="F51" s="381"/>
      <c r="G51" s="381"/>
      <c r="H51" s="381"/>
      <c r="I51" s="381"/>
      <c r="J51" s="381"/>
      <c r="K51" s="257"/>
    </row>
    <row r="52" spans="2:11" s="1" customFormat="1" ht="25.5" customHeight="1">
      <c r="B52" s="256"/>
      <c r="C52" s="383" t="s">
        <v>1055</v>
      </c>
      <c r="D52" s="383"/>
      <c r="E52" s="383"/>
      <c r="F52" s="383"/>
      <c r="G52" s="383"/>
      <c r="H52" s="383"/>
      <c r="I52" s="383"/>
      <c r="J52" s="383"/>
      <c r="K52" s="257"/>
    </row>
    <row r="53" spans="2:11" s="1" customFormat="1" ht="5.25" customHeight="1">
      <c r="B53" s="256"/>
      <c r="C53" s="258"/>
      <c r="D53" s="258"/>
      <c r="E53" s="258"/>
      <c r="F53" s="258"/>
      <c r="G53" s="258"/>
      <c r="H53" s="258"/>
      <c r="I53" s="258"/>
      <c r="J53" s="258"/>
      <c r="K53" s="257"/>
    </row>
    <row r="54" spans="2:11" s="1" customFormat="1" ht="15" customHeight="1">
      <c r="B54" s="256"/>
      <c r="C54" s="381" t="s">
        <v>1056</v>
      </c>
      <c r="D54" s="381"/>
      <c r="E54" s="381"/>
      <c r="F54" s="381"/>
      <c r="G54" s="381"/>
      <c r="H54" s="381"/>
      <c r="I54" s="381"/>
      <c r="J54" s="381"/>
      <c r="K54" s="257"/>
    </row>
    <row r="55" spans="2:11" s="1" customFormat="1" ht="15" customHeight="1">
      <c r="B55" s="256"/>
      <c r="C55" s="381" t="s">
        <v>1057</v>
      </c>
      <c r="D55" s="381"/>
      <c r="E55" s="381"/>
      <c r="F55" s="381"/>
      <c r="G55" s="381"/>
      <c r="H55" s="381"/>
      <c r="I55" s="381"/>
      <c r="J55" s="381"/>
      <c r="K55" s="257"/>
    </row>
    <row r="56" spans="2:11" s="1" customFormat="1" ht="12.75" customHeight="1">
      <c r="B56" s="256"/>
      <c r="C56" s="259"/>
      <c r="D56" s="259"/>
      <c r="E56" s="259"/>
      <c r="F56" s="259"/>
      <c r="G56" s="259"/>
      <c r="H56" s="259"/>
      <c r="I56" s="259"/>
      <c r="J56" s="259"/>
      <c r="K56" s="257"/>
    </row>
    <row r="57" spans="2:11" s="1" customFormat="1" ht="15" customHeight="1">
      <c r="B57" s="256"/>
      <c r="C57" s="381" t="s">
        <v>1058</v>
      </c>
      <c r="D57" s="381"/>
      <c r="E57" s="381"/>
      <c r="F57" s="381"/>
      <c r="G57" s="381"/>
      <c r="H57" s="381"/>
      <c r="I57" s="381"/>
      <c r="J57" s="381"/>
      <c r="K57" s="257"/>
    </row>
    <row r="58" spans="2:11" s="1" customFormat="1" ht="15" customHeight="1">
      <c r="B58" s="256"/>
      <c r="C58" s="261"/>
      <c r="D58" s="381" t="s">
        <v>1059</v>
      </c>
      <c r="E58" s="381"/>
      <c r="F58" s="381"/>
      <c r="G58" s="381"/>
      <c r="H58" s="381"/>
      <c r="I58" s="381"/>
      <c r="J58" s="381"/>
      <c r="K58" s="257"/>
    </row>
    <row r="59" spans="2:11" s="1" customFormat="1" ht="15" customHeight="1">
      <c r="B59" s="256"/>
      <c r="C59" s="261"/>
      <c r="D59" s="381" t="s">
        <v>1060</v>
      </c>
      <c r="E59" s="381"/>
      <c r="F59" s="381"/>
      <c r="G59" s="381"/>
      <c r="H59" s="381"/>
      <c r="I59" s="381"/>
      <c r="J59" s="381"/>
      <c r="K59" s="257"/>
    </row>
    <row r="60" spans="2:11" s="1" customFormat="1" ht="15" customHeight="1">
      <c r="B60" s="256"/>
      <c r="C60" s="261"/>
      <c r="D60" s="381" t="s">
        <v>1061</v>
      </c>
      <c r="E60" s="381"/>
      <c r="F60" s="381"/>
      <c r="G60" s="381"/>
      <c r="H60" s="381"/>
      <c r="I60" s="381"/>
      <c r="J60" s="381"/>
      <c r="K60" s="257"/>
    </row>
    <row r="61" spans="2:11" s="1" customFormat="1" ht="15" customHeight="1">
      <c r="B61" s="256"/>
      <c r="C61" s="261"/>
      <c r="D61" s="381" t="s">
        <v>1062</v>
      </c>
      <c r="E61" s="381"/>
      <c r="F61" s="381"/>
      <c r="G61" s="381"/>
      <c r="H61" s="381"/>
      <c r="I61" s="381"/>
      <c r="J61" s="381"/>
      <c r="K61" s="257"/>
    </row>
    <row r="62" spans="2:11" s="1" customFormat="1" ht="15" customHeight="1">
      <c r="B62" s="256"/>
      <c r="C62" s="261"/>
      <c r="D62" s="385" t="s">
        <v>1063</v>
      </c>
      <c r="E62" s="385"/>
      <c r="F62" s="385"/>
      <c r="G62" s="385"/>
      <c r="H62" s="385"/>
      <c r="I62" s="385"/>
      <c r="J62" s="385"/>
      <c r="K62" s="257"/>
    </row>
    <row r="63" spans="2:11" s="1" customFormat="1" ht="15" customHeight="1">
      <c r="B63" s="256"/>
      <c r="C63" s="261"/>
      <c r="D63" s="381" t="s">
        <v>1064</v>
      </c>
      <c r="E63" s="381"/>
      <c r="F63" s="381"/>
      <c r="G63" s="381"/>
      <c r="H63" s="381"/>
      <c r="I63" s="381"/>
      <c r="J63" s="381"/>
      <c r="K63" s="257"/>
    </row>
    <row r="64" spans="2:11" s="1" customFormat="1" ht="12.75" customHeight="1">
      <c r="B64" s="256"/>
      <c r="C64" s="261"/>
      <c r="D64" s="261"/>
      <c r="E64" s="264"/>
      <c r="F64" s="261"/>
      <c r="G64" s="261"/>
      <c r="H64" s="261"/>
      <c r="I64" s="261"/>
      <c r="J64" s="261"/>
      <c r="K64" s="257"/>
    </row>
    <row r="65" spans="2:11" s="1" customFormat="1" ht="15" customHeight="1">
      <c r="B65" s="256"/>
      <c r="C65" s="261"/>
      <c r="D65" s="381" t="s">
        <v>1065</v>
      </c>
      <c r="E65" s="381"/>
      <c r="F65" s="381"/>
      <c r="G65" s="381"/>
      <c r="H65" s="381"/>
      <c r="I65" s="381"/>
      <c r="J65" s="381"/>
      <c r="K65" s="257"/>
    </row>
    <row r="66" spans="2:11" s="1" customFormat="1" ht="15" customHeight="1">
      <c r="B66" s="256"/>
      <c r="C66" s="261"/>
      <c r="D66" s="385" t="s">
        <v>1066</v>
      </c>
      <c r="E66" s="385"/>
      <c r="F66" s="385"/>
      <c r="G66" s="385"/>
      <c r="H66" s="385"/>
      <c r="I66" s="385"/>
      <c r="J66" s="385"/>
      <c r="K66" s="257"/>
    </row>
    <row r="67" spans="2:11" s="1" customFormat="1" ht="15" customHeight="1">
      <c r="B67" s="256"/>
      <c r="C67" s="261"/>
      <c r="D67" s="381" t="s">
        <v>1067</v>
      </c>
      <c r="E67" s="381"/>
      <c r="F67" s="381"/>
      <c r="G67" s="381"/>
      <c r="H67" s="381"/>
      <c r="I67" s="381"/>
      <c r="J67" s="381"/>
      <c r="K67" s="257"/>
    </row>
    <row r="68" spans="2:11" s="1" customFormat="1" ht="15" customHeight="1">
      <c r="B68" s="256"/>
      <c r="C68" s="261"/>
      <c r="D68" s="381" t="s">
        <v>1068</v>
      </c>
      <c r="E68" s="381"/>
      <c r="F68" s="381"/>
      <c r="G68" s="381"/>
      <c r="H68" s="381"/>
      <c r="I68" s="381"/>
      <c r="J68" s="381"/>
      <c r="K68" s="257"/>
    </row>
    <row r="69" spans="2:11" s="1" customFormat="1" ht="15" customHeight="1">
      <c r="B69" s="256"/>
      <c r="C69" s="261"/>
      <c r="D69" s="381" t="s">
        <v>1069</v>
      </c>
      <c r="E69" s="381"/>
      <c r="F69" s="381"/>
      <c r="G69" s="381"/>
      <c r="H69" s="381"/>
      <c r="I69" s="381"/>
      <c r="J69" s="381"/>
      <c r="K69" s="257"/>
    </row>
    <row r="70" spans="2:11" s="1" customFormat="1" ht="15" customHeight="1">
      <c r="B70" s="256"/>
      <c r="C70" s="261"/>
      <c r="D70" s="381" t="s">
        <v>1070</v>
      </c>
      <c r="E70" s="381"/>
      <c r="F70" s="381"/>
      <c r="G70" s="381"/>
      <c r="H70" s="381"/>
      <c r="I70" s="381"/>
      <c r="J70" s="381"/>
      <c r="K70" s="257"/>
    </row>
    <row r="71" spans="2:11" s="1" customFormat="1" ht="12.75" customHeight="1">
      <c r="B71" s="265"/>
      <c r="C71" s="266"/>
      <c r="D71" s="266"/>
      <c r="E71" s="266"/>
      <c r="F71" s="266"/>
      <c r="G71" s="266"/>
      <c r="H71" s="266"/>
      <c r="I71" s="266"/>
      <c r="J71" s="266"/>
      <c r="K71" s="267"/>
    </row>
    <row r="72" spans="2:11" s="1" customFormat="1" ht="18.75" customHeight="1">
      <c r="B72" s="268"/>
      <c r="C72" s="268"/>
      <c r="D72" s="268"/>
      <c r="E72" s="268"/>
      <c r="F72" s="268"/>
      <c r="G72" s="268"/>
      <c r="H72" s="268"/>
      <c r="I72" s="268"/>
      <c r="J72" s="268"/>
      <c r="K72" s="269"/>
    </row>
    <row r="73" spans="2:11" s="1" customFormat="1" ht="18.75" customHeight="1">
      <c r="B73" s="269"/>
      <c r="C73" s="269"/>
      <c r="D73" s="269"/>
      <c r="E73" s="269"/>
      <c r="F73" s="269"/>
      <c r="G73" s="269"/>
      <c r="H73" s="269"/>
      <c r="I73" s="269"/>
      <c r="J73" s="269"/>
      <c r="K73" s="269"/>
    </row>
    <row r="74" spans="2:11" s="1" customFormat="1" ht="7.5" customHeight="1">
      <c r="B74" s="270"/>
      <c r="C74" s="271"/>
      <c r="D74" s="271"/>
      <c r="E74" s="271"/>
      <c r="F74" s="271"/>
      <c r="G74" s="271"/>
      <c r="H74" s="271"/>
      <c r="I74" s="271"/>
      <c r="J74" s="271"/>
      <c r="K74" s="272"/>
    </row>
    <row r="75" spans="2:11" s="1" customFormat="1" ht="45" customHeight="1">
      <c r="B75" s="273"/>
      <c r="C75" s="384" t="s">
        <v>1071</v>
      </c>
      <c r="D75" s="384"/>
      <c r="E75" s="384"/>
      <c r="F75" s="384"/>
      <c r="G75" s="384"/>
      <c r="H75" s="384"/>
      <c r="I75" s="384"/>
      <c r="J75" s="384"/>
      <c r="K75" s="274"/>
    </row>
    <row r="76" spans="2:11" s="1" customFormat="1" ht="17.25" customHeight="1">
      <c r="B76" s="273"/>
      <c r="C76" s="275" t="s">
        <v>1072</v>
      </c>
      <c r="D76" s="275"/>
      <c r="E76" s="275"/>
      <c r="F76" s="275" t="s">
        <v>1073</v>
      </c>
      <c r="G76" s="276"/>
      <c r="H76" s="275" t="s">
        <v>57</v>
      </c>
      <c r="I76" s="275" t="s">
        <v>60</v>
      </c>
      <c r="J76" s="275" t="s">
        <v>1074</v>
      </c>
      <c r="K76" s="274"/>
    </row>
    <row r="77" spans="2:11" s="1" customFormat="1" ht="17.25" customHeight="1">
      <c r="B77" s="273"/>
      <c r="C77" s="277" t="s">
        <v>1075</v>
      </c>
      <c r="D77" s="277"/>
      <c r="E77" s="277"/>
      <c r="F77" s="278" t="s">
        <v>1076</v>
      </c>
      <c r="G77" s="279"/>
      <c r="H77" s="277"/>
      <c r="I77" s="277"/>
      <c r="J77" s="277" t="s">
        <v>1077</v>
      </c>
      <c r="K77" s="274"/>
    </row>
    <row r="78" spans="2:11" s="1" customFormat="1" ht="5.25" customHeight="1">
      <c r="B78" s="273"/>
      <c r="C78" s="280"/>
      <c r="D78" s="280"/>
      <c r="E78" s="280"/>
      <c r="F78" s="280"/>
      <c r="G78" s="281"/>
      <c r="H78" s="280"/>
      <c r="I78" s="280"/>
      <c r="J78" s="280"/>
      <c r="K78" s="274"/>
    </row>
    <row r="79" spans="2:11" s="1" customFormat="1" ht="15" customHeight="1">
      <c r="B79" s="273"/>
      <c r="C79" s="262" t="s">
        <v>56</v>
      </c>
      <c r="D79" s="282"/>
      <c r="E79" s="282"/>
      <c r="F79" s="283" t="s">
        <v>1078</v>
      </c>
      <c r="G79" s="284"/>
      <c r="H79" s="262" t="s">
        <v>1079</v>
      </c>
      <c r="I79" s="262" t="s">
        <v>1080</v>
      </c>
      <c r="J79" s="262">
        <v>20</v>
      </c>
      <c r="K79" s="274"/>
    </row>
    <row r="80" spans="2:11" s="1" customFormat="1" ht="15" customHeight="1">
      <c r="B80" s="273"/>
      <c r="C80" s="262" t="s">
        <v>1081</v>
      </c>
      <c r="D80" s="262"/>
      <c r="E80" s="262"/>
      <c r="F80" s="283" t="s">
        <v>1078</v>
      </c>
      <c r="G80" s="284"/>
      <c r="H80" s="262" t="s">
        <v>1082</v>
      </c>
      <c r="I80" s="262" t="s">
        <v>1080</v>
      </c>
      <c r="J80" s="262">
        <v>120</v>
      </c>
      <c r="K80" s="274"/>
    </row>
    <row r="81" spans="2:11" s="1" customFormat="1" ht="15" customHeight="1">
      <c r="B81" s="285"/>
      <c r="C81" s="262" t="s">
        <v>1083</v>
      </c>
      <c r="D81" s="262"/>
      <c r="E81" s="262"/>
      <c r="F81" s="283" t="s">
        <v>1084</v>
      </c>
      <c r="G81" s="284"/>
      <c r="H81" s="262" t="s">
        <v>1085</v>
      </c>
      <c r="I81" s="262" t="s">
        <v>1080</v>
      </c>
      <c r="J81" s="262">
        <v>50</v>
      </c>
      <c r="K81" s="274"/>
    </row>
    <row r="82" spans="2:11" s="1" customFormat="1" ht="15" customHeight="1">
      <c r="B82" s="285"/>
      <c r="C82" s="262" t="s">
        <v>1086</v>
      </c>
      <c r="D82" s="262"/>
      <c r="E82" s="262"/>
      <c r="F82" s="283" t="s">
        <v>1078</v>
      </c>
      <c r="G82" s="284"/>
      <c r="H82" s="262" t="s">
        <v>1087</v>
      </c>
      <c r="I82" s="262" t="s">
        <v>1088</v>
      </c>
      <c r="J82" s="262"/>
      <c r="K82" s="274"/>
    </row>
    <row r="83" spans="2:11" s="1" customFormat="1" ht="15" customHeight="1">
      <c r="B83" s="285"/>
      <c r="C83" s="286" t="s">
        <v>1089</v>
      </c>
      <c r="D83" s="286"/>
      <c r="E83" s="286"/>
      <c r="F83" s="287" t="s">
        <v>1084</v>
      </c>
      <c r="G83" s="286"/>
      <c r="H83" s="286" t="s">
        <v>1090</v>
      </c>
      <c r="I83" s="286" t="s">
        <v>1080</v>
      </c>
      <c r="J83" s="286">
        <v>15</v>
      </c>
      <c r="K83" s="274"/>
    </row>
    <row r="84" spans="2:11" s="1" customFormat="1" ht="15" customHeight="1">
      <c r="B84" s="285"/>
      <c r="C84" s="286" t="s">
        <v>1091</v>
      </c>
      <c r="D84" s="286"/>
      <c r="E84" s="286"/>
      <c r="F84" s="287" t="s">
        <v>1084</v>
      </c>
      <c r="G84" s="286"/>
      <c r="H84" s="286" t="s">
        <v>1092</v>
      </c>
      <c r="I84" s="286" t="s">
        <v>1080</v>
      </c>
      <c r="J84" s="286">
        <v>15</v>
      </c>
      <c r="K84" s="274"/>
    </row>
    <row r="85" spans="2:11" s="1" customFormat="1" ht="15" customHeight="1">
      <c r="B85" s="285"/>
      <c r="C85" s="286" t="s">
        <v>1093</v>
      </c>
      <c r="D85" s="286"/>
      <c r="E85" s="286"/>
      <c r="F85" s="287" t="s">
        <v>1084</v>
      </c>
      <c r="G85" s="286"/>
      <c r="H85" s="286" t="s">
        <v>1094</v>
      </c>
      <c r="I85" s="286" t="s">
        <v>1080</v>
      </c>
      <c r="J85" s="286">
        <v>20</v>
      </c>
      <c r="K85" s="274"/>
    </row>
    <row r="86" spans="2:11" s="1" customFormat="1" ht="15" customHeight="1">
      <c r="B86" s="285"/>
      <c r="C86" s="286" t="s">
        <v>1095</v>
      </c>
      <c r="D86" s="286"/>
      <c r="E86" s="286"/>
      <c r="F86" s="287" t="s">
        <v>1084</v>
      </c>
      <c r="G86" s="286"/>
      <c r="H86" s="286" t="s">
        <v>1096</v>
      </c>
      <c r="I86" s="286" t="s">
        <v>1080</v>
      </c>
      <c r="J86" s="286">
        <v>20</v>
      </c>
      <c r="K86" s="274"/>
    </row>
    <row r="87" spans="2:11" s="1" customFormat="1" ht="15" customHeight="1">
      <c r="B87" s="285"/>
      <c r="C87" s="262" t="s">
        <v>1097</v>
      </c>
      <c r="D87" s="262"/>
      <c r="E87" s="262"/>
      <c r="F87" s="283" t="s">
        <v>1084</v>
      </c>
      <c r="G87" s="284"/>
      <c r="H87" s="262" t="s">
        <v>1098</v>
      </c>
      <c r="I87" s="262" t="s">
        <v>1080</v>
      </c>
      <c r="J87" s="262">
        <v>50</v>
      </c>
      <c r="K87" s="274"/>
    </row>
    <row r="88" spans="2:11" s="1" customFormat="1" ht="15" customHeight="1">
      <c r="B88" s="285"/>
      <c r="C88" s="262" t="s">
        <v>1099</v>
      </c>
      <c r="D88" s="262"/>
      <c r="E88" s="262"/>
      <c r="F88" s="283" t="s">
        <v>1084</v>
      </c>
      <c r="G88" s="284"/>
      <c r="H88" s="262" t="s">
        <v>1100</v>
      </c>
      <c r="I88" s="262" t="s">
        <v>1080</v>
      </c>
      <c r="J88" s="262">
        <v>20</v>
      </c>
      <c r="K88" s="274"/>
    </row>
    <row r="89" spans="2:11" s="1" customFormat="1" ht="15" customHeight="1">
      <c r="B89" s="285"/>
      <c r="C89" s="262" t="s">
        <v>1101</v>
      </c>
      <c r="D89" s="262"/>
      <c r="E89" s="262"/>
      <c r="F89" s="283" t="s">
        <v>1084</v>
      </c>
      <c r="G89" s="284"/>
      <c r="H89" s="262" t="s">
        <v>1102</v>
      </c>
      <c r="I89" s="262" t="s">
        <v>1080</v>
      </c>
      <c r="J89" s="262">
        <v>20</v>
      </c>
      <c r="K89" s="274"/>
    </row>
    <row r="90" spans="2:11" s="1" customFormat="1" ht="15" customHeight="1">
      <c r="B90" s="285"/>
      <c r="C90" s="262" t="s">
        <v>1103</v>
      </c>
      <c r="D90" s="262"/>
      <c r="E90" s="262"/>
      <c r="F90" s="283" t="s">
        <v>1084</v>
      </c>
      <c r="G90" s="284"/>
      <c r="H90" s="262" t="s">
        <v>1104</v>
      </c>
      <c r="I90" s="262" t="s">
        <v>1080</v>
      </c>
      <c r="J90" s="262">
        <v>50</v>
      </c>
      <c r="K90" s="274"/>
    </row>
    <row r="91" spans="2:11" s="1" customFormat="1" ht="15" customHeight="1">
      <c r="B91" s="285"/>
      <c r="C91" s="262" t="s">
        <v>1105</v>
      </c>
      <c r="D91" s="262"/>
      <c r="E91" s="262"/>
      <c r="F91" s="283" t="s">
        <v>1084</v>
      </c>
      <c r="G91" s="284"/>
      <c r="H91" s="262" t="s">
        <v>1105</v>
      </c>
      <c r="I91" s="262" t="s">
        <v>1080</v>
      </c>
      <c r="J91" s="262">
        <v>50</v>
      </c>
      <c r="K91" s="274"/>
    </row>
    <row r="92" spans="2:11" s="1" customFormat="1" ht="15" customHeight="1">
      <c r="B92" s="285"/>
      <c r="C92" s="262" t="s">
        <v>1106</v>
      </c>
      <c r="D92" s="262"/>
      <c r="E92" s="262"/>
      <c r="F92" s="283" t="s">
        <v>1084</v>
      </c>
      <c r="G92" s="284"/>
      <c r="H92" s="262" t="s">
        <v>1107</v>
      </c>
      <c r="I92" s="262" t="s">
        <v>1080</v>
      </c>
      <c r="J92" s="262">
        <v>255</v>
      </c>
      <c r="K92" s="274"/>
    </row>
    <row r="93" spans="2:11" s="1" customFormat="1" ht="15" customHeight="1">
      <c r="B93" s="285"/>
      <c r="C93" s="262" t="s">
        <v>1108</v>
      </c>
      <c r="D93" s="262"/>
      <c r="E93" s="262"/>
      <c r="F93" s="283" t="s">
        <v>1078</v>
      </c>
      <c r="G93" s="284"/>
      <c r="H93" s="262" t="s">
        <v>1109</v>
      </c>
      <c r="I93" s="262" t="s">
        <v>1110</v>
      </c>
      <c r="J93" s="262"/>
      <c r="K93" s="274"/>
    </row>
    <row r="94" spans="2:11" s="1" customFormat="1" ht="15" customHeight="1">
      <c r="B94" s="285"/>
      <c r="C94" s="262" t="s">
        <v>1111</v>
      </c>
      <c r="D94" s="262"/>
      <c r="E94" s="262"/>
      <c r="F94" s="283" t="s">
        <v>1078</v>
      </c>
      <c r="G94" s="284"/>
      <c r="H94" s="262" t="s">
        <v>1112</v>
      </c>
      <c r="I94" s="262" t="s">
        <v>1113</v>
      </c>
      <c r="J94" s="262"/>
      <c r="K94" s="274"/>
    </row>
    <row r="95" spans="2:11" s="1" customFormat="1" ht="15" customHeight="1">
      <c r="B95" s="285"/>
      <c r="C95" s="262" t="s">
        <v>1114</v>
      </c>
      <c r="D95" s="262"/>
      <c r="E95" s="262"/>
      <c r="F95" s="283" t="s">
        <v>1078</v>
      </c>
      <c r="G95" s="284"/>
      <c r="H95" s="262" t="s">
        <v>1114</v>
      </c>
      <c r="I95" s="262" t="s">
        <v>1113</v>
      </c>
      <c r="J95" s="262"/>
      <c r="K95" s="274"/>
    </row>
    <row r="96" spans="2:11" s="1" customFormat="1" ht="15" customHeight="1">
      <c r="B96" s="285"/>
      <c r="C96" s="262" t="s">
        <v>41</v>
      </c>
      <c r="D96" s="262"/>
      <c r="E96" s="262"/>
      <c r="F96" s="283" t="s">
        <v>1078</v>
      </c>
      <c r="G96" s="284"/>
      <c r="H96" s="262" t="s">
        <v>1115</v>
      </c>
      <c r="I96" s="262" t="s">
        <v>1113</v>
      </c>
      <c r="J96" s="262"/>
      <c r="K96" s="274"/>
    </row>
    <row r="97" spans="2:11" s="1" customFormat="1" ht="15" customHeight="1">
      <c r="B97" s="285"/>
      <c r="C97" s="262" t="s">
        <v>51</v>
      </c>
      <c r="D97" s="262"/>
      <c r="E97" s="262"/>
      <c r="F97" s="283" t="s">
        <v>1078</v>
      </c>
      <c r="G97" s="284"/>
      <c r="H97" s="262" t="s">
        <v>1116</v>
      </c>
      <c r="I97" s="262" t="s">
        <v>1113</v>
      </c>
      <c r="J97" s="262"/>
      <c r="K97" s="274"/>
    </row>
    <row r="98" spans="2:11" s="1" customFormat="1" ht="15" customHeight="1">
      <c r="B98" s="288"/>
      <c r="C98" s="289"/>
      <c r="D98" s="289"/>
      <c r="E98" s="289"/>
      <c r="F98" s="289"/>
      <c r="G98" s="289"/>
      <c r="H98" s="289"/>
      <c r="I98" s="289"/>
      <c r="J98" s="289"/>
      <c r="K98" s="290"/>
    </row>
    <row r="99" spans="2:11" s="1" customFormat="1" ht="18.75" customHeight="1">
      <c r="B99" s="291"/>
      <c r="C99" s="292"/>
      <c r="D99" s="292"/>
      <c r="E99" s="292"/>
      <c r="F99" s="292"/>
      <c r="G99" s="292"/>
      <c r="H99" s="292"/>
      <c r="I99" s="292"/>
      <c r="J99" s="292"/>
      <c r="K99" s="291"/>
    </row>
    <row r="100" spans="2:11" s="1" customFormat="1" ht="18.75" customHeight="1">
      <c r="B100" s="269"/>
      <c r="C100" s="269"/>
      <c r="D100" s="269"/>
      <c r="E100" s="269"/>
      <c r="F100" s="269"/>
      <c r="G100" s="269"/>
      <c r="H100" s="269"/>
      <c r="I100" s="269"/>
      <c r="J100" s="269"/>
      <c r="K100" s="269"/>
    </row>
    <row r="101" spans="2:11" s="1" customFormat="1" ht="7.5" customHeight="1">
      <c r="B101" s="270"/>
      <c r="C101" s="271"/>
      <c r="D101" s="271"/>
      <c r="E101" s="271"/>
      <c r="F101" s="271"/>
      <c r="G101" s="271"/>
      <c r="H101" s="271"/>
      <c r="I101" s="271"/>
      <c r="J101" s="271"/>
      <c r="K101" s="272"/>
    </row>
    <row r="102" spans="2:11" s="1" customFormat="1" ht="45" customHeight="1">
      <c r="B102" s="273"/>
      <c r="C102" s="384" t="s">
        <v>1117</v>
      </c>
      <c r="D102" s="384"/>
      <c r="E102" s="384"/>
      <c r="F102" s="384"/>
      <c r="G102" s="384"/>
      <c r="H102" s="384"/>
      <c r="I102" s="384"/>
      <c r="J102" s="384"/>
      <c r="K102" s="274"/>
    </row>
    <row r="103" spans="2:11" s="1" customFormat="1" ht="17.25" customHeight="1">
      <c r="B103" s="273"/>
      <c r="C103" s="275" t="s">
        <v>1072</v>
      </c>
      <c r="D103" s="275"/>
      <c r="E103" s="275"/>
      <c r="F103" s="275" t="s">
        <v>1073</v>
      </c>
      <c r="G103" s="276"/>
      <c r="H103" s="275" t="s">
        <v>57</v>
      </c>
      <c r="I103" s="275" t="s">
        <v>60</v>
      </c>
      <c r="J103" s="275" t="s">
        <v>1074</v>
      </c>
      <c r="K103" s="274"/>
    </row>
    <row r="104" spans="2:11" s="1" customFormat="1" ht="17.25" customHeight="1">
      <c r="B104" s="273"/>
      <c r="C104" s="277" t="s">
        <v>1075</v>
      </c>
      <c r="D104" s="277"/>
      <c r="E104" s="277"/>
      <c r="F104" s="278" t="s">
        <v>1076</v>
      </c>
      <c r="G104" s="279"/>
      <c r="H104" s="277"/>
      <c r="I104" s="277"/>
      <c r="J104" s="277" t="s">
        <v>1077</v>
      </c>
      <c r="K104" s="274"/>
    </row>
    <row r="105" spans="2:11" s="1" customFormat="1" ht="5.25" customHeight="1">
      <c r="B105" s="273"/>
      <c r="C105" s="275"/>
      <c r="D105" s="275"/>
      <c r="E105" s="275"/>
      <c r="F105" s="275"/>
      <c r="G105" s="293"/>
      <c r="H105" s="275"/>
      <c r="I105" s="275"/>
      <c r="J105" s="275"/>
      <c r="K105" s="274"/>
    </row>
    <row r="106" spans="2:11" s="1" customFormat="1" ht="15" customHeight="1">
      <c r="B106" s="273"/>
      <c r="C106" s="262" t="s">
        <v>56</v>
      </c>
      <c r="D106" s="282"/>
      <c r="E106" s="282"/>
      <c r="F106" s="283" t="s">
        <v>1078</v>
      </c>
      <c r="G106" s="262"/>
      <c r="H106" s="262" t="s">
        <v>1118</v>
      </c>
      <c r="I106" s="262" t="s">
        <v>1080</v>
      </c>
      <c r="J106" s="262">
        <v>20</v>
      </c>
      <c r="K106" s="274"/>
    </row>
    <row r="107" spans="2:11" s="1" customFormat="1" ht="15" customHeight="1">
      <c r="B107" s="273"/>
      <c r="C107" s="262" t="s">
        <v>1081</v>
      </c>
      <c r="D107" s="262"/>
      <c r="E107" s="262"/>
      <c r="F107" s="283" t="s">
        <v>1078</v>
      </c>
      <c r="G107" s="262"/>
      <c r="H107" s="262" t="s">
        <v>1118</v>
      </c>
      <c r="I107" s="262" t="s">
        <v>1080</v>
      </c>
      <c r="J107" s="262">
        <v>120</v>
      </c>
      <c r="K107" s="274"/>
    </row>
    <row r="108" spans="2:11" s="1" customFormat="1" ht="15" customHeight="1">
      <c r="B108" s="285"/>
      <c r="C108" s="262" t="s">
        <v>1083</v>
      </c>
      <c r="D108" s="262"/>
      <c r="E108" s="262"/>
      <c r="F108" s="283" t="s">
        <v>1084</v>
      </c>
      <c r="G108" s="262"/>
      <c r="H108" s="262" t="s">
        <v>1118</v>
      </c>
      <c r="I108" s="262" t="s">
        <v>1080</v>
      </c>
      <c r="J108" s="262">
        <v>50</v>
      </c>
      <c r="K108" s="274"/>
    </row>
    <row r="109" spans="2:11" s="1" customFormat="1" ht="15" customHeight="1">
      <c r="B109" s="285"/>
      <c r="C109" s="262" t="s">
        <v>1086</v>
      </c>
      <c r="D109" s="262"/>
      <c r="E109" s="262"/>
      <c r="F109" s="283" t="s">
        <v>1078</v>
      </c>
      <c r="G109" s="262"/>
      <c r="H109" s="262" t="s">
        <v>1118</v>
      </c>
      <c r="I109" s="262" t="s">
        <v>1088</v>
      </c>
      <c r="J109" s="262"/>
      <c r="K109" s="274"/>
    </row>
    <row r="110" spans="2:11" s="1" customFormat="1" ht="15" customHeight="1">
      <c r="B110" s="285"/>
      <c r="C110" s="262" t="s">
        <v>1097</v>
      </c>
      <c r="D110" s="262"/>
      <c r="E110" s="262"/>
      <c r="F110" s="283" t="s">
        <v>1084</v>
      </c>
      <c r="G110" s="262"/>
      <c r="H110" s="262" t="s">
        <v>1118</v>
      </c>
      <c r="I110" s="262" t="s">
        <v>1080</v>
      </c>
      <c r="J110" s="262">
        <v>50</v>
      </c>
      <c r="K110" s="274"/>
    </row>
    <row r="111" spans="2:11" s="1" customFormat="1" ht="15" customHeight="1">
      <c r="B111" s="285"/>
      <c r="C111" s="262" t="s">
        <v>1105</v>
      </c>
      <c r="D111" s="262"/>
      <c r="E111" s="262"/>
      <c r="F111" s="283" t="s">
        <v>1084</v>
      </c>
      <c r="G111" s="262"/>
      <c r="H111" s="262" t="s">
        <v>1118</v>
      </c>
      <c r="I111" s="262" t="s">
        <v>1080</v>
      </c>
      <c r="J111" s="262">
        <v>50</v>
      </c>
      <c r="K111" s="274"/>
    </row>
    <row r="112" spans="2:11" s="1" customFormat="1" ht="15" customHeight="1">
      <c r="B112" s="285"/>
      <c r="C112" s="262" t="s">
        <v>1103</v>
      </c>
      <c r="D112" s="262"/>
      <c r="E112" s="262"/>
      <c r="F112" s="283" t="s">
        <v>1084</v>
      </c>
      <c r="G112" s="262"/>
      <c r="H112" s="262" t="s">
        <v>1118</v>
      </c>
      <c r="I112" s="262" t="s">
        <v>1080</v>
      </c>
      <c r="J112" s="262">
        <v>50</v>
      </c>
      <c r="K112" s="274"/>
    </row>
    <row r="113" spans="2:11" s="1" customFormat="1" ht="15" customHeight="1">
      <c r="B113" s="285"/>
      <c r="C113" s="262" t="s">
        <v>56</v>
      </c>
      <c r="D113" s="262"/>
      <c r="E113" s="262"/>
      <c r="F113" s="283" t="s">
        <v>1078</v>
      </c>
      <c r="G113" s="262"/>
      <c r="H113" s="262" t="s">
        <v>1119</v>
      </c>
      <c r="I113" s="262" t="s">
        <v>1080</v>
      </c>
      <c r="J113" s="262">
        <v>20</v>
      </c>
      <c r="K113" s="274"/>
    </row>
    <row r="114" spans="2:11" s="1" customFormat="1" ht="15" customHeight="1">
      <c r="B114" s="285"/>
      <c r="C114" s="262" t="s">
        <v>1120</v>
      </c>
      <c r="D114" s="262"/>
      <c r="E114" s="262"/>
      <c r="F114" s="283" t="s">
        <v>1078</v>
      </c>
      <c r="G114" s="262"/>
      <c r="H114" s="262" t="s">
        <v>1121</v>
      </c>
      <c r="I114" s="262" t="s">
        <v>1080</v>
      </c>
      <c r="J114" s="262">
        <v>120</v>
      </c>
      <c r="K114" s="274"/>
    </row>
    <row r="115" spans="2:11" s="1" customFormat="1" ht="15" customHeight="1">
      <c r="B115" s="285"/>
      <c r="C115" s="262" t="s">
        <v>41</v>
      </c>
      <c r="D115" s="262"/>
      <c r="E115" s="262"/>
      <c r="F115" s="283" t="s">
        <v>1078</v>
      </c>
      <c r="G115" s="262"/>
      <c r="H115" s="262" t="s">
        <v>1122</v>
      </c>
      <c r="I115" s="262" t="s">
        <v>1113</v>
      </c>
      <c r="J115" s="262"/>
      <c r="K115" s="274"/>
    </row>
    <row r="116" spans="2:11" s="1" customFormat="1" ht="15" customHeight="1">
      <c r="B116" s="285"/>
      <c r="C116" s="262" t="s">
        <v>51</v>
      </c>
      <c r="D116" s="262"/>
      <c r="E116" s="262"/>
      <c r="F116" s="283" t="s">
        <v>1078</v>
      </c>
      <c r="G116" s="262"/>
      <c r="H116" s="262" t="s">
        <v>1123</v>
      </c>
      <c r="I116" s="262" t="s">
        <v>1113</v>
      </c>
      <c r="J116" s="262"/>
      <c r="K116" s="274"/>
    </row>
    <row r="117" spans="2:11" s="1" customFormat="1" ht="15" customHeight="1">
      <c r="B117" s="285"/>
      <c r="C117" s="262" t="s">
        <v>60</v>
      </c>
      <c r="D117" s="262"/>
      <c r="E117" s="262"/>
      <c r="F117" s="283" t="s">
        <v>1078</v>
      </c>
      <c r="G117" s="262"/>
      <c r="H117" s="262" t="s">
        <v>1124</v>
      </c>
      <c r="I117" s="262" t="s">
        <v>1125</v>
      </c>
      <c r="J117" s="262"/>
      <c r="K117" s="274"/>
    </row>
    <row r="118" spans="2:11" s="1" customFormat="1" ht="15" customHeight="1">
      <c r="B118" s="288"/>
      <c r="C118" s="294"/>
      <c r="D118" s="294"/>
      <c r="E118" s="294"/>
      <c r="F118" s="294"/>
      <c r="G118" s="294"/>
      <c r="H118" s="294"/>
      <c r="I118" s="294"/>
      <c r="J118" s="294"/>
      <c r="K118" s="290"/>
    </row>
    <row r="119" spans="2:11" s="1" customFormat="1" ht="18.75" customHeight="1">
      <c r="B119" s="295"/>
      <c r="C119" s="296"/>
      <c r="D119" s="296"/>
      <c r="E119" s="296"/>
      <c r="F119" s="297"/>
      <c r="G119" s="296"/>
      <c r="H119" s="296"/>
      <c r="I119" s="296"/>
      <c r="J119" s="296"/>
      <c r="K119" s="295"/>
    </row>
    <row r="120" spans="2:11" s="1" customFormat="1" ht="18.75" customHeight="1">
      <c r="B120" s="269"/>
      <c r="C120" s="269"/>
      <c r="D120" s="269"/>
      <c r="E120" s="269"/>
      <c r="F120" s="269"/>
      <c r="G120" s="269"/>
      <c r="H120" s="269"/>
      <c r="I120" s="269"/>
      <c r="J120" s="269"/>
      <c r="K120" s="269"/>
    </row>
    <row r="121" spans="2:11" s="1" customFormat="1" ht="7.5" customHeight="1">
      <c r="B121" s="298"/>
      <c r="C121" s="299"/>
      <c r="D121" s="299"/>
      <c r="E121" s="299"/>
      <c r="F121" s="299"/>
      <c r="G121" s="299"/>
      <c r="H121" s="299"/>
      <c r="I121" s="299"/>
      <c r="J121" s="299"/>
      <c r="K121" s="300"/>
    </row>
    <row r="122" spans="2:11" s="1" customFormat="1" ht="45" customHeight="1">
      <c r="B122" s="301"/>
      <c r="C122" s="382" t="s">
        <v>1126</v>
      </c>
      <c r="D122" s="382"/>
      <c r="E122" s="382"/>
      <c r="F122" s="382"/>
      <c r="G122" s="382"/>
      <c r="H122" s="382"/>
      <c r="I122" s="382"/>
      <c r="J122" s="382"/>
      <c r="K122" s="302"/>
    </row>
    <row r="123" spans="2:11" s="1" customFormat="1" ht="17.25" customHeight="1">
      <c r="B123" s="303"/>
      <c r="C123" s="275" t="s">
        <v>1072</v>
      </c>
      <c r="D123" s="275"/>
      <c r="E123" s="275"/>
      <c r="F123" s="275" t="s">
        <v>1073</v>
      </c>
      <c r="G123" s="276"/>
      <c r="H123" s="275" t="s">
        <v>57</v>
      </c>
      <c r="I123" s="275" t="s">
        <v>60</v>
      </c>
      <c r="J123" s="275" t="s">
        <v>1074</v>
      </c>
      <c r="K123" s="304"/>
    </row>
    <row r="124" spans="2:11" s="1" customFormat="1" ht="17.25" customHeight="1">
      <c r="B124" s="303"/>
      <c r="C124" s="277" t="s">
        <v>1075</v>
      </c>
      <c r="D124" s="277"/>
      <c r="E124" s="277"/>
      <c r="F124" s="278" t="s">
        <v>1076</v>
      </c>
      <c r="G124" s="279"/>
      <c r="H124" s="277"/>
      <c r="I124" s="277"/>
      <c r="J124" s="277" t="s">
        <v>1077</v>
      </c>
      <c r="K124" s="304"/>
    </row>
    <row r="125" spans="2:11" s="1" customFormat="1" ht="5.25" customHeight="1">
      <c r="B125" s="305"/>
      <c r="C125" s="280"/>
      <c r="D125" s="280"/>
      <c r="E125" s="280"/>
      <c r="F125" s="280"/>
      <c r="G125" s="306"/>
      <c r="H125" s="280"/>
      <c r="I125" s="280"/>
      <c r="J125" s="280"/>
      <c r="K125" s="307"/>
    </row>
    <row r="126" spans="2:11" s="1" customFormat="1" ht="15" customHeight="1">
      <c r="B126" s="305"/>
      <c r="C126" s="262" t="s">
        <v>1081</v>
      </c>
      <c r="D126" s="282"/>
      <c r="E126" s="282"/>
      <c r="F126" s="283" t="s">
        <v>1078</v>
      </c>
      <c r="G126" s="262"/>
      <c r="H126" s="262" t="s">
        <v>1118</v>
      </c>
      <c r="I126" s="262" t="s">
        <v>1080</v>
      </c>
      <c r="J126" s="262">
        <v>120</v>
      </c>
      <c r="K126" s="308"/>
    </row>
    <row r="127" spans="2:11" s="1" customFormat="1" ht="15" customHeight="1">
      <c r="B127" s="305"/>
      <c r="C127" s="262" t="s">
        <v>1127</v>
      </c>
      <c r="D127" s="262"/>
      <c r="E127" s="262"/>
      <c r="F127" s="283" t="s">
        <v>1078</v>
      </c>
      <c r="G127" s="262"/>
      <c r="H127" s="262" t="s">
        <v>1128</v>
      </c>
      <c r="I127" s="262" t="s">
        <v>1080</v>
      </c>
      <c r="J127" s="262" t="s">
        <v>1129</v>
      </c>
      <c r="K127" s="308"/>
    </row>
    <row r="128" spans="2:11" s="1" customFormat="1" ht="15" customHeight="1">
      <c r="B128" s="305"/>
      <c r="C128" s="262" t="s">
        <v>1026</v>
      </c>
      <c r="D128" s="262"/>
      <c r="E128" s="262"/>
      <c r="F128" s="283" t="s">
        <v>1078</v>
      </c>
      <c r="G128" s="262"/>
      <c r="H128" s="262" t="s">
        <v>1130</v>
      </c>
      <c r="I128" s="262" t="s">
        <v>1080</v>
      </c>
      <c r="J128" s="262" t="s">
        <v>1129</v>
      </c>
      <c r="K128" s="308"/>
    </row>
    <row r="129" spans="2:11" s="1" customFormat="1" ht="15" customHeight="1">
      <c r="B129" s="305"/>
      <c r="C129" s="262" t="s">
        <v>1089</v>
      </c>
      <c r="D129" s="262"/>
      <c r="E129" s="262"/>
      <c r="F129" s="283" t="s">
        <v>1084</v>
      </c>
      <c r="G129" s="262"/>
      <c r="H129" s="262" t="s">
        <v>1090</v>
      </c>
      <c r="I129" s="262" t="s">
        <v>1080</v>
      </c>
      <c r="J129" s="262">
        <v>15</v>
      </c>
      <c r="K129" s="308"/>
    </row>
    <row r="130" spans="2:11" s="1" customFormat="1" ht="15" customHeight="1">
      <c r="B130" s="305"/>
      <c r="C130" s="286" t="s">
        <v>1091</v>
      </c>
      <c r="D130" s="286"/>
      <c r="E130" s="286"/>
      <c r="F130" s="287" t="s">
        <v>1084</v>
      </c>
      <c r="G130" s="286"/>
      <c r="H130" s="286" t="s">
        <v>1092</v>
      </c>
      <c r="I130" s="286" t="s">
        <v>1080</v>
      </c>
      <c r="J130" s="286">
        <v>15</v>
      </c>
      <c r="K130" s="308"/>
    </row>
    <row r="131" spans="2:11" s="1" customFormat="1" ht="15" customHeight="1">
      <c r="B131" s="305"/>
      <c r="C131" s="286" t="s">
        <v>1093</v>
      </c>
      <c r="D131" s="286"/>
      <c r="E131" s="286"/>
      <c r="F131" s="287" t="s">
        <v>1084</v>
      </c>
      <c r="G131" s="286"/>
      <c r="H131" s="286" t="s">
        <v>1094</v>
      </c>
      <c r="I131" s="286" t="s">
        <v>1080</v>
      </c>
      <c r="J131" s="286">
        <v>20</v>
      </c>
      <c r="K131" s="308"/>
    </row>
    <row r="132" spans="2:11" s="1" customFormat="1" ht="15" customHeight="1">
      <c r="B132" s="305"/>
      <c r="C132" s="286" t="s">
        <v>1095</v>
      </c>
      <c r="D132" s="286"/>
      <c r="E132" s="286"/>
      <c r="F132" s="287" t="s">
        <v>1084</v>
      </c>
      <c r="G132" s="286"/>
      <c r="H132" s="286" t="s">
        <v>1096</v>
      </c>
      <c r="I132" s="286" t="s">
        <v>1080</v>
      </c>
      <c r="J132" s="286">
        <v>20</v>
      </c>
      <c r="K132" s="308"/>
    </row>
    <row r="133" spans="2:11" s="1" customFormat="1" ht="15" customHeight="1">
      <c r="B133" s="305"/>
      <c r="C133" s="262" t="s">
        <v>1083</v>
      </c>
      <c r="D133" s="262"/>
      <c r="E133" s="262"/>
      <c r="F133" s="283" t="s">
        <v>1084</v>
      </c>
      <c r="G133" s="262"/>
      <c r="H133" s="262" t="s">
        <v>1118</v>
      </c>
      <c r="I133" s="262" t="s">
        <v>1080</v>
      </c>
      <c r="J133" s="262">
        <v>50</v>
      </c>
      <c r="K133" s="308"/>
    </row>
    <row r="134" spans="2:11" s="1" customFormat="1" ht="15" customHeight="1">
      <c r="B134" s="305"/>
      <c r="C134" s="262" t="s">
        <v>1097</v>
      </c>
      <c r="D134" s="262"/>
      <c r="E134" s="262"/>
      <c r="F134" s="283" t="s">
        <v>1084</v>
      </c>
      <c r="G134" s="262"/>
      <c r="H134" s="262" t="s">
        <v>1118</v>
      </c>
      <c r="I134" s="262" t="s">
        <v>1080</v>
      </c>
      <c r="J134" s="262">
        <v>50</v>
      </c>
      <c r="K134" s="308"/>
    </row>
    <row r="135" spans="2:11" s="1" customFormat="1" ht="15" customHeight="1">
      <c r="B135" s="305"/>
      <c r="C135" s="262" t="s">
        <v>1103</v>
      </c>
      <c r="D135" s="262"/>
      <c r="E135" s="262"/>
      <c r="F135" s="283" t="s">
        <v>1084</v>
      </c>
      <c r="G135" s="262"/>
      <c r="H135" s="262" t="s">
        <v>1118</v>
      </c>
      <c r="I135" s="262" t="s">
        <v>1080</v>
      </c>
      <c r="J135" s="262">
        <v>50</v>
      </c>
      <c r="K135" s="308"/>
    </row>
    <row r="136" spans="2:11" s="1" customFormat="1" ht="15" customHeight="1">
      <c r="B136" s="305"/>
      <c r="C136" s="262" t="s">
        <v>1105</v>
      </c>
      <c r="D136" s="262"/>
      <c r="E136" s="262"/>
      <c r="F136" s="283" t="s">
        <v>1084</v>
      </c>
      <c r="G136" s="262"/>
      <c r="H136" s="262" t="s">
        <v>1118</v>
      </c>
      <c r="I136" s="262" t="s">
        <v>1080</v>
      </c>
      <c r="J136" s="262">
        <v>50</v>
      </c>
      <c r="K136" s="308"/>
    </row>
    <row r="137" spans="2:11" s="1" customFormat="1" ht="15" customHeight="1">
      <c r="B137" s="305"/>
      <c r="C137" s="262" t="s">
        <v>1106</v>
      </c>
      <c r="D137" s="262"/>
      <c r="E137" s="262"/>
      <c r="F137" s="283" t="s">
        <v>1084</v>
      </c>
      <c r="G137" s="262"/>
      <c r="H137" s="262" t="s">
        <v>1131</v>
      </c>
      <c r="I137" s="262" t="s">
        <v>1080</v>
      </c>
      <c r="J137" s="262">
        <v>255</v>
      </c>
      <c r="K137" s="308"/>
    </row>
    <row r="138" spans="2:11" s="1" customFormat="1" ht="15" customHeight="1">
      <c r="B138" s="305"/>
      <c r="C138" s="262" t="s">
        <v>1108</v>
      </c>
      <c r="D138" s="262"/>
      <c r="E138" s="262"/>
      <c r="F138" s="283" t="s">
        <v>1078</v>
      </c>
      <c r="G138" s="262"/>
      <c r="H138" s="262" t="s">
        <v>1132</v>
      </c>
      <c r="I138" s="262" t="s">
        <v>1110</v>
      </c>
      <c r="J138" s="262"/>
      <c r="K138" s="308"/>
    </row>
    <row r="139" spans="2:11" s="1" customFormat="1" ht="15" customHeight="1">
      <c r="B139" s="305"/>
      <c r="C139" s="262" t="s">
        <v>1111</v>
      </c>
      <c r="D139" s="262"/>
      <c r="E139" s="262"/>
      <c r="F139" s="283" t="s">
        <v>1078</v>
      </c>
      <c r="G139" s="262"/>
      <c r="H139" s="262" t="s">
        <v>1133</v>
      </c>
      <c r="I139" s="262" t="s">
        <v>1113</v>
      </c>
      <c r="J139" s="262"/>
      <c r="K139" s="308"/>
    </row>
    <row r="140" spans="2:11" s="1" customFormat="1" ht="15" customHeight="1">
      <c r="B140" s="305"/>
      <c r="C140" s="262" t="s">
        <v>1114</v>
      </c>
      <c r="D140" s="262"/>
      <c r="E140" s="262"/>
      <c r="F140" s="283" t="s">
        <v>1078</v>
      </c>
      <c r="G140" s="262"/>
      <c r="H140" s="262" t="s">
        <v>1114</v>
      </c>
      <c r="I140" s="262" t="s">
        <v>1113</v>
      </c>
      <c r="J140" s="262"/>
      <c r="K140" s="308"/>
    </row>
    <row r="141" spans="2:11" s="1" customFormat="1" ht="15" customHeight="1">
      <c r="B141" s="305"/>
      <c r="C141" s="262" t="s">
        <v>41</v>
      </c>
      <c r="D141" s="262"/>
      <c r="E141" s="262"/>
      <c r="F141" s="283" t="s">
        <v>1078</v>
      </c>
      <c r="G141" s="262"/>
      <c r="H141" s="262" t="s">
        <v>1134</v>
      </c>
      <c r="I141" s="262" t="s">
        <v>1113</v>
      </c>
      <c r="J141" s="262"/>
      <c r="K141" s="308"/>
    </row>
    <row r="142" spans="2:11" s="1" customFormat="1" ht="15" customHeight="1">
      <c r="B142" s="305"/>
      <c r="C142" s="262" t="s">
        <v>1135</v>
      </c>
      <c r="D142" s="262"/>
      <c r="E142" s="262"/>
      <c r="F142" s="283" t="s">
        <v>1078</v>
      </c>
      <c r="G142" s="262"/>
      <c r="H142" s="262" t="s">
        <v>1136</v>
      </c>
      <c r="I142" s="262" t="s">
        <v>1113</v>
      </c>
      <c r="J142" s="262"/>
      <c r="K142" s="308"/>
    </row>
    <row r="143" spans="2:11" s="1" customFormat="1" ht="15" customHeight="1">
      <c r="B143" s="309"/>
      <c r="C143" s="310"/>
      <c r="D143" s="310"/>
      <c r="E143" s="310"/>
      <c r="F143" s="310"/>
      <c r="G143" s="310"/>
      <c r="H143" s="310"/>
      <c r="I143" s="310"/>
      <c r="J143" s="310"/>
      <c r="K143" s="311"/>
    </row>
    <row r="144" spans="2:11" s="1" customFormat="1" ht="18.75" customHeight="1">
      <c r="B144" s="296"/>
      <c r="C144" s="296"/>
      <c r="D144" s="296"/>
      <c r="E144" s="296"/>
      <c r="F144" s="297"/>
      <c r="G144" s="296"/>
      <c r="H144" s="296"/>
      <c r="I144" s="296"/>
      <c r="J144" s="296"/>
      <c r="K144" s="296"/>
    </row>
    <row r="145" spans="2:11" s="1" customFormat="1" ht="18.75" customHeight="1">
      <c r="B145" s="269"/>
      <c r="C145" s="269"/>
      <c r="D145" s="269"/>
      <c r="E145" s="269"/>
      <c r="F145" s="269"/>
      <c r="G145" s="269"/>
      <c r="H145" s="269"/>
      <c r="I145" s="269"/>
      <c r="J145" s="269"/>
      <c r="K145" s="269"/>
    </row>
    <row r="146" spans="2:11" s="1" customFormat="1" ht="7.5" customHeight="1">
      <c r="B146" s="270"/>
      <c r="C146" s="271"/>
      <c r="D146" s="271"/>
      <c r="E146" s="271"/>
      <c r="F146" s="271"/>
      <c r="G146" s="271"/>
      <c r="H146" s="271"/>
      <c r="I146" s="271"/>
      <c r="J146" s="271"/>
      <c r="K146" s="272"/>
    </row>
    <row r="147" spans="2:11" s="1" customFormat="1" ht="45" customHeight="1">
      <c r="B147" s="273"/>
      <c r="C147" s="384" t="s">
        <v>1137</v>
      </c>
      <c r="D147" s="384"/>
      <c r="E147" s="384"/>
      <c r="F147" s="384"/>
      <c r="G147" s="384"/>
      <c r="H147" s="384"/>
      <c r="I147" s="384"/>
      <c r="J147" s="384"/>
      <c r="K147" s="274"/>
    </row>
    <row r="148" spans="2:11" s="1" customFormat="1" ht="17.25" customHeight="1">
      <c r="B148" s="273"/>
      <c r="C148" s="275" t="s">
        <v>1072</v>
      </c>
      <c r="D148" s="275"/>
      <c r="E148" s="275"/>
      <c r="F148" s="275" t="s">
        <v>1073</v>
      </c>
      <c r="G148" s="276"/>
      <c r="H148" s="275" t="s">
        <v>57</v>
      </c>
      <c r="I148" s="275" t="s">
        <v>60</v>
      </c>
      <c r="J148" s="275" t="s">
        <v>1074</v>
      </c>
      <c r="K148" s="274"/>
    </row>
    <row r="149" spans="2:11" s="1" customFormat="1" ht="17.25" customHeight="1">
      <c r="B149" s="273"/>
      <c r="C149" s="277" t="s">
        <v>1075</v>
      </c>
      <c r="D149" s="277"/>
      <c r="E149" s="277"/>
      <c r="F149" s="278" t="s">
        <v>1076</v>
      </c>
      <c r="G149" s="279"/>
      <c r="H149" s="277"/>
      <c r="I149" s="277"/>
      <c r="J149" s="277" t="s">
        <v>1077</v>
      </c>
      <c r="K149" s="274"/>
    </row>
    <row r="150" spans="2:11" s="1" customFormat="1" ht="5.25" customHeight="1">
      <c r="B150" s="285"/>
      <c r="C150" s="280"/>
      <c r="D150" s="280"/>
      <c r="E150" s="280"/>
      <c r="F150" s="280"/>
      <c r="G150" s="281"/>
      <c r="H150" s="280"/>
      <c r="I150" s="280"/>
      <c r="J150" s="280"/>
      <c r="K150" s="308"/>
    </row>
    <row r="151" spans="2:11" s="1" customFormat="1" ht="15" customHeight="1">
      <c r="B151" s="285"/>
      <c r="C151" s="312" t="s">
        <v>1081</v>
      </c>
      <c r="D151" s="262"/>
      <c r="E151" s="262"/>
      <c r="F151" s="313" t="s">
        <v>1078</v>
      </c>
      <c r="G151" s="262"/>
      <c r="H151" s="312" t="s">
        <v>1118</v>
      </c>
      <c r="I151" s="312" t="s">
        <v>1080</v>
      </c>
      <c r="J151" s="312">
        <v>120</v>
      </c>
      <c r="K151" s="308"/>
    </row>
    <row r="152" spans="2:11" s="1" customFormat="1" ht="15" customHeight="1">
      <c r="B152" s="285"/>
      <c r="C152" s="312" t="s">
        <v>1127</v>
      </c>
      <c r="D152" s="262"/>
      <c r="E152" s="262"/>
      <c r="F152" s="313" t="s">
        <v>1078</v>
      </c>
      <c r="G152" s="262"/>
      <c r="H152" s="312" t="s">
        <v>1138</v>
      </c>
      <c r="I152" s="312" t="s">
        <v>1080</v>
      </c>
      <c r="J152" s="312" t="s">
        <v>1129</v>
      </c>
      <c r="K152" s="308"/>
    </row>
    <row r="153" spans="2:11" s="1" customFormat="1" ht="15" customHeight="1">
      <c r="B153" s="285"/>
      <c r="C153" s="312" t="s">
        <v>1026</v>
      </c>
      <c r="D153" s="262"/>
      <c r="E153" s="262"/>
      <c r="F153" s="313" t="s">
        <v>1078</v>
      </c>
      <c r="G153" s="262"/>
      <c r="H153" s="312" t="s">
        <v>1139</v>
      </c>
      <c r="I153" s="312" t="s">
        <v>1080</v>
      </c>
      <c r="J153" s="312" t="s">
        <v>1129</v>
      </c>
      <c r="K153" s="308"/>
    </row>
    <row r="154" spans="2:11" s="1" customFormat="1" ht="15" customHeight="1">
      <c r="B154" s="285"/>
      <c r="C154" s="312" t="s">
        <v>1083</v>
      </c>
      <c r="D154" s="262"/>
      <c r="E154" s="262"/>
      <c r="F154" s="313" t="s">
        <v>1084</v>
      </c>
      <c r="G154" s="262"/>
      <c r="H154" s="312" t="s">
        <v>1118</v>
      </c>
      <c r="I154" s="312" t="s">
        <v>1080</v>
      </c>
      <c r="J154" s="312">
        <v>50</v>
      </c>
      <c r="K154" s="308"/>
    </row>
    <row r="155" spans="2:11" s="1" customFormat="1" ht="15" customHeight="1">
      <c r="B155" s="285"/>
      <c r="C155" s="312" t="s">
        <v>1086</v>
      </c>
      <c r="D155" s="262"/>
      <c r="E155" s="262"/>
      <c r="F155" s="313" t="s">
        <v>1078</v>
      </c>
      <c r="G155" s="262"/>
      <c r="H155" s="312" t="s">
        <v>1118</v>
      </c>
      <c r="I155" s="312" t="s">
        <v>1088</v>
      </c>
      <c r="J155" s="312"/>
      <c r="K155" s="308"/>
    </row>
    <row r="156" spans="2:11" s="1" customFormat="1" ht="15" customHeight="1">
      <c r="B156" s="285"/>
      <c r="C156" s="312" t="s">
        <v>1097</v>
      </c>
      <c r="D156" s="262"/>
      <c r="E156" s="262"/>
      <c r="F156" s="313" t="s">
        <v>1084</v>
      </c>
      <c r="G156" s="262"/>
      <c r="H156" s="312" t="s">
        <v>1118</v>
      </c>
      <c r="I156" s="312" t="s">
        <v>1080</v>
      </c>
      <c r="J156" s="312">
        <v>50</v>
      </c>
      <c r="K156" s="308"/>
    </row>
    <row r="157" spans="2:11" s="1" customFormat="1" ht="15" customHeight="1">
      <c r="B157" s="285"/>
      <c r="C157" s="312" t="s">
        <v>1105</v>
      </c>
      <c r="D157" s="262"/>
      <c r="E157" s="262"/>
      <c r="F157" s="313" t="s">
        <v>1084</v>
      </c>
      <c r="G157" s="262"/>
      <c r="H157" s="312" t="s">
        <v>1118</v>
      </c>
      <c r="I157" s="312" t="s">
        <v>1080</v>
      </c>
      <c r="J157" s="312">
        <v>50</v>
      </c>
      <c r="K157" s="308"/>
    </row>
    <row r="158" spans="2:11" s="1" customFormat="1" ht="15" customHeight="1">
      <c r="B158" s="285"/>
      <c r="C158" s="312" t="s">
        <v>1103</v>
      </c>
      <c r="D158" s="262"/>
      <c r="E158" s="262"/>
      <c r="F158" s="313" t="s">
        <v>1084</v>
      </c>
      <c r="G158" s="262"/>
      <c r="H158" s="312" t="s">
        <v>1118</v>
      </c>
      <c r="I158" s="312" t="s">
        <v>1080</v>
      </c>
      <c r="J158" s="312">
        <v>50</v>
      </c>
      <c r="K158" s="308"/>
    </row>
    <row r="159" spans="2:11" s="1" customFormat="1" ht="15" customHeight="1">
      <c r="B159" s="285"/>
      <c r="C159" s="312" t="s">
        <v>91</v>
      </c>
      <c r="D159" s="262"/>
      <c r="E159" s="262"/>
      <c r="F159" s="313" t="s">
        <v>1078</v>
      </c>
      <c r="G159" s="262"/>
      <c r="H159" s="312" t="s">
        <v>1140</v>
      </c>
      <c r="I159" s="312" t="s">
        <v>1080</v>
      </c>
      <c r="J159" s="312" t="s">
        <v>1141</v>
      </c>
      <c r="K159" s="308"/>
    </row>
    <row r="160" spans="2:11" s="1" customFormat="1" ht="15" customHeight="1">
      <c r="B160" s="285"/>
      <c r="C160" s="312" t="s">
        <v>1142</v>
      </c>
      <c r="D160" s="262"/>
      <c r="E160" s="262"/>
      <c r="F160" s="313" t="s">
        <v>1078</v>
      </c>
      <c r="G160" s="262"/>
      <c r="H160" s="312" t="s">
        <v>1143</v>
      </c>
      <c r="I160" s="312" t="s">
        <v>1113</v>
      </c>
      <c r="J160" s="312"/>
      <c r="K160" s="308"/>
    </row>
    <row r="161" spans="2:11" s="1" customFormat="1" ht="15" customHeight="1">
      <c r="B161" s="314"/>
      <c r="C161" s="294"/>
      <c r="D161" s="294"/>
      <c r="E161" s="294"/>
      <c r="F161" s="294"/>
      <c r="G161" s="294"/>
      <c r="H161" s="294"/>
      <c r="I161" s="294"/>
      <c r="J161" s="294"/>
      <c r="K161" s="315"/>
    </row>
    <row r="162" spans="2:11" s="1" customFormat="1" ht="18.75" customHeight="1">
      <c r="B162" s="296"/>
      <c r="C162" s="306"/>
      <c r="D162" s="306"/>
      <c r="E162" s="306"/>
      <c r="F162" s="316"/>
      <c r="G162" s="306"/>
      <c r="H162" s="306"/>
      <c r="I162" s="306"/>
      <c r="J162" s="306"/>
      <c r="K162" s="296"/>
    </row>
    <row r="163" spans="2:11" s="1" customFormat="1" ht="18.75" customHeight="1">
      <c r="B163" s="269"/>
      <c r="C163" s="269"/>
      <c r="D163" s="269"/>
      <c r="E163" s="269"/>
      <c r="F163" s="269"/>
      <c r="G163" s="269"/>
      <c r="H163" s="269"/>
      <c r="I163" s="269"/>
      <c r="J163" s="269"/>
      <c r="K163" s="269"/>
    </row>
    <row r="164" spans="2:11" s="1" customFormat="1" ht="7.5" customHeight="1">
      <c r="B164" s="251"/>
      <c r="C164" s="252"/>
      <c r="D164" s="252"/>
      <c r="E164" s="252"/>
      <c r="F164" s="252"/>
      <c r="G164" s="252"/>
      <c r="H164" s="252"/>
      <c r="I164" s="252"/>
      <c r="J164" s="252"/>
      <c r="K164" s="253"/>
    </row>
    <row r="165" spans="2:11" s="1" customFormat="1" ht="45" customHeight="1">
      <c r="B165" s="254"/>
      <c r="C165" s="382" t="s">
        <v>1144</v>
      </c>
      <c r="D165" s="382"/>
      <c r="E165" s="382"/>
      <c r="F165" s="382"/>
      <c r="G165" s="382"/>
      <c r="H165" s="382"/>
      <c r="I165" s="382"/>
      <c r="J165" s="382"/>
      <c r="K165" s="255"/>
    </row>
    <row r="166" spans="2:11" s="1" customFormat="1" ht="17.25" customHeight="1">
      <c r="B166" s="254"/>
      <c r="C166" s="275" t="s">
        <v>1072</v>
      </c>
      <c r="D166" s="275"/>
      <c r="E166" s="275"/>
      <c r="F166" s="275" t="s">
        <v>1073</v>
      </c>
      <c r="G166" s="317"/>
      <c r="H166" s="318" t="s">
        <v>57</v>
      </c>
      <c r="I166" s="318" t="s">
        <v>60</v>
      </c>
      <c r="J166" s="275" t="s">
        <v>1074</v>
      </c>
      <c r="K166" s="255"/>
    </row>
    <row r="167" spans="2:11" s="1" customFormat="1" ht="17.25" customHeight="1">
      <c r="B167" s="256"/>
      <c r="C167" s="277" t="s">
        <v>1075</v>
      </c>
      <c r="D167" s="277"/>
      <c r="E167" s="277"/>
      <c r="F167" s="278" t="s">
        <v>1076</v>
      </c>
      <c r="G167" s="319"/>
      <c r="H167" s="320"/>
      <c r="I167" s="320"/>
      <c r="J167" s="277" t="s">
        <v>1077</v>
      </c>
      <c r="K167" s="257"/>
    </row>
    <row r="168" spans="2:11" s="1" customFormat="1" ht="5.25" customHeight="1">
      <c r="B168" s="285"/>
      <c r="C168" s="280"/>
      <c r="D168" s="280"/>
      <c r="E168" s="280"/>
      <c r="F168" s="280"/>
      <c r="G168" s="281"/>
      <c r="H168" s="280"/>
      <c r="I168" s="280"/>
      <c r="J168" s="280"/>
      <c r="K168" s="308"/>
    </row>
    <row r="169" spans="2:11" s="1" customFormat="1" ht="15" customHeight="1">
      <c r="B169" s="285"/>
      <c r="C169" s="262" t="s">
        <v>1081</v>
      </c>
      <c r="D169" s="262"/>
      <c r="E169" s="262"/>
      <c r="F169" s="283" t="s">
        <v>1078</v>
      </c>
      <c r="G169" s="262"/>
      <c r="H169" s="262" t="s">
        <v>1118</v>
      </c>
      <c r="I169" s="262" t="s">
        <v>1080</v>
      </c>
      <c r="J169" s="262">
        <v>120</v>
      </c>
      <c r="K169" s="308"/>
    </row>
    <row r="170" spans="2:11" s="1" customFormat="1" ht="15" customHeight="1">
      <c r="B170" s="285"/>
      <c r="C170" s="262" t="s">
        <v>1127</v>
      </c>
      <c r="D170" s="262"/>
      <c r="E170" s="262"/>
      <c r="F170" s="283" t="s">
        <v>1078</v>
      </c>
      <c r="G170" s="262"/>
      <c r="H170" s="262" t="s">
        <v>1128</v>
      </c>
      <c r="I170" s="262" t="s">
        <v>1080</v>
      </c>
      <c r="J170" s="262" t="s">
        <v>1129</v>
      </c>
      <c r="K170" s="308"/>
    </row>
    <row r="171" spans="2:11" s="1" customFormat="1" ht="15" customHeight="1">
      <c r="B171" s="285"/>
      <c r="C171" s="262" t="s">
        <v>1026</v>
      </c>
      <c r="D171" s="262"/>
      <c r="E171" s="262"/>
      <c r="F171" s="283" t="s">
        <v>1078</v>
      </c>
      <c r="G171" s="262"/>
      <c r="H171" s="262" t="s">
        <v>1145</v>
      </c>
      <c r="I171" s="262" t="s">
        <v>1080</v>
      </c>
      <c r="J171" s="262" t="s">
        <v>1129</v>
      </c>
      <c r="K171" s="308"/>
    </row>
    <row r="172" spans="2:11" s="1" customFormat="1" ht="15" customHeight="1">
      <c r="B172" s="285"/>
      <c r="C172" s="262" t="s">
        <v>1083</v>
      </c>
      <c r="D172" s="262"/>
      <c r="E172" s="262"/>
      <c r="F172" s="283" t="s">
        <v>1084</v>
      </c>
      <c r="G172" s="262"/>
      <c r="H172" s="262" t="s">
        <v>1145</v>
      </c>
      <c r="I172" s="262" t="s">
        <v>1080</v>
      </c>
      <c r="J172" s="262">
        <v>50</v>
      </c>
      <c r="K172" s="308"/>
    </row>
    <row r="173" spans="2:11" s="1" customFormat="1" ht="15" customHeight="1">
      <c r="B173" s="285"/>
      <c r="C173" s="262" t="s">
        <v>1086</v>
      </c>
      <c r="D173" s="262"/>
      <c r="E173" s="262"/>
      <c r="F173" s="283" t="s">
        <v>1078</v>
      </c>
      <c r="G173" s="262"/>
      <c r="H173" s="262" t="s">
        <v>1145</v>
      </c>
      <c r="I173" s="262" t="s">
        <v>1088</v>
      </c>
      <c r="J173" s="262"/>
      <c r="K173" s="308"/>
    </row>
    <row r="174" spans="2:11" s="1" customFormat="1" ht="15" customHeight="1">
      <c r="B174" s="285"/>
      <c r="C174" s="262" t="s">
        <v>1097</v>
      </c>
      <c r="D174" s="262"/>
      <c r="E174" s="262"/>
      <c r="F174" s="283" t="s">
        <v>1084</v>
      </c>
      <c r="G174" s="262"/>
      <c r="H174" s="262" t="s">
        <v>1145</v>
      </c>
      <c r="I174" s="262" t="s">
        <v>1080</v>
      </c>
      <c r="J174" s="262">
        <v>50</v>
      </c>
      <c r="K174" s="308"/>
    </row>
    <row r="175" spans="2:11" s="1" customFormat="1" ht="15" customHeight="1">
      <c r="B175" s="285"/>
      <c r="C175" s="262" t="s">
        <v>1105</v>
      </c>
      <c r="D175" s="262"/>
      <c r="E175" s="262"/>
      <c r="F175" s="283" t="s">
        <v>1084</v>
      </c>
      <c r="G175" s="262"/>
      <c r="H175" s="262" t="s">
        <v>1145</v>
      </c>
      <c r="I175" s="262" t="s">
        <v>1080</v>
      </c>
      <c r="J175" s="262">
        <v>50</v>
      </c>
      <c r="K175" s="308"/>
    </row>
    <row r="176" spans="2:11" s="1" customFormat="1" ht="15" customHeight="1">
      <c r="B176" s="285"/>
      <c r="C176" s="262" t="s">
        <v>1103</v>
      </c>
      <c r="D176" s="262"/>
      <c r="E176" s="262"/>
      <c r="F176" s="283" t="s">
        <v>1084</v>
      </c>
      <c r="G176" s="262"/>
      <c r="H176" s="262" t="s">
        <v>1145</v>
      </c>
      <c r="I176" s="262" t="s">
        <v>1080</v>
      </c>
      <c r="J176" s="262">
        <v>50</v>
      </c>
      <c r="K176" s="308"/>
    </row>
    <row r="177" spans="2:11" s="1" customFormat="1" ht="15" customHeight="1">
      <c r="B177" s="285"/>
      <c r="C177" s="262" t="s">
        <v>112</v>
      </c>
      <c r="D177" s="262"/>
      <c r="E177" s="262"/>
      <c r="F177" s="283" t="s">
        <v>1078</v>
      </c>
      <c r="G177" s="262"/>
      <c r="H177" s="262" t="s">
        <v>1146</v>
      </c>
      <c r="I177" s="262" t="s">
        <v>1147</v>
      </c>
      <c r="J177" s="262"/>
      <c r="K177" s="308"/>
    </row>
    <row r="178" spans="2:11" s="1" customFormat="1" ht="15" customHeight="1">
      <c r="B178" s="285"/>
      <c r="C178" s="262" t="s">
        <v>60</v>
      </c>
      <c r="D178" s="262"/>
      <c r="E178" s="262"/>
      <c r="F178" s="283" t="s">
        <v>1078</v>
      </c>
      <c r="G178" s="262"/>
      <c r="H178" s="262" t="s">
        <v>1148</v>
      </c>
      <c r="I178" s="262" t="s">
        <v>1149</v>
      </c>
      <c r="J178" s="262">
        <v>1</v>
      </c>
      <c r="K178" s="308"/>
    </row>
    <row r="179" spans="2:11" s="1" customFormat="1" ht="15" customHeight="1">
      <c r="B179" s="285"/>
      <c r="C179" s="262" t="s">
        <v>56</v>
      </c>
      <c r="D179" s="262"/>
      <c r="E179" s="262"/>
      <c r="F179" s="283" t="s">
        <v>1078</v>
      </c>
      <c r="G179" s="262"/>
      <c r="H179" s="262" t="s">
        <v>1150</v>
      </c>
      <c r="I179" s="262" t="s">
        <v>1080</v>
      </c>
      <c r="J179" s="262">
        <v>20</v>
      </c>
      <c r="K179" s="308"/>
    </row>
    <row r="180" spans="2:11" s="1" customFormat="1" ht="15" customHeight="1">
      <c r="B180" s="285"/>
      <c r="C180" s="262" t="s">
        <v>57</v>
      </c>
      <c r="D180" s="262"/>
      <c r="E180" s="262"/>
      <c r="F180" s="283" t="s">
        <v>1078</v>
      </c>
      <c r="G180" s="262"/>
      <c r="H180" s="262" t="s">
        <v>1151</v>
      </c>
      <c r="I180" s="262" t="s">
        <v>1080</v>
      </c>
      <c r="J180" s="262">
        <v>255</v>
      </c>
      <c r="K180" s="308"/>
    </row>
    <row r="181" spans="2:11" s="1" customFormat="1" ht="15" customHeight="1">
      <c r="B181" s="285"/>
      <c r="C181" s="262" t="s">
        <v>113</v>
      </c>
      <c r="D181" s="262"/>
      <c r="E181" s="262"/>
      <c r="F181" s="283" t="s">
        <v>1078</v>
      </c>
      <c r="G181" s="262"/>
      <c r="H181" s="262" t="s">
        <v>1042</v>
      </c>
      <c r="I181" s="262" t="s">
        <v>1080</v>
      </c>
      <c r="J181" s="262">
        <v>10</v>
      </c>
      <c r="K181" s="308"/>
    </row>
    <row r="182" spans="2:11" s="1" customFormat="1" ht="15" customHeight="1">
      <c r="B182" s="285"/>
      <c r="C182" s="262" t="s">
        <v>114</v>
      </c>
      <c r="D182" s="262"/>
      <c r="E182" s="262"/>
      <c r="F182" s="283" t="s">
        <v>1078</v>
      </c>
      <c r="G182" s="262"/>
      <c r="H182" s="262" t="s">
        <v>1152</v>
      </c>
      <c r="I182" s="262" t="s">
        <v>1113</v>
      </c>
      <c r="J182" s="262"/>
      <c r="K182" s="308"/>
    </row>
    <row r="183" spans="2:11" s="1" customFormat="1" ht="15" customHeight="1">
      <c r="B183" s="285"/>
      <c r="C183" s="262" t="s">
        <v>1153</v>
      </c>
      <c r="D183" s="262"/>
      <c r="E183" s="262"/>
      <c r="F183" s="283" t="s">
        <v>1078</v>
      </c>
      <c r="G183" s="262"/>
      <c r="H183" s="262" t="s">
        <v>1154</v>
      </c>
      <c r="I183" s="262" t="s">
        <v>1113</v>
      </c>
      <c r="J183" s="262"/>
      <c r="K183" s="308"/>
    </row>
    <row r="184" spans="2:11" s="1" customFormat="1" ht="15" customHeight="1">
      <c r="B184" s="285"/>
      <c r="C184" s="262" t="s">
        <v>1142</v>
      </c>
      <c r="D184" s="262"/>
      <c r="E184" s="262"/>
      <c r="F184" s="283" t="s">
        <v>1078</v>
      </c>
      <c r="G184" s="262"/>
      <c r="H184" s="262" t="s">
        <v>1155</v>
      </c>
      <c r="I184" s="262" t="s">
        <v>1113</v>
      </c>
      <c r="J184" s="262"/>
      <c r="K184" s="308"/>
    </row>
    <row r="185" spans="2:11" s="1" customFormat="1" ht="15" customHeight="1">
      <c r="B185" s="285"/>
      <c r="C185" s="262" t="s">
        <v>116</v>
      </c>
      <c r="D185" s="262"/>
      <c r="E185" s="262"/>
      <c r="F185" s="283" t="s">
        <v>1084</v>
      </c>
      <c r="G185" s="262"/>
      <c r="H185" s="262" t="s">
        <v>1156</v>
      </c>
      <c r="I185" s="262" t="s">
        <v>1080</v>
      </c>
      <c r="J185" s="262">
        <v>50</v>
      </c>
      <c r="K185" s="308"/>
    </row>
    <row r="186" spans="2:11" s="1" customFormat="1" ht="15" customHeight="1">
      <c r="B186" s="285"/>
      <c r="C186" s="262" t="s">
        <v>1157</v>
      </c>
      <c r="D186" s="262"/>
      <c r="E186" s="262"/>
      <c r="F186" s="283" t="s">
        <v>1084</v>
      </c>
      <c r="G186" s="262"/>
      <c r="H186" s="262" t="s">
        <v>1158</v>
      </c>
      <c r="I186" s="262" t="s">
        <v>1159</v>
      </c>
      <c r="J186" s="262"/>
      <c r="K186" s="308"/>
    </row>
    <row r="187" spans="2:11" s="1" customFormat="1" ht="15" customHeight="1">
      <c r="B187" s="285"/>
      <c r="C187" s="262" t="s">
        <v>1160</v>
      </c>
      <c r="D187" s="262"/>
      <c r="E187" s="262"/>
      <c r="F187" s="283" t="s">
        <v>1084</v>
      </c>
      <c r="G187" s="262"/>
      <c r="H187" s="262" t="s">
        <v>1161</v>
      </c>
      <c r="I187" s="262" t="s">
        <v>1159</v>
      </c>
      <c r="J187" s="262"/>
      <c r="K187" s="308"/>
    </row>
    <row r="188" spans="2:11" s="1" customFormat="1" ht="15" customHeight="1">
      <c r="B188" s="285"/>
      <c r="C188" s="262" t="s">
        <v>1162</v>
      </c>
      <c r="D188" s="262"/>
      <c r="E188" s="262"/>
      <c r="F188" s="283" t="s">
        <v>1084</v>
      </c>
      <c r="G188" s="262"/>
      <c r="H188" s="262" t="s">
        <v>1163</v>
      </c>
      <c r="I188" s="262" t="s">
        <v>1159</v>
      </c>
      <c r="J188" s="262"/>
      <c r="K188" s="308"/>
    </row>
    <row r="189" spans="2:11" s="1" customFormat="1" ht="15" customHeight="1">
      <c r="B189" s="285"/>
      <c r="C189" s="321" t="s">
        <v>1164</v>
      </c>
      <c r="D189" s="262"/>
      <c r="E189" s="262"/>
      <c r="F189" s="283" t="s">
        <v>1084</v>
      </c>
      <c r="G189" s="262"/>
      <c r="H189" s="262" t="s">
        <v>1165</v>
      </c>
      <c r="I189" s="262" t="s">
        <v>1166</v>
      </c>
      <c r="J189" s="322" t="s">
        <v>1167</v>
      </c>
      <c r="K189" s="308"/>
    </row>
    <row r="190" spans="2:11" s="1" customFormat="1" ht="15" customHeight="1">
      <c r="B190" s="285"/>
      <c r="C190" s="321" t="s">
        <v>45</v>
      </c>
      <c r="D190" s="262"/>
      <c r="E190" s="262"/>
      <c r="F190" s="283" t="s">
        <v>1078</v>
      </c>
      <c r="G190" s="262"/>
      <c r="H190" s="259" t="s">
        <v>1168</v>
      </c>
      <c r="I190" s="262" t="s">
        <v>1169</v>
      </c>
      <c r="J190" s="262"/>
      <c r="K190" s="308"/>
    </row>
    <row r="191" spans="2:11" s="1" customFormat="1" ht="15" customHeight="1">
      <c r="B191" s="285"/>
      <c r="C191" s="321" t="s">
        <v>1170</v>
      </c>
      <c r="D191" s="262"/>
      <c r="E191" s="262"/>
      <c r="F191" s="283" t="s">
        <v>1078</v>
      </c>
      <c r="G191" s="262"/>
      <c r="H191" s="262" t="s">
        <v>1171</v>
      </c>
      <c r="I191" s="262" t="s">
        <v>1113</v>
      </c>
      <c r="J191" s="262"/>
      <c r="K191" s="308"/>
    </row>
    <row r="192" spans="2:11" s="1" customFormat="1" ht="15" customHeight="1">
      <c r="B192" s="285"/>
      <c r="C192" s="321" t="s">
        <v>1172</v>
      </c>
      <c r="D192" s="262"/>
      <c r="E192" s="262"/>
      <c r="F192" s="283" t="s">
        <v>1078</v>
      </c>
      <c r="G192" s="262"/>
      <c r="H192" s="262" t="s">
        <v>1173</v>
      </c>
      <c r="I192" s="262" t="s">
        <v>1113</v>
      </c>
      <c r="J192" s="262"/>
      <c r="K192" s="308"/>
    </row>
    <row r="193" spans="2:11" s="1" customFormat="1" ht="15" customHeight="1">
      <c r="B193" s="285"/>
      <c r="C193" s="321" t="s">
        <v>1174</v>
      </c>
      <c r="D193" s="262"/>
      <c r="E193" s="262"/>
      <c r="F193" s="283" t="s">
        <v>1084</v>
      </c>
      <c r="G193" s="262"/>
      <c r="H193" s="262" t="s">
        <v>1175</v>
      </c>
      <c r="I193" s="262" t="s">
        <v>1113</v>
      </c>
      <c r="J193" s="262"/>
      <c r="K193" s="308"/>
    </row>
    <row r="194" spans="2:11" s="1" customFormat="1" ht="15" customHeight="1">
      <c r="B194" s="314"/>
      <c r="C194" s="323"/>
      <c r="D194" s="294"/>
      <c r="E194" s="294"/>
      <c r="F194" s="294"/>
      <c r="G194" s="294"/>
      <c r="H194" s="294"/>
      <c r="I194" s="294"/>
      <c r="J194" s="294"/>
      <c r="K194" s="315"/>
    </row>
    <row r="195" spans="2:11" s="1" customFormat="1" ht="18.75" customHeight="1">
      <c r="B195" s="296"/>
      <c r="C195" s="306"/>
      <c r="D195" s="306"/>
      <c r="E195" s="306"/>
      <c r="F195" s="316"/>
      <c r="G195" s="306"/>
      <c r="H195" s="306"/>
      <c r="I195" s="306"/>
      <c r="J195" s="306"/>
      <c r="K195" s="296"/>
    </row>
    <row r="196" spans="2:11" s="1" customFormat="1" ht="18.75" customHeight="1">
      <c r="B196" s="296"/>
      <c r="C196" s="306"/>
      <c r="D196" s="306"/>
      <c r="E196" s="306"/>
      <c r="F196" s="316"/>
      <c r="G196" s="306"/>
      <c r="H196" s="306"/>
      <c r="I196" s="306"/>
      <c r="J196" s="306"/>
      <c r="K196" s="296"/>
    </row>
    <row r="197" spans="2:11" s="1" customFormat="1" ht="18.75" customHeight="1">
      <c r="B197" s="269"/>
      <c r="C197" s="269"/>
      <c r="D197" s="269"/>
      <c r="E197" s="269"/>
      <c r="F197" s="269"/>
      <c r="G197" s="269"/>
      <c r="H197" s="269"/>
      <c r="I197" s="269"/>
      <c r="J197" s="269"/>
      <c r="K197" s="269"/>
    </row>
    <row r="198" spans="2:11" s="1" customFormat="1" ht="13.5">
      <c r="B198" s="251"/>
      <c r="C198" s="252"/>
      <c r="D198" s="252"/>
      <c r="E198" s="252"/>
      <c r="F198" s="252"/>
      <c r="G198" s="252"/>
      <c r="H198" s="252"/>
      <c r="I198" s="252"/>
      <c r="J198" s="252"/>
      <c r="K198" s="253"/>
    </row>
    <row r="199" spans="2:11" s="1" customFormat="1" ht="21">
      <c r="B199" s="254"/>
      <c r="C199" s="382" t="s">
        <v>1176</v>
      </c>
      <c r="D199" s="382"/>
      <c r="E199" s="382"/>
      <c r="F199" s="382"/>
      <c r="G199" s="382"/>
      <c r="H199" s="382"/>
      <c r="I199" s="382"/>
      <c r="J199" s="382"/>
      <c r="K199" s="255"/>
    </row>
    <row r="200" spans="2:11" s="1" customFormat="1" ht="25.5" customHeight="1">
      <c r="B200" s="254"/>
      <c r="C200" s="324" t="s">
        <v>1177</v>
      </c>
      <c r="D200" s="324"/>
      <c r="E200" s="324"/>
      <c r="F200" s="324" t="s">
        <v>1178</v>
      </c>
      <c r="G200" s="325"/>
      <c r="H200" s="388" t="s">
        <v>1179</v>
      </c>
      <c r="I200" s="388"/>
      <c r="J200" s="388"/>
      <c r="K200" s="255"/>
    </row>
    <row r="201" spans="2:11" s="1" customFormat="1" ht="5.25" customHeight="1">
      <c r="B201" s="285"/>
      <c r="C201" s="280"/>
      <c r="D201" s="280"/>
      <c r="E201" s="280"/>
      <c r="F201" s="280"/>
      <c r="G201" s="306"/>
      <c r="H201" s="280"/>
      <c r="I201" s="280"/>
      <c r="J201" s="280"/>
      <c r="K201" s="308"/>
    </row>
    <row r="202" spans="2:11" s="1" customFormat="1" ht="15" customHeight="1">
      <c r="B202" s="285"/>
      <c r="C202" s="262" t="s">
        <v>1169</v>
      </c>
      <c r="D202" s="262"/>
      <c r="E202" s="262"/>
      <c r="F202" s="283" t="s">
        <v>46</v>
      </c>
      <c r="G202" s="262"/>
      <c r="H202" s="387" t="s">
        <v>1180</v>
      </c>
      <c r="I202" s="387"/>
      <c r="J202" s="387"/>
      <c r="K202" s="308"/>
    </row>
    <row r="203" spans="2:11" s="1" customFormat="1" ht="15" customHeight="1">
      <c r="B203" s="285"/>
      <c r="C203" s="262"/>
      <c r="D203" s="262"/>
      <c r="E203" s="262"/>
      <c r="F203" s="283" t="s">
        <v>47</v>
      </c>
      <c r="G203" s="262"/>
      <c r="H203" s="387" t="s">
        <v>1181</v>
      </c>
      <c r="I203" s="387"/>
      <c r="J203" s="387"/>
      <c r="K203" s="308"/>
    </row>
    <row r="204" spans="2:11" s="1" customFormat="1" ht="15" customHeight="1">
      <c r="B204" s="285"/>
      <c r="C204" s="262"/>
      <c r="D204" s="262"/>
      <c r="E204" s="262"/>
      <c r="F204" s="283" t="s">
        <v>50</v>
      </c>
      <c r="G204" s="262"/>
      <c r="H204" s="387" t="s">
        <v>1182</v>
      </c>
      <c r="I204" s="387"/>
      <c r="J204" s="387"/>
      <c r="K204" s="308"/>
    </row>
    <row r="205" spans="2:11" s="1" customFormat="1" ht="15" customHeight="1">
      <c r="B205" s="285"/>
      <c r="C205" s="262"/>
      <c r="D205" s="262"/>
      <c r="E205" s="262"/>
      <c r="F205" s="283" t="s">
        <v>48</v>
      </c>
      <c r="G205" s="262"/>
      <c r="H205" s="387" t="s">
        <v>1183</v>
      </c>
      <c r="I205" s="387"/>
      <c r="J205" s="387"/>
      <c r="K205" s="308"/>
    </row>
    <row r="206" spans="2:11" s="1" customFormat="1" ht="15" customHeight="1">
      <c r="B206" s="285"/>
      <c r="C206" s="262"/>
      <c r="D206" s="262"/>
      <c r="E206" s="262"/>
      <c r="F206" s="283" t="s">
        <v>49</v>
      </c>
      <c r="G206" s="262"/>
      <c r="H206" s="387" t="s">
        <v>1184</v>
      </c>
      <c r="I206" s="387"/>
      <c r="J206" s="387"/>
      <c r="K206" s="308"/>
    </row>
    <row r="207" spans="2:11" s="1" customFormat="1" ht="15" customHeight="1">
      <c r="B207" s="285"/>
      <c r="C207" s="262"/>
      <c r="D207" s="262"/>
      <c r="E207" s="262"/>
      <c r="F207" s="283"/>
      <c r="G207" s="262"/>
      <c r="H207" s="262"/>
      <c r="I207" s="262"/>
      <c r="J207" s="262"/>
      <c r="K207" s="308"/>
    </row>
    <row r="208" spans="2:11" s="1" customFormat="1" ht="15" customHeight="1">
      <c r="B208" s="285"/>
      <c r="C208" s="262" t="s">
        <v>1125</v>
      </c>
      <c r="D208" s="262"/>
      <c r="E208" s="262"/>
      <c r="F208" s="283" t="s">
        <v>82</v>
      </c>
      <c r="G208" s="262"/>
      <c r="H208" s="387" t="s">
        <v>1185</v>
      </c>
      <c r="I208" s="387"/>
      <c r="J208" s="387"/>
      <c r="K208" s="308"/>
    </row>
    <row r="209" spans="2:11" s="1" customFormat="1" ht="15" customHeight="1">
      <c r="B209" s="285"/>
      <c r="C209" s="262"/>
      <c r="D209" s="262"/>
      <c r="E209" s="262"/>
      <c r="F209" s="283" t="s">
        <v>1020</v>
      </c>
      <c r="G209" s="262"/>
      <c r="H209" s="387" t="s">
        <v>1021</v>
      </c>
      <c r="I209" s="387"/>
      <c r="J209" s="387"/>
      <c r="K209" s="308"/>
    </row>
    <row r="210" spans="2:11" s="1" customFormat="1" ht="15" customHeight="1">
      <c r="B210" s="285"/>
      <c r="C210" s="262"/>
      <c r="D210" s="262"/>
      <c r="E210" s="262"/>
      <c r="F210" s="283" t="s">
        <v>1018</v>
      </c>
      <c r="G210" s="262"/>
      <c r="H210" s="387" t="s">
        <v>1186</v>
      </c>
      <c r="I210" s="387"/>
      <c r="J210" s="387"/>
      <c r="K210" s="308"/>
    </row>
    <row r="211" spans="2:11" s="1" customFormat="1" ht="15" customHeight="1">
      <c r="B211" s="326"/>
      <c r="C211" s="262"/>
      <c r="D211" s="262"/>
      <c r="E211" s="262"/>
      <c r="F211" s="283" t="s">
        <v>1022</v>
      </c>
      <c r="G211" s="321"/>
      <c r="H211" s="386" t="s">
        <v>1023</v>
      </c>
      <c r="I211" s="386"/>
      <c r="J211" s="386"/>
      <c r="K211" s="327"/>
    </row>
    <row r="212" spans="2:11" s="1" customFormat="1" ht="15" customHeight="1">
      <c r="B212" s="326"/>
      <c r="C212" s="262"/>
      <c r="D212" s="262"/>
      <c r="E212" s="262"/>
      <c r="F212" s="283" t="s">
        <v>1024</v>
      </c>
      <c r="G212" s="321"/>
      <c r="H212" s="386" t="s">
        <v>1187</v>
      </c>
      <c r="I212" s="386"/>
      <c r="J212" s="386"/>
      <c r="K212" s="327"/>
    </row>
    <row r="213" spans="2:11" s="1" customFormat="1" ht="15" customHeight="1">
      <c r="B213" s="326"/>
      <c r="C213" s="262"/>
      <c r="D213" s="262"/>
      <c r="E213" s="262"/>
      <c r="F213" s="283"/>
      <c r="G213" s="321"/>
      <c r="H213" s="312"/>
      <c r="I213" s="312"/>
      <c r="J213" s="312"/>
      <c r="K213" s="327"/>
    </row>
    <row r="214" spans="2:11" s="1" customFormat="1" ht="15" customHeight="1">
      <c r="B214" s="326"/>
      <c r="C214" s="262" t="s">
        <v>1149</v>
      </c>
      <c r="D214" s="262"/>
      <c r="E214" s="262"/>
      <c r="F214" s="283">
        <v>1</v>
      </c>
      <c r="G214" s="321"/>
      <c r="H214" s="386" t="s">
        <v>1188</v>
      </c>
      <c r="I214" s="386"/>
      <c r="J214" s="386"/>
      <c r="K214" s="327"/>
    </row>
    <row r="215" spans="2:11" s="1" customFormat="1" ht="15" customHeight="1">
      <c r="B215" s="326"/>
      <c r="C215" s="262"/>
      <c r="D215" s="262"/>
      <c r="E215" s="262"/>
      <c r="F215" s="283">
        <v>2</v>
      </c>
      <c r="G215" s="321"/>
      <c r="H215" s="386" t="s">
        <v>1189</v>
      </c>
      <c r="I215" s="386"/>
      <c r="J215" s="386"/>
      <c r="K215" s="327"/>
    </row>
    <row r="216" spans="2:11" s="1" customFormat="1" ht="15" customHeight="1">
      <c r="B216" s="326"/>
      <c r="C216" s="262"/>
      <c r="D216" s="262"/>
      <c r="E216" s="262"/>
      <c r="F216" s="283">
        <v>3</v>
      </c>
      <c r="G216" s="321"/>
      <c r="H216" s="386" t="s">
        <v>1190</v>
      </c>
      <c r="I216" s="386"/>
      <c r="J216" s="386"/>
      <c r="K216" s="327"/>
    </row>
    <row r="217" spans="2:11" s="1" customFormat="1" ht="15" customHeight="1">
      <c r="B217" s="326"/>
      <c r="C217" s="262"/>
      <c r="D217" s="262"/>
      <c r="E217" s="262"/>
      <c r="F217" s="283">
        <v>4</v>
      </c>
      <c r="G217" s="321"/>
      <c r="H217" s="386" t="s">
        <v>1191</v>
      </c>
      <c r="I217" s="386"/>
      <c r="J217" s="386"/>
      <c r="K217" s="327"/>
    </row>
    <row r="218" spans="2:11" s="1" customFormat="1" ht="12.75" customHeight="1">
      <c r="B218" s="328"/>
      <c r="C218" s="329"/>
      <c r="D218" s="329"/>
      <c r="E218" s="329"/>
      <c r="F218" s="329"/>
      <c r="G218" s="329"/>
      <c r="H218" s="329"/>
      <c r="I218" s="329"/>
      <c r="J218" s="329"/>
      <c r="K218" s="33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Kukiová Marcela</cp:lastModifiedBy>
  <dcterms:created xsi:type="dcterms:W3CDTF">2023-02-26T13:34:10Z</dcterms:created>
  <dcterms:modified xsi:type="dcterms:W3CDTF">2023-03-10T07:52:03Z</dcterms:modified>
  <cp:category/>
  <cp:version/>
  <cp:contentType/>
  <cp:contentStatus/>
</cp:coreProperties>
</file>