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tio6\Desktop\Sociální zařízení Kamenčák\"/>
    </mc:Choice>
  </mc:AlternateContent>
  <xr:revisionPtr revIDLastSave="0" documentId="13_ncr:1_{52A57B3B-F107-48E0-A635-D8CCC77014D8}" xr6:coauthVersionLast="36" xr6:coauthVersionMax="36" xr10:uidLastSave="{00000000-0000-0000-0000-000000000000}"/>
  <bookViews>
    <workbookView xWindow="-120" yWindow="-120" windowWidth="29040" windowHeight="15840" activeTab="2" xr2:uid="{00000000-000D-0000-FFFF-FFFF00000000}"/>
  </bookViews>
  <sheets>
    <sheet name="Rekapitulace stavby" sheetId="1" r:id="rId1"/>
    <sheet name="1 - sprchy - muži" sheetId="2" r:id="rId2"/>
    <sheet name="2 - sprchy - ženy" sheetId="3" r:id="rId3"/>
  </sheets>
  <definedNames>
    <definedName name="_xlnm._FilterDatabase" localSheetId="1" hidden="1">'1 - sprchy - muži'!$C$131:$K$338</definedName>
    <definedName name="_xlnm._FilterDatabase" localSheetId="2" hidden="1">'2 - sprchy - ženy'!$C$131:$K$338</definedName>
    <definedName name="_xlnm.Print_Titles" localSheetId="1">'1 - sprchy - muži'!$131:$131</definedName>
    <definedName name="_xlnm.Print_Titles" localSheetId="2">'2 - sprchy - ženy'!$131:$131</definedName>
    <definedName name="_xlnm.Print_Titles" localSheetId="0">'Rekapitulace stavby'!$92:$92</definedName>
    <definedName name="_xlnm.Print_Area" localSheetId="1">'1 - sprchy - muži'!$C$4:$J$76,'1 - sprchy - muži'!$C$82:$J$113,'1 - sprchy - muži'!$C$119:$K$338</definedName>
    <definedName name="_xlnm.Print_Area" localSheetId="2">'2 - sprchy - ženy'!$C$4:$J$76,'2 - sprchy - ženy'!$C$82:$J$113,'2 - sprchy - ženy'!$C$119:$K$338</definedName>
    <definedName name="_xlnm.Print_Area" localSheetId="0">'Rekapitulace stavby'!$D$4:$AO$76,'Rekapitulace stavby'!$C$82:$AQ$97</definedName>
  </definedNames>
  <calcPr calcId="191029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/>
  <c r="BI337" i="3"/>
  <c r="BH337" i="3"/>
  <c r="BG337" i="3"/>
  <c r="BF337" i="3"/>
  <c r="T337" i="3"/>
  <c r="T336" i="3"/>
  <c r="T335" i="3"/>
  <c r="R337" i="3"/>
  <c r="R336" i="3"/>
  <c r="R335" i="3"/>
  <c r="P337" i="3"/>
  <c r="P336" i="3" s="1"/>
  <c r="P335" i="3" s="1"/>
  <c r="BI331" i="3"/>
  <c r="BH331" i="3"/>
  <c r="BG331" i="3"/>
  <c r="BF331" i="3"/>
  <c r="T331" i="3"/>
  <c r="T330" i="3"/>
  <c r="R331" i="3"/>
  <c r="R330" i="3"/>
  <c r="P331" i="3"/>
  <c r="P330" i="3"/>
  <c r="BI328" i="3"/>
  <c r="BH328" i="3"/>
  <c r="BG328" i="3"/>
  <c r="BF328" i="3"/>
  <c r="T328" i="3"/>
  <c r="R328" i="3"/>
  <c r="P328" i="3"/>
  <c r="BI326" i="3"/>
  <c r="BH326" i="3"/>
  <c r="BG326" i="3"/>
  <c r="BF326" i="3"/>
  <c r="T326" i="3"/>
  <c r="R326" i="3"/>
  <c r="P326" i="3"/>
  <c r="BI323" i="3"/>
  <c r="BH323" i="3"/>
  <c r="BG323" i="3"/>
  <c r="BF323" i="3"/>
  <c r="T323" i="3"/>
  <c r="R323" i="3"/>
  <c r="P323" i="3"/>
  <c r="BI320" i="3"/>
  <c r="BH320" i="3"/>
  <c r="BG320" i="3"/>
  <c r="BF320" i="3"/>
  <c r="T320" i="3"/>
  <c r="R320" i="3"/>
  <c r="P320" i="3"/>
  <c r="BI318" i="3"/>
  <c r="BH318" i="3"/>
  <c r="BG318" i="3"/>
  <c r="BF318" i="3"/>
  <c r="T318" i="3"/>
  <c r="R318" i="3"/>
  <c r="P318" i="3"/>
  <c r="BI316" i="3"/>
  <c r="BH316" i="3"/>
  <c r="BG316" i="3"/>
  <c r="BF316" i="3"/>
  <c r="T316" i="3"/>
  <c r="R316" i="3"/>
  <c r="P316" i="3"/>
  <c r="BI313" i="3"/>
  <c r="BH313" i="3"/>
  <c r="BG313" i="3"/>
  <c r="BF313" i="3"/>
  <c r="T313" i="3"/>
  <c r="R313" i="3"/>
  <c r="P313" i="3"/>
  <c r="BI311" i="3"/>
  <c r="BH311" i="3"/>
  <c r="BG311" i="3"/>
  <c r="BF311" i="3"/>
  <c r="T311" i="3"/>
  <c r="R311" i="3"/>
  <c r="P311" i="3"/>
  <c r="BI309" i="3"/>
  <c r="BH309" i="3"/>
  <c r="BG309" i="3"/>
  <c r="BF309" i="3"/>
  <c r="T309" i="3"/>
  <c r="R309" i="3"/>
  <c r="P309" i="3"/>
  <c r="BI306" i="3"/>
  <c r="BH306" i="3"/>
  <c r="BG306" i="3"/>
  <c r="BF306" i="3"/>
  <c r="T306" i="3"/>
  <c r="R306" i="3"/>
  <c r="P306" i="3"/>
  <c r="BI303" i="3"/>
  <c r="BH303" i="3"/>
  <c r="BG303" i="3"/>
  <c r="BF303" i="3"/>
  <c r="T303" i="3"/>
  <c r="R303" i="3"/>
  <c r="P303" i="3"/>
  <c r="BI301" i="3"/>
  <c r="BH301" i="3"/>
  <c r="BG301" i="3"/>
  <c r="BF301" i="3"/>
  <c r="T301" i="3"/>
  <c r="R301" i="3"/>
  <c r="P301" i="3"/>
  <c r="BI299" i="3"/>
  <c r="BH299" i="3"/>
  <c r="BG299" i="3"/>
  <c r="BF299" i="3"/>
  <c r="T299" i="3"/>
  <c r="R299" i="3"/>
  <c r="P299" i="3"/>
  <c r="BI297" i="3"/>
  <c r="BH297" i="3"/>
  <c r="BG297" i="3"/>
  <c r="BF297" i="3"/>
  <c r="T297" i="3"/>
  <c r="R297" i="3"/>
  <c r="P297" i="3"/>
  <c r="BI295" i="3"/>
  <c r="BH295" i="3"/>
  <c r="BG295" i="3"/>
  <c r="BF295" i="3"/>
  <c r="T295" i="3"/>
  <c r="R295" i="3"/>
  <c r="P295" i="3"/>
  <c r="BI292" i="3"/>
  <c r="BH292" i="3"/>
  <c r="BG292" i="3"/>
  <c r="BF292" i="3"/>
  <c r="T292" i="3"/>
  <c r="R292" i="3"/>
  <c r="P292" i="3"/>
  <c r="BI290" i="3"/>
  <c r="BH290" i="3"/>
  <c r="BG290" i="3"/>
  <c r="BF290" i="3"/>
  <c r="T290" i="3"/>
  <c r="R290" i="3"/>
  <c r="P290" i="3"/>
  <c r="BI288" i="3"/>
  <c r="BH288" i="3"/>
  <c r="BG288" i="3"/>
  <c r="BF288" i="3"/>
  <c r="T288" i="3"/>
  <c r="R288" i="3"/>
  <c r="P288" i="3"/>
  <c r="BI286" i="3"/>
  <c r="BH286" i="3"/>
  <c r="BG286" i="3"/>
  <c r="BF286" i="3"/>
  <c r="T286" i="3"/>
  <c r="R286" i="3"/>
  <c r="P286" i="3"/>
  <c r="BI284" i="3"/>
  <c r="BH284" i="3"/>
  <c r="BG284" i="3"/>
  <c r="BF284" i="3"/>
  <c r="T284" i="3"/>
  <c r="R284" i="3"/>
  <c r="P284" i="3"/>
  <c r="BI281" i="3"/>
  <c r="BH281" i="3"/>
  <c r="BG281" i="3"/>
  <c r="BF281" i="3"/>
  <c r="T281" i="3"/>
  <c r="R281" i="3"/>
  <c r="P281" i="3"/>
  <c r="BI279" i="3"/>
  <c r="BH279" i="3"/>
  <c r="BG279" i="3"/>
  <c r="BF279" i="3"/>
  <c r="T279" i="3"/>
  <c r="R279" i="3"/>
  <c r="P279" i="3"/>
  <c r="BI277" i="3"/>
  <c r="BH277" i="3"/>
  <c r="BG277" i="3"/>
  <c r="BF277" i="3"/>
  <c r="T277" i="3"/>
  <c r="R277" i="3"/>
  <c r="P277" i="3"/>
  <c r="BI274" i="3"/>
  <c r="BH274" i="3"/>
  <c r="BG274" i="3"/>
  <c r="BF274" i="3"/>
  <c r="T274" i="3"/>
  <c r="R274" i="3"/>
  <c r="P274" i="3"/>
  <c r="BI271" i="3"/>
  <c r="BH271" i="3"/>
  <c r="BG271" i="3"/>
  <c r="BF271" i="3"/>
  <c r="T271" i="3"/>
  <c r="R271" i="3"/>
  <c r="P271" i="3"/>
  <c r="BI269" i="3"/>
  <c r="BH269" i="3"/>
  <c r="BG269" i="3"/>
  <c r="BF269" i="3"/>
  <c r="T269" i="3"/>
  <c r="R269" i="3"/>
  <c r="P269" i="3"/>
  <c r="BI267" i="3"/>
  <c r="BH267" i="3"/>
  <c r="BG267" i="3"/>
  <c r="BF267" i="3"/>
  <c r="T267" i="3"/>
  <c r="R267" i="3"/>
  <c r="P267" i="3"/>
  <c r="BI265" i="3"/>
  <c r="BH265" i="3"/>
  <c r="BG265" i="3"/>
  <c r="BF265" i="3"/>
  <c r="T265" i="3"/>
  <c r="R265" i="3"/>
  <c r="P265" i="3"/>
  <c r="BI262" i="3"/>
  <c r="BH262" i="3"/>
  <c r="BG262" i="3"/>
  <c r="BF262" i="3"/>
  <c r="T262" i="3"/>
  <c r="R262" i="3"/>
  <c r="P262" i="3"/>
  <c r="BI260" i="3"/>
  <c r="BH260" i="3"/>
  <c r="BG260" i="3"/>
  <c r="BF260" i="3"/>
  <c r="T260" i="3"/>
  <c r="R260" i="3"/>
  <c r="P260" i="3"/>
  <c r="BI255" i="3"/>
  <c r="BH255" i="3"/>
  <c r="BG255" i="3"/>
  <c r="BF255" i="3"/>
  <c r="T255" i="3"/>
  <c r="R255" i="3"/>
  <c r="P255" i="3"/>
  <c r="BI252" i="3"/>
  <c r="BH252" i="3"/>
  <c r="BG252" i="3"/>
  <c r="BF252" i="3"/>
  <c r="T252" i="3"/>
  <c r="R252" i="3"/>
  <c r="P252" i="3"/>
  <c r="BI250" i="3"/>
  <c r="BH250" i="3"/>
  <c r="BG250" i="3"/>
  <c r="BF250" i="3"/>
  <c r="T250" i="3"/>
  <c r="R250" i="3"/>
  <c r="P250" i="3"/>
  <c r="BI248" i="3"/>
  <c r="BH248" i="3"/>
  <c r="BG248" i="3"/>
  <c r="BF248" i="3"/>
  <c r="T248" i="3"/>
  <c r="R248" i="3"/>
  <c r="P248" i="3"/>
  <c r="BI246" i="3"/>
  <c r="BH246" i="3"/>
  <c r="BG246" i="3"/>
  <c r="BF246" i="3"/>
  <c r="T246" i="3"/>
  <c r="R246" i="3"/>
  <c r="P246" i="3"/>
  <c r="BI244" i="3"/>
  <c r="BH244" i="3"/>
  <c r="BG244" i="3"/>
  <c r="BF244" i="3"/>
  <c r="T244" i="3"/>
  <c r="R244" i="3"/>
  <c r="P244" i="3"/>
  <c r="BI241" i="3"/>
  <c r="BH241" i="3"/>
  <c r="BG241" i="3"/>
  <c r="BF241" i="3"/>
  <c r="T241" i="3"/>
  <c r="R241" i="3"/>
  <c r="P241" i="3"/>
  <c r="BI237" i="3"/>
  <c r="BH237" i="3"/>
  <c r="BG237" i="3"/>
  <c r="BF237" i="3"/>
  <c r="T237" i="3"/>
  <c r="R237" i="3"/>
  <c r="P237" i="3"/>
  <c r="BI235" i="3"/>
  <c r="BH235" i="3"/>
  <c r="BG235" i="3"/>
  <c r="BF235" i="3"/>
  <c r="T235" i="3"/>
  <c r="R235" i="3"/>
  <c r="P235" i="3"/>
  <c r="BI233" i="3"/>
  <c r="BH233" i="3"/>
  <c r="BG233" i="3"/>
  <c r="BF233" i="3"/>
  <c r="T233" i="3"/>
  <c r="R233" i="3"/>
  <c r="P233" i="3"/>
  <c r="BI231" i="3"/>
  <c r="BH231" i="3"/>
  <c r="BG231" i="3"/>
  <c r="BF231" i="3"/>
  <c r="T231" i="3"/>
  <c r="R231" i="3"/>
  <c r="P231" i="3"/>
  <c r="BI229" i="3"/>
  <c r="BH229" i="3"/>
  <c r="BG229" i="3"/>
  <c r="BF229" i="3"/>
  <c r="T229" i="3"/>
  <c r="R229" i="3"/>
  <c r="P229" i="3"/>
  <c r="BI226" i="3"/>
  <c r="BH226" i="3"/>
  <c r="BG226" i="3"/>
  <c r="BF226" i="3"/>
  <c r="T226" i="3"/>
  <c r="R226" i="3"/>
  <c r="P226" i="3"/>
  <c r="BI224" i="3"/>
  <c r="BH224" i="3"/>
  <c r="BG224" i="3"/>
  <c r="BF224" i="3"/>
  <c r="T224" i="3"/>
  <c r="R224" i="3"/>
  <c r="P224" i="3"/>
  <c r="BI222" i="3"/>
  <c r="BH222" i="3"/>
  <c r="BG222" i="3"/>
  <c r="BF222" i="3"/>
  <c r="T222" i="3"/>
  <c r="R222" i="3"/>
  <c r="P222" i="3"/>
  <c r="BI220" i="3"/>
  <c r="BH220" i="3"/>
  <c r="BG220" i="3"/>
  <c r="BF220" i="3"/>
  <c r="T220" i="3"/>
  <c r="R220" i="3"/>
  <c r="P220" i="3"/>
  <c r="BI218" i="3"/>
  <c r="BH218" i="3"/>
  <c r="BG218" i="3"/>
  <c r="BF218" i="3"/>
  <c r="T218" i="3"/>
  <c r="R218" i="3"/>
  <c r="P218" i="3"/>
  <c r="BI216" i="3"/>
  <c r="BH216" i="3"/>
  <c r="BG216" i="3"/>
  <c r="BF216" i="3"/>
  <c r="T216" i="3"/>
  <c r="R216" i="3"/>
  <c r="P216" i="3"/>
  <c r="BI214" i="3"/>
  <c r="BH214" i="3"/>
  <c r="BG214" i="3"/>
  <c r="BF214" i="3"/>
  <c r="T214" i="3"/>
  <c r="R214" i="3"/>
  <c r="P214" i="3"/>
  <c r="BI212" i="3"/>
  <c r="BH212" i="3"/>
  <c r="BG212" i="3"/>
  <c r="BF212" i="3"/>
  <c r="T212" i="3"/>
  <c r="R212" i="3"/>
  <c r="P212" i="3"/>
  <c r="BI210" i="3"/>
  <c r="BH210" i="3"/>
  <c r="BG210" i="3"/>
  <c r="BF210" i="3"/>
  <c r="T210" i="3"/>
  <c r="R210" i="3"/>
  <c r="P210" i="3"/>
  <c r="BI208" i="3"/>
  <c r="BH208" i="3"/>
  <c r="BG208" i="3"/>
  <c r="BF208" i="3"/>
  <c r="T208" i="3"/>
  <c r="R208" i="3"/>
  <c r="P208" i="3"/>
  <c r="BI206" i="3"/>
  <c r="BH206" i="3"/>
  <c r="BG206" i="3"/>
  <c r="BF206" i="3"/>
  <c r="T206" i="3"/>
  <c r="R206" i="3"/>
  <c r="P206" i="3"/>
  <c r="BI204" i="3"/>
  <c r="BH204" i="3"/>
  <c r="BG204" i="3"/>
  <c r="BF204" i="3"/>
  <c r="T204" i="3"/>
  <c r="R204" i="3"/>
  <c r="P204" i="3"/>
  <c r="BI202" i="3"/>
  <c r="BH202" i="3"/>
  <c r="BG202" i="3"/>
  <c r="BF202" i="3"/>
  <c r="T202" i="3"/>
  <c r="R202" i="3"/>
  <c r="P202" i="3"/>
  <c r="BI200" i="3"/>
  <c r="BH200" i="3"/>
  <c r="BG200" i="3"/>
  <c r="BF200" i="3"/>
  <c r="T200" i="3"/>
  <c r="R200" i="3"/>
  <c r="P200" i="3"/>
  <c r="BI197" i="3"/>
  <c r="BH197" i="3"/>
  <c r="BG197" i="3"/>
  <c r="BF197" i="3"/>
  <c r="T197" i="3"/>
  <c r="R197" i="3"/>
  <c r="P197" i="3"/>
  <c r="BI195" i="3"/>
  <c r="BH195" i="3"/>
  <c r="BG195" i="3"/>
  <c r="BF195" i="3"/>
  <c r="T195" i="3"/>
  <c r="R195" i="3"/>
  <c r="P195" i="3"/>
  <c r="BI193" i="3"/>
  <c r="BH193" i="3"/>
  <c r="BG193" i="3"/>
  <c r="BF193" i="3"/>
  <c r="T193" i="3"/>
  <c r="R193" i="3"/>
  <c r="P193" i="3"/>
  <c r="BI191" i="3"/>
  <c r="BH191" i="3"/>
  <c r="BG191" i="3"/>
  <c r="BF191" i="3"/>
  <c r="T191" i="3"/>
  <c r="R191" i="3"/>
  <c r="P191" i="3"/>
  <c r="BI189" i="3"/>
  <c r="BH189" i="3"/>
  <c r="BG189" i="3"/>
  <c r="BF189" i="3"/>
  <c r="T189" i="3"/>
  <c r="R189" i="3"/>
  <c r="P189" i="3"/>
  <c r="BI187" i="3"/>
  <c r="BH187" i="3"/>
  <c r="BG187" i="3"/>
  <c r="BF187" i="3"/>
  <c r="T187" i="3"/>
  <c r="R187" i="3"/>
  <c r="P187" i="3"/>
  <c r="BI185" i="3"/>
  <c r="BH185" i="3"/>
  <c r="BG185" i="3"/>
  <c r="BF185" i="3"/>
  <c r="T185" i="3"/>
  <c r="R185" i="3"/>
  <c r="P185" i="3"/>
  <c r="BI183" i="3"/>
  <c r="BH183" i="3"/>
  <c r="BG183" i="3"/>
  <c r="BF183" i="3"/>
  <c r="T183" i="3"/>
  <c r="R183" i="3"/>
  <c r="P183" i="3"/>
  <c r="BI179" i="3"/>
  <c r="BH179" i="3"/>
  <c r="BG179" i="3"/>
  <c r="BF179" i="3"/>
  <c r="T179" i="3"/>
  <c r="T178" i="3"/>
  <c r="R179" i="3"/>
  <c r="R178" i="3" s="1"/>
  <c r="P179" i="3"/>
  <c r="P178" i="3"/>
  <c r="BI176" i="3"/>
  <c r="BH176" i="3"/>
  <c r="BG176" i="3"/>
  <c r="BF176" i="3"/>
  <c r="T176" i="3"/>
  <c r="R176" i="3"/>
  <c r="P176" i="3"/>
  <c r="BI173" i="3"/>
  <c r="BH173" i="3"/>
  <c r="BG173" i="3"/>
  <c r="BF173" i="3"/>
  <c r="T173" i="3"/>
  <c r="R173" i="3"/>
  <c r="P173" i="3"/>
  <c r="BI171" i="3"/>
  <c r="BH171" i="3"/>
  <c r="BG171" i="3"/>
  <c r="BF171" i="3"/>
  <c r="T171" i="3"/>
  <c r="R171" i="3"/>
  <c r="P171" i="3"/>
  <c r="BI169" i="3"/>
  <c r="BH169" i="3"/>
  <c r="BG169" i="3"/>
  <c r="BF169" i="3"/>
  <c r="T169" i="3"/>
  <c r="R169" i="3"/>
  <c r="P169" i="3"/>
  <c r="BI161" i="3"/>
  <c r="BH161" i="3"/>
  <c r="BG161" i="3"/>
  <c r="BF161" i="3"/>
  <c r="T161" i="3"/>
  <c r="R161" i="3"/>
  <c r="P161" i="3"/>
  <c r="BI158" i="3"/>
  <c r="BH158" i="3"/>
  <c r="BG158" i="3"/>
  <c r="BF158" i="3"/>
  <c r="T158" i="3"/>
  <c r="R158" i="3"/>
  <c r="P158" i="3"/>
  <c r="BI154" i="3"/>
  <c r="BH154" i="3"/>
  <c r="BG154" i="3"/>
  <c r="BF154" i="3"/>
  <c r="T154" i="3"/>
  <c r="R154" i="3"/>
  <c r="P154" i="3"/>
  <c r="BI148" i="3"/>
  <c r="BH148" i="3"/>
  <c r="BG148" i="3"/>
  <c r="BF148" i="3"/>
  <c r="T148" i="3"/>
  <c r="R148" i="3"/>
  <c r="P148" i="3"/>
  <c r="BI146" i="3"/>
  <c r="BH146" i="3"/>
  <c r="BG146" i="3"/>
  <c r="BF146" i="3"/>
  <c r="T146" i="3"/>
  <c r="R146" i="3"/>
  <c r="P146" i="3"/>
  <c r="BI144" i="3"/>
  <c r="BH144" i="3"/>
  <c r="BG144" i="3"/>
  <c r="BF144" i="3"/>
  <c r="T144" i="3"/>
  <c r="R144" i="3"/>
  <c r="P144" i="3"/>
  <c r="BI139" i="3"/>
  <c r="BH139" i="3"/>
  <c r="BG139" i="3"/>
  <c r="BF139" i="3"/>
  <c r="T139" i="3"/>
  <c r="R139" i="3"/>
  <c r="P139" i="3"/>
  <c r="BI135" i="3"/>
  <c r="BH135" i="3"/>
  <c r="BG135" i="3"/>
  <c r="BF135" i="3"/>
  <c r="T135" i="3"/>
  <c r="R135" i="3"/>
  <c r="P135" i="3"/>
  <c r="J129" i="3"/>
  <c r="F126" i="3"/>
  <c r="E124" i="3"/>
  <c r="J92" i="3"/>
  <c r="F89" i="3"/>
  <c r="E87" i="3"/>
  <c r="J21" i="3"/>
  <c r="E21" i="3"/>
  <c r="J128" i="3" s="1"/>
  <c r="J20" i="3"/>
  <c r="J18" i="3"/>
  <c r="E18" i="3"/>
  <c r="F129" i="3" s="1"/>
  <c r="J17" i="3"/>
  <c r="J15" i="3"/>
  <c r="E15" i="3"/>
  <c r="F91" i="3" s="1"/>
  <c r="J14" i="3"/>
  <c r="J12" i="3"/>
  <c r="J89" i="3" s="1"/>
  <c r="E7" i="3"/>
  <c r="E85" i="3" s="1"/>
  <c r="J37" i="2"/>
  <c r="J36" i="2"/>
  <c r="AY95" i="1" s="1"/>
  <c r="J35" i="2"/>
  <c r="AX95" i="1" s="1"/>
  <c r="BI337" i="2"/>
  <c r="BH337" i="2"/>
  <c r="BG337" i="2"/>
  <c r="BF337" i="2"/>
  <c r="T337" i="2"/>
  <c r="T336" i="2" s="1"/>
  <c r="T335" i="2" s="1"/>
  <c r="R337" i="2"/>
  <c r="R336" i="2" s="1"/>
  <c r="R335" i="2" s="1"/>
  <c r="P337" i="2"/>
  <c r="P336" i="2" s="1"/>
  <c r="P335" i="2" s="1"/>
  <c r="BI331" i="2"/>
  <c r="BH331" i="2"/>
  <c r="BG331" i="2"/>
  <c r="BF331" i="2"/>
  <c r="T331" i="2"/>
  <c r="T330" i="2"/>
  <c r="R331" i="2"/>
  <c r="R330" i="2"/>
  <c r="P331" i="2"/>
  <c r="P330" i="2"/>
  <c r="BI328" i="2"/>
  <c r="BH328" i="2"/>
  <c r="BG328" i="2"/>
  <c r="BF328" i="2"/>
  <c r="T328" i="2"/>
  <c r="R328" i="2"/>
  <c r="P328" i="2"/>
  <c r="BI326" i="2"/>
  <c r="BH326" i="2"/>
  <c r="BG326" i="2"/>
  <c r="BF326" i="2"/>
  <c r="T326" i="2"/>
  <c r="R326" i="2"/>
  <c r="P326" i="2"/>
  <c r="BI323" i="2"/>
  <c r="BH323" i="2"/>
  <c r="BG323" i="2"/>
  <c r="BF323" i="2"/>
  <c r="T323" i="2"/>
  <c r="R323" i="2"/>
  <c r="P323" i="2"/>
  <c r="BI320" i="2"/>
  <c r="BH320" i="2"/>
  <c r="BG320" i="2"/>
  <c r="BF320" i="2"/>
  <c r="T320" i="2"/>
  <c r="R320" i="2"/>
  <c r="P320" i="2"/>
  <c r="BI318" i="2"/>
  <c r="BH318" i="2"/>
  <c r="BG318" i="2"/>
  <c r="BF318" i="2"/>
  <c r="T318" i="2"/>
  <c r="R318" i="2"/>
  <c r="P318" i="2"/>
  <c r="BI316" i="2"/>
  <c r="BH316" i="2"/>
  <c r="BG316" i="2"/>
  <c r="BF316" i="2"/>
  <c r="T316" i="2"/>
  <c r="R316" i="2"/>
  <c r="P316" i="2"/>
  <c r="BI313" i="2"/>
  <c r="BH313" i="2"/>
  <c r="BG313" i="2"/>
  <c r="BF313" i="2"/>
  <c r="T313" i="2"/>
  <c r="R313" i="2"/>
  <c r="P313" i="2"/>
  <c r="BI311" i="2"/>
  <c r="BH311" i="2"/>
  <c r="BG311" i="2"/>
  <c r="BF311" i="2"/>
  <c r="T311" i="2"/>
  <c r="R311" i="2"/>
  <c r="P311" i="2"/>
  <c r="BI309" i="2"/>
  <c r="BH309" i="2"/>
  <c r="BG309" i="2"/>
  <c r="BF309" i="2"/>
  <c r="T309" i="2"/>
  <c r="R309" i="2"/>
  <c r="P309" i="2"/>
  <c r="BI306" i="2"/>
  <c r="BH306" i="2"/>
  <c r="BG306" i="2"/>
  <c r="BF306" i="2"/>
  <c r="T306" i="2"/>
  <c r="R306" i="2"/>
  <c r="P306" i="2"/>
  <c r="BI303" i="2"/>
  <c r="BH303" i="2"/>
  <c r="BG303" i="2"/>
  <c r="BF303" i="2"/>
  <c r="T303" i="2"/>
  <c r="R303" i="2"/>
  <c r="P303" i="2"/>
  <c r="BI301" i="2"/>
  <c r="BH301" i="2"/>
  <c r="BG301" i="2"/>
  <c r="BF301" i="2"/>
  <c r="T301" i="2"/>
  <c r="R301" i="2"/>
  <c r="P301" i="2"/>
  <c r="BI299" i="2"/>
  <c r="BH299" i="2"/>
  <c r="BG299" i="2"/>
  <c r="BF299" i="2"/>
  <c r="T299" i="2"/>
  <c r="R299" i="2"/>
  <c r="P299" i="2"/>
  <c r="BI297" i="2"/>
  <c r="BH297" i="2"/>
  <c r="BG297" i="2"/>
  <c r="BF297" i="2"/>
  <c r="T297" i="2"/>
  <c r="R297" i="2"/>
  <c r="P297" i="2"/>
  <c r="BI295" i="2"/>
  <c r="BH295" i="2"/>
  <c r="BG295" i="2"/>
  <c r="BF295" i="2"/>
  <c r="T295" i="2"/>
  <c r="R295" i="2"/>
  <c r="P295" i="2"/>
  <c r="BI292" i="2"/>
  <c r="BH292" i="2"/>
  <c r="BG292" i="2"/>
  <c r="BF292" i="2"/>
  <c r="T292" i="2"/>
  <c r="R292" i="2"/>
  <c r="P292" i="2"/>
  <c r="BI290" i="2"/>
  <c r="BH290" i="2"/>
  <c r="BG290" i="2"/>
  <c r="BF290" i="2"/>
  <c r="T290" i="2"/>
  <c r="R290" i="2"/>
  <c r="P290" i="2"/>
  <c r="BI288" i="2"/>
  <c r="BH288" i="2"/>
  <c r="BG288" i="2"/>
  <c r="BF288" i="2"/>
  <c r="T288" i="2"/>
  <c r="R288" i="2"/>
  <c r="P288" i="2"/>
  <c r="BI286" i="2"/>
  <c r="BH286" i="2"/>
  <c r="BG286" i="2"/>
  <c r="BF286" i="2"/>
  <c r="T286" i="2"/>
  <c r="R286" i="2"/>
  <c r="P286" i="2"/>
  <c r="BI284" i="2"/>
  <c r="BH284" i="2"/>
  <c r="BG284" i="2"/>
  <c r="BF284" i="2"/>
  <c r="T284" i="2"/>
  <c r="R284" i="2"/>
  <c r="P284" i="2"/>
  <c r="BI281" i="2"/>
  <c r="BH281" i="2"/>
  <c r="BG281" i="2"/>
  <c r="BF281" i="2"/>
  <c r="T281" i="2"/>
  <c r="R281" i="2"/>
  <c r="P281" i="2"/>
  <c r="BI279" i="2"/>
  <c r="BH279" i="2"/>
  <c r="BG279" i="2"/>
  <c r="BF279" i="2"/>
  <c r="T279" i="2"/>
  <c r="R279" i="2"/>
  <c r="P279" i="2"/>
  <c r="BI277" i="2"/>
  <c r="BH277" i="2"/>
  <c r="BG277" i="2"/>
  <c r="BF277" i="2"/>
  <c r="T277" i="2"/>
  <c r="R277" i="2"/>
  <c r="P277" i="2"/>
  <c r="BI274" i="2"/>
  <c r="BH274" i="2"/>
  <c r="BG274" i="2"/>
  <c r="BF274" i="2"/>
  <c r="T274" i="2"/>
  <c r="R274" i="2"/>
  <c r="P274" i="2"/>
  <c r="BI271" i="2"/>
  <c r="BH271" i="2"/>
  <c r="BG271" i="2"/>
  <c r="BF271" i="2"/>
  <c r="T271" i="2"/>
  <c r="R271" i="2"/>
  <c r="P271" i="2"/>
  <c r="BI269" i="2"/>
  <c r="BH269" i="2"/>
  <c r="BG269" i="2"/>
  <c r="BF269" i="2"/>
  <c r="T269" i="2"/>
  <c r="R269" i="2"/>
  <c r="P269" i="2"/>
  <c r="BI267" i="2"/>
  <c r="BH267" i="2"/>
  <c r="BG267" i="2"/>
  <c r="BF267" i="2"/>
  <c r="T267" i="2"/>
  <c r="R267" i="2"/>
  <c r="P267" i="2"/>
  <c r="BI265" i="2"/>
  <c r="BH265" i="2"/>
  <c r="BG265" i="2"/>
  <c r="BF265" i="2"/>
  <c r="T265" i="2"/>
  <c r="R265" i="2"/>
  <c r="P265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5" i="2"/>
  <c r="BH255" i="2"/>
  <c r="BG255" i="2"/>
  <c r="BF255" i="2"/>
  <c r="T255" i="2"/>
  <c r="R255" i="2"/>
  <c r="P255" i="2"/>
  <c r="BI252" i="2"/>
  <c r="BH252" i="2"/>
  <c r="BG252" i="2"/>
  <c r="BF252" i="2"/>
  <c r="T252" i="2"/>
  <c r="R252" i="2"/>
  <c r="P252" i="2"/>
  <c r="BI250" i="2"/>
  <c r="BH250" i="2"/>
  <c r="BG250" i="2"/>
  <c r="BF250" i="2"/>
  <c r="T250" i="2"/>
  <c r="R250" i="2"/>
  <c r="P250" i="2"/>
  <c r="BI248" i="2"/>
  <c r="BH248" i="2"/>
  <c r="BG248" i="2"/>
  <c r="BF248" i="2"/>
  <c r="T248" i="2"/>
  <c r="R248" i="2"/>
  <c r="P248" i="2"/>
  <c r="BI246" i="2"/>
  <c r="BH246" i="2"/>
  <c r="BG246" i="2"/>
  <c r="BF246" i="2"/>
  <c r="T246" i="2"/>
  <c r="R246" i="2"/>
  <c r="P246" i="2"/>
  <c r="BI244" i="2"/>
  <c r="BH244" i="2"/>
  <c r="BG244" i="2"/>
  <c r="BF244" i="2"/>
  <c r="T244" i="2"/>
  <c r="R244" i="2"/>
  <c r="P244" i="2"/>
  <c r="BI242" i="2"/>
  <c r="BH242" i="2"/>
  <c r="BG242" i="2"/>
  <c r="BF242" i="2"/>
  <c r="T242" i="2"/>
  <c r="R242" i="2"/>
  <c r="P242" i="2"/>
  <c r="BI239" i="2"/>
  <c r="BH239" i="2"/>
  <c r="BG239" i="2"/>
  <c r="BF239" i="2"/>
  <c r="T239" i="2"/>
  <c r="R239" i="2"/>
  <c r="P239" i="2"/>
  <c r="BI235" i="2"/>
  <c r="BH235" i="2"/>
  <c r="BG235" i="2"/>
  <c r="BF235" i="2"/>
  <c r="T235" i="2"/>
  <c r="R235" i="2"/>
  <c r="P235" i="2"/>
  <c r="BI233" i="2"/>
  <c r="BH233" i="2"/>
  <c r="BG233" i="2"/>
  <c r="BF233" i="2"/>
  <c r="T233" i="2"/>
  <c r="R233" i="2"/>
  <c r="P233" i="2"/>
  <c r="BI231" i="2"/>
  <c r="BH231" i="2"/>
  <c r="BG231" i="2"/>
  <c r="BF231" i="2"/>
  <c r="T231" i="2"/>
  <c r="R231" i="2"/>
  <c r="P231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24" i="2"/>
  <c r="BH224" i="2"/>
  <c r="BG224" i="2"/>
  <c r="BF224" i="2"/>
  <c r="T224" i="2"/>
  <c r="R224" i="2"/>
  <c r="P224" i="2"/>
  <c r="BI222" i="2"/>
  <c r="BH222" i="2"/>
  <c r="BG222" i="2"/>
  <c r="BF222" i="2"/>
  <c r="T222" i="2"/>
  <c r="R222" i="2"/>
  <c r="P222" i="2"/>
  <c r="BI220" i="2"/>
  <c r="BH220" i="2"/>
  <c r="BG220" i="2"/>
  <c r="BF220" i="2"/>
  <c r="T220" i="2"/>
  <c r="R220" i="2"/>
  <c r="P220" i="2"/>
  <c r="BI218" i="2"/>
  <c r="BH218" i="2"/>
  <c r="BG218" i="2"/>
  <c r="BF218" i="2"/>
  <c r="T218" i="2"/>
  <c r="R218" i="2"/>
  <c r="P218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10" i="2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R200" i="2"/>
  <c r="P200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79" i="2"/>
  <c r="BH179" i="2"/>
  <c r="BG179" i="2"/>
  <c r="BF179" i="2"/>
  <c r="T179" i="2"/>
  <c r="T178" i="2"/>
  <c r="R179" i="2"/>
  <c r="R178" i="2"/>
  <c r="P179" i="2"/>
  <c r="P178" i="2"/>
  <c r="BI176" i="2"/>
  <c r="BH176" i="2"/>
  <c r="BG176" i="2"/>
  <c r="BF176" i="2"/>
  <c r="T176" i="2"/>
  <c r="R176" i="2"/>
  <c r="P176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1" i="2"/>
  <c r="BH161" i="2"/>
  <c r="BG161" i="2"/>
  <c r="BF161" i="2"/>
  <c r="T161" i="2"/>
  <c r="R161" i="2"/>
  <c r="P161" i="2"/>
  <c r="BI158" i="2"/>
  <c r="BH158" i="2"/>
  <c r="BG158" i="2"/>
  <c r="BF158" i="2"/>
  <c r="T158" i="2"/>
  <c r="R158" i="2"/>
  <c r="P158" i="2"/>
  <c r="BI154" i="2"/>
  <c r="BH154" i="2"/>
  <c r="BG154" i="2"/>
  <c r="BF154" i="2"/>
  <c r="T154" i="2"/>
  <c r="R154" i="2"/>
  <c r="P154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39" i="2"/>
  <c r="BH139" i="2"/>
  <c r="BG139" i="2"/>
  <c r="BF139" i="2"/>
  <c r="T139" i="2"/>
  <c r="R139" i="2"/>
  <c r="P139" i="2"/>
  <c r="BI135" i="2"/>
  <c r="BH135" i="2"/>
  <c r="BG135" i="2"/>
  <c r="BF135" i="2"/>
  <c r="T135" i="2"/>
  <c r="R135" i="2"/>
  <c r="P135" i="2"/>
  <c r="J129" i="2"/>
  <c r="F126" i="2"/>
  <c r="E124" i="2"/>
  <c r="J92" i="2"/>
  <c r="F89" i="2"/>
  <c r="E87" i="2"/>
  <c r="J21" i="2"/>
  <c r="E21" i="2"/>
  <c r="J91" i="2" s="1"/>
  <c r="J20" i="2"/>
  <c r="J18" i="2"/>
  <c r="E18" i="2"/>
  <c r="F92" i="2" s="1"/>
  <c r="J17" i="2"/>
  <c r="J15" i="2"/>
  <c r="E15" i="2"/>
  <c r="F128" i="2" s="1"/>
  <c r="J14" i="2"/>
  <c r="J12" i="2"/>
  <c r="J126" i="2" s="1"/>
  <c r="E7" i="2"/>
  <c r="E85" i="2" s="1"/>
  <c r="L90" i="1"/>
  <c r="AM90" i="1"/>
  <c r="AM89" i="1"/>
  <c r="L89" i="1"/>
  <c r="AM87" i="1"/>
  <c r="L87" i="1"/>
  <c r="L85" i="1"/>
  <c r="L84" i="1"/>
  <c r="J331" i="2"/>
  <c r="J297" i="2"/>
  <c r="J255" i="2"/>
  <c r="J218" i="2"/>
  <c r="J193" i="2"/>
  <c r="AS94" i="1"/>
  <c r="BK224" i="2"/>
  <c r="BK200" i="2"/>
  <c r="J146" i="2"/>
  <c r="BK306" i="2"/>
  <c r="J286" i="2"/>
  <c r="BK265" i="2"/>
  <c r="J208" i="2"/>
  <c r="BK161" i="2"/>
  <c r="BK301" i="2"/>
  <c r="J281" i="2"/>
  <c r="J246" i="2"/>
  <c r="J231" i="2"/>
  <c r="J210" i="2"/>
  <c r="BK154" i="2"/>
  <c r="BK326" i="2"/>
  <c r="BK267" i="2"/>
  <c r="BK248" i="2"/>
  <c r="J233" i="2"/>
  <c r="BK191" i="2"/>
  <c r="J179" i="2"/>
  <c r="J144" i="2"/>
  <c r="J326" i="2"/>
  <c r="J292" i="2"/>
  <c r="BK252" i="2"/>
  <c r="J204" i="2"/>
  <c r="J313" i="2"/>
  <c r="J252" i="2"/>
  <c r="BK208" i="2"/>
  <c r="BK179" i="2"/>
  <c r="BK323" i="2"/>
  <c r="J290" i="2"/>
  <c r="J269" i="2"/>
  <c r="J202" i="2"/>
  <c r="J337" i="3"/>
  <c r="BK313" i="3"/>
  <c r="J295" i="3"/>
  <c r="J277" i="3"/>
  <c r="J237" i="3"/>
  <c r="J210" i="3"/>
  <c r="BK191" i="3"/>
  <c r="BK161" i="3"/>
  <c r="BK331" i="3"/>
  <c r="J309" i="3"/>
  <c r="BK265" i="3"/>
  <c r="BK244" i="3"/>
  <c r="J224" i="3"/>
  <c r="J191" i="3"/>
  <c r="BK169" i="3"/>
  <c r="J306" i="3"/>
  <c r="J284" i="3"/>
  <c r="J252" i="3"/>
  <c r="J241" i="3"/>
  <c r="BK212" i="3"/>
  <c r="BK176" i="3"/>
  <c r="J318" i="3"/>
  <c r="BK286" i="3"/>
  <c r="BK277" i="3"/>
  <c r="J265" i="3"/>
  <c r="BK252" i="3"/>
  <c r="J222" i="3"/>
  <c r="BK187" i="3"/>
  <c r="J144" i="3"/>
  <c r="J328" i="3"/>
  <c r="BK311" i="3"/>
  <c r="J303" i="3"/>
  <c r="BK292" i="3"/>
  <c r="J255" i="3"/>
  <c r="BK224" i="3"/>
  <c r="BK210" i="3"/>
  <c r="J197" i="3"/>
  <c r="BK154" i="3"/>
  <c r="J220" i="3"/>
  <c r="J202" i="3"/>
  <c r="J187" i="3"/>
  <c r="J146" i="3"/>
  <c r="J320" i="2"/>
  <c r="J277" i="2"/>
  <c r="J244" i="2"/>
  <c r="BK212" i="2"/>
  <c r="BK158" i="2"/>
  <c r="J337" i="2"/>
  <c r="J309" i="2"/>
  <c r="J288" i="2"/>
  <c r="J229" i="2"/>
  <c r="BK206" i="2"/>
  <c r="BK171" i="2"/>
  <c r="BK288" i="2"/>
  <c r="BK274" i="2"/>
  <c r="BK250" i="2"/>
  <c r="J191" i="2"/>
  <c r="BK331" i="2"/>
  <c r="BK286" i="2"/>
  <c r="BK244" i="2"/>
  <c r="J212" i="2"/>
  <c r="J176" i="2"/>
  <c r="J139" i="2"/>
  <c r="BK281" i="2"/>
  <c r="BK246" i="2"/>
  <c r="J235" i="2"/>
  <c r="BK202" i="2"/>
  <c r="BK169" i="2"/>
  <c r="BK337" i="2"/>
  <c r="BK284" i="2"/>
  <c r="BK220" i="2"/>
  <c r="BK176" i="2"/>
  <c r="BK309" i="2"/>
  <c r="J267" i="2"/>
  <c r="J222" i="2"/>
  <c r="J195" i="2"/>
  <c r="BK144" i="2"/>
  <c r="J303" i="2"/>
  <c r="J271" i="2"/>
  <c r="BK204" i="2"/>
  <c r="J148" i="2"/>
  <c r="BK316" i="3"/>
  <c r="J297" i="3"/>
  <c r="BK271" i="3"/>
  <c r="J250" i="3"/>
  <c r="J212" i="3"/>
  <c r="BK200" i="3"/>
  <c r="J173" i="3"/>
  <c r="BK337" i="3"/>
  <c r="J323" i="3"/>
  <c r="BK255" i="3"/>
  <c r="BK233" i="3"/>
  <c r="J214" i="3"/>
  <c r="BK173" i="3"/>
  <c r="J320" i="3"/>
  <c r="BK290" i="3"/>
  <c r="J274" i="3"/>
  <c r="BK248" i="3"/>
  <c r="BK235" i="3"/>
  <c r="BK204" i="3"/>
  <c r="J139" i="3"/>
  <c r="J301" i="3"/>
  <c r="BK281" i="3"/>
  <c r="J269" i="3"/>
  <c r="BK250" i="3"/>
  <c r="BK208" i="3"/>
  <c r="J179" i="3"/>
  <c r="BK146" i="3"/>
  <c r="J331" i="3"/>
  <c r="BK318" i="3"/>
  <c r="BK295" i="3"/>
  <c r="BK279" i="3"/>
  <c r="BK226" i="3"/>
  <c r="BK216" i="3"/>
  <c r="BK206" i="3"/>
  <c r="BK185" i="3"/>
  <c r="J158" i="3"/>
  <c r="BK231" i="3"/>
  <c r="J216" i="3"/>
  <c r="BK197" i="3"/>
  <c r="BK183" i="3"/>
  <c r="J316" i="2"/>
  <c r="J295" i="2"/>
  <c r="J250" i="2"/>
  <c r="BK226" i="2"/>
  <c r="BK195" i="2"/>
  <c r="BK135" i="2"/>
  <c r="BK320" i="2"/>
  <c r="J299" i="2"/>
  <c r="J239" i="2"/>
  <c r="J214" i="2"/>
  <c r="J185" i="2"/>
  <c r="BK316" i="2"/>
  <c r="BK279" i="2"/>
  <c r="J260" i="2"/>
  <c r="J197" i="2"/>
  <c r="J169" i="2"/>
  <c r="BK303" i="2"/>
  <c r="J279" i="2"/>
  <c r="BK242" i="2"/>
  <c r="J224" i="2"/>
  <c r="BK193" i="2"/>
  <c r="J154" i="2"/>
  <c r="BK295" i="2"/>
  <c r="J262" i="2"/>
  <c r="J242" i="2"/>
  <c r="BK222" i="2"/>
  <c r="J189" i="2"/>
  <c r="J173" i="2"/>
  <c r="J318" i="2"/>
  <c r="J265" i="2"/>
  <c r="BK210" i="2"/>
  <c r="J161" i="2"/>
  <c r="J301" i="2"/>
  <c r="BK231" i="2"/>
  <c r="BK214" i="2"/>
  <c r="BK183" i="2"/>
  <c r="J135" i="2"/>
  <c r="BK299" i="2"/>
  <c r="J248" i="2"/>
  <c r="BK189" i="2"/>
  <c r="BK323" i="3"/>
  <c r="BK303" i="3"/>
  <c r="J262" i="3"/>
  <c r="J235" i="3"/>
  <c r="J206" i="3"/>
  <c r="BK179" i="3"/>
  <c r="BK144" i="3"/>
  <c r="J326" i="3"/>
  <c r="J288" i="3"/>
  <c r="J260" i="3"/>
  <c r="J229" i="3"/>
  <c r="BK195" i="3"/>
  <c r="J183" i="3"/>
  <c r="BK135" i="3"/>
  <c r="BK299" i="3"/>
  <c r="J279" i="3"/>
  <c r="BK260" i="3"/>
  <c r="J244" i="3"/>
  <c r="J233" i="3"/>
  <c r="J148" i="3"/>
  <c r="J292" i="3"/>
  <c r="J271" i="3"/>
  <c r="J226" i="3"/>
  <c r="BK202" i="3"/>
  <c r="J154" i="3"/>
  <c r="J135" i="3"/>
  <c r="BK320" i="3"/>
  <c r="J299" i="3"/>
  <c r="J286" i="3"/>
  <c r="BK241" i="3"/>
  <c r="BK220" i="3"/>
  <c r="J200" i="3"/>
  <c r="BK171" i="3"/>
  <c r="BK148" i="3"/>
  <c r="J218" i="3"/>
  <c r="BK193" i="3"/>
  <c r="BK311" i="2"/>
  <c r="BK260" i="2"/>
  <c r="BK235" i="2"/>
  <c r="J200" i="2"/>
  <c r="BK148" i="2"/>
  <c r="J328" i="2"/>
  <c r="J311" i="2"/>
  <c r="BK269" i="2"/>
  <c r="BK216" i="2"/>
  <c r="J187" i="2"/>
  <c r="BK328" i="2"/>
  <c r="BK290" i="2"/>
  <c r="J284" i="2"/>
  <c r="BK271" i="2"/>
  <c r="J216" i="2"/>
  <c r="J171" i="2"/>
  <c r="J323" i="2"/>
  <c r="BK297" i="2"/>
  <c r="BK262" i="2"/>
  <c r="BK233" i="2"/>
  <c r="BK218" i="2"/>
  <c r="BK185" i="2"/>
  <c r="BK146" i="2"/>
  <c r="BK292" i="2"/>
  <c r="BK255" i="2"/>
  <c r="BK239" i="2"/>
  <c r="J220" i="2"/>
  <c r="J183" i="2"/>
  <c r="BK139" i="2"/>
  <c r="J306" i="2"/>
  <c r="BK229" i="2"/>
  <c r="BK187" i="2"/>
  <c r="BK318" i="2"/>
  <c r="J274" i="2"/>
  <c r="J226" i="2"/>
  <c r="BK197" i="2"/>
  <c r="J158" i="2"/>
  <c r="BK313" i="2"/>
  <c r="BK277" i="2"/>
  <c r="J206" i="2"/>
  <c r="BK173" i="2"/>
  <c r="BK326" i="3"/>
  <c r="J311" i="3"/>
  <c r="BK288" i="3"/>
  <c r="BK269" i="3"/>
  <c r="BK218" i="3"/>
  <c r="J185" i="3"/>
  <c r="BK158" i="3"/>
  <c r="BK328" i="3"/>
  <c r="J313" i="3"/>
  <c r="J267" i="3"/>
  <c r="BK237" i="3"/>
  <c r="J193" i="3"/>
  <c r="J161" i="3"/>
  <c r="BK301" i="3"/>
  <c r="J281" i="3"/>
  <c r="BK267" i="3"/>
  <c r="BK246" i="3"/>
  <c r="J231" i="3"/>
  <c r="BK189" i="3"/>
  <c r="BK309" i="3"/>
  <c r="BK284" i="3"/>
  <c r="BK274" i="3"/>
  <c r="BK262" i="3"/>
  <c r="J246" i="3"/>
  <c r="J204" i="3"/>
  <c r="J171" i="3"/>
  <c r="BK139" i="3"/>
  <c r="J316" i="3"/>
  <c r="BK306" i="3"/>
  <c r="BK297" i="3"/>
  <c r="J290" i="3"/>
  <c r="J248" i="3"/>
  <c r="BK222" i="3"/>
  <c r="J208" i="3"/>
  <c r="J189" i="3"/>
  <c r="J169" i="3"/>
  <c r="BK229" i="3"/>
  <c r="BK214" i="3"/>
  <c r="J195" i="3"/>
  <c r="J176" i="3"/>
  <c r="R134" i="2" l="1"/>
  <c r="T143" i="2"/>
  <c r="T168" i="2"/>
  <c r="T182" i="2"/>
  <c r="R199" i="2"/>
  <c r="T228" i="2"/>
  <c r="R254" i="2"/>
  <c r="T264" i="2"/>
  <c r="P294" i="2"/>
  <c r="P322" i="2"/>
  <c r="BK134" i="2"/>
  <c r="J134" i="2" s="1"/>
  <c r="J98" i="2" s="1"/>
  <c r="BK143" i="2"/>
  <c r="J143" i="2" s="1"/>
  <c r="J99" i="2" s="1"/>
  <c r="BK168" i="2"/>
  <c r="J168" i="2" s="1"/>
  <c r="J100" i="2" s="1"/>
  <c r="BK182" i="2"/>
  <c r="BK199" i="2"/>
  <c r="J199" i="2" s="1"/>
  <c r="J104" i="2" s="1"/>
  <c r="BK228" i="2"/>
  <c r="J228" i="2"/>
  <c r="J105" i="2" s="1"/>
  <c r="P254" i="2"/>
  <c r="P264" i="2"/>
  <c r="R294" i="2"/>
  <c r="R322" i="2"/>
  <c r="R134" i="3"/>
  <c r="P143" i="3"/>
  <c r="BK168" i="3"/>
  <c r="J168" i="3" s="1"/>
  <c r="J100" i="3" s="1"/>
  <c r="T168" i="3"/>
  <c r="P182" i="3"/>
  <c r="P199" i="3"/>
  <c r="BK228" i="3"/>
  <c r="J228" i="3" s="1"/>
  <c r="J105" i="3" s="1"/>
  <c r="R228" i="3"/>
  <c r="P264" i="3"/>
  <c r="BK294" i="3"/>
  <c r="J294" i="3" s="1"/>
  <c r="J108" i="3" s="1"/>
  <c r="R294" i="3"/>
  <c r="T134" i="2"/>
  <c r="T133" i="2"/>
  <c r="P143" i="2"/>
  <c r="P168" i="2"/>
  <c r="P182" i="2"/>
  <c r="T199" i="2"/>
  <c r="R228" i="2"/>
  <c r="T254" i="2"/>
  <c r="R264" i="2"/>
  <c r="T294" i="2"/>
  <c r="T322" i="2"/>
  <c r="BK143" i="3"/>
  <c r="J143" i="3" s="1"/>
  <c r="J99" i="3" s="1"/>
  <c r="T143" i="3"/>
  <c r="R168" i="3"/>
  <c r="BK182" i="3"/>
  <c r="J182" i="3" s="1"/>
  <c r="J103" i="3" s="1"/>
  <c r="BK199" i="3"/>
  <c r="J199" i="3" s="1"/>
  <c r="J104" i="3" s="1"/>
  <c r="T199" i="3"/>
  <c r="T228" i="3"/>
  <c r="P254" i="3"/>
  <c r="R254" i="3"/>
  <c r="T254" i="3"/>
  <c r="R264" i="3"/>
  <c r="T294" i="3"/>
  <c r="P322" i="3"/>
  <c r="T322" i="3"/>
  <c r="P134" i="2"/>
  <c r="R143" i="2"/>
  <c r="R168" i="2"/>
  <c r="R182" i="2"/>
  <c r="R181" i="2" s="1"/>
  <c r="P199" i="2"/>
  <c r="P228" i="2"/>
  <c r="BK254" i="2"/>
  <c r="J254" i="2" s="1"/>
  <c r="J106" i="2" s="1"/>
  <c r="BK264" i="2"/>
  <c r="J264" i="2" s="1"/>
  <c r="J107" i="2" s="1"/>
  <c r="BK294" i="2"/>
  <c r="J294" i="2"/>
  <c r="J108" i="2" s="1"/>
  <c r="BK322" i="2"/>
  <c r="J322" i="2" s="1"/>
  <c r="J109" i="2" s="1"/>
  <c r="BK134" i="3"/>
  <c r="J134" i="3"/>
  <c r="J98" i="3" s="1"/>
  <c r="P134" i="3"/>
  <c r="T134" i="3"/>
  <c r="T133" i="3"/>
  <c r="R143" i="3"/>
  <c r="P168" i="3"/>
  <c r="R182" i="3"/>
  <c r="T182" i="3"/>
  <c r="R199" i="3"/>
  <c r="P228" i="3"/>
  <c r="BK254" i="3"/>
  <c r="J254" i="3" s="1"/>
  <c r="J106" i="3" s="1"/>
  <c r="BK264" i="3"/>
  <c r="J264" i="3" s="1"/>
  <c r="J107" i="3" s="1"/>
  <c r="T264" i="3"/>
  <c r="P294" i="3"/>
  <c r="BK322" i="3"/>
  <c r="J322" i="3"/>
  <c r="J109" i="3" s="1"/>
  <c r="R322" i="3"/>
  <c r="BK330" i="2"/>
  <c r="J330" i="2" s="1"/>
  <c r="J110" i="2" s="1"/>
  <c r="BK178" i="2"/>
  <c r="J178" i="2" s="1"/>
  <c r="J101" i="2" s="1"/>
  <c r="BK336" i="2"/>
  <c r="J336" i="2" s="1"/>
  <c r="J112" i="2" s="1"/>
  <c r="BK178" i="3"/>
  <c r="J178" i="3" s="1"/>
  <c r="J101" i="3" s="1"/>
  <c r="BK330" i="3"/>
  <c r="J330" i="3" s="1"/>
  <c r="J110" i="3" s="1"/>
  <c r="BK336" i="3"/>
  <c r="J336" i="3" s="1"/>
  <c r="J112" i="3" s="1"/>
  <c r="J126" i="3"/>
  <c r="BE139" i="3"/>
  <c r="BE200" i="3"/>
  <c r="BE235" i="3"/>
  <c r="E122" i="3"/>
  <c r="BE144" i="3"/>
  <c r="BE146" i="3"/>
  <c r="BE161" i="3"/>
  <c r="BE183" i="3"/>
  <c r="BE195" i="3"/>
  <c r="BE204" i="3"/>
  <c r="BE214" i="3"/>
  <c r="BE218" i="3"/>
  <c r="BE237" i="3"/>
  <c r="BE246" i="3"/>
  <c r="BE250" i="3"/>
  <c r="BE252" i="3"/>
  <c r="BE262" i="3"/>
  <c r="BE271" i="3"/>
  <c r="BE281" i="3"/>
  <c r="BE301" i="3"/>
  <c r="BE320" i="3"/>
  <c r="BE323" i="3"/>
  <c r="BE326" i="3"/>
  <c r="BE331" i="3"/>
  <c r="BE337" i="3"/>
  <c r="F128" i="3"/>
  <c r="BE148" i="3"/>
  <c r="BE169" i="3"/>
  <c r="BE185" i="3"/>
  <c r="BE191" i="3"/>
  <c r="BE206" i="3"/>
  <c r="BE224" i="3"/>
  <c r="BE244" i="3"/>
  <c r="BE255" i="3"/>
  <c r="BE277" i="3"/>
  <c r="BE299" i="3"/>
  <c r="BE311" i="3"/>
  <c r="BE313" i="3"/>
  <c r="BE316" i="3"/>
  <c r="J182" i="2"/>
  <c r="J103" i="2"/>
  <c r="J91" i="3"/>
  <c r="BE135" i="3"/>
  <c r="BE171" i="3"/>
  <c r="BE173" i="3"/>
  <c r="BE193" i="3"/>
  <c r="BE202" i="3"/>
  <c r="BE229" i="3"/>
  <c r="BE265" i="3"/>
  <c r="BE267" i="3"/>
  <c r="BE269" i="3"/>
  <c r="BE288" i="3"/>
  <c r="BE295" i="3"/>
  <c r="BE297" i="3"/>
  <c r="F92" i="3"/>
  <c r="BE158" i="3"/>
  <c r="BE179" i="3"/>
  <c r="BE187" i="3"/>
  <c r="BE189" i="3"/>
  <c r="BE210" i="3"/>
  <c r="BE212" i="3"/>
  <c r="BE220" i="3"/>
  <c r="BE222" i="3"/>
  <c r="BE226" i="3"/>
  <c r="BE231" i="3"/>
  <c r="BE241" i="3"/>
  <c r="BE286" i="3"/>
  <c r="BE292" i="3"/>
  <c r="BE303" i="3"/>
  <c r="BE306" i="3"/>
  <c r="BE328" i="3"/>
  <c r="BE154" i="3"/>
  <c r="BE176" i="3"/>
  <c r="BE197" i="3"/>
  <c r="BE208" i="3"/>
  <c r="BE216" i="3"/>
  <c r="BE233" i="3"/>
  <c r="BE248" i="3"/>
  <c r="BE260" i="3"/>
  <c r="BE274" i="3"/>
  <c r="BE279" i="3"/>
  <c r="BE284" i="3"/>
  <c r="BE290" i="3"/>
  <c r="BE309" i="3"/>
  <c r="BE318" i="3"/>
  <c r="J89" i="2"/>
  <c r="J128" i="2"/>
  <c r="BE183" i="2"/>
  <c r="BE185" i="2"/>
  <c r="BE193" i="2"/>
  <c r="BE212" i="2"/>
  <c r="BE214" i="2"/>
  <c r="BE226" i="2"/>
  <c r="BE229" i="2"/>
  <c r="BE231" i="2"/>
  <c r="BE250" i="2"/>
  <c r="BE260" i="2"/>
  <c r="BE176" i="2"/>
  <c r="BE187" i="2"/>
  <c r="BE189" i="2"/>
  <c r="BE204" i="2"/>
  <c r="BE218" i="2"/>
  <c r="BE233" i="2"/>
  <c r="BE262" i="2"/>
  <c r="BE284" i="2"/>
  <c r="BE323" i="2"/>
  <c r="F91" i="2"/>
  <c r="E122" i="2"/>
  <c r="F129" i="2"/>
  <c r="BE144" i="2"/>
  <c r="BE154" i="2"/>
  <c r="BE191" i="2"/>
  <c r="BE195" i="2"/>
  <c r="BE216" i="2"/>
  <c r="BE235" i="2"/>
  <c r="BE239" i="2"/>
  <c r="BE242" i="2"/>
  <c r="BE246" i="2"/>
  <c r="BE248" i="2"/>
  <c r="BE286" i="2"/>
  <c r="BE311" i="2"/>
  <c r="BE313" i="2"/>
  <c r="BE328" i="2"/>
  <c r="BE197" i="2"/>
  <c r="BE224" i="2"/>
  <c r="BE288" i="2"/>
  <c r="BE301" i="2"/>
  <c r="BE303" i="2"/>
  <c r="BE306" i="2"/>
  <c r="BE320" i="2"/>
  <c r="BE331" i="2"/>
  <c r="BE337" i="2"/>
  <c r="BE158" i="2"/>
  <c r="BE161" i="2"/>
  <c r="BE169" i="2"/>
  <c r="BE200" i="2"/>
  <c r="BE252" i="2"/>
  <c r="BE265" i="2"/>
  <c r="BE290" i="2"/>
  <c r="BE309" i="2"/>
  <c r="BE316" i="2"/>
  <c r="BE318" i="2"/>
  <c r="BE135" i="2"/>
  <c r="BE146" i="2"/>
  <c r="BE202" i="2"/>
  <c r="BE210" i="2"/>
  <c r="BE267" i="2"/>
  <c r="BE297" i="2"/>
  <c r="BE299" i="2"/>
  <c r="BE148" i="2"/>
  <c r="BE208" i="2"/>
  <c r="BE244" i="2"/>
  <c r="BE255" i="2"/>
  <c r="BE271" i="2"/>
  <c r="BE274" i="2"/>
  <c r="BE277" i="2"/>
  <c r="BE295" i="2"/>
  <c r="BE139" i="2"/>
  <c r="BE171" i="2"/>
  <c r="BE173" i="2"/>
  <c r="BE179" i="2"/>
  <c r="BE206" i="2"/>
  <c r="BE220" i="2"/>
  <c r="BE222" i="2"/>
  <c r="BE269" i="2"/>
  <c r="BE279" i="2"/>
  <c r="BE281" i="2"/>
  <c r="BE292" i="2"/>
  <c r="BE326" i="2"/>
  <c r="J34" i="2"/>
  <c r="AW95" i="1" s="1"/>
  <c r="J34" i="3"/>
  <c r="AW96" i="1" s="1"/>
  <c r="F36" i="2"/>
  <c r="BC95" i="1" s="1"/>
  <c r="F37" i="3"/>
  <c r="BD96" i="1" s="1"/>
  <c r="F37" i="2"/>
  <c r="BD95" i="1" s="1"/>
  <c r="F34" i="2"/>
  <c r="BA95" i="1" s="1"/>
  <c r="F35" i="2"/>
  <c r="BB95" i="1" s="1"/>
  <c r="F36" i="3"/>
  <c r="BC96" i="1" s="1"/>
  <c r="F34" i="3"/>
  <c r="BA96" i="1" s="1"/>
  <c r="F35" i="3"/>
  <c r="BB96" i="1" s="1"/>
  <c r="T181" i="3" l="1"/>
  <c r="T132" i="3" s="1"/>
  <c r="P133" i="3"/>
  <c r="R133" i="3"/>
  <c r="R132" i="3"/>
  <c r="R181" i="3"/>
  <c r="P181" i="3"/>
  <c r="BK181" i="2"/>
  <c r="P181" i="2"/>
  <c r="P132" i="2" s="1"/>
  <c r="AU95" i="1" s="1"/>
  <c r="P133" i="2"/>
  <c r="T181" i="2"/>
  <c r="T132" i="2" s="1"/>
  <c r="R133" i="2"/>
  <c r="R132" i="2" s="1"/>
  <c r="BK133" i="2"/>
  <c r="J133" i="2" s="1"/>
  <c r="J97" i="2" s="1"/>
  <c r="BK133" i="3"/>
  <c r="BK181" i="3"/>
  <c r="J181" i="3" s="1"/>
  <c r="J102" i="3" s="1"/>
  <c r="BK335" i="3"/>
  <c r="J335" i="3"/>
  <c r="J111" i="3" s="1"/>
  <c r="BK335" i="2"/>
  <c r="J335" i="2" s="1"/>
  <c r="J111" i="2" s="1"/>
  <c r="J33" i="2"/>
  <c r="AV95" i="1" s="1"/>
  <c r="AT95" i="1" s="1"/>
  <c r="F33" i="2"/>
  <c r="AZ95" i="1" s="1"/>
  <c r="BB94" i="1"/>
  <c r="AX94" i="1" s="1"/>
  <c r="BD94" i="1"/>
  <c r="W33" i="1" s="1"/>
  <c r="J33" i="3"/>
  <c r="AV96" i="1" s="1"/>
  <c r="AT96" i="1" s="1"/>
  <c r="BA94" i="1"/>
  <c r="AW94" i="1" s="1"/>
  <c r="AK30" i="1" s="1"/>
  <c r="F33" i="3"/>
  <c r="AZ96" i="1" s="1"/>
  <c r="BC94" i="1"/>
  <c r="AY94" i="1" s="1"/>
  <c r="BK132" i="2" l="1"/>
  <c r="J132" i="2" s="1"/>
  <c r="J30" i="2" s="1"/>
  <c r="AG95" i="1" s="1"/>
  <c r="P132" i="3"/>
  <c r="AU96" i="1" s="1"/>
  <c r="AU94" i="1" s="1"/>
  <c r="BK132" i="3"/>
  <c r="J132" i="3" s="1"/>
  <c r="J96" i="3" s="1"/>
  <c r="J181" i="2"/>
  <c r="J102" i="2" s="1"/>
  <c r="J133" i="3"/>
  <c r="J97" i="3" s="1"/>
  <c r="W32" i="1"/>
  <c r="W31" i="1"/>
  <c r="AZ94" i="1"/>
  <c r="AV94" i="1" s="1"/>
  <c r="AK29" i="1" s="1"/>
  <c r="W30" i="1"/>
  <c r="J39" i="2" l="1"/>
  <c r="J96" i="2"/>
  <c r="AN95" i="1"/>
  <c r="J30" i="3"/>
  <c r="AG96" i="1" s="1"/>
  <c r="AG94" i="1" s="1"/>
  <c r="AT94" i="1"/>
  <c r="W29" i="1"/>
  <c r="AK26" i="1" l="1"/>
  <c r="AN94" i="1"/>
  <c r="J39" i="3"/>
  <c r="AN96" i="1"/>
  <c r="AK35" i="1"/>
</calcChain>
</file>

<file path=xl/sharedStrings.xml><?xml version="1.0" encoding="utf-8"?>
<sst xmlns="http://schemas.openxmlformats.org/spreadsheetml/2006/main" count="4182" uniqueCount="660">
  <si>
    <t>Export Komplet</t>
  </si>
  <si>
    <t/>
  </si>
  <si>
    <t>2.0</t>
  </si>
  <si>
    <t>False</t>
  </si>
  <si>
    <t>{f51d8712-d187-448f-936c-8c064b841b2d}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</si>
  <si>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</si>
  <si>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</si>
  <si>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</si>
  <si>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</si>
  <si>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</si>
  <si>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</si>
  <si>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</si>
  <si>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</si>
  <si>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2023-05</t>
  </si>
  <si>
    <t>Stavba:</t>
  </si>
  <si>
    <t>Kamencové jezero - oprava sociálního zařízení - sprchy</t>
  </si>
  <si>
    <t>KSO:</t>
  </si>
  <si>
    <t>CC-CZ:</t>
  </si>
  <si>
    <t>Místo:</t>
  </si>
  <si>
    <t xml:space="preserve"> </t>
  </si>
  <si>
    <t>Datum:</t>
  </si>
  <si>
    <t>10. 2. 2023</t>
  </si>
  <si>
    <t>Zadavatel:</t>
  </si>
  <si>
    <t>IČ:</t>
  </si>
  <si>
    <t>DIČ:</t>
  </si>
  <si>
    <t>Zhotovitel:</t>
  </si>
  <si>
    <t>Projektant:</t>
  </si>
  <si>
    <t>True</t>
  </si>
  <si>
    <t>Zpracovatel:</t>
  </si>
  <si>
    <t>75900513</t>
  </si>
  <si>
    <t>Ing. Kateřina Tumpachová</t>
  </si>
  <si>
    <t>CZ7556082479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</si>
  <si>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</si>
  <si>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</si>
  <si>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</si>
  <si>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</si>
  <si>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</si>
  <si>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</si>
  <si>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</si>
  <si>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</si>
  <si>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</si>
  <si>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</si>
  <si>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</si>
  <si>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</si>
  <si>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</si>
  <si>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</si>
  <si>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</si>
  <si>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</si>
  <si>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</si>
  <si>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</si>
  <si>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</si>
  <si>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</si>
  <si>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</si>
  <si>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</si>
  <si>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</si>
  <si>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</si>
  <si>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</si>
  <si>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</si>
  <si>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</si>
  <si>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</si>
  <si>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</si>
  <si>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</si>
  <si>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</si>
  <si>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</si>
  <si>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</si>
  <si>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</si>
  <si>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</si>
  <si>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</si>
  <si>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</si>
  <si>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</si>
  <si>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</si>
  <si>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</si>
  <si>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</si>
  <si>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</si>
  <si>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</si>
  <si>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</si>
  <si>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</si>
  <si>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</si>
  <si>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</si>
  <si>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sprchy - muži</t>
  </si>
  <si>
    <t>STA</t>
  </si>
  <si>
    <t>{635d3e8e-7b97-4bcc-b9af-5c267b6a968a}</t>
  </si>
  <si>
    <t>2</t>
  </si>
  <si>
    <t>sprchy - ženy</t>
  </si>
  <si>
    <t>{51b3ba48-e2f2-49a7-b529-7078ea008115}</t>
  </si>
  <si>
    <t>KRYCÍ LIST SOUPISU PRACÍ</t>
  </si>
  <si>
    <t>Objekt:</t>
  </si>
  <si>
    <t>1 - sprchy - muži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</si>
  <si>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</si>
  <si>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</si>
  <si>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</si>
  <si>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</si>
  <si>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</si>
  <si>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</si>
  <si>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</si>
  <si>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</si>
  <si>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</si>
  <si>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</si>
  <si>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</si>
  <si>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</si>
  <si>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</si>
  <si>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</si>
  <si>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</si>
  <si>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</si>
  <si>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</si>
  <si>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</si>
  <si>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</si>
  <si>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</si>
  <si>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</si>
  <si>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</si>
  <si>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</si>
  <si>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</si>
  <si>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</si>
  <si>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</si>
  <si>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</si>
  <si>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</si>
  <si>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</si>
  <si>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</si>
  <si>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</si>
  <si>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</si>
  <si>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</si>
  <si>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</si>
  <si>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</si>
  <si>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</si>
  <si>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</si>
  <si>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</si>
  <si>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</si>
  <si>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</si>
  <si>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</si>
  <si>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</si>
  <si>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</si>
  <si>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CS ÚRS 2023 01</t>
  </si>
  <si>
    <t>4</t>
  </si>
  <si>
    <t>720601125</t>
  </si>
  <si>
    <t>PP</t>
  </si>
  <si>
    <t>Začištění omítek (s dodáním hmot) kolem oken, dveří, podlah, obkladů apod.</t>
  </si>
  <si>
    <t>VV</t>
  </si>
  <si>
    <t>začištění nad obklady</t>
  </si>
  <si>
    <t>5,0+2,0*2</t>
  </si>
  <si>
    <t>631312131</t>
  </si>
  <si>
    <t>Doplnění dosavadních mazanin betonem prostým plochy do 4 m2 tloušťky přes 80 mm</t>
  </si>
  <si>
    <t>m3</t>
  </si>
  <si>
    <t>1346340174</t>
  </si>
  <si>
    <t>Doplnění dosavadních mazanin prostým betonem s dodáním hmot, bez potěru, plochy jednotlivě přes 1 m2 do 4 m2 a tl. přes 80 mm</t>
  </si>
  <si>
    <t>pod pův. sprch.kouty</t>
  </si>
  <si>
    <t>5,0*1,0*0,15</t>
  </si>
  <si>
    <t>9</t>
  </si>
  <si>
    <t>Ostatní konstrukce a práce, bourání</t>
  </si>
  <si>
    <t>3</t>
  </si>
  <si>
    <t>949101111</t>
  </si>
  <si>
    <t>Lešení pomocné pro objekty pozemních staveb s lešeňovou podlahou v do 1,9 m zatížení do 150 kg/m2</t>
  </si>
  <si>
    <t>m2</t>
  </si>
  <si>
    <t>-392731672</t>
  </si>
  <si>
    <t>Lešení pomocné pracovní pro objekty pozemních staveb pro zatížení do 150 kg/m2, o výšce lešeňové podlahy do 1,9 m</t>
  </si>
  <si>
    <t>952901111</t>
  </si>
  <si>
    <t>Vyčištění budov bytové a občanské výstavby při výšce podlaží do 4 m</t>
  </si>
  <si>
    <t>-1498371617</t>
  </si>
  <si>
    <t>Vyčištění budov nebo objektů před předáním do užívání budov bytové nebo občanské výstavby, světlé výšky podlaží do 4 m</t>
  </si>
  <si>
    <t>5</t>
  </si>
  <si>
    <t>962031132</t>
  </si>
  <si>
    <t>Bourání příček z cihel pálených na MVC tl do 100 mm</t>
  </si>
  <si>
    <t>703608106</t>
  </si>
  <si>
    <t>Bourání příček z cihel, tvárnic nebo příčkovek z cihel pálených, plných nebo dutých na maltu vápennou nebo vápenocementovou, tl. do 100 mm</t>
  </si>
  <si>
    <t>2,1*(5,0-0,6*5)*2+2,0*4</t>
  </si>
  <si>
    <t>sokl pod vaničku</t>
  </si>
  <si>
    <t>0,9*4*0,2*5</t>
  </si>
  <si>
    <t>Součet</t>
  </si>
  <si>
    <t>965041431</t>
  </si>
  <si>
    <t>Bourání podkladů pod dlažby nebo mazanin škvárobetonových tl přes 100 mm pl do 4 m2</t>
  </si>
  <si>
    <t>-626751617</t>
  </si>
  <si>
    <t>Bourání mazanin škvárobetonových tl. přes 100 mm, plochy do 4 m2</t>
  </si>
  <si>
    <t>pro žlaby a připojení potrubí</t>
  </si>
  <si>
    <t>0,15*0,3*1,1*5</t>
  </si>
  <si>
    <t>7</t>
  </si>
  <si>
    <t>965081223</t>
  </si>
  <si>
    <t>Bourání podlah z dlaždic keramických nebo xylolitových tl přes 10 mm plochy přes 1 m2</t>
  </si>
  <si>
    <t>-606619059</t>
  </si>
  <si>
    <t>Bourání podlah z dlaždic bez podkladního lože nebo mazaniny, s jakoukoliv výplní spár keramických nebo xylolitových tl. přes 10 mm plochy přes 1 m2</t>
  </si>
  <si>
    <t>5,0*1,1</t>
  </si>
  <si>
    <t>8</t>
  </si>
  <si>
    <t>978059541</t>
  </si>
  <si>
    <t>Odsekání a odebrání obkladů stěn z vnitřních obkládaček plochy přes 1 m2</t>
  </si>
  <si>
    <t>112393967</t>
  </si>
  <si>
    <t>Odsekání obkladů stěn včetně otlučení podkladní omítky až na zdivo z obkládaček vnitřních, z jakýchkoliv materiálů, plochy přes 1 m2</t>
  </si>
  <si>
    <t>2,1*(0,9*5+2,0*2)</t>
  </si>
  <si>
    <t>2,1*(5,0-0,6*5)*2*2+2,1*4*2,0*2</t>
  </si>
  <si>
    <t>0,9*0,2*5</t>
  </si>
  <si>
    <t>997</t>
  </si>
  <si>
    <t>Přesun sutě</t>
  </si>
  <si>
    <t>997013211</t>
  </si>
  <si>
    <t>Vnitrostaveništní doprava suti a vybouraných hmot pro budovy v do 6 m ručně</t>
  </si>
  <si>
    <t>t</t>
  </si>
  <si>
    <t>-940929622</t>
  </si>
  <si>
    <t>Vnitrostaveništní doprava suti a vybouraných hmot vodorovně do 50 m svisle ručně pro budovy a haly výšky do 6 m</t>
  </si>
  <si>
    <t>10</t>
  </si>
  <si>
    <t>997013501</t>
  </si>
  <si>
    <t>Odvoz suti a vybouraných hmot na skládku nebo meziskládku do 1 km se složením</t>
  </si>
  <si>
    <t>1602558666</t>
  </si>
  <si>
    <t>Odvoz suti a vybouraných hmot na skládku nebo meziskládku se složením, na vzdálenost do 1 km</t>
  </si>
  <si>
    <t>11</t>
  </si>
  <si>
    <t>997013509</t>
  </si>
  <si>
    <t>Příplatek k odvozu suti a vybouraných hmot na skládku ZKD 1 km přes 1 km</t>
  </si>
  <si>
    <t>950457130</t>
  </si>
  <si>
    <t>Odvoz suti a vybouraných hmot na skládku nebo meziskládku se složením, na vzdálenost Příplatek k ceně za každý další i započatý 1 km přes 1 km</t>
  </si>
  <si>
    <t>8,18*14 'Přepočtené koeficientem množství</t>
  </si>
  <si>
    <t>12</t>
  </si>
  <si>
    <t>997013871</t>
  </si>
  <si>
    <t>Poplatek za uložení stavebního odpadu na recyklační skládce (skládkovné) směsného stavebního a demoličního kód odpadu 17 09 04</t>
  </si>
  <si>
    <t>919023163</t>
  </si>
  <si>
    <t>Poplatek za uložení stavebního odpadu na recyklační skládce (skládkovné) směsného stavebního a demoličního zatříděného do Katalogu odpadů pod kódem 17 09 04</t>
  </si>
  <si>
    <t>998</t>
  </si>
  <si>
    <t>Přesun hmot</t>
  </si>
  <si>
    <t>13</t>
  </si>
  <si>
    <t>998018001</t>
  </si>
  <si>
    <t>Přesun hmot ruční pro budovy v do 6 m</t>
  </si>
  <si>
    <t>1622560370</t>
  </si>
  <si>
    <t>Přesun hmot pro budovy občanské výstavby, bydlení, výrobu a služby ruční - bez užití mechanizace vodorovná dopravní vzdálenost do 100 m pro budovy s jakoukoliv nosnou konstrukcí výšky do 6 m</t>
  </si>
  <si>
    <t>PSV</t>
  </si>
  <si>
    <t>Práce a dodávky PSV</t>
  </si>
  <si>
    <t>721</t>
  </si>
  <si>
    <t>Zdravotechnika - vnitřní kanalizace</t>
  </si>
  <si>
    <t>14</t>
  </si>
  <si>
    <t>721170972</t>
  </si>
  <si>
    <t>Potrubí z PVC krácení trub DN 50</t>
  </si>
  <si>
    <t>kus</t>
  </si>
  <si>
    <t>16</t>
  </si>
  <si>
    <t>309980165</t>
  </si>
  <si>
    <t>Opravy odpadního potrubí plastového krácení trub DN 50</t>
  </si>
  <si>
    <t>721171803</t>
  </si>
  <si>
    <t>Demontáž potrubí z PVC D do 75</t>
  </si>
  <si>
    <t>-862890677</t>
  </si>
  <si>
    <t>Demontáž potrubí z novodurových trub odpadních nebo připojovacích do D 75</t>
  </si>
  <si>
    <t>721171913</t>
  </si>
  <si>
    <t>Potrubí z PP propojení potrubí DN 50</t>
  </si>
  <si>
    <t>-882708440</t>
  </si>
  <si>
    <t>Opravy odpadního potrubí plastového propojení dosavadního potrubí DN 50</t>
  </si>
  <si>
    <t>17</t>
  </si>
  <si>
    <t>721174043</t>
  </si>
  <si>
    <t>Potrubí kanalizační z PP připojovací DN 50</t>
  </si>
  <si>
    <t>1423339959</t>
  </si>
  <si>
    <t>Potrubí z trub polypropylenových připojovací DN 50</t>
  </si>
  <si>
    <t>18</t>
  </si>
  <si>
    <t>721212123</t>
  </si>
  <si>
    <t>Odtokový sprchový žlab délky 800 mm s krycím roštem a zápachovou uzávěrkou</t>
  </si>
  <si>
    <t>1052166922</t>
  </si>
  <si>
    <t>Odtokové sprchové žlaby se zápachovou uzávěrkou a krycím roštem délky 800 mm</t>
  </si>
  <si>
    <t>19</t>
  </si>
  <si>
    <t>721290111</t>
  </si>
  <si>
    <t>Zkouška těsnosti potrubí kanalizace vodou DN do 125</t>
  </si>
  <si>
    <t>576394670</t>
  </si>
  <si>
    <t>Zkouška těsnosti kanalizace v objektech vodou do DN 125</t>
  </si>
  <si>
    <t>20</t>
  </si>
  <si>
    <t>998721101</t>
  </si>
  <si>
    <t>Přesun hmot tonážní pro vnitřní kanalizace v objektech v do 6 m</t>
  </si>
  <si>
    <t>-559933837</t>
  </si>
  <si>
    <t>Přesun hmot pro vnitřní kanalizace stanovený z hmotnosti přesunovaného materiálu vodorovná dopravní vzdálenost do 50 m v objektech výšky do 6 m</t>
  </si>
  <si>
    <t>998721181</t>
  </si>
  <si>
    <t>Příplatek k přesunu hmot tonážní 721 prováděný bez použití mechanizace</t>
  </si>
  <si>
    <t>1143252082</t>
  </si>
  <si>
    <t>Přesun hmot pro vnitřní kanalizace stanovený z hmotnosti přesunovaného materiálu Příplatek k ceně za přesun prováděný bez použití mechanizace pro jakoukoliv výšku objektu</t>
  </si>
  <si>
    <t>722</t>
  </si>
  <si>
    <t>Zdravotechnika - vnitřní vodovod</t>
  </si>
  <si>
    <t>22</t>
  </si>
  <si>
    <t>722170801</t>
  </si>
  <si>
    <t>Demontáž rozvodů vody z plastů D do 25</t>
  </si>
  <si>
    <t>559704953</t>
  </si>
  <si>
    <t>Demontáž rozvodů vody z plastů do Ø 25 mm</t>
  </si>
  <si>
    <t>23</t>
  </si>
  <si>
    <t>722171913</t>
  </si>
  <si>
    <t>Potrubí plastové odříznutí trubky D přes 20 do 25 mm</t>
  </si>
  <si>
    <t>-2027324308</t>
  </si>
  <si>
    <t>Odříznutí trubky nebo tvarovky u rozvodů vody z plastů D přes 20 do 25 mm</t>
  </si>
  <si>
    <t>24</t>
  </si>
  <si>
    <t>722173913</t>
  </si>
  <si>
    <t>Potrubí plastové spoje svar polyfuze D přes 20 do 25 mm</t>
  </si>
  <si>
    <t>-175907792</t>
  </si>
  <si>
    <t>Spoje rozvodů vody z plastů svary polyfuzí D přes 20 do 25 mm</t>
  </si>
  <si>
    <t>25</t>
  </si>
  <si>
    <t>722175002</t>
  </si>
  <si>
    <t>Potrubí vodovodní plastové PP-RCT svar polyfúze D 20x2,8 mm</t>
  </si>
  <si>
    <t>-456618048</t>
  </si>
  <si>
    <t>Potrubí z plastových trubek z polypropylenu PP-RCT svařovaných polyfúzně D 20 x 2,8</t>
  </si>
  <si>
    <t>26</t>
  </si>
  <si>
    <t>722175003</t>
  </si>
  <si>
    <t>Potrubí vodovodní plastové PP-RCT svar polyfúze D 25x3,5 mm</t>
  </si>
  <si>
    <t>-345545092</t>
  </si>
  <si>
    <t>Potrubí z plastových trubek z polypropylenu PP-RCT svařovaných polyfúzně D 25 x 3,5</t>
  </si>
  <si>
    <t>27</t>
  </si>
  <si>
    <t>722181241</t>
  </si>
  <si>
    <t>Ochrana vodovodního potrubí přilepenými termoizolačními trubicemi z PE tl přes 13 do 20 mm DN do 22 mm</t>
  </si>
  <si>
    <t>203562681</t>
  </si>
  <si>
    <t>Ochrana potrubí termoizolačními trubicemi z pěnového polyetylenu PE přilepenými v příčných a podélných spojích, tloušťky izolace přes 13 do 20 mm, vnitřního průměru izolace DN do 22 mm</t>
  </si>
  <si>
    <t>28</t>
  </si>
  <si>
    <t>722181242</t>
  </si>
  <si>
    <t>Ochrana vodovodního potrubí přilepenými termoizolačními trubicemi z PE tl přes 13 do 20 mm DN přes 22 do 45 mm</t>
  </si>
  <si>
    <t>279356589</t>
  </si>
  <si>
    <t>Ochrana potrubí termoizolačními trubicemi z pěnového polyetylenu PE přilepenými v příčných a podélných spojích, tloušťky izolace přes 13 do 20 mm, vnitřního průměru izolace DN přes 22 do 45 mm</t>
  </si>
  <si>
    <t>29</t>
  </si>
  <si>
    <t>722181851</t>
  </si>
  <si>
    <t>Demontáž termoizolačních trubic z trub D do 45</t>
  </si>
  <si>
    <t>-182568131</t>
  </si>
  <si>
    <t>Demontáž ochrany potrubí termoizolačních trubic z trub, průměru do 45 mm</t>
  </si>
  <si>
    <t>30</t>
  </si>
  <si>
    <t>722190401</t>
  </si>
  <si>
    <t>Vyvedení a upevnění výpustku DN do 25</t>
  </si>
  <si>
    <t>-1075809813</t>
  </si>
  <si>
    <t>Zřízení přípojek na potrubí vyvedení a upevnění výpustek do DN 25</t>
  </si>
  <si>
    <t>31</t>
  </si>
  <si>
    <t>722190901</t>
  </si>
  <si>
    <t>Uzavření nebo otevření vodovodního potrubí při opravách</t>
  </si>
  <si>
    <t>1303960130</t>
  </si>
  <si>
    <t>Opravy ostatní uzavření nebo otevření vodovodního potrubí při opravách včetně vypuštění a napuštění</t>
  </si>
  <si>
    <t>32</t>
  </si>
  <si>
    <t>722290226</t>
  </si>
  <si>
    <t>Zkouška těsnosti vodovodního potrubí závitového DN do 50</t>
  </si>
  <si>
    <t>387809282</t>
  </si>
  <si>
    <t>Zkoušky, proplach a desinfekce vodovodního potrubí zkoušky těsnosti vodovodního potrubí závitového do DN 50</t>
  </si>
  <si>
    <t>33</t>
  </si>
  <si>
    <t>722290234</t>
  </si>
  <si>
    <t>Proplach a dezinfekce vodovodního potrubí DN do 80</t>
  </si>
  <si>
    <t>-430606992</t>
  </si>
  <si>
    <t>Zkoušky, proplach a desinfekce vodovodního potrubí proplach a desinfekce vodovodního potrubí do DN 80</t>
  </si>
  <si>
    <t>34</t>
  </si>
  <si>
    <t>998722101</t>
  </si>
  <si>
    <t>Přesun hmot tonážní pro vnitřní vodovod v objektech v do 6 m</t>
  </si>
  <si>
    <t>-1904499225</t>
  </si>
  <si>
    <t>Přesun hmot pro vnitřní vodovod stanovený z hmotnosti přesunovaného materiálu vodorovná dopravní vzdálenost do 50 m v objektech výšky do 6 m</t>
  </si>
  <si>
    <t>35</t>
  </si>
  <si>
    <t>998722181</t>
  </si>
  <si>
    <t>Příplatek k přesunu hmot tonážní 722 prováděný bez použití mechanizace</t>
  </si>
  <si>
    <t>-5300022</t>
  </si>
  <si>
    <t>Přesun hmot pro vnitřní vodovod stanovený z hmotnosti přesunovaného materiálu Příplatek k ceně za přesun prováděný bez použití mechanizace pro jakoukoliv výšku objektu</t>
  </si>
  <si>
    <t>725</t>
  </si>
  <si>
    <t>Zdravotechnika - zařizovací předměty</t>
  </si>
  <si>
    <t>36</t>
  </si>
  <si>
    <t>725240812</t>
  </si>
  <si>
    <t>Demontáž vaniček sprchových bez výtokových armatur</t>
  </si>
  <si>
    <t>soubor</t>
  </si>
  <si>
    <t>-1055891016</t>
  </si>
  <si>
    <t>Demontáž sprchových kabin a vaniček bez výtokových armatur vaniček</t>
  </si>
  <si>
    <t>37</t>
  </si>
  <si>
    <t>725840850</t>
  </si>
  <si>
    <t>Demontáž baterie sprch diferenciální do G 3/4x1</t>
  </si>
  <si>
    <t>-21086211</t>
  </si>
  <si>
    <t>Demontáž baterií sprchových diferenciálních do G 3/4 x 1</t>
  </si>
  <si>
    <t>38</t>
  </si>
  <si>
    <t>725860811</t>
  </si>
  <si>
    <t>Demontáž uzávěrů zápachu jednoduchých</t>
  </si>
  <si>
    <t>-866284004</t>
  </si>
  <si>
    <t>Demontáž zápachových uzávěrek pro zařizovací předměty jednoduchých</t>
  </si>
  <si>
    <t>39</t>
  </si>
  <si>
    <t>HZS2212</t>
  </si>
  <si>
    <t>Hodinová zúčtovací sazba instalatér odborný</t>
  </si>
  <si>
    <t>hod</t>
  </si>
  <si>
    <t>512</t>
  </si>
  <si>
    <t>1247886687</t>
  </si>
  <si>
    <t>Hodinové zúčtovací sazby profesí PSV provádění stavebních instalací instalatér odborný</t>
  </si>
  <si>
    <t>montáž sprch.panelů</t>
  </si>
  <si>
    <t>4*5</t>
  </si>
  <si>
    <t>40</t>
  </si>
  <si>
    <t>M</t>
  </si>
  <si>
    <t>6000220791</t>
  </si>
  <si>
    <t>Panel sprchový nástěnný Sanela SLZA 21P, nerezový</t>
  </si>
  <si>
    <t>856011503</t>
  </si>
  <si>
    <t>P</t>
  </si>
  <si>
    <t xml:space="preserve">Poznámka k položce:_x000D_
Nerezový sprchový nástěnný panel s piezo tlačítkem pro mincovní a žetonové automaty s indexem N -_x000D_
předmíchaná voda_x000D_
</t>
  </si>
  <si>
    <t>41</t>
  </si>
  <si>
    <t>6000220780</t>
  </si>
  <si>
    <t>Rozdělovač elektromagnetických ventilů Sanela SLZA 15</t>
  </si>
  <si>
    <t>-88025747</t>
  </si>
  <si>
    <t>42</t>
  </si>
  <si>
    <t>6000220781</t>
  </si>
  <si>
    <t>Rozdělovač piezo tlačítek Sanela SLZA 17</t>
  </si>
  <si>
    <t>133502605</t>
  </si>
  <si>
    <t>43</t>
  </si>
  <si>
    <t>SNL.SLZA50</t>
  </si>
  <si>
    <t>Sada 50 ks žetonů do mincovních automatů SLZA 01-03</t>
  </si>
  <si>
    <t>sada</t>
  </si>
  <si>
    <t>111893751</t>
  </si>
  <si>
    <t>44</t>
  </si>
  <si>
    <t>SNL.SLZ01Y</t>
  </si>
  <si>
    <t>Napájecí zdroj SLZ 01Y</t>
  </si>
  <si>
    <t>1566351948</t>
  </si>
  <si>
    <t>45</t>
  </si>
  <si>
    <t>6000222490</t>
  </si>
  <si>
    <t>Ovládání dálkové Sanela SLD 05</t>
  </si>
  <si>
    <t>1077470736</t>
  </si>
  <si>
    <t>46</t>
  </si>
  <si>
    <t>998725201</t>
  </si>
  <si>
    <t>Přesun hmot procentní pro zařizovací předměty v objektech v do 6 m</t>
  </si>
  <si>
    <t>%</t>
  </si>
  <si>
    <t>2064554477</t>
  </si>
  <si>
    <t>Přesun hmot pro zařizovací předměty stanovený procentní sazbou (%) z ceny vodorovná dopravní vzdálenost do 50 m v objektech výšky do 6 m</t>
  </si>
  <si>
    <t>763</t>
  </si>
  <si>
    <t>Konstrukce suché výstavby</t>
  </si>
  <si>
    <t>47</t>
  </si>
  <si>
    <t>763411111</t>
  </si>
  <si>
    <t>Sanitární příčky do mokrého prostředí, desky s HPL - laminátem tl 19,6 mm</t>
  </si>
  <si>
    <t>-1128944793</t>
  </si>
  <si>
    <t>Sanitární příčky vhodné do mokrého prostředí dělící z dřevotřískových desek s HPL-laminátem tl. 19,6 mm</t>
  </si>
  <si>
    <t>2,00*2,1*4</t>
  </si>
  <si>
    <t>2,1*(5,0*2-0,6*2*5)</t>
  </si>
  <si>
    <t>48</t>
  </si>
  <si>
    <t>998763301</t>
  </si>
  <si>
    <t>Přesun hmot tonážní pro sádrokartonové konstrukce v objektech v do 6 m</t>
  </si>
  <si>
    <t>-2095145072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</si>
  <si>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</si>
  <si>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49</t>
  </si>
  <si>
    <t>998763381</t>
  </si>
  <si>
    <t>Příplatek k přesunu hmot tonážní 763 SDK prováděný bez použití mechanizace</t>
  </si>
  <si>
    <t>2136525083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</si>
  <si>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</si>
  <si>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771</t>
  </si>
  <si>
    <t>Podlahy z dlaždic</t>
  </si>
  <si>
    <t>50</t>
  </si>
  <si>
    <t>771111011</t>
  </si>
  <si>
    <t>Vysátí podkladu před pokládkou dlažby</t>
  </si>
  <si>
    <t>-1532502889</t>
  </si>
  <si>
    <t>Příprava podkladu před provedením dlažby vysátí podlah</t>
  </si>
  <si>
    <t>51</t>
  </si>
  <si>
    <t>771121011</t>
  </si>
  <si>
    <t>Nátěr penetrační na podlahu</t>
  </si>
  <si>
    <t>-1656869075</t>
  </si>
  <si>
    <t>Příprava podkladu před provedením dlažby nátěr penetrační na podlahu</t>
  </si>
  <si>
    <t>52</t>
  </si>
  <si>
    <t>771151022</t>
  </si>
  <si>
    <t>Samonivelační stěrka podlah pevnosti 30 MPa tl přes 3 do 5 mm</t>
  </si>
  <si>
    <t>1777688572</t>
  </si>
  <si>
    <t>Příprava podkladu před provedením dlažby samonivelační stěrka min.pevnosti 30 MPa, tloušťky přes 3 do 5 mm</t>
  </si>
  <si>
    <t>53</t>
  </si>
  <si>
    <t>771574264</t>
  </si>
  <si>
    <t>Montáž podlah keramických pro mechanické zatížení protiskluzných lepených flexibilním lepidlem přes 12 do 19 ks/m2</t>
  </si>
  <si>
    <t>-98802205</t>
  </si>
  <si>
    <t>Montáž podlah z dlaždic keramických lepených flexibilním lepidlem maloformátových pro vysoké mechanické zatížení protiskluzných nebo reliéfních (bezbariérových) přes 12 do 19 ks/m2</t>
  </si>
  <si>
    <t>5,0*2,0</t>
  </si>
  <si>
    <t>54</t>
  </si>
  <si>
    <t>59761612</t>
  </si>
  <si>
    <t>dlažba keramická slinutá hladká do interiéru i exteriéru pro vysoké mechanické namáhání přes 12 do 19ks/m2</t>
  </si>
  <si>
    <t>-983285853</t>
  </si>
  <si>
    <t>10*1,1 'Přepočtené koeficientem množství</t>
  </si>
  <si>
    <t>55</t>
  </si>
  <si>
    <t>771591112</t>
  </si>
  <si>
    <t>Izolace pod dlažbu nátěrem nebo stěrkou ve dvou vrstvách</t>
  </si>
  <si>
    <t>-1730511163</t>
  </si>
  <si>
    <t>Izolace podlahy pod dlažbu nátěrem nebo stěrkou ve dvou vrstvách</t>
  </si>
  <si>
    <t>56</t>
  </si>
  <si>
    <t>771591115</t>
  </si>
  <si>
    <t>Podlahy spárování silikonem</t>
  </si>
  <si>
    <t>-305185228</t>
  </si>
  <si>
    <t>Podlahy - dokončovací práce spárování silikonem</t>
  </si>
  <si>
    <t>57</t>
  </si>
  <si>
    <t>771591184</t>
  </si>
  <si>
    <t>Pracnější řezání podlah z dlaždic keramických rovné</t>
  </si>
  <si>
    <t>736942857</t>
  </si>
  <si>
    <t>Podlahy - dokončovací práce pracnější řezání dlaždic keramických rovné</t>
  </si>
  <si>
    <t>0,8*2*5</t>
  </si>
  <si>
    <t>58</t>
  </si>
  <si>
    <t>771591241</t>
  </si>
  <si>
    <t>Izolace těsnícími pásy vnitřní kout</t>
  </si>
  <si>
    <t>-1586808513</t>
  </si>
  <si>
    <t>Izolace podlahy pod dlažbu těsnícími izolačními pásy vnitřní kout</t>
  </si>
  <si>
    <t>59</t>
  </si>
  <si>
    <t>771591264</t>
  </si>
  <si>
    <t>Izolace těsnícími pásy mezi podlahou a stěnou</t>
  </si>
  <si>
    <t>-123503032</t>
  </si>
  <si>
    <t>Izolace podlahy pod dlažbu těsnícími izolačními pásy mezi podlahou a stěnu</t>
  </si>
  <si>
    <t>60</t>
  </si>
  <si>
    <t>771592011</t>
  </si>
  <si>
    <t>Čištění vnitřních ploch podlah nebo schodišť po položení dlažby chemickými prostředky</t>
  </si>
  <si>
    <t>744539572</t>
  </si>
  <si>
    <t>Čištění vnitřních ploch po položení dlažby podlah nebo schodišť chemickými prostředky</t>
  </si>
  <si>
    <t>61</t>
  </si>
  <si>
    <t>998771101</t>
  </si>
  <si>
    <t>Přesun hmot tonážní pro podlahy z dlaždic v objektech v do 6 m</t>
  </si>
  <si>
    <t>-828426480</t>
  </si>
  <si>
    <t>Přesun hmot pro podlahy z dlaždic stanovený z hmotnosti přesunovaného materiálu vodorovná dopravní vzdálenost do 50 m v objektech výšky do 6 m</t>
  </si>
  <si>
    <t>62</t>
  </si>
  <si>
    <t>998771181</t>
  </si>
  <si>
    <t>Příplatek k přesunu hmot tonážní 771 prováděný bez použití mechanizace</t>
  </si>
  <si>
    <t>2037803090</t>
  </si>
  <si>
    <t>Přesun hmot pro podlahy z dlaždic stanovený z hmotnosti přesunovaného materiálu Příplatek k ceně za přesun prováděný bez použití mechanizace pro jakoukoliv výšku objektu</t>
  </si>
  <si>
    <t>781</t>
  </si>
  <si>
    <t>Dokončovací práce - obklady</t>
  </si>
  <si>
    <t>63</t>
  </si>
  <si>
    <t>781111011</t>
  </si>
  <si>
    <t>Ometení (oprášení) stěny při přípravě podkladu</t>
  </si>
  <si>
    <t>-1437896762</t>
  </si>
  <si>
    <t>Příprava podkladu před provedením obkladu oprášení (ometení) stěny</t>
  </si>
  <si>
    <t>64</t>
  </si>
  <si>
    <t>781121011</t>
  </si>
  <si>
    <t>Nátěr penetrační na stěnu</t>
  </si>
  <si>
    <t>113192652</t>
  </si>
  <si>
    <t>Příprava podkladu před provedením obkladu nátěr penetrační na stěnu</t>
  </si>
  <si>
    <t>65</t>
  </si>
  <si>
    <t>781131112</t>
  </si>
  <si>
    <t>Izolace pod obklad nátěrem nebo stěrkou ve dvou vrstvách</t>
  </si>
  <si>
    <t>-998261876</t>
  </si>
  <si>
    <t>Izolace stěny pod obklad izolace nátěrem nebo stěrkou ve dvou vrstvách</t>
  </si>
  <si>
    <t>66</t>
  </si>
  <si>
    <t>781151031</t>
  </si>
  <si>
    <t>Celoplošné vyrovnání podkladu stěrkou tl 3 mm</t>
  </si>
  <si>
    <t>-462046133</t>
  </si>
  <si>
    <t>Příprava podkladu před provedením obkladu celoplošné vyrovnání podkladu stěrkou, tloušťky 3 mm</t>
  </si>
  <si>
    <t>67</t>
  </si>
  <si>
    <t>781474115</t>
  </si>
  <si>
    <t>Montáž obkladů vnitřních keramických hladkých přes 22 do 25 ks/m2 lepených flexibilním lepidlem</t>
  </si>
  <si>
    <t>-990379932</t>
  </si>
  <si>
    <t>Montáž obkladů vnitřních stěn z dlaždic keramických lepených flexibilním lepidlem maloformátových hladkých přes 22 do 25 ks/m2</t>
  </si>
  <si>
    <t>2,1*(5,0+2,0+2)</t>
  </si>
  <si>
    <t>68</t>
  </si>
  <si>
    <t>59761039</t>
  </si>
  <si>
    <t>obklad keramický hladký přes 22 do 25ks/m2</t>
  </si>
  <si>
    <t>-1151492991</t>
  </si>
  <si>
    <t>18,9*1,2 'Přepočtené koeficientem množství</t>
  </si>
  <si>
    <t>69</t>
  </si>
  <si>
    <t>781495115</t>
  </si>
  <si>
    <t>Spárování vnitřních obkladů silikonem</t>
  </si>
  <si>
    <t>46673980</t>
  </si>
  <si>
    <t>Obklad - dokončující práce ostatní práce spárování silikonem</t>
  </si>
  <si>
    <t>70</t>
  </si>
  <si>
    <t>781495141</t>
  </si>
  <si>
    <t>Průnik obkladem kruhový do DN 30</t>
  </si>
  <si>
    <t>1663526236</t>
  </si>
  <si>
    <t>Obklad - dokončující práce průnik obkladem kruhový, bez izolace do DN 30</t>
  </si>
  <si>
    <t>71</t>
  </si>
  <si>
    <t>781495184</t>
  </si>
  <si>
    <t>Řezání pracnější rovné keramických obkladaček</t>
  </si>
  <si>
    <t>-1759116828</t>
  </si>
  <si>
    <t>Obklad - dokončující práce pracnější řezání obkladaček rovné</t>
  </si>
  <si>
    <t>1,5*2*5</t>
  </si>
  <si>
    <t>72</t>
  </si>
  <si>
    <t>781495211</t>
  </si>
  <si>
    <t>Čištění vnitřních ploch stěn po provedení obkladu chemickými prostředky</t>
  </si>
  <si>
    <t>-1904174937</t>
  </si>
  <si>
    <t>Čištění vnitřních ploch po provedení obkladu stěn chemickými prostředky</t>
  </si>
  <si>
    <t>73</t>
  </si>
  <si>
    <t>998781101</t>
  </si>
  <si>
    <t>Přesun hmot tonážní pro obklady keramické v objektech v do 6 m</t>
  </si>
  <si>
    <t>-1381593345</t>
  </si>
  <si>
    <t>Přesun hmot pro obklady keramické stanovený z hmotnosti přesunovaného materiálu vodorovná dopravní vzdálenost do 50 m v objektech výšky do 6 m</t>
  </si>
  <si>
    <t>74</t>
  </si>
  <si>
    <t>998781181</t>
  </si>
  <si>
    <t>Příplatek k přesunu hmot tonážní 781 prováděný bez použití mechanizace</t>
  </si>
  <si>
    <t>1740246347</t>
  </si>
  <si>
    <t>Přesun hmot pro obklady keramické stanovený z hmotnosti přesunovaného materiálu Příplatek k cenám za přesun prováděný bez použití mechanizace pro jakoukoliv výšku objektu</t>
  </si>
  <si>
    <t>784</t>
  </si>
  <si>
    <t>Dokončovací práce - malby a tapety</t>
  </si>
  <si>
    <t>75</t>
  </si>
  <si>
    <t>784111001</t>
  </si>
  <si>
    <t>Oprášení (ometení ) podkladu v místnostech v do 3,80 m</t>
  </si>
  <si>
    <t>-888523963</t>
  </si>
  <si>
    <t>Oprášení (ometení) podkladu v místnostech výšky do 3,80 m</t>
  </si>
  <si>
    <t>1,5*9</t>
  </si>
  <si>
    <t>76</t>
  </si>
  <si>
    <t>784181121</t>
  </si>
  <si>
    <t>Hloubková jednonásobná bezbarvá penetrace podkladu v místnostech v do 3,80 m</t>
  </si>
  <si>
    <t>1029852200</t>
  </si>
  <si>
    <t>Penetrace podkladu jednonásobná hloubková akrylátová bezbarvá v místnostech výšky do 3,80 m</t>
  </si>
  <si>
    <t>77</t>
  </si>
  <si>
    <t>784211101</t>
  </si>
  <si>
    <t>Dvojnásobné bílé malby ze směsí za mokra výborně oděruvzdorných v místnostech v do 3,80 m</t>
  </si>
  <si>
    <t>610644327</t>
  </si>
  <si>
    <t>Malby z malířských směsí oděruvzdorných za mokra dvojnásobné, bílé za mokra oděruvzdorné výborně v místnostech výšky do 3,80 m</t>
  </si>
  <si>
    <t>HZS</t>
  </si>
  <si>
    <t>Hodinové zúčtovací sazby</t>
  </si>
  <si>
    <t>78</t>
  </si>
  <si>
    <t>HZS1301</t>
  </si>
  <si>
    <t>Hodinová zúčtovací sazba zedník</t>
  </si>
  <si>
    <t>-1800356881</t>
  </si>
  <si>
    <t>Hodinové zúčtovací sazby profesí HSV provádění konstrukcí zedník</t>
  </si>
  <si>
    <t>nespecifikované přípomoci</t>
  </si>
  <si>
    <t>VRN</t>
  </si>
  <si>
    <t>Vedlejší rozpočtové náklady</t>
  </si>
  <si>
    <t>VRN3</t>
  </si>
  <si>
    <t>Zařízení staveniště</t>
  </si>
  <si>
    <t>79</t>
  </si>
  <si>
    <t>030001000</t>
  </si>
  <si>
    <t>kpl</t>
  </si>
  <si>
    <t>1024</t>
  </si>
  <si>
    <t>1511579780</t>
  </si>
  <si>
    <t>2 - sprchy - ženy</t>
  </si>
  <si>
    <t>224037462</t>
  </si>
  <si>
    <t>-2141275016</t>
  </si>
  <si>
    <t>-1229694774</t>
  </si>
  <si>
    <t>1682126438</t>
  </si>
  <si>
    <t>-328861574</t>
  </si>
  <si>
    <t>-1498261048</t>
  </si>
  <si>
    <t>-1088474879</t>
  </si>
  <si>
    <t>-973723042</t>
  </si>
  <si>
    <t>1756949131</t>
  </si>
  <si>
    <t>-758260869</t>
  </si>
  <si>
    <t>-1815050824</t>
  </si>
  <si>
    <t>1515074027</t>
  </si>
  <si>
    <t>1045427362</t>
  </si>
  <si>
    <t>-26739231</t>
  </si>
  <si>
    <t>-323875919</t>
  </si>
  <si>
    <t>-971699039</t>
  </si>
  <si>
    <t>2131595475</t>
  </si>
  <si>
    <t>2069833897</t>
  </si>
  <si>
    <t>-335674817</t>
  </si>
  <si>
    <t>1328878832</t>
  </si>
  <si>
    <t>-824503868</t>
  </si>
  <si>
    <t>990433930</t>
  </si>
  <si>
    <t>198354793</t>
  </si>
  <si>
    <t>1868071882</t>
  </si>
  <si>
    <t>-27647750</t>
  </si>
  <si>
    <t>1150316670</t>
  </si>
  <si>
    <t>-1379724950</t>
  </si>
  <si>
    <t>1721106885</t>
  </si>
  <si>
    <t>-988485770</t>
  </si>
  <si>
    <t>631112039</t>
  </si>
  <si>
    <t>464644691</t>
  </si>
  <si>
    <t>2005138785</t>
  </si>
  <si>
    <t>-601687073</t>
  </si>
  <si>
    <t>310364481</t>
  </si>
  <si>
    <t>-498315349</t>
  </si>
  <si>
    <t>1612665624</t>
  </si>
  <si>
    <t>1033552028</t>
  </si>
  <si>
    <t>247976717</t>
  </si>
  <si>
    <t>946361368</t>
  </si>
  <si>
    <t>1706717368</t>
  </si>
  <si>
    <t>1571009820</t>
  </si>
  <si>
    <t>2047996465</t>
  </si>
  <si>
    <t>-316715680</t>
  </si>
  <si>
    <t>1597012667</t>
  </si>
  <si>
    <t>-403287639</t>
  </si>
  <si>
    <t>-669565582</t>
  </si>
  <si>
    <t>798703586</t>
  </si>
  <si>
    <t>-1368151358</t>
  </si>
  <si>
    <t>1268164547</t>
  </si>
  <si>
    <t>-967981878</t>
  </si>
  <si>
    <t>595483361</t>
  </si>
  <si>
    <t>1758497326</t>
  </si>
  <si>
    <t>-1271493129</t>
  </si>
  <si>
    <t>-1079277699</t>
  </si>
  <si>
    <t>1248538673</t>
  </si>
  <si>
    <t>1917938876</t>
  </si>
  <si>
    <t>1284743394</t>
  </si>
  <si>
    <t>-390360644</t>
  </si>
  <si>
    <t>-667419611</t>
  </si>
  <si>
    <t>1684094832</t>
  </si>
  <si>
    <t>454891716</t>
  </si>
  <si>
    <t>36544094</t>
  </si>
  <si>
    <t>48953865</t>
  </si>
  <si>
    <t>-1811961556</t>
  </si>
  <si>
    <t>-1985219362</t>
  </si>
  <si>
    <t>787843265</t>
  </si>
  <si>
    <t>1316930815</t>
  </si>
  <si>
    <t>1881692401</t>
  </si>
  <si>
    <t>468030684</t>
  </si>
  <si>
    <t>-2014194228</t>
  </si>
  <si>
    <t>263159186</t>
  </si>
  <si>
    <t>-773771912</t>
  </si>
  <si>
    <t>-207775304</t>
  </si>
  <si>
    <t>1071140723</t>
  </si>
  <si>
    <t>-1325006425</t>
  </si>
  <si>
    <t>-1918521916</t>
  </si>
  <si>
    <t>1108711253</t>
  </si>
  <si>
    <t>756105297</t>
  </si>
  <si>
    <t>-261951491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</si>
</sst>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7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191" t="s">
        <v>5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1:74" s="1" customFormat="1" ht="12" customHeight="1">
      <c r="B5" s="20"/>
      <c r="D5" s="23" t="s">
        <v>12</v>
      </c>
      <c r="K5" s="219" t="s">
        <v>13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R5" s="20"/>
      <c r="BS5" s="17" t="s">
        <v>6</v>
      </c>
    </row>
    <row r="6" spans="1:74" s="1" customFormat="1" ht="36.950000000000003" customHeight="1">
      <c r="B6" s="20"/>
      <c r="D6" s="25" t="s">
        <v>14</v>
      </c>
      <c r="K6" s="220" t="s">
        <v>15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R6" s="20"/>
      <c r="BS6" s="17" t="s">
        <v>6</v>
      </c>
    </row>
    <row r="7" spans="1:74" s="1" customFormat="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18</v>
      </c>
      <c r="K8" s="24" t="s">
        <v>19</v>
      </c>
      <c r="AK8" s="26" t="s">
        <v>20</v>
      </c>
      <c r="AN8" s="24" t="s">
        <v>21</v>
      </c>
      <c r="AR8" s="20"/>
      <c r="BS8" s="17" t="s">
        <v>6</v>
      </c>
    </row>
    <row r="9" spans="1:74" s="1" customFormat="1" ht="14.4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22</v>
      </c>
      <c r="AK10" s="26" t="s">
        <v>23</v>
      </c>
      <c r="AN10" s="24" t="s">
        <v>1</v>
      </c>
      <c r="AR10" s="20"/>
      <c r="BS10" s="17" t="s">
        <v>6</v>
      </c>
    </row>
    <row r="11" spans="1:74" s="1" customFormat="1" ht="18.399999999999999" customHeight="1">
      <c r="B11" s="20"/>
      <c r="E11" s="24" t="s">
        <v>19</v>
      </c>
      <c r="AK11" s="26" t="s">
        <v>24</v>
      </c>
      <c r="AN11" s="24" t="s">
        <v>1</v>
      </c>
      <c r="AR11" s="20"/>
      <c r="BS11" s="17" t="s">
        <v>6</v>
      </c>
    </row>
    <row r="12" spans="1:74" s="1" customFormat="1" ht="6.9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25</v>
      </c>
      <c r="AK13" s="26" t="s">
        <v>23</v>
      </c>
      <c r="AN13" s="24" t="s">
        <v>1</v>
      </c>
      <c r="AR13" s="20"/>
      <c r="BS13" s="17" t="s">
        <v>6</v>
      </c>
    </row>
    <row r="14" spans="1:74" ht="12.75">
      <c r="B14" s="20"/>
      <c r="E14" s="24" t="s">
        <v>19</v>
      </c>
      <c r="AK14" s="26" t="s">
        <v>24</v>
      </c>
      <c r="AN14" s="24" t="s">
        <v>1</v>
      </c>
      <c r="AR14" s="20"/>
      <c r="BS14" s="17" t="s">
        <v>6</v>
      </c>
    </row>
    <row r="15" spans="1:74" s="1" customFormat="1" ht="6.9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26</v>
      </c>
      <c r="AK16" s="26" t="s">
        <v>23</v>
      </c>
      <c r="AN16" s="24" t="s">
        <v>1</v>
      </c>
      <c r="AR16" s="20"/>
      <c r="BS16" s="17" t="s">
        <v>3</v>
      </c>
    </row>
    <row r="17" spans="1:71" s="1" customFormat="1" ht="18.399999999999999" customHeight="1">
      <c r="B17" s="20"/>
      <c r="E17" s="24" t="s">
        <v>19</v>
      </c>
      <c r="AK17" s="26" t="s">
        <v>24</v>
      </c>
      <c r="AN17" s="24" t="s">
        <v>1</v>
      </c>
      <c r="AR17" s="20"/>
      <c r="BS17" s="17" t="s">
        <v>27</v>
      </c>
    </row>
    <row r="18" spans="1:71" s="1" customFormat="1" ht="6.95" customHeight="1">
      <c r="B18" s="20"/>
      <c r="AR18" s="20"/>
      <c r="BS18" s="17" t="s">
        <v>6</v>
      </c>
    </row>
    <row r="19" spans="1:71" s="1" customFormat="1" ht="12" customHeight="1">
      <c r="B19" s="20"/>
      <c r="D19" s="26" t="s">
        <v>28</v>
      </c>
      <c r="AK19" s="26" t="s">
        <v>23</v>
      </c>
      <c r="AN19" s="24" t="s">
        <v>29</v>
      </c>
      <c r="AR19" s="20"/>
      <c r="BS19" s="17" t="s">
        <v>6</v>
      </c>
    </row>
    <row r="20" spans="1:71" s="1" customFormat="1" ht="18.399999999999999" customHeight="1">
      <c r="B20" s="20"/>
      <c r="E20" s="24" t="s">
        <v>30</v>
      </c>
      <c r="AK20" s="26" t="s">
        <v>24</v>
      </c>
      <c r="AN20" s="24" t="s">
        <v>31</v>
      </c>
      <c r="AR20" s="20"/>
      <c r="BS20" s="17" t="s">
        <v>27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32</v>
      </c>
      <c r="AR22" s="20"/>
    </row>
    <row r="23" spans="1:71" s="1" customFormat="1" ht="16.5" customHeight="1">
      <c r="B23" s="20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2">
        <f>ROUND(AG94,2)</f>
        <v>0</v>
      </c>
      <c r="AL26" s="223"/>
      <c r="AM26" s="223"/>
      <c r="AN26" s="223"/>
      <c r="AO26" s="223"/>
      <c r="AP26" s="29"/>
      <c r="AQ26" s="29"/>
      <c r="AR26" s="30"/>
      <c r="BE26" s="2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4" t="s">
        <v>34</v>
      </c>
      <c r="M28" s="224"/>
      <c r="N28" s="224"/>
      <c r="O28" s="224"/>
      <c r="P28" s="224"/>
      <c r="Q28" s="29"/>
      <c r="R28" s="29"/>
      <c r="S28" s="29"/>
      <c r="T28" s="29"/>
      <c r="U28" s="29"/>
      <c r="V28" s="29"/>
      <c r="W28" s="224" t="s">
        <v>35</v>
      </c>
      <c r="X28" s="224"/>
      <c r="Y28" s="224"/>
      <c r="Z28" s="224"/>
      <c r="AA28" s="224"/>
      <c r="AB28" s="224"/>
      <c r="AC28" s="224"/>
      <c r="AD28" s="224"/>
      <c r="AE28" s="224"/>
      <c r="AF28" s="29"/>
      <c r="AG28" s="29"/>
      <c r="AH28" s="29"/>
      <c r="AI28" s="29"/>
      <c r="AJ28" s="29"/>
      <c r="AK28" s="224" t="s">
        <v>36</v>
      </c>
      <c r="AL28" s="224"/>
      <c r="AM28" s="224"/>
      <c r="AN28" s="224"/>
      <c r="AO28" s="224"/>
      <c r="AP28" s="29"/>
      <c r="AQ28" s="29"/>
      <c r="AR28" s="30"/>
      <c r="BE28" s="29"/>
    </row>
    <row r="29" spans="1:71" s="3" customFormat="1" ht="14.45" customHeight="1">
      <c r="B29" s="34"/>
      <c r="D29" s="26" t="s">
        <v>37</v>
      </c>
      <c r="F29" s="26" t="s">
        <v>38</v>
      </c>
      <c r="L29" s="214">
        <v>0.21</v>
      </c>
      <c r="M29" s="213"/>
      <c r="N29" s="213"/>
      <c r="O29" s="213"/>
      <c r="P29" s="213"/>
      <c r="W29" s="212">
        <f>ROUND(AZ94, 2)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 2)</f>
        <v>0</v>
      </c>
      <c r="AL29" s="213"/>
      <c r="AM29" s="213"/>
      <c r="AN29" s="213"/>
      <c r="AO29" s="213"/>
      <c r="AR29" s="34"/>
    </row>
    <row r="30" spans="1:71" s="3" customFormat="1" ht="14.45" customHeight="1">
      <c r="B30" s="34"/>
      <c r="F30" s="26" t="s">
        <v>39</v>
      </c>
      <c r="L30" s="214">
        <v>0.15</v>
      </c>
      <c r="M30" s="213"/>
      <c r="N30" s="213"/>
      <c r="O30" s="213"/>
      <c r="P30" s="213"/>
      <c r="W30" s="212">
        <f>ROUND(BA94, 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 2)</f>
        <v>0</v>
      </c>
      <c r="AL30" s="213"/>
      <c r="AM30" s="213"/>
      <c r="AN30" s="213"/>
      <c r="AO30" s="213"/>
      <c r="AR30" s="34"/>
    </row>
    <row r="31" spans="1:71" s="3" customFormat="1" ht="14.45" hidden="1" customHeight="1">
      <c r="B31" s="34"/>
      <c r="F31" s="26" t="s">
        <v>40</v>
      </c>
      <c r="L31" s="214">
        <v>0.21</v>
      </c>
      <c r="M31" s="213"/>
      <c r="N31" s="213"/>
      <c r="O31" s="213"/>
      <c r="P31" s="213"/>
      <c r="W31" s="212">
        <f>ROUND(BB94, 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4"/>
    </row>
    <row r="32" spans="1:71" s="3" customFormat="1" ht="14.45" hidden="1" customHeight="1">
      <c r="B32" s="34"/>
      <c r="F32" s="26" t="s">
        <v>41</v>
      </c>
      <c r="L32" s="214">
        <v>0.15</v>
      </c>
      <c r="M32" s="213"/>
      <c r="N32" s="213"/>
      <c r="O32" s="213"/>
      <c r="P32" s="213"/>
      <c r="W32" s="212">
        <f>ROUND(BC94, 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4"/>
    </row>
    <row r="33" spans="1:57" s="3" customFormat="1" ht="14.45" hidden="1" customHeight="1">
      <c r="B33" s="34"/>
      <c r="F33" s="26" t="s">
        <v>42</v>
      </c>
      <c r="L33" s="214">
        <v>0</v>
      </c>
      <c r="M33" s="213"/>
      <c r="N33" s="213"/>
      <c r="O33" s="213"/>
      <c r="P33" s="213"/>
      <c r="W33" s="212">
        <f>ROUND(BD94, 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215" t="s">
        <v>45</v>
      </c>
      <c r="Y35" s="216"/>
      <c r="Z35" s="216"/>
      <c r="AA35" s="216"/>
      <c r="AB35" s="216"/>
      <c r="AC35" s="37"/>
      <c r="AD35" s="37"/>
      <c r="AE35" s="37"/>
      <c r="AF35" s="37"/>
      <c r="AG35" s="37"/>
      <c r="AH35" s="37"/>
      <c r="AI35" s="37"/>
      <c r="AJ35" s="37"/>
      <c r="AK35" s="217">
        <f>SUM(AK26:AK33)</f>
        <v>0</v>
      </c>
      <c r="AL35" s="216"/>
      <c r="AM35" s="216"/>
      <c r="AN35" s="216"/>
      <c r="AO35" s="218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21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6" t="s">
        <v>12</v>
      </c>
      <c r="L84" s="4" t="str">
        <f>K5</f>
        <v>2023-05</v>
      </c>
      <c r="AR84" s="48"/>
    </row>
    <row r="85" spans="1:91" s="5" customFormat="1" ht="36.950000000000003" customHeight="1">
      <c r="B85" s="49"/>
      <c r="C85" s="50" t="s">
        <v>14</v>
      </c>
      <c r="L85" s="203" t="str">
        <f>K6</f>
        <v>Kamencové jezero - oprava sociálního zařízení - sprchy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6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20</v>
      </c>
      <c r="AJ87" s="29"/>
      <c r="AK87" s="29"/>
      <c r="AL87" s="29"/>
      <c r="AM87" s="205" t="str">
        <f>IF(AN8= "","",AN8)</f>
        <v>10. 2. 2023</v>
      </c>
      <c r="AN87" s="205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6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26</v>
      </c>
      <c r="AJ89" s="29"/>
      <c r="AK89" s="29"/>
      <c r="AL89" s="29"/>
      <c r="AM89" s="206" t="str">
        <f>IF(E17="","",E17)</f>
        <v xml:space="preserve"> </v>
      </c>
      <c r="AN89" s="207"/>
      <c r="AO89" s="207"/>
      <c r="AP89" s="207"/>
      <c r="AQ89" s="29"/>
      <c r="AR89" s="30"/>
      <c r="AS89" s="208" t="s">
        <v>53</v>
      </c>
      <c r="AT89" s="209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6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28</v>
      </c>
      <c r="AJ90" s="29"/>
      <c r="AK90" s="29"/>
      <c r="AL90" s="29"/>
      <c r="AM90" s="206" t="str">
        <f>IF(E20="","",E20)</f>
        <v>Ing. Kateřina Tumpachová</v>
      </c>
      <c r="AN90" s="207"/>
      <c r="AO90" s="207"/>
      <c r="AP90" s="207"/>
      <c r="AQ90" s="29"/>
      <c r="AR90" s="30"/>
      <c r="AS90" s="210"/>
      <c r="AT90" s="211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0"/>
      <c r="AT91" s="211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98" t="s">
        <v>54</v>
      </c>
      <c r="D92" s="199"/>
      <c r="E92" s="199"/>
      <c r="F92" s="199"/>
      <c r="G92" s="199"/>
      <c r="H92" s="57"/>
      <c r="I92" s="200" t="s">
        <v>55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1" t="s">
        <v>56</v>
      </c>
      <c r="AH92" s="199"/>
      <c r="AI92" s="199"/>
      <c r="AJ92" s="199"/>
      <c r="AK92" s="199"/>
      <c r="AL92" s="199"/>
      <c r="AM92" s="199"/>
      <c r="AN92" s="200" t="s">
        <v>57</v>
      </c>
      <c r="AO92" s="199"/>
      <c r="AP92" s="202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6">
        <f>ROUND(SUM(AG95:AG96),2)</f>
        <v>0</v>
      </c>
      <c r="AH94" s="196"/>
      <c r="AI94" s="196"/>
      <c r="AJ94" s="196"/>
      <c r="AK94" s="196"/>
      <c r="AL94" s="196"/>
      <c r="AM94" s="196"/>
      <c r="AN94" s="197">
        <f>SUM(AG94,AT94)</f>
        <v>0</v>
      </c>
      <c r="AO94" s="197"/>
      <c r="AP94" s="197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565.08412999999996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16.5" customHeight="1">
      <c r="A95" s="76" t="s">
        <v>77</v>
      </c>
      <c r="B95" s="77"/>
      <c r="C95" s="78"/>
      <c r="D95" s="195" t="s">
        <v>78</v>
      </c>
      <c r="E95" s="195"/>
      <c r="F95" s="195"/>
      <c r="G95" s="195"/>
      <c r="H95" s="195"/>
      <c r="I95" s="79"/>
      <c r="J95" s="195" t="s">
        <v>79</v>
      </c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3">
        <f>'1 - sprchy - muži'!J30</f>
        <v>0</v>
      </c>
      <c r="AH95" s="194"/>
      <c r="AI95" s="194"/>
      <c r="AJ95" s="194"/>
      <c r="AK95" s="194"/>
      <c r="AL95" s="194"/>
      <c r="AM95" s="194"/>
      <c r="AN95" s="193">
        <f>SUM(AG95,AT95)</f>
        <v>0</v>
      </c>
      <c r="AO95" s="194"/>
      <c r="AP95" s="194"/>
      <c r="AQ95" s="80" t="s">
        <v>80</v>
      </c>
      <c r="AR95" s="77"/>
      <c r="AS95" s="81">
        <v>0</v>
      </c>
      <c r="AT95" s="82">
        <f>ROUND(SUM(AV95:AW95),2)</f>
        <v>0</v>
      </c>
      <c r="AU95" s="83">
        <f>'1 - sprchy - muži'!P132</f>
        <v>282.54206700000003</v>
      </c>
      <c r="AV95" s="82">
        <f>'1 - sprchy - muži'!J33</f>
        <v>0</v>
      </c>
      <c r="AW95" s="82">
        <f>'1 - sprchy - muži'!J34</f>
        <v>0</v>
      </c>
      <c r="AX95" s="82">
        <f>'1 - sprchy - muži'!J35</f>
        <v>0</v>
      </c>
      <c r="AY95" s="82">
        <f>'1 - sprchy - muži'!J36</f>
        <v>0</v>
      </c>
      <c r="AZ95" s="82">
        <f>'1 - sprchy - muži'!F33</f>
        <v>0</v>
      </c>
      <c r="BA95" s="82">
        <f>'1 - sprchy - muži'!F34</f>
        <v>0</v>
      </c>
      <c r="BB95" s="82">
        <f>'1 - sprchy - muži'!F35</f>
        <v>0</v>
      </c>
      <c r="BC95" s="82">
        <f>'1 - sprchy - muži'!F36</f>
        <v>0</v>
      </c>
      <c r="BD95" s="84">
        <f>'1 - sprchy - muži'!F37</f>
        <v>0</v>
      </c>
      <c r="BT95" s="85" t="s">
        <v>78</v>
      </c>
      <c r="BV95" s="85" t="s">
        <v>75</v>
      </c>
      <c r="BW95" s="85" t="s">
        <v>81</v>
      </c>
      <c r="BX95" s="85" t="s">
        <v>4</v>
      </c>
      <c r="CL95" s="85" t="s">
        <v>1</v>
      </c>
      <c r="CM95" s="85" t="s">
        <v>82</v>
      </c>
    </row>
    <row r="96" spans="1:91" s="7" customFormat="1" ht="16.5" customHeight="1">
      <c r="A96" s="76" t="s">
        <v>77</v>
      </c>
      <c r="B96" s="77"/>
      <c r="C96" s="78"/>
      <c r="D96" s="195" t="s">
        <v>82</v>
      </c>
      <c r="E96" s="195"/>
      <c r="F96" s="195"/>
      <c r="G96" s="195"/>
      <c r="H96" s="195"/>
      <c r="I96" s="79"/>
      <c r="J96" s="195" t="s">
        <v>83</v>
      </c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3">
        <f>'2 - sprchy - ženy'!J30</f>
        <v>0</v>
      </c>
      <c r="AH96" s="194"/>
      <c r="AI96" s="194"/>
      <c r="AJ96" s="194"/>
      <c r="AK96" s="194"/>
      <c r="AL96" s="194"/>
      <c r="AM96" s="194"/>
      <c r="AN96" s="193">
        <f>SUM(AG96,AT96)</f>
        <v>0</v>
      </c>
      <c r="AO96" s="194"/>
      <c r="AP96" s="194"/>
      <c r="AQ96" s="80" t="s">
        <v>80</v>
      </c>
      <c r="AR96" s="77"/>
      <c r="AS96" s="86">
        <v>0</v>
      </c>
      <c r="AT96" s="87">
        <f>ROUND(SUM(AV96:AW96),2)</f>
        <v>0</v>
      </c>
      <c r="AU96" s="88">
        <f>'2 - sprchy - ženy'!P132</f>
        <v>282.54206700000003</v>
      </c>
      <c r="AV96" s="87">
        <f>'2 - sprchy - ženy'!J33</f>
        <v>0</v>
      </c>
      <c r="AW96" s="87">
        <f>'2 - sprchy - ženy'!J34</f>
        <v>0</v>
      </c>
      <c r="AX96" s="87">
        <f>'2 - sprchy - ženy'!J35</f>
        <v>0</v>
      </c>
      <c r="AY96" s="87">
        <f>'2 - sprchy - ženy'!J36</f>
        <v>0</v>
      </c>
      <c r="AZ96" s="87">
        <f>'2 - sprchy - ženy'!F33</f>
        <v>0</v>
      </c>
      <c r="BA96" s="87">
        <f>'2 - sprchy - ženy'!F34</f>
        <v>0</v>
      </c>
      <c r="BB96" s="87">
        <f>'2 - sprchy - ženy'!F35</f>
        <v>0</v>
      </c>
      <c r="BC96" s="87">
        <f>'2 - sprchy - ženy'!F36</f>
        <v>0</v>
      </c>
      <c r="BD96" s="89">
        <f>'2 - sprchy - ženy'!F37</f>
        <v>0</v>
      </c>
      <c r="BT96" s="85" t="s">
        <v>78</v>
      </c>
      <c r="BV96" s="85" t="s">
        <v>75</v>
      </c>
      <c r="BW96" s="85" t="s">
        <v>84</v>
      </c>
      <c r="BX96" s="85" t="s">
        <v>4</v>
      </c>
      <c r="CL96" s="85" t="s">
        <v>1</v>
      </c>
      <c r="CM96" s="85" t="s">
        <v>82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4"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</mergeCells>
  <hyperlinks>
    <hyperlink ref="A95" location="'1 - sprchy - muži'!C2" display="/" xr:uid="{00000000-0004-0000-0000-000000000000}"/>
    <hyperlink ref="A96" location="'2 - sprchy - ženy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39"/>
  <sheetViews>
    <sheetView showGridLines="0" topLeftCell="A130" workbookViewId="0">
      <selection activeCell="I133" sqref="I13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191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7" t="s">
        <v>81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s="1" customFormat="1" ht="24.95" customHeight="1">
      <c r="B4" s="20"/>
      <c r="D4" s="21" t="s">
        <v>85</v>
      </c>
      <c r="L4" s="20"/>
      <c r="M4" s="91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26" t="str">
        <f>'Rekapitulace stavby'!K6</f>
        <v>Kamencové jezero - oprava sociálního zařízení - sprchy</v>
      </c>
      <c r="F7" s="227"/>
      <c r="G7" s="227"/>
      <c r="H7" s="227"/>
      <c r="L7" s="20"/>
    </row>
    <row r="8" spans="1:46" s="2" customFormat="1" ht="12" customHeight="1">
      <c r="A8" s="29"/>
      <c r="B8" s="30"/>
      <c r="C8" s="29"/>
      <c r="D8" s="26" t="s">
        <v>86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3" t="s">
        <v>87</v>
      </c>
      <c r="F9" s="225"/>
      <c r="G9" s="225"/>
      <c r="H9" s="225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 t="str">
        <f>'Rekapitulace stavby'!AN8</f>
        <v>10. 2. 2023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24</v>
      </c>
      <c r="J15" s="24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9" t="str">
        <f>'Rekapitulace stavby'!E14</f>
        <v xml:space="preserve"> </v>
      </c>
      <c r="F18" s="219"/>
      <c r="G18" s="219"/>
      <c r="H18" s="219"/>
      <c r="I18" s="26" t="s">
        <v>24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23</v>
      </c>
      <c r="J20" s="24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24</v>
      </c>
      <c r="J21" s="24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28</v>
      </c>
      <c r="E23" s="29"/>
      <c r="F23" s="29"/>
      <c r="G23" s="29"/>
      <c r="H23" s="29"/>
      <c r="I23" s="26" t="s">
        <v>23</v>
      </c>
      <c r="J23" s="24" t="s">
        <v>29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30</v>
      </c>
      <c r="F24" s="29"/>
      <c r="G24" s="29"/>
      <c r="H24" s="29"/>
      <c r="I24" s="26" t="s">
        <v>24</v>
      </c>
      <c r="J24" s="24" t="s">
        <v>31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221" t="s">
        <v>1</v>
      </c>
      <c r="F27" s="221"/>
      <c r="G27" s="221"/>
      <c r="H27" s="221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5" t="s">
        <v>33</v>
      </c>
      <c r="E30" s="29"/>
      <c r="F30" s="29"/>
      <c r="G30" s="29"/>
      <c r="H30" s="29"/>
      <c r="I30" s="29"/>
      <c r="J30" s="68">
        <f>ROUND(J132,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6" t="s">
        <v>37</v>
      </c>
      <c r="E33" s="26" t="s">
        <v>38</v>
      </c>
      <c r="F33" s="97">
        <f>ROUND((SUM(BE132:BE338)),  2)</f>
        <v>0</v>
      </c>
      <c r="G33" s="29"/>
      <c r="H33" s="29"/>
      <c r="I33" s="98">
        <v>0.21</v>
      </c>
      <c r="J33" s="97">
        <f>ROUND(((SUM(BE132:BE338))*I33),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39</v>
      </c>
      <c r="F34" s="97">
        <f>ROUND((SUM(BF132:BF338)),  2)</f>
        <v>0</v>
      </c>
      <c r="G34" s="29"/>
      <c r="H34" s="29"/>
      <c r="I34" s="98">
        <v>0.15</v>
      </c>
      <c r="J34" s="97">
        <f>ROUND(((SUM(BF132:BF338))*I34),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6" t="s">
        <v>40</v>
      </c>
      <c r="F35" s="97">
        <f>ROUND((SUM(BG132:BG338)),  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6" t="s">
        <v>41</v>
      </c>
      <c r="F36" s="97">
        <f>ROUND((SUM(BH132:BH338)),  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6" t="s">
        <v>42</v>
      </c>
      <c r="F37" s="97">
        <f>ROUND((SUM(BI132:BI338)),  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9"/>
      <c r="D39" s="100" t="s">
        <v>43</v>
      </c>
      <c r="E39" s="57"/>
      <c r="F39" s="57"/>
      <c r="G39" s="101" t="s">
        <v>44</v>
      </c>
      <c r="H39" s="102" t="s">
        <v>45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48</v>
      </c>
      <c r="E61" s="32"/>
      <c r="F61" s="105" t="s">
        <v>49</v>
      </c>
      <c r="G61" s="42" t="s">
        <v>48</v>
      </c>
      <c r="H61" s="32"/>
      <c r="I61" s="32"/>
      <c r="J61" s="106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48</v>
      </c>
      <c r="E76" s="32"/>
      <c r="F76" s="105" t="s">
        <v>49</v>
      </c>
      <c r="G76" s="42" t="s">
        <v>48</v>
      </c>
      <c r="H76" s="32"/>
      <c r="I76" s="32"/>
      <c r="J76" s="106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21" t="s">
        <v>88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6" t="str">
        <f>E7</f>
        <v>Kamencové jezero - oprava sociálního zařízení - sprchy</v>
      </c>
      <c r="F85" s="227"/>
      <c r="G85" s="227"/>
      <c r="H85" s="22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86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3" t="str">
        <f>E9</f>
        <v>1 - sprchy - muži</v>
      </c>
      <c r="F87" s="225"/>
      <c r="G87" s="225"/>
      <c r="H87" s="225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18</v>
      </c>
      <c r="D89" s="29"/>
      <c r="E89" s="29"/>
      <c r="F89" s="24" t="str">
        <f>F12</f>
        <v xml:space="preserve"> </v>
      </c>
      <c r="G89" s="29"/>
      <c r="H89" s="29"/>
      <c r="I89" s="26" t="s">
        <v>20</v>
      </c>
      <c r="J89" s="52" t="str">
        <f>IF(J12="","",J12)</f>
        <v>10. 2. 2023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6" t="s">
        <v>22</v>
      </c>
      <c r="D91" s="29"/>
      <c r="E91" s="29"/>
      <c r="F91" s="24" t="str">
        <f>E15</f>
        <v xml:space="preserve"> </v>
      </c>
      <c r="G91" s="29"/>
      <c r="H91" s="29"/>
      <c r="I91" s="26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28</v>
      </c>
      <c r="J92" s="27" t="str">
        <f>E24</f>
        <v>Ing. Kateřina Tumpachová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7" t="s">
        <v>89</v>
      </c>
      <c r="D94" s="99"/>
      <c r="E94" s="99"/>
      <c r="F94" s="99"/>
      <c r="G94" s="99"/>
      <c r="H94" s="99"/>
      <c r="I94" s="99"/>
      <c r="J94" s="108" t="s">
        <v>90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9" t="s">
        <v>91</v>
      </c>
      <c r="D96" s="29"/>
      <c r="E96" s="29"/>
      <c r="F96" s="29"/>
      <c r="G96" s="29"/>
      <c r="H96" s="29"/>
      <c r="I96" s="29"/>
      <c r="J96" s="68">
        <f>J132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92</v>
      </c>
    </row>
    <row r="97" spans="2:12" s="9" customFormat="1" ht="24.95" customHeight="1">
      <c r="B97" s="110"/>
      <c r="D97" s="111" t="s">
        <v>93</v>
      </c>
      <c r="E97" s="112"/>
      <c r="F97" s="112"/>
      <c r="G97" s="112"/>
      <c r="H97" s="112"/>
      <c r="I97" s="112"/>
      <c r="J97" s="113">
        <f>J133</f>
        <v>0</v>
      </c>
      <c r="L97" s="110"/>
    </row>
    <row r="98" spans="2:12" s="10" customFormat="1" ht="19.899999999999999" customHeight="1">
      <c r="B98" s="114"/>
      <c r="D98" s="115" t="s">
        <v>94</v>
      </c>
      <c r="E98" s="116"/>
      <c r="F98" s="116"/>
      <c r="G98" s="116"/>
      <c r="H98" s="116"/>
      <c r="I98" s="116"/>
      <c r="J98" s="117">
        <f>J134</f>
        <v>0</v>
      </c>
      <c r="L98" s="114"/>
    </row>
    <row r="99" spans="2:12" s="10" customFormat="1" ht="19.899999999999999" customHeight="1">
      <c r="B99" s="114"/>
      <c r="D99" s="115" t="s">
        <v>95</v>
      </c>
      <c r="E99" s="116"/>
      <c r="F99" s="116"/>
      <c r="G99" s="116"/>
      <c r="H99" s="116"/>
      <c r="I99" s="116"/>
      <c r="J99" s="117">
        <f>J143</f>
        <v>0</v>
      </c>
      <c r="L99" s="114"/>
    </row>
    <row r="100" spans="2:12" s="10" customFormat="1" ht="19.899999999999999" customHeight="1">
      <c r="B100" s="114"/>
      <c r="D100" s="115" t="s">
        <v>96</v>
      </c>
      <c r="E100" s="116"/>
      <c r="F100" s="116"/>
      <c r="G100" s="116"/>
      <c r="H100" s="116"/>
      <c r="I100" s="116"/>
      <c r="J100" s="117">
        <f>J168</f>
        <v>0</v>
      </c>
      <c r="L100" s="114"/>
    </row>
    <row r="101" spans="2:12" s="10" customFormat="1" ht="19.899999999999999" customHeight="1">
      <c r="B101" s="114"/>
      <c r="D101" s="115" t="s">
        <v>97</v>
      </c>
      <c r="E101" s="116"/>
      <c r="F101" s="116"/>
      <c r="G101" s="116"/>
      <c r="H101" s="116"/>
      <c r="I101" s="116"/>
      <c r="J101" s="117">
        <f>J178</f>
        <v>0</v>
      </c>
      <c r="L101" s="114"/>
    </row>
    <row r="102" spans="2:12" s="9" customFormat="1" ht="24.95" customHeight="1">
      <c r="B102" s="110"/>
      <c r="D102" s="111" t="s">
        <v>98</v>
      </c>
      <c r="E102" s="112"/>
      <c r="F102" s="112"/>
      <c r="G102" s="112"/>
      <c r="H102" s="112"/>
      <c r="I102" s="112"/>
      <c r="J102" s="113">
        <f>J181</f>
        <v>0</v>
      </c>
      <c r="L102" s="110"/>
    </row>
    <row r="103" spans="2:12" s="10" customFormat="1" ht="19.899999999999999" customHeight="1">
      <c r="B103" s="114"/>
      <c r="D103" s="115" t="s">
        <v>99</v>
      </c>
      <c r="E103" s="116"/>
      <c r="F103" s="116"/>
      <c r="G103" s="116"/>
      <c r="H103" s="116"/>
      <c r="I103" s="116"/>
      <c r="J103" s="117">
        <f>J182</f>
        <v>0</v>
      </c>
      <c r="L103" s="114"/>
    </row>
    <row r="104" spans="2:12" s="10" customFormat="1" ht="19.899999999999999" customHeight="1">
      <c r="B104" s="114"/>
      <c r="D104" s="115" t="s">
        <v>100</v>
      </c>
      <c r="E104" s="116"/>
      <c r="F104" s="116"/>
      <c r="G104" s="116"/>
      <c r="H104" s="116"/>
      <c r="I104" s="116"/>
      <c r="J104" s="117">
        <f>J199</f>
        <v>0</v>
      </c>
      <c r="L104" s="114"/>
    </row>
    <row r="105" spans="2:12" s="10" customFormat="1" ht="19.899999999999999" customHeight="1">
      <c r="B105" s="114"/>
      <c r="D105" s="115" t="s">
        <v>101</v>
      </c>
      <c r="E105" s="116"/>
      <c r="F105" s="116"/>
      <c r="G105" s="116"/>
      <c r="H105" s="116"/>
      <c r="I105" s="116"/>
      <c r="J105" s="117">
        <f>J228</f>
        <v>0</v>
      </c>
      <c r="L105" s="114"/>
    </row>
    <row r="106" spans="2:12" s="10" customFormat="1" ht="19.899999999999999" customHeight="1">
      <c r="B106" s="114"/>
      <c r="D106" s="115" t="s">
        <v>102</v>
      </c>
      <c r="E106" s="116"/>
      <c r="F106" s="116"/>
      <c r="G106" s="116"/>
      <c r="H106" s="116"/>
      <c r="I106" s="116"/>
      <c r="J106" s="117">
        <f>J254</f>
        <v>0</v>
      </c>
      <c r="L106" s="114"/>
    </row>
    <row r="107" spans="2:12" s="10" customFormat="1" ht="19.899999999999999" customHeight="1">
      <c r="B107" s="114"/>
      <c r="D107" s="115" t="s">
        <v>103</v>
      </c>
      <c r="E107" s="116"/>
      <c r="F107" s="116"/>
      <c r="G107" s="116"/>
      <c r="H107" s="116"/>
      <c r="I107" s="116"/>
      <c r="J107" s="117">
        <f>J264</f>
        <v>0</v>
      </c>
      <c r="L107" s="114"/>
    </row>
    <row r="108" spans="2:12" s="10" customFormat="1" ht="19.899999999999999" customHeight="1">
      <c r="B108" s="114"/>
      <c r="D108" s="115" t="s">
        <v>104</v>
      </c>
      <c r="E108" s="116"/>
      <c r="F108" s="116"/>
      <c r="G108" s="116"/>
      <c r="H108" s="116"/>
      <c r="I108" s="116"/>
      <c r="J108" s="117">
        <f>J294</f>
        <v>0</v>
      </c>
      <c r="L108" s="114"/>
    </row>
    <row r="109" spans="2:12" s="10" customFormat="1" ht="19.899999999999999" customHeight="1">
      <c r="B109" s="114"/>
      <c r="D109" s="115" t="s">
        <v>105</v>
      </c>
      <c r="E109" s="116"/>
      <c r="F109" s="116"/>
      <c r="G109" s="116"/>
      <c r="H109" s="116"/>
      <c r="I109" s="116"/>
      <c r="J109" s="117">
        <f>J322</f>
        <v>0</v>
      </c>
      <c r="L109" s="114"/>
    </row>
    <row r="110" spans="2:12" s="9" customFormat="1" ht="24.95" customHeight="1">
      <c r="B110" s="110"/>
      <c r="D110" s="111" t="s">
        <v>106</v>
      </c>
      <c r="E110" s="112"/>
      <c r="F110" s="112"/>
      <c r="G110" s="112"/>
      <c r="H110" s="112"/>
      <c r="I110" s="112"/>
      <c r="J110" s="113">
        <f>J330</f>
        <v>0</v>
      </c>
      <c r="L110" s="110"/>
    </row>
    <row r="111" spans="2:12" s="9" customFormat="1" ht="24.95" customHeight="1">
      <c r="B111" s="110"/>
      <c r="D111" s="111" t="s">
        <v>107</v>
      </c>
      <c r="E111" s="112"/>
      <c r="F111" s="112"/>
      <c r="G111" s="112"/>
      <c r="H111" s="112"/>
      <c r="I111" s="112"/>
      <c r="J111" s="113">
        <f>J335</f>
        <v>0</v>
      </c>
      <c r="L111" s="110"/>
    </row>
    <row r="112" spans="2:12" s="10" customFormat="1" ht="19.899999999999999" customHeight="1">
      <c r="B112" s="114"/>
      <c r="D112" s="115" t="s">
        <v>108</v>
      </c>
      <c r="E112" s="116"/>
      <c r="F112" s="116"/>
      <c r="G112" s="116"/>
      <c r="H112" s="116"/>
      <c r="I112" s="116"/>
      <c r="J112" s="117">
        <f>J336</f>
        <v>0</v>
      </c>
      <c r="L112" s="114"/>
    </row>
    <row r="113" spans="1:31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21" t="s">
        <v>109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6" t="s">
        <v>14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26" t="str">
        <f>E7</f>
        <v>Kamencové jezero - oprava sociálního zařízení - sprchy</v>
      </c>
      <c r="F122" s="227"/>
      <c r="G122" s="227"/>
      <c r="H122" s="227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6" t="s">
        <v>86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203" t="str">
        <f>E9</f>
        <v>1 - sprchy - muži</v>
      </c>
      <c r="F124" s="225"/>
      <c r="G124" s="225"/>
      <c r="H124" s="225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6" t="s">
        <v>18</v>
      </c>
      <c r="D126" s="29"/>
      <c r="E126" s="29"/>
      <c r="F126" s="24" t="str">
        <f>F12</f>
        <v xml:space="preserve"> </v>
      </c>
      <c r="G126" s="29"/>
      <c r="H126" s="29"/>
      <c r="I126" s="26" t="s">
        <v>20</v>
      </c>
      <c r="J126" s="52" t="str">
        <f>IF(J12="","",J12)</f>
        <v>10. 2. 2023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6" t="s">
        <v>22</v>
      </c>
      <c r="D128" s="29"/>
      <c r="E128" s="29"/>
      <c r="F128" s="24" t="str">
        <f>E15</f>
        <v xml:space="preserve"> </v>
      </c>
      <c r="G128" s="29"/>
      <c r="H128" s="29"/>
      <c r="I128" s="26" t="s">
        <v>26</v>
      </c>
      <c r="J128" s="27" t="str">
        <f>E21</f>
        <v xml:space="preserve"> 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25.7" customHeight="1">
      <c r="A129" s="29"/>
      <c r="B129" s="30"/>
      <c r="C129" s="26" t="s">
        <v>25</v>
      </c>
      <c r="D129" s="29"/>
      <c r="E129" s="29"/>
      <c r="F129" s="24" t="str">
        <f>IF(E18="","",E18)</f>
        <v xml:space="preserve"> </v>
      </c>
      <c r="G129" s="29"/>
      <c r="H129" s="29"/>
      <c r="I129" s="26" t="s">
        <v>28</v>
      </c>
      <c r="J129" s="27" t="str">
        <f>E24</f>
        <v>Ing. Kateřina Tumpachová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18"/>
      <c r="B131" s="119"/>
      <c r="C131" s="120" t="s">
        <v>110</v>
      </c>
      <c r="D131" s="121" t="s">
        <v>58</v>
      </c>
      <c r="E131" s="121" t="s">
        <v>54</v>
      </c>
      <c r="F131" s="121" t="s">
        <v>55</v>
      </c>
      <c r="G131" s="121" t="s">
        <v>111</v>
      </c>
      <c r="H131" s="121" t="s">
        <v>112</v>
      </c>
      <c r="I131" s="121" t="s">
        <v>113</v>
      </c>
      <c r="J131" s="121" t="s">
        <v>90</v>
      </c>
      <c r="K131" s="122" t="s">
        <v>114</v>
      </c>
      <c r="L131" s="123"/>
      <c r="M131" s="59" t="s">
        <v>1</v>
      </c>
      <c r="N131" s="60" t="s">
        <v>37</v>
      </c>
      <c r="O131" s="60" t="s">
        <v>115</v>
      </c>
      <c r="P131" s="60" t="s">
        <v>116</v>
      </c>
      <c r="Q131" s="60" t="s">
        <v>117</v>
      </c>
      <c r="R131" s="60" t="s">
        <v>118</v>
      </c>
      <c r="S131" s="60" t="s">
        <v>119</v>
      </c>
      <c r="T131" s="61" t="s">
        <v>120</v>
      </c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</row>
    <row r="132" spans="1:65" s="2" customFormat="1" ht="22.9" customHeight="1">
      <c r="A132" s="29"/>
      <c r="B132" s="30"/>
      <c r="C132" s="66" t="s">
        <v>121</v>
      </c>
      <c r="D132" s="29"/>
      <c r="E132" s="29"/>
      <c r="F132" s="29"/>
      <c r="G132" s="29"/>
      <c r="H132" s="29"/>
      <c r="I132" s="29"/>
      <c r="J132" s="124">
        <f>BK132</f>
        <v>0</v>
      </c>
      <c r="K132" s="29"/>
      <c r="L132" s="30"/>
      <c r="M132" s="62"/>
      <c r="N132" s="53"/>
      <c r="O132" s="63"/>
      <c r="P132" s="125">
        <f>P133+P181+P330+P335</f>
        <v>282.54206700000003</v>
      </c>
      <c r="Q132" s="63"/>
      <c r="R132" s="125">
        <f>R133+R181+R330+R335</f>
        <v>3.1032690000000001</v>
      </c>
      <c r="S132" s="63"/>
      <c r="T132" s="126">
        <f>T133+T181+T330+T335</f>
        <v>8.1796500000000005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72</v>
      </c>
      <c r="AU132" s="17" t="s">
        <v>92</v>
      </c>
      <c r="BK132" s="127">
        <f>BK133+BK181+BK330+BK335</f>
        <v>0</v>
      </c>
    </row>
    <row r="133" spans="1:65" s="12" customFormat="1" ht="25.9" customHeight="1">
      <c r="B133" s="128"/>
      <c r="D133" s="129" t="s">
        <v>72</v>
      </c>
      <c r="E133" s="130" t="s">
        <v>122</v>
      </c>
      <c r="F133" s="130" t="s">
        <v>123</v>
      </c>
      <c r="J133" s="131">
        <f>BK133</f>
        <v>0</v>
      </c>
      <c r="L133" s="128"/>
      <c r="M133" s="132"/>
      <c r="N133" s="133"/>
      <c r="O133" s="133"/>
      <c r="P133" s="134">
        <f>P134+P143+P168+P178</f>
        <v>68.99024</v>
      </c>
      <c r="Q133" s="133"/>
      <c r="R133" s="134">
        <f>R134+R143+R168+R178</f>
        <v>1.7418150000000001</v>
      </c>
      <c r="S133" s="133"/>
      <c r="T133" s="135">
        <f>T134+T143+T168+T178</f>
        <v>8.0325000000000006</v>
      </c>
      <c r="AR133" s="129" t="s">
        <v>78</v>
      </c>
      <c r="AT133" s="136" t="s">
        <v>72</v>
      </c>
      <c r="AU133" s="136" t="s">
        <v>73</v>
      </c>
      <c r="AY133" s="129" t="s">
        <v>124</v>
      </c>
      <c r="BK133" s="137">
        <f>BK134+BK143+BK168+BK178</f>
        <v>0</v>
      </c>
    </row>
    <row r="134" spans="1:65" s="12" customFormat="1" ht="22.9" customHeight="1">
      <c r="B134" s="128"/>
      <c r="D134" s="129" t="s">
        <v>72</v>
      </c>
      <c r="E134" s="138" t="s">
        <v>125</v>
      </c>
      <c r="F134" s="138" t="s">
        <v>126</v>
      </c>
      <c r="J134" s="139">
        <f>BK134</f>
        <v>0</v>
      </c>
      <c r="L134" s="128"/>
      <c r="M134" s="132"/>
      <c r="N134" s="133"/>
      <c r="O134" s="133"/>
      <c r="P134" s="134">
        <f>SUM(P135:P142)</f>
        <v>5.88</v>
      </c>
      <c r="Q134" s="133"/>
      <c r="R134" s="134">
        <f>SUM(R135:R142)</f>
        <v>1.7392650000000001</v>
      </c>
      <c r="S134" s="133"/>
      <c r="T134" s="135">
        <f>SUM(T135:T142)</f>
        <v>0</v>
      </c>
      <c r="AR134" s="129" t="s">
        <v>78</v>
      </c>
      <c r="AT134" s="136" t="s">
        <v>72</v>
      </c>
      <c r="AU134" s="136" t="s">
        <v>78</v>
      </c>
      <c r="AY134" s="129" t="s">
        <v>124</v>
      </c>
      <c r="BK134" s="137">
        <f>SUM(BK135:BK142)</f>
        <v>0</v>
      </c>
    </row>
    <row r="135" spans="1:65" s="2" customFormat="1" ht="24.2" customHeight="1">
      <c r="A135" s="29"/>
      <c r="B135" s="140"/>
      <c r="C135" s="141" t="s">
        <v>78</v>
      </c>
      <c r="D135" s="141" t="s">
        <v>127</v>
      </c>
      <c r="E135" s="142" t="s">
        <v>128</v>
      </c>
      <c r="F135" s="143" t="s">
        <v>129</v>
      </c>
      <c r="G135" s="144" t="s">
        <v>130</v>
      </c>
      <c r="H135" s="145">
        <v>9</v>
      </c>
      <c r="I135" s="146"/>
      <c r="J135" s="146">
        <f>ROUND(I135*H135,2)</f>
        <v>0</v>
      </c>
      <c r="K135" s="143" t="s">
        <v>131</v>
      </c>
      <c r="L135" s="30"/>
      <c r="M135" s="147" t="s">
        <v>1</v>
      </c>
      <c r="N135" s="148" t="s">
        <v>38</v>
      </c>
      <c r="O135" s="149">
        <v>0.37</v>
      </c>
      <c r="P135" s="149">
        <f>O135*H135</f>
        <v>3.33</v>
      </c>
      <c r="Q135" s="149">
        <v>1.5E-3</v>
      </c>
      <c r="R135" s="149">
        <f>Q135*H135</f>
        <v>1.35E-2</v>
      </c>
      <c r="S135" s="149">
        <v>0</v>
      </c>
      <c r="T135" s="150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1" t="s">
        <v>132</v>
      </c>
      <c r="AT135" s="151" t="s">
        <v>127</v>
      </c>
      <c r="AU135" s="151" t="s">
        <v>82</v>
      </c>
      <c r="AY135" s="17" t="s">
        <v>124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7" t="s">
        <v>78</v>
      </c>
      <c r="BK135" s="152">
        <f>ROUND(I135*H135,2)</f>
        <v>0</v>
      </c>
      <c r="BL135" s="17" t="s">
        <v>132</v>
      </c>
      <c r="BM135" s="151" t="s">
        <v>133</v>
      </c>
    </row>
    <row r="136" spans="1:65" s="2" customFormat="1" ht="19.5">
      <c r="A136" s="29"/>
      <c r="B136" s="30"/>
      <c r="C136" s="29"/>
      <c r="D136" s="153" t="s">
        <v>134</v>
      </c>
      <c r="E136" s="29"/>
      <c r="F136" s="154" t="s">
        <v>135</v>
      </c>
      <c r="G136" s="29"/>
      <c r="H136" s="29"/>
      <c r="I136" s="29"/>
      <c r="J136" s="29"/>
      <c r="K136" s="29"/>
      <c r="L136" s="30"/>
      <c r="M136" s="155"/>
      <c r="N136" s="156"/>
      <c r="O136" s="55"/>
      <c r="P136" s="55"/>
      <c r="Q136" s="55"/>
      <c r="R136" s="55"/>
      <c r="S136" s="55"/>
      <c r="T136" s="56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7" t="s">
        <v>134</v>
      </c>
      <c r="AU136" s="17" t="s">
        <v>82</v>
      </c>
    </row>
    <row r="137" spans="1:65" s="13" customFormat="1">
      <c r="B137" s="157"/>
      <c r="D137" s="153" t="s">
        <v>136</v>
      </c>
      <c r="E137" s="158" t="s">
        <v>1</v>
      </c>
      <c r="F137" s="159" t="s">
        <v>137</v>
      </c>
      <c r="H137" s="158" t="s">
        <v>1</v>
      </c>
      <c r="L137" s="157"/>
      <c r="M137" s="160"/>
      <c r="N137" s="161"/>
      <c r="O137" s="161"/>
      <c r="P137" s="161"/>
      <c r="Q137" s="161"/>
      <c r="R137" s="161"/>
      <c r="S137" s="161"/>
      <c r="T137" s="162"/>
      <c r="AT137" s="158" t="s">
        <v>136</v>
      </c>
      <c r="AU137" s="158" t="s">
        <v>82</v>
      </c>
      <c r="AV137" s="13" t="s">
        <v>78</v>
      </c>
      <c r="AW137" s="13" t="s">
        <v>27</v>
      </c>
      <c r="AX137" s="13" t="s">
        <v>73</v>
      </c>
      <c r="AY137" s="158" t="s">
        <v>124</v>
      </c>
    </row>
    <row r="138" spans="1:65" s="14" customFormat="1">
      <c r="B138" s="163"/>
      <c r="D138" s="153" t="s">
        <v>136</v>
      </c>
      <c r="E138" s="164" t="s">
        <v>1</v>
      </c>
      <c r="F138" s="165" t="s">
        <v>138</v>
      </c>
      <c r="H138" s="166">
        <v>9</v>
      </c>
      <c r="L138" s="163"/>
      <c r="M138" s="167"/>
      <c r="N138" s="168"/>
      <c r="O138" s="168"/>
      <c r="P138" s="168"/>
      <c r="Q138" s="168"/>
      <c r="R138" s="168"/>
      <c r="S138" s="168"/>
      <c r="T138" s="169"/>
      <c r="AT138" s="164" t="s">
        <v>136</v>
      </c>
      <c r="AU138" s="164" t="s">
        <v>82</v>
      </c>
      <c r="AV138" s="14" t="s">
        <v>82</v>
      </c>
      <c r="AW138" s="14" t="s">
        <v>27</v>
      </c>
      <c r="AX138" s="14" t="s">
        <v>78</v>
      </c>
      <c r="AY138" s="164" t="s">
        <v>124</v>
      </c>
    </row>
    <row r="139" spans="1:65" s="2" customFormat="1" ht="24.2" customHeight="1">
      <c r="A139" s="29"/>
      <c r="B139" s="140"/>
      <c r="C139" s="141" t="s">
        <v>82</v>
      </c>
      <c r="D139" s="141" t="s">
        <v>127</v>
      </c>
      <c r="E139" s="142" t="s">
        <v>139</v>
      </c>
      <c r="F139" s="143" t="s">
        <v>140</v>
      </c>
      <c r="G139" s="144" t="s">
        <v>141</v>
      </c>
      <c r="H139" s="145">
        <v>0.75</v>
      </c>
      <c r="I139" s="146"/>
      <c r="J139" s="146">
        <f>ROUND(I139*H139,2)</f>
        <v>0</v>
      </c>
      <c r="K139" s="143" t="s">
        <v>131</v>
      </c>
      <c r="L139" s="30"/>
      <c r="M139" s="147" t="s">
        <v>1</v>
      </c>
      <c r="N139" s="148" t="s">
        <v>38</v>
      </c>
      <c r="O139" s="149">
        <v>3.4</v>
      </c>
      <c r="P139" s="149">
        <f>O139*H139</f>
        <v>2.5499999999999998</v>
      </c>
      <c r="Q139" s="149">
        <v>2.3010199999999998</v>
      </c>
      <c r="R139" s="149">
        <f>Q139*H139</f>
        <v>1.725765</v>
      </c>
      <c r="S139" s="149">
        <v>0</v>
      </c>
      <c r="T139" s="150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1" t="s">
        <v>132</v>
      </c>
      <c r="AT139" s="151" t="s">
        <v>127</v>
      </c>
      <c r="AU139" s="151" t="s">
        <v>82</v>
      </c>
      <c r="AY139" s="17" t="s">
        <v>124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7" t="s">
        <v>78</v>
      </c>
      <c r="BK139" s="152">
        <f>ROUND(I139*H139,2)</f>
        <v>0</v>
      </c>
      <c r="BL139" s="17" t="s">
        <v>132</v>
      </c>
      <c r="BM139" s="151" t="s">
        <v>142</v>
      </c>
    </row>
    <row r="140" spans="1:65" s="2" customFormat="1" ht="19.5">
      <c r="A140" s="29"/>
      <c r="B140" s="30"/>
      <c r="C140" s="29"/>
      <c r="D140" s="153" t="s">
        <v>134</v>
      </c>
      <c r="E140" s="29"/>
      <c r="F140" s="154" t="s">
        <v>143</v>
      </c>
      <c r="G140" s="29"/>
      <c r="H140" s="29"/>
      <c r="I140" s="29"/>
      <c r="J140" s="29"/>
      <c r="K140" s="29"/>
      <c r="L140" s="30"/>
      <c r="M140" s="155"/>
      <c r="N140" s="156"/>
      <c r="O140" s="55"/>
      <c r="P140" s="55"/>
      <c r="Q140" s="55"/>
      <c r="R140" s="55"/>
      <c r="S140" s="55"/>
      <c r="T140" s="5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7" t="s">
        <v>134</v>
      </c>
      <c r="AU140" s="17" t="s">
        <v>82</v>
      </c>
    </row>
    <row r="141" spans="1:65" s="13" customFormat="1">
      <c r="B141" s="157"/>
      <c r="D141" s="153" t="s">
        <v>136</v>
      </c>
      <c r="E141" s="158" t="s">
        <v>1</v>
      </c>
      <c r="F141" s="159" t="s">
        <v>144</v>
      </c>
      <c r="H141" s="158" t="s">
        <v>1</v>
      </c>
      <c r="L141" s="157"/>
      <c r="M141" s="160"/>
      <c r="N141" s="161"/>
      <c r="O141" s="161"/>
      <c r="P141" s="161"/>
      <c r="Q141" s="161"/>
      <c r="R141" s="161"/>
      <c r="S141" s="161"/>
      <c r="T141" s="162"/>
      <c r="AT141" s="158" t="s">
        <v>136</v>
      </c>
      <c r="AU141" s="158" t="s">
        <v>82</v>
      </c>
      <c r="AV141" s="13" t="s">
        <v>78</v>
      </c>
      <c r="AW141" s="13" t="s">
        <v>27</v>
      </c>
      <c r="AX141" s="13" t="s">
        <v>73</v>
      </c>
      <c r="AY141" s="158" t="s">
        <v>124</v>
      </c>
    </row>
    <row r="142" spans="1:65" s="14" customFormat="1">
      <c r="B142" s="163"/>
      <c r="D142" s="153" t="s">
        <v>136</v>
      </c>
      <c r="E142" s="164" t="s">
        <v>1</v>
      </c>
      <c r="F142" s="165" t="s">
        <v>145</v>
      </c>
      <c r="H142" s="166">
        <v>0.75</v>
      </c>
      <c r="L142" s="163"/>
      <c r="M142" s="167"/>
      <c r="N142" s="168"/>
      <c r="O142" s="168"/>
      <c r="P142" s="168"/>
      <c r="Q142" s="168"/>
      <c r="R142" s="168"/>
      <c r="S142" s="168"/>
      <c r="T142" s="169"/>
      <c r="AT142" s="164" t="s">
        <v>136</v>
      </c>
      <c r="AU142" s="164" t="s">
        <v>82</v>
      </c>
      <c r="AV142" s="14" t="s">
        <v>82</v>
      </c>
      <c r="AW142" s="14" t="s">
        <v>27</v>
      </c>
      <c r="AX142" s="14" t="s">
        <v>78</v>
      </c>
      <c r="AY142" s="164" t="s">
        <v>124</v>
      </c>
    </row>
    <row r="143" spans="1:65" s="12" customFormat="1" ht="22.9" customHeight="1">
      <c r="B143" s="128"/>
      <c r="D143" s="129" t="s">
        <v>72</v>
      </c>
      <c r="E143" s="138" t="s">
        <v>146</v>
      </c>
      <c r="F143" s="138" t="s">
        <v>147</v>
      </c>
      <c r="J143" s="139">
        <f>BK143</f>
        <v>0</v>
      </c>
      <c r="L143" s="128"/>
      <c r="M143" s="132"/>
      <c r="N143" s="133"/>
      <c r="O143" s="133"/>
      <c r="P143" s="134">
        <f>SUM(P144:P167)</f>
        <v>34.567340000000002</v>
      </c>
      <c r="Q143" s="133"/>
      <c r="R143" s="134">
        <f>SUM(R144:R167)</f>
        <v>2.5500000000000002E-3</v>
      </c>
      <c r="S143" s="133"/>
      <c r="T143" s="135">
        <f>SUM(T144:T167)</f>
        <v>8.0325000000000006</v>
      </c>
      <c r="AR143" s="129" t="s">
        <v>78</v>
      </c>
      <c r="AT143" s="136" t="s">
        <v>72</v>
      </c>
      <c r="AU143" s="136" t="s">
        <v>78</v>
      </c>
      <c r="AY143" s="129" t="s">
        <v>124</v>
      </c>
      <c r="BK143" s="137">
        <f>SUM(BK144:BK167)</f>
        <v>0</v>
      </c>
    </row>
    <row r="144" spans="1:65" s="2" customFormat="1" ht="33" customHeight="1">
      <c r="A144" s="29"/>
      <c r="B144" s="140"/>
      <c r="C144" s="141" t="s">
        <v>148</v>
      </c>
      <c r="D144" s="141" t="s">
        <v>127</v>
      </c>
      <c r="E144" s="142" t="s">
        <v>149</v>
      </c>
      <c r="F144" s="143" t="s">
        <v>150</v>
      </c>
      <c r="G144" s="144" t="s">
        <v>151</v>
      </c>
      <c r="H144" s="145">
        <v>15</v>
      </c>
      <c r="I144" s="146"/>
      <c r="J144" s="146">
        <f>ROUND(I144*H144,2)</f>
        <v>0</v>
      </c>
      <c r="K144" s="143" t="s">
        <v>131</v>
      </c>
      <c r="L144" s="30"/>
      <c r="M144" s="147" t="s">
        <v>1</v>
      </c>
      <c r="N144" s="148" t="s">
        <v>38</v>
      </c>
      <c r="O144" s="149">
        <v>0.105</v>
      </c>
      <c r="P144" s="149">
        <f>O144*H144</f>
        <v>1.575</v>
      </c>
      <c r="Q144" s="149">
        <v>1.2999999999999999E-4</v>
      </c>
      <c r="R144" s="149">
        <f>Q144*H144</f>
        <v>1.9499999999999999E-3</v>
      </c>
      <c r="S144" s="149">
        <v>0</v>
      </c>
      <c r="T144" s="15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1" t="s">
        <v>132</v>
      </c>
      <c r="AT144" s="151" t="s">
        <v>127</v>
      </c>
      <c r="AU144" s="151" t="s">
        <v>82</v>
      </c>
      <c r="AY144" s="17" t="s">
        <v>124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7" t="s">
        <v>78</v>
      </c>
      <c r="BK144" s="152">
        <f>ROUND(I144*H144,2)</f>
        <v>0</v>
      </c>
      <c r="BL144" s="17" t="s">
        <v>132</v>
      </c>
      <c r="BM144" s="151" t="s">
        <v>152</v>
      </c>
    </row>
    <row r="145" spans="1:65" s="2" customFormat="1" ht="19.5">
      <c r="A145" s="29"/>
      <c r="B145" s="30"/>
      <c r="C145" s="29"/>
      <c r="D145" s="153" t="s">
        <v>134</v>
      </c>
      <c r="E145" s="29"/>
      <c r="F145" s="154" t="s">
        <v>153</v>
      </c>
      <c r="G145" s="29"/>
      <c r="H145" s="29"/>
      <c r="I145" s="29"/>
      <c r="J145" s="29"/>
      <c r="K145" s="29"/>
      <c r="L145" s="30"/>
      <c r="M145" s="155"/>
      <c r="N145" s="156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7" t="s">
        <v>134</v>
      </c>
      <c r="AU145" s="17" t="s">
        <v>82</v>
      </c>
    </row>
    <row r="146" spans="1:65" s="2" customFormat="1" ht="24.2" customHeight="1">
      <c r="A146" s="29"/>
      <c r="B146" s="140"/>
      <c r="C146" s="141" t="s">
        <v>132</v>
      </c>
      <c r="D146" s="141" t="s">
        <v>127</v>
      </c>
      <c r="E146" s="142" t="s">
        <v>154</v>
      </c>
      <c r="F146" s="143" t="s">
        <v>155</v>
      </c>
      <c r="G146" s="144" t="s">
        <v>151</v>
      </c>
      <c r="H146" s="145">
        <v>15</v>
      </c>
      <c r="I146" s="146"/>
      <c r="J146" s="146">
        <f>ROUND(I146*H146,2)</f>
        <v>0</v>
      </c>
      <c r="K146" s="143" t="s">
        <v>131</v>
      </c>
      <c r="L146" s="30"/>
      <c r="M146" s="147" t="s">
        <v>1</v>
      </c>
      <c r="N146" s="148" t="s">
        <v>38</v>
      </c>
      <c r="O146" s="149">
        <v>0.308</v>
      </c>
      <c r="P146" s="149">
        <f>O146*H146</f>
        <v>4.62</v>
      </c>
      <c r="Q146" s="149">
        <v>4.0000000000000003E-5</v>
      </c>
      <c r="R146" s="149">
        <f>Q146*H146</f>
        <v>6.0000000000000006E-4</v>
      </c>
      <c r="S146" s="149">
        <v>0</v>
      </c>
      <c r="T146" s="150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1" t="s">
        <v>132</v>
      </c>
      <c r="AT146" s="151" t="s">
        <v>127</v>
      </c>
      <c r="AU146" s="151" t="s">
        <v>82</v>
      </c>
      <c r="AY146" s="17" t="s">
        <v>124</v>
      </c>
      <c r="BE146" s="152">
        <f>IF(N146="základní",J146,0)</f>
        <v>0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7" t="s">
        <v>78</v>
      </c>
      <c r="BK146" s="152">
        <f>ROUND(I146*H146,2)</f>
        <v>0</v>
      </c>
      <c r="BL146" s="17" t="s">
        <v>132</v>
      </c>
      <c r="BM146" s="151" t="s">
        <v>156</v>
      </c>
    </row>
    <row r="147" spans="1:65" s="2" customFormat="1" ht="19.5">
      <c r="A147" s="29"/>
      <c r="B147" s="30"/>
      <c r="C147" s="29"/>
      <c r="D147" s="153" t="s">
        <v>134</v>
      </c>
      <c r="E147" s="29"/>
      <c r="F147" s="154" t="s">
        <v>157</v>
      </c>
      <c r="G147" s="29"/>
      <c r="H147" s="29"/>
      <c r="I147" s="29"/>
      <c r="J147" s="29"/>
      <c r="K147" s="29"/>
      <c r="L147" s="30"/>
      <c r="M147" s="155"/>
      <c r="N147" s="156"/>
      <c r="O147" s="55"/>
      <c r="P147" s="55"/>
      <c r="Q147" s="55"/>
      <c r="R147" s="55"/>
      <c r="S147" s="55"/>
      <c r="T147" s="5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7" t="s">
        <v>134</v>
      </c>
      <c r="AU147" s="17" t="s">
        <v>82</v>
      </c>
    </row>
    <row r="148" spans="1:65" s="2" customFormat="1" ht="21.75" customHeight="1">
      <c r="A148" s="29"/>
      <c r="B148" s="140"/>
      <c r="C148" s="141" t="s">
        <v>158</v>
      </c>
      <c r="D148" s="141" t="s">
        <v>127</v>
      </c>
      <c r="E148" s="142" t="s">
        <v>159</v>
      </c>
      <c r="F148" s="143" t="s">
        <v>160</v>
      </c>
      <c r="G148" s="144" t="s">
        <v>151</v>
      </c>
      <c r="H148" s="145">
        <v>20</v>
      </c>
      <c r="I148" s="146"/>
      <c r="J148" s="146">
        <f>ROUND(I148*H148,2)</f>
        <v>0</v>
      </c>
      <c r="K148" s="143" t="s">
        <v>131</v>
      </c>
      <c r="L148" s="30"/>
      <c r="M148" s="147" t="s">
        <v>1</v>
      </c>
      <c r="N148" s="148" t="s">
        <v>38</v>
      </c>
      <c r="O148" s="149">
        <v>0.245</v>
      </c>
      <c r="P148" s="149">
        <f>O148*H148</f>
        <v>4.9000000000000004</v>
      </c>
      <c r="Q148" s="149">
        <v>0</v>
      </c>
      <c r="R148" s="149">
        <f>Q148*H148</f>
        <v>0</v>
      </c>
      <c r="S148" s="149">
        <v>0.13100000000000001</v>
      </c>
      <c r="T148" s="150">
        <f>S148*H148</f>
        <v>2.62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1" t="s">
        <v>132</v>
      </c>
      <c r="AT148" s="151" t="s">
        <v>127</v>
      </c>
      <c r="AU148" s="151" t="s">
        <v>82</v>
      </c>
      <c r="AY148" s="17" t="s">
        <v>124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7" t="s">
        <v>78</v>
      </c>
      <c r="BK148" s="152">
        <f>ROUND(I148*H148,2)</f>
        <v>0</v>
      </c>
      <c r="BL148" s="17" t="s">
        <v>132</v>
      </c>
      <c r="BM148" s="151" t="s">
        <v>161</v>
      </c>
    </row>
    <row r="149" spans="1:65" s="2" customFormat="1" ht="29.25">
      <c r="A149" s="29"/>
      <c r="B149" s="30"/>
      <c r="C149" s="29"/>
      <c r="D149" s="153" t="s">
        <v>134</v>
      </c>
      <c r="E149" s="29"/>
      <c r="F149" s="154" t="s">
        <v>162</v>
      </c>
      <c r="G149" s="29"/>
      <c r="H149" s="29"/>
      <c r="I149" s="29"/>
      <c r="J149" s="29"/>
      <c r="K149" s="29"/>
      <c r="L149" s="30"/>
      <c r="M149" s="155"/>
      <c r="N149" s="156"/>
      <c r="O149" s="55"/>
      <c r="P149" s="55"/>
      <c r="Q149" s="55"/>
      <c r="R149" s="55"/>
      <c r="S149" s="55"/>
      <c r="T149" s="56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7" t="s">
        <v>134</v>
      </c>
      <c r="AU149" s="17" t="s">
        <v>82</v>
      </c>
    </row>
    <row r="150" spans="1:65" s="14" customFormat="1">
      <c r="B150" s="163"/>
      <c r="D150" s="153" t="s">
        <v>136</v>
      </c>
      <c r="E150" s="164" t="s">
        <v>1</v>
      </c>
      <c r="F150" s="165" t="s">
        <v>163</v>
      </c>
      <c r="H150" s="166">
        <v>16.399999999999999</v>
      </c>
      <c r="L150" s="163"/>
      <c r="M150" s="167"/>
      <c r="N150" s="168"/>
      <c r="O150" s="168"/>
      <c r="P150" s="168"/>
      <c r="Q150" s="168"/>
      <c r="R150" s="168"/>
      <c r="S150" s="168"/>
      <c r="T150" s="169"/>
      <c r="AT150" s="164" t="s">
        <v>136</v>
      </c>
      <c r="AU150" s="164" t="s">
        <v>82</v>
      </c>
      <c r="AV150" s="14" t="s">
        <v>82</v>
      </c>
      <c r="AW150" s="14" t="s">
        <v>27</v>
      </c>
      <c r="AX150" s="14" t="s">
        <v>73</v>
      </c>
      <c r="AY150" s="164" t="s">
        <v>124</v>
      </c>
    </row>
    <row r="151" spans="1:65" s="13" customFormat="1">
      <c r="B151" s="157"/>
      <c r="D151" s="153" t="s">
        <v>136</v>
      </c>
      <c r="E151" s="158" t="s">
        <v>1</v>
      </c>
      <c r="F151" s="159" t="s">
        <v>164</v>
      </c>
      <c r="H151" s="158" t="s">
        <v>1</v>
      </c>
      <c r="L151" s="157"/>
      <c r="M151" s="160"/>
      <c r="N151" s="161"/>
      <c r="O151" s="161"/>
      <c r="P151" s="161"/>
      <c r="Q151" s="161"/>
      <c r="R151" s="161"/>
      <c r="S151" s="161"/>
      <c r="T151" s="162"/>
      <c r="AT151" s="158" t="s">
        <v>136</v>
      </c>
      <c r="AU151" s="158" t="s">
        <v>82</v>
      </c>
      <c r="AV151" s="13" t="s">
        <v>78</v>
      </c>
      <c r="AW151" s="13" t="s">
        <v>27</v>
      </c>
      <c r="AX151" s="13" t="s">
        <v>73</v>
      </c>
      <c r="AY151" s="158" t="s">
        <v>124</v>
      </c>
    </row>
    <row r="152" spans="1:65" s="14" customFormat="1">
      <c r="B152" s="163"/>
      <c r="D152" s="153" t="s">
        <v>136</v>
      </c>
      <c r="E152" s="164" t="s">
        <v>1</v>
      </c>
      <c r="F152" s="165" t="s">
        <v>165</v>
      </c>
      <c r="H152" s="166">
        <v>3.6</v>
      </c>
      <c r="L152" s="163"/>
      <c r="M152" s="167"/>
      <c r="N152" s="168"/>
      <c r="O152" s="168"/>
      <c r="P152" s="168"/>
      <c r="Q152" s="168"/>
      <c r="R152" s="168"/>
      <c r="S152" s="168"/>
      <c r="T152" s="169"/>
      <c r="AT152" s="164" t="s">
        <v>136</v>
      </c>
      <c r="AU152" s="164" t="s">
        <v>82</v>
      </c>
      <c r="AV152" s="14" t="s">
        <v>82</v>
      </c>
      <c r="AW152" s="14" t="s">
        <v>27</v>
      </c>
      <c r="AX152" s="14" t="s">
        <v>73</v>
      </c>
      <c r="AY152" s="164" t="s">
        <v>124</v>
      </c>
    </row>
    <row r="153" spans="1:65" s="15" customFormat="1">
      <c r="B153" s="170"/>
      <c r="D153" s="153" t="s">
        <v>136</v>
      </c>
      <c r="E153" s="171" t="s">
        <v>1</v>
      </c>
      <c r="F153" s="172" t="s">
        <v>166</v>
      </c>
      <c r="H153" s="173">
        <v>20</v>
      </c>
      <c r="L153" s="170"/>
      <c r="M153" s="174"/>
      <c r="N153" s="175"/>
      <c r="O153" s="175"/>
      <c r="P153" s="175"/>
      <c r="Q153" s="175"/>
      <c r="R153" s="175"/>
      <c r="S153" s="175"/>
      <c r="T153" s="176"/>
      <c r="AT153" s="171" t="s">
        <v>136</v>
      </c>
      <c r="AU153" s="171" t="s">
        <v>82</v>
      </c>
      <c r="AV153" s="15" t="s">
        <v>132</v>
      </c>
      <c r="AW153" s="15" t="s">
        <v>27</v>
      </c>
      <c r="AX153" s="15" t="s">
        <v>78</v>
      </c>
      <c r="AY153" s="171" t="s">
        <v>124</v>
      </c>
    </row>
    <row r="154" spans="1:65" s="2" customFormat="1" ht="24.2" customHeight="1">
      <c r="A154" s="29"/>
      <c r="B154" s="140"/>
      <c r="C154" s="141" t="s">
        <v>125</v>
      </c>
      <c r="D154" s="141" t="s">
        <v>127</v>
      </c>
      <c r="E154" s="142" t="s">
        <v>167</v>
      </c>
      <c r="F154" s="143" t="s">
        <v>168</v>
      </c>
      <c r="G154" s="144" t="s">
        <v>141</v>
      </c>
      <c r="H154" s="145">
        <v>0.248</v>
      </c>
      <c r="I154" s="146"/>
      <c r="J154" s="146">
        <f>ROUND(I154*H154,2)</f>
        <v>0</v>
      </c>
      <c r="K154" s="143" t="s">
        <v>131</v>
      </c>
      <c r="L154" s="30"/>
      <c r="M154" s="147" t="s">
        <v>1</v>
      </c>
      <c r="N154" s="148" t="s">
        <v>38</v>
      </c>
      <c r="O154" s="149">
        <v>5.83</v>
      </c>
      <c r="P154" s="149">
        <f>O154*H154</f>
        <v>1.44584</v>
      </c>
      <c r="Q154" s="149">
        <v>0</v>
      </c>
      <c r="R154" s="149">
        <f>Q154*H154</f>
        <v>0</v>
      </c>
      <c r="S154" s="149">
        <v>1.6</v>
      </c>
      <c r="T154" s="150">
        <f>S154*H154</f>
        <v>0.39680000000000004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1" t="s">
        <v>132</v>
      </c>
      <c r="AT154" s="151" t="s">
        <v>127</v>
      </c>
      <c r="AU154" s="151" t="s">
        <v>82</v>
      </c>
      <c r="AY154" s="17" t="s">
        <v>124</v>
      </c>
      <c r="BE154" s="152">
        <f>IF(N154="základní",J154,0)</f>
        <v>0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7" t="s">
        <v>78</v>
      </c>
      <c r="BK154" s="152">
        <f>ROUND(I154*H154,2)</f>
        <v>0</v>
      </c>
      <c r="BL154" s="17" t="s">
        <v>132</v>
      </c>
      <c r="BM154" s="151" t="s">
        <v>169</v>
      </c>
    </row>
    <row r="155" spans="1:65" s="2" customFormat="1" ht="19.5">
      <c r="A155" s="29"/>
      <c r="B155" s="30"/>
      <c r="C155" s="29"/>
      <c r="D155" s="153" t="s">
        <v>134</v>
      </c>
      <c r="E155" s="29"/>
      <c r="F155" s="154" t="s">
        <v>170</v>
      </c>
      <c r="G155" s="29"/>
      <c r="H155" s="29"/>
      <c r="I155" s="29"/>
      <c r="J155" s="29"/>
      <c r="K155" s="29"/>
      <c r="L155" s="30"/>
      <c r="M155" s="155"/>
      <c r="N155" s="156"/>
      <c r="O155" s="55"/>
      <c r="P155" s="55"/>
      <c r="Q155" s="55"/>
      <c r="R155" s="55"/>
      <c r="S155" s="55"/>
      <c r="T155" s="56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T155" s="17" t="s">
        <v>134</v>
      </c>
      <c r="AU155" s="17" t="s">
        <v>82</v>
      </c>
    </row>
    <row r="156" spans="1:65" s="13" customFormat="1">
      <c r="B156" s="157"/>
      <c r="D156" s="153" t="s">
        <v>136</v>
      </c>
      <c r="E156" s="158" t="s">
        <v>1</v>
      </c>
      <c r="F156" s="159" t="s">
        <v>171</v>
      </c>
      <c r="H156" s="158" t="s">
        <v>1</v>
      </c>
      <c r="L156" s="157"/>
      <c r="M156" s="160"/>
      <c r="N156" s="161"/>
      <c r="O156" s="161"/>
      <c r="P156" s="161"/>
      <c r="Q156" s="161"/>
      <c r="R156" s="161"/>
      <c r="S156" s="161"/>
      <c r="T156" s="162"/>
      <c r="AT156" s="158" t="s">
        <v>136</v>
      </c>
      <c r="AU156" s="158" t="s">
        <v>82</v>
      </c>
      <c r="AV156" s="13" t="s">
        <v>78</v>
      </c>
      <c r="AW156" s="13" t="s">
        <v>27</v>
      </c>
      <c r="AX156" s="13" t="s">
        <v>73</v>
      </c>
      <c r="AY156" s="158" t="s">
        <v>124</v>
      </c>
    </row>
    <row r="157" spans="1:65" s="14" customFormat="1">
      <c r="B157" s="163"/>
      <c r="D157" s="153" t="s">
        <v>136</v>
      </c>
      <c r="E157" s="164" t="s">
        <v>1</v>
      </c>
      <c r="F157" s="165" t="s">
        <v>172</v>
      </c>
      <c r="H157" s="166">
        <v>0.248</v>
      </c>
      <c r="L157" s="163"/>
      <c r="M157" s="167"/>
      <c r="N157" s="168"/>
      <c r="O157" s="168"/>
      <c r="P157" s="168"/>
      <c r="Q157" s="168"/>
      <c r="R157" s="168"/>
      <c r="S157" s="168"/>
      <c r="T157" s="169"/>
      <c r="AT157" s="164" t="s">
        <v>136</v>
      </c>
      <c r="AU157" s="164" t="s">
        <v>82</v>
      </c>
      <c r="AV157" s="14" t="s">
        <v>82</v>
      </c>
      <c r="AW157" s="14" t="s">
        <v>27</v>
      </c>
      <c r="AX157" s="14" t="s">
        <v>78</v>
      </c>
      <c r="AY157" s="164" t="s">
        <v>124</v>
      </c>
    </row>
    <row r="158" spans="1:65" s="2" customFormat="1" ht="24.2" customHeight="1">
      <c r="A158" s="29"/>
      <c r="B158" s="140"/>
      <c r="C158" s="141" t="s">
        <v>173</v>
      </c>
      <c r="D158" s="141" t="s">
        <v>127</v>
      </c>
      <c r="E158" s="142" t="s">
        <v>174</v>
      </c>
      <c r="F158" s="143" t="s">
        <v>175</v>
      </c>
      <c r="G158" s="144" t="s">
        <v>151</v>
      </c>
      <c r="H158" s="145">
        <v>5.5</v>
      </c>
      <c r="I158" s="146"/>
      <c r="J158" s="146">
        <f>ROUND(I158*H158,2)</f>
        <v>0</v>
      </c>
      <c r="K158" s="143" t="s">
        <v>131</v>
      </c>
      <c r="L158" s="30"/>
      <c r="M158" s="147" t="s">
        <v>1</v>
      </c>
      <c r="N158" s="148" t="s">
        <v>38</v>
      </c>
      <c r="O158" s="149">
        <v>0.23300000000000001</v>
      </c>
      <c r="P158" s="149">
        <f>O158*H158</f>
        <v>1.2815000000000001</v>
      </c>
      <c r="Q158" s="149">
        <v>0</v>
      </c>
      <c r="R158" s="149">
        <f>Q158*H158</f>
        <v>0</v>
      </c>
      <c r="S158" s="149">
        <v>5.7000000000000002E-2</v>
      </c>
      <c r="T158" s="150">
        <f>S158*H158</f>
        <v>0.3135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1" t="s">
        <v>132</v>
      </c>
      <c r="AT158" s="151" t="s">
        <v>127</v>
      </c>
      <c r="AU158" s="151" t="s">
        <v>82</v>
      </c>
      <c r="AY158" s="17" t="s">
        <v>124</v>
      </c>
      <c r="BE158" s="152">
        <f>IF(N158="základní",J158,0)</f>
        <v>0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7" t="s">
        <v>78</v>
      </c>
      <c r="BK158" s="152">
        <f>ROUND(I158*H158,2)</f>
        <v>0</v>
      </c>
      <c r="BL158" s="17" t="s">
        <v>132</v>
      </c>
      <c r="BM158" s="151" t="s">
        <v>176</v>
      </c>
    </row>
    <row r="159" spans="1:65" s="2" customFormat="1" ht="29.25">
      <c r="A159" s="29"/>
      <c r="B159" s="30"/>
      <c r="C159" s="29"/>
      <c r="D159" s="153" t="s">
        <v>134</v>
      </c>
      <c r="E159" s="29"/>
      <c r="F159" s="154" t="s">
        <v>177</v>
      </c>
      <c r="G159" s="29"/>
      <c r="H159" s="29"/>
      <c r="I159" s="29"/>
      <c r="J159" s="29"/>
      <c r="K159" s="29"/>
      <c r="L159" s="30"/>
      <c r="M159" s="155"/>
      <c r="N159" s="156"/>
      <c r="O159" s="55"/>
      <c r="P159" s="55"/>
      <c r="Q159" s="55"/>
      <c r="R159" s="55"/>
      <c r="S159" s="55"/>
      <c r="T159" s="56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T159" s="17" t="s">
        <v>134</v>
      </c>
      <c r="AU159" s="17" t="s">
        <v>82</v>
      </c>
    </row>
    <row r="160" spans="1:65" s="14" customFormat="1">
      <c r="B160" s="163"/>
      <c r="D160" s="153" t="s">
        <v>136</v>
      </c>
      <c r="E160" s="164" t="s">
        <v>1</v>
      </c>
      <c r="F160" s="165" t="s">
        <v>178</v>
      </c>
      <c r="H160" s="166">
        <v>5.5</v>
      </c>
      <c r="L160" s="163"/>
      <c r="M160" s="167"/>
      <c r="N160" s="168"/>
      <c r="O160" s="168"/>
      <c r="P160" s="168"/>
      <c r="Q160" s="168"/>
      <c r="R160" s="168"/>
      <c r="S160" s="168"/>
      <c r="T160" s="169"/>
      <c r="AT160" s="164" t="s">
        <v>136</v>
      </c>
      <c r="AU160" s="164" t="s">
        <v>82</v>
      </c>
      <c r="AV160" s="14" t="s">
        <v>82</v>
      </c>
      <c r="AW160" s="14" t="s">
        <v>27</v>
      </c>
      <c r="AX160" s="14" t="s">
        <v>78</v>
      </c>
      <c r="AY160" s="164" t="s">
        <v>124</v>
      </c>
    </row>
    <row r="161" spans="1:65" s="2" customFormat="1" ht="24.2" customHeight="1">
      <c r="A161" s="29"/>
      <c r="B161" s="140"/>
      <c r="C161" s="141" t="s">
        <v>179</v>
      </c>
      <c r="D161" s="141" t="s">
        <v>127</v>
      </c>
      <c r="E161" s="142" t="s">
        <v>180</v>
      </c>
      <c r="F161" s="143" t="s">
        <v>181</v>
      </c>
      <c r="G161" s="144" t="s">
        <v>151</v>
      </c>
      <c r="H161" s="145">
        <v>69.150000000000006</v>
      </c>
      <c r="I161" s="146"/>
      <c r="J161" s="146">
        <f>ROUND(I161*H161,2)</f>
        <v>0</v>
      </c>
      <c r="K161" s="143" t="s">
        <v>131</v>
      </c>
      <c r="L161" s="30"/>
      <c r="M161" s="147" t="s">
        <v>1</v>
      </c>
      <c r="N161" s="148" t="s">
        <v>38</v>
      </c>
      <c r="O161" s="149">
        <v>0.3</v>
      </c>
      <c r="P161" s="149">
        <f>O161*H161</f>
        <v>20.745000000000001</v>
      </c>
      <c r="Q161" s="149">
        <v>0</v>
      </c>
      <c r="R161" s="149">
        <f>Q161*H161</f>
        <v>0</v>
      </c>
      <c r="S161" s="149">
        <v>6.8000000000000005E-2</v>
      </c>
      <c r="T161" s="150">
        <f>S161*H161</f>
        <v>4.7022000000000004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1" t="s">
        <v>132</v>
      </c>
      <c r="AT161" s="151" t="s">
        <v>127</v>
      </c>
      <c r="AU161" s="151" t="s">
        <v>82</v>
      </c>
      <c r="AY161" s="17" t="s">
        <v>124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7" t="s">
        <v>78</v>
      </c>
      <c r="BK161" s="152">
        <f>ROUND(I161*H161,2)</f>
        <v>0</v>
      </c>
      <c r="BL161" s="17" t="s">
        <v>132</v>
      </c>
      <c r="BM161" s="151" t="s">
        <v>182</v>
      </c>
    </row>
    <row r="162" spans="1:65" s="2" customFormat="1" ht="29.25">
      <c r="A162" s="29"/>
      <c r="B162" s="30"/>
      <c r="C162" s="29"/>
      <c r="D162" s="153" t="s">
        <v>134</v>
      </c>
      <c r="E162" s="29"/>
      <c r="F162" s="154" t="s">
        <v>183</v>
      </c>
      <c r="G162" s="29"/>
      <c r="H162" s="29"/>
      <c r="I162" s="29"/>
      <c r="J162" s="29"/>
      <c r="K162" s="29"/>
      <c r="L162" s="30"/>
      <c r="M162" s="155"/>
      <c r="N162" s="156"/>
      <c r="O162" s="55"/>
      <c r="P162" s="55"/>
      <c r="Q162" s="55"/>
      <c r="R162" s="55"/>
      <c r="S162" s="55"/>
      <c r="T162" s="56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7" t="s">
        <v>134</v>
      </c>
      <c r="AU162" s="17" t="s">
        <v>82</v>
      </c>
    </row>
    <row r="163" spans="1:65" s="14" customFormat="1">
      <c r="B163" s="163"/>
      <c r="D163" s="153" t="s">
        <v>136</v>
      </c>
      <c r="E163" s="164" t="s">
        <v>1</v>
      </c>
      <c r="F163" s="165" t="s">
        <v>184</v>
      </c>
      <c r="H163" s="166">
        <v>17.850000000000001</v>
      </c>
      <c r="L163" s="163"/>
      <c r="M163" s="167"/>
      <c r="N163" s="168"/>
      <c r="O163" s="168"/>
      <c r="P163" s="168"/>
      <c r="Q163" s="168"/>
      <c r="R163" s="168"/>
      <c r="S163" s="168"/>
      <c r="T163" s="169"/>
      <c r="AT163" s="164" t="s">
        <v>136</v>
      </c>
      <c r="AU163" s="164" t="s">
        <v>82</v>
      </c>
      <c r="AV163" s="14" t="s">
        <v>82</v>
      </c>
      <c r="AW163" s="14" t="s">
        <v>27</v>
      </c>
      <c r="AX163" s="14" t="s">
        <v>73</v>
      </c>
      <c r="AY163" s="164" t="s">
        <v>124</v>
      </c>
    </row>
    <row r="164" spans="1:65" s="14" customFormat="1">
      <c r="B164" s="163"/>
      <c r="D164" s="153" t="s">
        <v>136</v>
      </c>
      <c r="E164" s="164" t="s">
        <v>1</v>
      </c>
      <c r="F164" s="165" t="s">
        <v>185</v>
      </c>
      <c r="H164" s="166">
        <v>50.4</v>
      </c>
      <c r="L164" s="163"/>
      <c r="M164" s="167"/>
      <c r="N164" s="168"/>
      <c r="O164" s="168"/>
      <c r="P164" s="168"/>
      <c r="Q164" s="168"/>
      <c r="R164" s="168"/>
      <c r="S164" s="168"/>
      <c r="T164" s="169"/>
      <c r="AT164" s="164" t="s">
        <v>136</v>
      </c>
      <c r="AU164" s="164" t="s">
        <v>82</v>
      </c>
      <c r="AV164" s="14" t="s">
        <v>82</v>
      </c>
      <c r="AW164" s="14" t="s">
        <v>27</v>
      </c>
      <c r="AX164" s="14" t="s">
        <v>73</v>
      </c>
      <c r="AY164" s="164" t="s">
        <v>124</v>
      </c>
    </row>
    <row r="165" spans="1:65" s="13" customFormat="1">
      <c r="B165" s="157"/>
      <c r="D165" s="153" t="s">
        <v>136</v>
      </c>
      <c r="E165" s="158" t="s">
        <v>1</v>
      </c>
      <c r="F165" s="159" t="s">
        <v>164</v>
      </c>
      <c r="H165" s="158" t="s">
        <v>1</v>
      </c>
      <c r="L165" s="157"/>
      <c r="M165" s="160"/>
      <c r="N165" s="161"/>
      <c r="O165" s="161"/>
      <c r="P165" s="161"/>
      <c r="Q165" s="161"/>
      <c r="R165" s="161"/>
      <c r="S165" s="161"/>
      <c r="T165" s="162"/>
      <c r="AT165" s="158" t="s">
        <v>136</v>
      </c>
      <c r="AU165" s="158" t="s">
        <v>82</v>
      </c>
      <c r="AV165" s="13" t="s">
        <v>78</v>
      </c>
      <c r="AW165" s="13" t="s">
        <v>27</v>
      </c>
      <c r="AX165" s="13" t="s">
        <v>73</v>
      </c>
      <c r="AY165" s="158" t="s">
        <v>124</v>
      </c>
    </row>
    <row r="166" spans="1:65" s="14" customFormat="1">
      <c r="B166" s="163"/>
      <c r="D166" s="153" t="s">
        <v>136</v>
      </c>
      <c r="E166" s="164" t="s">
        <v>1</v>
      </c>
      <c r="F166" s="165" t="s">
        <v>186</v>
      </c>
      <c r="H166" s="166">
        <v>0.9</v>
      </c>
      <c r="L166" s="163"/>
      <c r="M166" s="167"/>
      <c r="N166" s="168"/>
      <c r="O166" s="168"/>
      <c r="P166" s="168"/>
      <c r="Q166" s="168"/>
      <c r="R166" s="168"/>
      <c r="S166" s="168"/>
      <c r="T166" s="169"/>
      <c r="AT166" s="164" t="s">
        <v>136</v>
      </c>
      <c r="AU166" s="164" t="s">
        <v>82</v>
      </c>
      <c r="AV166" s="14" t="s">
        <v>82</v>
      </c>
      <c r="AW166" s="14" t="s">
        <v>27</v>
      </c>
      <c r="AX166" s="14" t="s">
        <v>73</v>
      </c>
      <c r="AY166" s="164" t="s">
        <v>124</v>
      </c>
    </row>
    <row r="167" spans="1:65" s="15" customFormat="1">
      <c r="B167" s="170"/>
      <c r="D167" s="153" t="s">
        <v>136</v>
      </c>
      <c r="E167" s="171" t="s">
        <v>1</v>
      </c>
      <c r="F167" s="172" t="s">
        <v>166</v>
      </c>
      <c r="H167" s="173">
        <v>69.150000000000006</v>
      </c>
      <c r="L167" s="170"/>
      <c r="M167" s="174"/>
      <c r="N167" s="175"/>
      <c r="O167" s="175"/>
      <c r="P167" s="175"/>
      <c r="Q167" s="175"/>
      <c r="R167" s="175"/>
      <c r="S167" s="175"/>
      <c r="T167" s="176"/>
      <c r="AT167" s="171" t="s">
        <v>136</v>
      </c>
      <c r="AU167" s="171" t="s">
        <v>82</v>
      </c>
      <c r="AV167" s="15" t="s">
        <v>132</v>
      </c>
      <c r="AW167" s="15" t="s">
        <v>27</v>
      </c>
      <c r="AX167" s="15" t="s">
        <v>78</v>
      </c>
      <c r="AY167" s="171" t="s">
        <v>124</v>
      </c>
    </row>
    <row r="168" spans="1:65" s="12" customFormat="1" ht="22.9" customHeight="1">
      <c r="B168" s="128"/>
      <c r="D168" s="129" t="s">
        <v>72</v>
      </c>
      <c r="E168" s="138" t="s">
        <v>187</v>
      </c>
      <c r="F168" s="138" t="s">
        <v>188</v>
      </c>
      <c r="J168" s="139">
        <f>BK168</f>
        <v>0</v>
      </c>
      <c r="L168" s="128"/>
      <c r="M168" s="132"/>
      <c r="N168" s="133"/>
      <c r="O168" s="133"/>
      <c r="P168" s="134">
        <f>SUM(P169:P177)</f>
        <v>21.505220000000001</v>
      </c>
      <c r="Q168" s="133"/>
      <c r="R168" s="134">
        <f>SUM(R169:R177)</f>
        <v>0</v>
      </c>
      <c r="S168" s="133"/>
      <c r="T168" s="135">
        <f>SUM(T169:T177)</f>
        <v>0</v>
      </c>
      <c r="AR168" s="129" t="s">
        <v>78</v>
      </c>
      <c r="AT168" s="136" t="s">
        <v>72</v>
      </c>
      <c r="AU168" s="136" t="s">
        <v>78</v>
      </c>
      <c r="AY168" s="129" t="s">
        <v>124</v>
      </c>
      <c r="BK168" s="137">
        <f>SUM(BK169:BK177)</f>
        <v>0</v>
      </c>
    </row>
    <row r="169" spans="1:65" s="2" customFormat="1" ht="24.2" customHeight="1">
      <c r="A169" s="29"/>
      <c r="B169" s="140"/>
      <c r="C169" s="141" t="s">
        <v>146</v>
      </c>
      <c r="D169" s="141" t="s">
        <v>127</v>
      </c>
      <c r="E169" s="142" t="s">
        <v>189</v>
      </c>
      <c r="F169" s="143" t="s">
        <v>190</v>
      </c>
      <c r="G169" s="144" t="s">
        <v>191</v>
      </c>
      <c r="H169" s="145">
        <v>8.18</v>
      </c>
      <c r="I169" s="146"/>
      <c r="J169" s="146">
        <f>ROUND(I169*H169,2)</f>
        <v>0</v>
      </c>
      <c r="K169" s="143" t="s">
        <v>131</v>
      </c>
      <c r="L169" s="30"/>
      <c r="M169" s="147" t="s">
        <v>1</v>
      </c>
      <c r="N169" s="148" t="s">
        <v>38</v>
      </c>
      <c r="O169" s="149">
        <v>2.42</v>
      </c>
      <c r="P169" s="149">
        <f>O169*H169</f>
        <v>19.7956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1" t="s">
        <v>132</v>
      </c>
      <c r="AT169" s="151" t="s">
        <v>127</v>
      </c>
      <c r="AU169" s="151" t="s">
        <v>82</v>
      </c>
      <c r="AY169" s="17" t="s">
        <v>124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7" t="s">
        <v>78</v>
      </c>
      <c r="BK169" s="152">
        <f>ROUND(I169*H169,2)</f>
        <v>0</v>
      </c>
      <c r="BL169" s="17" t="s">
        <v>132</v>
      </c>
      <c r="BM169" s="151" t="s">
        <v>192</v>
      </c>
    </row>
    <row r="170" spans="1:65" s="2" customFormat="1" ht="19.5">
      <c r="A170" s="29"/>
      <c r="B170" s="30"/>
      <c r="C170" s="29"/>
      <c r="D170" s="153" t="s">
        <v>134</v>
      </c>
      <c r="E170" s="29"/>
      <c r="F170" s="154" t="s">
        <v>193</v>
      </c>
      <c r="G170" s="29"/>
      <c r="H170" s="29"/>
      <c r="I170" s="29"/>
      <c r="J170" s="29"/>
      <c r="K170" s="29"/>
      <c r="L170" s="30"/>
      <c r="M170" s="155"/>
      <c r="N170" s="156"/>
      <c r="O170" s="55"/>
      <c r="P170" s="55"/>
      <c r="Q170" s="55"/>
      <c r="R170" s="55"/>
      <c r="S170" s="55"/>
      <c r="T170" s="56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7" t="s">
        <v>134</v>
      </c>
      <c r="AU170" s="17" t="s">
        <v>82</v>
      </c>
    </row>
    <row r="171" spans="1:65" s="2" customFormat="1" ht="24.2" customHeight="1">
      <c r="A171" s="29"/>
      <c r="B171" s="140"/>
      <c r="C171" s="141" t="s">
        <v>194</v>
      </c>
      <c r="D171" s="141" t="s">
        <v>127</v>
      </c>
      <c r="E171" s="142" t="s">
        <v>195</v>
      </c>
      <c r="F171" s="143" t="s">
        <v>196</v>
      </c>
      <c r="G171" s="144" t="s">
        <v>191</v>
      </c>
      <c r="H171" s="145">
        <v>8.18</v>
      </c>
      <c r="I171" s="146"/>
      <c r="J171" s="146">
        <f>ROUND(I171*H171,2)</f>
        <v>0</v>
      </c>
      <c r="K171" s="143" t="s">
        <v>131</v>
      </c>
      <c r="L171" s="30"/>
      <c r="M171" s="147" t="s">
        <v>1</v>
      </c>
      <c r="N171" s="148" t="s">
        <v>38</v>
      </c>
      <c r="O171" s="149">
        <v>0.125</v>
      </c>
      <c r="P171" s="149">
        <f>O171*H171</f>
        <v>1.0225</v>
      </c>
      <c r="Q171" s="149">
        <v>0</v>
      </c>
      <c r="R171" s="149">
        <f>Q171*H171</f>
        <v>0</v>
      </c>
      <c r="S171" s="149">
        <v>0</v>
      </c>
      <c r="T171" s="150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1" t="s">
        <v>132</v>
      </c>
      <c r="AT171" s="151" t="s">
        <v>127</v>
      </c>
      <c r="AU171" s="151" t="s">
        <v>82</v>
      </c>
      <c r="AY171" s="17" t="s">
        <v>124</v>
      </c>
      <c r="BE171" s="152">
        <f>IF(N171="základní",J171,0)</f>
        <v>0</v>
      </c>
      <c r="BF171" s="152">
        <f>IF(N171="snížená",J171,0)</f>
        <v>0</v>
      </c>
      <c r="BG171" s="152">
        <f>IF(N171="zákl. přenesená",J171,0)</f>
        <v>0</v>
      </c>
      <c r="BH171" s="152">
        <f>IF(N171="sníž. přenesená",J171,0)</f>
        <v>0</v>
      </c>
      <c r="BI171" s="152">
        <f>IF(N171="nulová",J171,0)</f>
        <v>0</v>
      </c>
      <c r="BJ171" s="17" t="s">
        <v>78</v>
      </c>
      <c r="BK171" s="152">
        <f>ROUND(I171*H171,2)</f>
        <v>0</v>
      </c>
      <c r="BL171" s="17" t="s">
        <v>132</v>
      </c>
      <c r="BM171" s="151" t="s">
        <v>197</v>
      </c>
    </row>
    <row r="172" spans="1:65" s="2" customFormat="1" ht="19.5">
      <c r="A172" s="29"/>
      <c r="B172" s="30"/>
      <c r="C172" s="29"/>
      <c r="D172" s="153" t="s">
        <v>134</v>
      </c>
      <c r="E172" s="29"/>
      <c r="F172" s="154" t="s">
        <v>198</v>
      </c>
      <c r="G172" s="29"/>
      <c r="H172" s="29"/>
      <c r="I172" s="29"/>
      <c r="J172" s="29"/>
      <c r="K172" s="29"/>
      <c r="L172" s="30"/>
      <c r="M172" s="155"/>
      <c r="N172" s="156"/>
      <c r="O172" s="55"/>
      <c r="P172" s="55"/>
      <c r="Q172" s="55"/>
      <c r="R172" s="55"/>
      <c r="S172" s="55"/>
      <c r="T172" s="56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7" t="s">
        <v>134</v>
      </c>
      <c r="AU172" s="17" t="s">
        <v>82</v>
      </c>
    </row>
    <row r="173" spans="1:65" s="2" customFormat="1" ht="24.2" customHeight="1">
      <c r="A173" s="29"/>
      <c r="B173" s="140"/>
      <c r="C173" s="141" t="s">
        <v>199</v>
      </c>
      <c r="D173" s="141" t="s">
        <v>127</v>
      </c>
      <c r="E173" s="142" t="s">
        <v>200</v>
      </c>
      <c r="F173" s="143" t="s">
        <v>201</v>
      </c>
      <c r="G173" s="144" t="s">
        <v>191</v>
      </c>
      <c r="H173" s="145">
        <v>114.52</v>
      </c>
      <c r="I173" s="146"/>
      <c r="J173" s="146">
        <f>ROUND(I173*H173,2)</f>
        <v>0</v>
      </c>
      <c r="K173" s="143" t="s">
        <v>131</v>
      </c>
      <c r="L173" s="30"/>
      <c r="M173" s="147" t="s">
        <v>1</v>
      </c>
      <c r="N173" s="148" t="s">
        <v>38</v>
      </c>
      <c r="O173" s="149">
        <v>6.0000000000000001E-3</v>
      </c>
      <c r="P173" s="149">
        <f>O173*H173</f>
        <v>0.68711999999999995</v>
      </c>
      <c r="Q173" s="149">
        <v>0</v>
      </c>
      <c r="R173" s="149">
        <f>Q173*H173</f>
        <v>0</v>
      </c>
      <c r="S173" s="149">
        <v>0</v>
      </c>
      <c r="T173" s="150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1" t="s">
        <v>132</v>
      </c>
      <c r="AT173" s="151" t="s">
        <v>127</v>
      </c>
      <c r="AU173" s="151" t="s">
        <v>82</v>
      </c>
      <c r="AY173" s="17" t="s">
        <v>124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7" t="s">
        <v>78</v>
      </c>
      <c r="BK173" s="152">
        <f>ROUND(I173*H173,2)</f>
        <v>0</v>
      </c>
      <c r="BL173" s="17" t="s">
        <v>132</v>
      </c>
      <c r="BM173" s="151" t="s">
        <v>202</v>
      </c>
    </row>
    <row r="174" spans="1:65" s="2" customFormat="1" ht="29.25">
      <c r="A174" s="29"/>
      <c r="B174" s="30"/>
      <c r="C174" s="29"/>
      <c r="D174" s="153" t="s">
        <v>134</v>
      </c>
      <c r="E174" s="29"/>
      <c r="F174" s="154" t="s">
        <v>203</v>
      </c>
      <c r="G174" s="29"/>
      <c r="H174" s="29"/>
      <c r="I174" s="29"/>
      <c r="J174" s="29"/>
      <c r="K174" s="29"/>
      <c r="L174" s="30"/>
      <c r="M174" s="155"/>
      <c r="N174" s="156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7" t="s">
        <v>134</v>
      </c>
      <c r="AU174" s="17" t="s">
        <v>82</v>
      </c>
    </row>
    <row r="175" spans="1:65" s="14" customFormat="1">
      <c r="B175" s="163"/>
      <c r="D175" s="153" t="s">
        <v>136</v>
      </c>
      <c r="F175" s="165" t="s">
        <v>204</v>
      </c>
      <c r="H175" s="166">
        <v>114.52</v>
      </c>
      <c r="L175" s="163"/>
      <c r="M175" s="167"/>
      <c r="N175" s="168"/>
      <c r="O175" s="168"/>
      <c r="P175" s="168"/>
      <c r="Q175" s="168"/>
      <c r="R175" s="168"/>
      <c r="S175" s="168"/>
      <c r="T175" s="169"/>
      <c r="AT175" s="164" t="s">
        <v>136</v>
      </c>
      <c r="AU175" s="164" t="s">
        <v>82</v>
      </c>
      <c r="AV175" s="14" t="s">
        <v>82</v>
      </c>
      <c r="AW175" s="14" t="s">
        <v>3</v>
      </c>
      <c r="AX175" s="14" t="s">
        <v>78</v>
      </c>
      <c r="AY175" s="164" t="s">
        <v>124</v>
      </c>
    </row>
    <row r="176" spans="1:65" s="2" customFormat="1" ht="44.25" customHeight="1">
      <c r="A176" s="29"/>
      <c r="B176" s="140"/>
      <c r="C176" s="141" t="s">
        <v>205</v>
      </c>
      <c r="D176" s="141" t="s">
        <v>127</v>
      </c>
      <c r="E176" s="142" t="s">
        <v>206</v>
      </c>
      <c r="F176" s="143" t="s">
        <v>207</v>
      </c>
      <c r="G176" s="144" t="s">
        <v>191</v>
      </c>
      <c r="H176" s="145">
        <v>8.18</v>
      </c>
      <c r="I176" s="146"/>
      <c r="J176" s="146">
        <f>ROUND(I176*H176,2)</f>
        <v>0</v>
      </c>
      <c r="K176" s="143" t="s">
        <v>131</v>
      </c>
      <c r="L176" s="30"/>
      <c r="M176" s="147" t="s">
        <v>1</v>
      </c>
      <c r="N176" s="148" t="s">
        <v>38</v>
      </c>
      <c r="O176" s="149">
        <v>0</v>
      </c>
      <c r="P176" s="149">
        <f>O176*H176</f>
        <v>0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1" t="s">
        <v>132</v>
      </c>
      <c r="AT176" s="151" t="s">
        <v>127</v>
      </c>
      <c r="AU176" s="151" t="s">
        <v>82</v>
      </c>
      <c r="AY176" s="17" t="s">
        <v>124</v>
      </c>
      <c r="BE176" s="152">
        <f>IF(N176="základní",J176,0)</f>
        <v>0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7" t="s">
        <v>78</v>
      </c>
      <c r="BK176" s="152">
        <f>ROUND(I176*H176,2)</f>
        <v>0</v>
      </c>
      <c r="BL176" s="17" t="s">
        <v>132</v>
      </c>
      <c r="BM176" s="151" t="s">
        <v>208</v>
      </c>
    </row>
    <row r="177" spans="1:65" s="2" customFormat="1" ht="29.25">
      <c r="A177" s="29"/>
      <c r="B177" s="30"/>
      <c r="C177" s="29"/>
      <c r="D177" s="153" t="s">
        <v>134</v>
      </c>
      <c r="E177" s="29"/>
      <c r="F177" s="154" t="s">
        <v>209</v>
      </c>
      <c r="G177" s="29"/>
      <c r="H177" s="29"/>
      <c r="I177" s="29"/>
      <c r="J177" s="29"/>
      <c r="K177" s="29"/>
      <c r="L177" s="30"/>
      <c r="M177" s="155"/>
      <c r="N177" s="156"/>
      <c r="O177" s="55"/>
      <c r="P177" s="55"/>
      <c r="Q177" s="55"/>
      <c r="R177" s="55"/>
      <c r="S177" s="55"/>
      <c r="T177" s="56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7" t="s">
        <v>134</v>
      </c>
      <c r="AU177" s="17" t="s">
        <v>82</v>
      </c>
    </row>
    <row r="178" spans="1:65" s="12" customFormat="1" ht="22.9" customHeight="1">
      <c r="B178" s="128"/>
      <c r="D178" s="129" t="s">
        <v>72</v>
      </c>
      <c r="E178" s="138" t="s">
        <v>210</v>
      </c>
      <c r="F178" s="138" t="s">
        <v>211</v>
      </c>
      <c r="J178" s="139">
        <f>BK178</f>
        <v>0</v>
      </c>
      <c r="L178" s="128"/>
      <c r="M178" s="132"/>
      <c r="N178" s="133"/>
      <c r="O178" s="133"/>
      <c r="P178" s="134">
        <f>SUM(P179:P180)</f>
        <v>7.0376799999999999</v>
      </c>
      <c r="Q178" s="133"/>
      <c r="R178" s="134">
        <f>SUM(R179:R180)</f>
        <v>0</v>
      </c>
      <c r="S178" s="133"/>
      <c r="T178" s="135">
        <f>SUM(T179:T180)</f>
        <v>0</v>
      </c>
      <c r="AR178" s="129" t="s">
        <v>78</v>
      </c>
      <c r="AT178" s="136" t="s">
        <v>72</v>
      </c>
      <c r="AU178" s="136" t="s">
        <v>78</v>
      </c>
      <c r="AY178" s="129" t="s">
        <v>124</v>
      </c>
      <c r="BK178" s="137">
        <f>SUM(BK179:BK180)</f>
        <v>0</v>
      </c>
    </row>
    <row r="179" spans="1:65" s="2" customFormat="1" ht="16.5" customHeight="1">
      <c r="A179" s="29"/>
      <c r="B179" s="140"/>
      <c r="C179" s="141" t="s">
        <v>212</v>
      </c>
      <c r="D179" s="141" t="s">
        <v>127</v>
      </c>
      <c r="E179" s="142" t="s">
        <v>213</v>
      </c>
      <c r="F179" s="143" t="s">
        <v>214</v>
      </c>
      <c r="G179" s="144" t="s">
        <v>191</v>
      </c>
      <c r="H179" s="145">
        <v>1.742</v>
      </c>
      <c r="I179" s="146"/>
      <c r="J179" s="146">
        <f>ROUND(I179*H179,2)</f>
        <v>0</v>
      </c>
      <c r="K179" s="143" t="s">
        <v>131</v>
      </c>
      <c r="L179" s="30"/>
      <c r="M179" s="147" t="s">
        <v>1</v>
      </c>
      <c r="N179" s="148" t="s">
        <v>38</v>
      </c>
      <c r="O179" s="149">
        <v>4.04</v>
      </c>
      <c r="P179" s="149">
        <f>O179*H179</f>
        <v>7.0376799999999999</v>
      </c>
      <c r="Q179" s="149">
        <v>0</v>
      </c>
      <c r="R179" s="149">
        <f>Q179*H179</f>
        <v>0</v>
      </c>
      <c r="S179" s="149">
        <v>0</v>
      </c>
      <c r="T179" s="150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1" t="s">
        <v>132</v>
      </c>
      <c r="AT179" s="151" t="s">
        <v>127</v>
      </c>
      <c r="AU179" s="151" t="s">
        <v>82</v>
      </c>
      <c r="AY179" s="17" t="s">
        <v>124</v>
      </c>
      <c r="BE179" s="152">
        <f>IF(N179="základní",J179,0)</f>
        <v>0</v>
      </c>
      <c r="BF179" s="152">
        <f>IF(N179="snížená",J179,0)</f>
        <v>0</v>
      </c>
      <c r="BG179" s="152">
        <f>IF(N179="zákl. přenesená",J179,0)</f>
        <v>0</v>
      </c>
      <c r="BH179" s="152">
        <f>IF(N179="sníž. přenesená",J179,0)</f>
        <v>0</v>
      </c>
      <c r="BI179" s="152">
        <f>IF(N179="nulová",J179,0)</f>
        <v>0</v>
      </c>
      <c r="BJ179" s="17" t="s">
        <v>78</v>
      </c>
      <c r="BK179" s="152">
        <f>ROUND(I179*H179,2)</f>
        <v>0</v>
      </c>
      <c r="BL179" s="17" t="s">
        <v>132</v>
      </c>
      <c r="BM179" s="151" t="s">
        <v>215</v>
      </c>
    </row>
    <row r="180" spans="1:65" s="2" customFormat="1" ht="29.25">
      <c r="A180" s="29"/>
      <c r="B180" s="30"/>
      <c r="C180" s="29"/>
      <c r="D180" s="153" t="s">
        <v>134</v>
      </c>
      <c r="E180" s="29"/>
      <c r="F180" s="154" t="s">
        <v>216</v>
      </c>
      <c r="G180" s="29"/>
      <c r="H180" s="29"/>
      <c r="I180" s="29"/>
      <c r="J180" s="29"/>
      <c r="K180" s="29"/>
      <c r="L180" s="30"/>
      <c r="M180" s="155"/>
      <c r="N180" s="156"/>
      <c r="O180" s="55"/>
      <c r="P180" s="55"/>
      <c r="Q180" s="55"/>
      <c r="R180" s="55"/>
      <c r="S180" s="55"/>
      <c r="T180" s="56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7" t="s">
        <v>134</v>
      </c>
      <c r="AU180" s="17" t="s">
        <v>82</v>
      </c>
    </row>
    <row r="181" spans="1:65" s="12" customFormat="1" ht="25.9" customHeight="1">
      <c r="B181" s="128"/>
      <c r="D181" s="129" t="s">
        <v>72</v>
      </c>
      <c r="E181" s="130" t="s">
        <v>217</v>
      </c>
      <c r="F181" s="130" t="s">
        <v>218</v>
      </c>
      <c r="J181" s="131">
        <f>BK181</f>
        <v>0</v>
      </c>
      <c r="L181" s="128"/>
      <c r="M181" s="132"/>
      <c r="N181" s="133"/>
      <c r="O181" s="133"/>
      <c r="P181" s="134">
        <f>P182+P199+P228+P254+P264+P294+P322</f>
        <v>193.55182700000003</v>
      </c>
      <c r="Q181" s="133"/>
      <c r="R181" s="134">
        <f>R182+R199+R228+R254+R264+R294+R322</f>
        <v>1.3614539999999999</v>
      </c>
      <c r="S181" s="133"/>
      <c r="T181" s="135">
        <f>T182+T199+T228+T254+T264+T294+T322</f>
        <v>0.14715</v>
      </c>
      <c r="AR181" s="129" t="s">
        <v>82</v>
      </c>
      <c r="AT181" s="136" t="s">
        <v>72</v>
      </c>
      <c r="AU181" s="136" t="s">
        <v>73</v>
      </c>
      <c r="AY181" s="129" t="s">
        <v>124</v>
      </c>
      <c r="BK181" s="137">
        <f>BK182+BK199+BK228+BK254+BK264+BK294+BK322</f>
        <v>0</v>
      </c>
    </row>
    <row r="182" spans="1:65" s="12" customFormat="1" ht="22.9" customHeight="1">
      <c r="B182" s="128"/>
      <c r="D182" s="129" t="s">
        <v>72</v>
      </c>
      <c r="E182" s="138" t="s">
        <v>219</v>
      </c>
      <c r="F182" s="138" t="s">
        <v>220</v>
      </c>
      <c r="J182" s="139">
        <f>BK182</f>
        <v>0</v>
      </c>
      <c r="L182" s="128"/>
      <c r="M182" s="132"/>
      <c r="N182" s="133"/>
      <c r="O182" s="133"/>
      <c r="P182" s="134">
        <f>SUM(P183:P198)</f>
        <v>18.600580000000001</v>
      </c>
      <c r="Q182" s="133"/>
      <c r="R182" s="134">
        <f>SUM(R183:R198)</f>
        <v>3.0699999999999998E-2</v>
      </c>
      <c r="S182" s="133"/>
      <c r="T182" s="135">
        <f>SUM(T183:T198)</f>
        <v>5.2499999999999995E-3</v>
      </c>
      <c r="AR182" s="129" t="s">
        <v>82</v>
      </c>
      <c r="AT182" s="136" t="s">
        <v>72</v>
      </c>
      <c r="AU182" s="136" t="s">
        <v>78</v>
      </c>
      <c r="AY182" s="129" t="s">
        <v>124</v>
      </c>
      <c r="BK182" s="137">
        <f>SUM(BK183:BK198)</f>
        <v>0</v>
      </c>
    </row>
    <row r="183" spans="1:65" s="2" customFormat="1" ht="16.5" customHeight="1">
      <c r="A183" s="29"/>
      <c r="B183" s="140"/>
      <c r="C183" s="141" t="s">
        <v>221</v>
      </c>
      <c r="D183" s="141" t="s">
        <v>127</v>
      </c>
      <c r="E183" s="142" t="s">
        <v>222</v>
      </c>
      <c r="F183" s="143" t="s">
        <v>223</v>
      </c>
      <c r="G183" s="144" t="s">
        <v>224</v>
      </c>
      <c r="H183" s="145">
        <v>5</v>
      </c>
      <c r="I183" s="146"/>
      <c r="J183" s="146">
        <f>ROUND(I183*H183,2)</f>
        <v>0</v>
      </c>
      <c r="K183" s="143" t="s">
        <v>131</v>
      </c>
      <c r="L183" s="30"/>
      <c r="M183" s="147" t="s">
        <v>1</v>
      </c>
      <c r="N183" s="148" t="s">
        <v>38</v>
      </c>
      <c r="O183" s="149">
        <v>1.9E-2</v>
      </c>
      <c r="P183" s="149">
        <f>O183*H183</f>
        <v>9.5000000000000001E-2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1" t="s">
        <v>225</v>
      </c>
      <c r="AT183" s="151" t="s">
        <v>127</v>
      </c>
      <c r="AU183" s="151" t="s">
        <v>82</v>
      </c>
      <c r="AY183" s="17" t="s">
        <v>124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7" t="s">
        <v>78</v>
      </c>
      <c r="BK183" s="152">
        <f>ROUND(I183*H183,2)</f>
        <v>0</v>
      </c>
      <c r="BL183" s="17" t="s">
        <v>225</v>
      </c>
      <c r="BM183" s="151" t="s">
        <v>226</v>
      </c>
    </row>
    <row r="184" spans="1:65" s="2" customFormat="1">
      <c r="A184" s="29"/>
      <c r="B184" s="30"/>
      <c r="C184" s="29"/>
      <c r="D184" s="153" t="s">
        <v>134</v>
      </c>
      <c r="E184" s="29"/>
      <c r="F184" s="154" t="s">
        <v>227</v>
      </c>
      <c r="G184" s="29"/>
      <c r="H184" s="29"/>
      <c r="I184" s="29"/>
      <c r="J184" s="29"/>
      <c r="K184" s="29"/>
      <c r="L184" s="30"/>
      <c r="M184" s="155"/>
      <c r="N184" s="156"/>
      <c r="O184" s="55"/>
      <c r="P184" s="55"/>
      <c r="Q184" s="55"/>
      <c r="R184" s="55"/>
      <c r="S184" s="55"/>
      <c r="T184" s="56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T184" s="17" t="s">
        <v>134</v>
      </c>
      <c r="AU184" s="17" t="s">
        <v>82</v>
      </c>
    </row>
    <row r="185" spans="1:65" s="2" customFormat="1" ht="16.5" customHeight="1">
      <c r="A185" s="29"/>
      <c r="B185" s="140"/>
      <c r="C185" s="141" t="s">
        <v>8</v>
      </c>
      <c r="D185" s="141" t="s">
        <v>127</v>
      </c>
      <c r="E185" s="142" t="s">
        <v>228</v>
      </c>
      <c r="F185" s="143" t="s">
        <v>229</v>
      </c>
      <c r="G185" s="144" t="s">
        <v>130</v>
      </c>
      <c r="H185" s="145">
        <v>2.5</v>
      </c>
      <c r="I185" s="146"/>
      <c r="J185" s="146">
        <f>ROUND(I185*H185,2)</f>
        <v>0</v>
      </c>
      <c r="K185" s="143" t="s">
        <v>131</v>
      </c>
      <c r="L185" s="30"/>
      <c r="M185" s="147" t="s">
        <v>1</v>
      </c>
      <c r="N185" s="148" t="s">
        <v>38</v>
      </c>
      <c r="O185" s="149">
        <v>3.1E-2</v>
      </c>
      <c r="P185" s="149">
        <f>O185*H185</f>
        <v>7.7499999999999999E-2</v>
      </c>
      <c r="Q185" s="149">
        <v>0</v>
      </c>
      <c r="R185" s="149">
        <f>Q185*H185</f>
        <v>0</v>
      </c>
      <c r="S185" s="149">
        <v>2.0999999999999999E-3</v>
      </c>
      <c r="T185" s="150">
        <f>S185*H185</f>
        <v>5.2499999999999995E-3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1" t="s">
        <v>225</v>
      </c>
      <c r="AT185" s="151" t="s">
        <v>127</v>
      </c>
      <c r="AU185" s="151" t="s">
        <v>82</v>
      </c>
      <c r="AY185" s="17" t="s">
        <v>124</v>
      </c>
      <c r="BE185" s="152">
        <f>IF(N185="základní",J185,0)</f>
        <v>0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7" t="s">
        <v>78</v>
      </c>
      <c r="BK185" s="152">
        <f>ROUND(I185*H185,2)</f>
        <v>0</v>
      </c>
      <c r="BL185" s="17" t="s">
        <v>225</v>
      </c>
      <c r="BM185" s="151" t="s">
        <v>230</v>
      </c>
    </row>
    <row r="186" spans="1:65" s="2" customFormat="1" ht="19.5">
      <c r="A186" s="29"/>
      <c r="B186" s="30"/>
      <c r="C186" s="29"/>
      <c r="D186" s="153" t="s">
        <v>134</v>
      </c>
      <c r="E186" s="29"/>
      <c r="F186" s="154" t="s">
        <v>231</v>
      </c>
      <c r="G186" s="29"/>
      <c r="H186" s="29"/>
      <c r="I186" s="29"/>
      <c r="J186" s="29"/>
      <c r="K186" s="29"/>
      <c r="L186" s="30"/>
      <c r="M186" s="155"/>
      <c r="N186" s="156"/>
      <c r="O186" s="55"/>
      <c r="P186" s="55"/>
      <c r="Q186" s="55"/>
      <c r="R186" s="55"/>
      <c r="S186" s="55"/>
      <c r="T186" s="56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7" t="s">
        <v>134</v>
      </c>
      <c r="AU186" s="17" t="s">
        <v>82</v>
      </c>
    </row>
    <row r="187" spans="1:65" s="2" customFormat="1" ht="16.5" customHeight="1">
      <c r="A187" s="29"/>
      <c r="B187" s="140"/>
      <c r="C187" s="141" t="s">
        <v>225</v>
      </c>
      <c r="D187" s="141" t="s">
        <v>127</v>
      </c>
      <c r="E187" s="142" t="s">
        <v>232</v>
      </c>
      <c r="F187" s="143" t="s">
        <v>233</v>
      </c>
      <c r="G187" s="144" t="s">
        <v>224</v>
      </c>
      <c r="H187" s="145">
        <v>5</v>
      </c>
      <c r="I187" s="146"/>
      <c r="J187" s="146">
        <f>ROUND(I187*H187,2)</f>
        <v>0</v>
      </c>
      <c r="K187" s="143" t="s">
        <v>131</v>
      </c>
      <c r="L187" s="30"/>
      <c r="M187" s="147" t="s">
        <v>1</v>
      </c>
      <c r="N187" s="148" t="s">
        <v>38</v>
      </c>
      <c r="O187" s="149">
        <v>0.35299999999999998</v>
      </c>
      <c r="P187" s="149">
        <f>O187*H187</f>
        <v>1.7649999999999999</v>
      </c>
      <c r="Q187" s="149">
        <v>3.1E-4</v>
      </c>
      <c r="R187" s="149">
        <f>Q187*H187</f>
        <v>1.5499999999999999E-3</v>
      </c>
      <c r="S187" s="149">
        <v>0</v>
      </c>
      <c r="T187" s="150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1" t="s">
        <v>225</v>
      </c>
      <c r="AT187" s="151" t="s">
        <v>127</v>
      </c>
      <c r="AU187" s="151" t="s">
        <v>82</v>
      </c>
      <c r="AY187" s="17" t="s">
        <v>124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7" t="s">
        <v>78</v>
      </c>
      <c r="BK187" s="152">
        <f>ROUND(I187*H187,2)</f>
        <v>0</v>
      </c>
      <c r="BL187" s="17" t="s">
        <v>225</v>
      </c>
      <c r="BM187" s="151" t="s">
        <v>234</v>
      </c>
    </row>
    <row r="188" spans="1:65" s="2" customFormat="1" ht="19.5">
      <c r="A188" s="29"/>
      <c r="B188" s="30"/>
      <c r="C188" s="29"/>
      <c r="D188" s="153" t="s">
        <v>134</v>
      </c>
      <c r="E188" s="29"/>
      <c r="F188" s="154" t="s">
        <v>235</v>
      </c>
      <c r="G188" s="29"/>
      <c r="H188" s="29"/>
      <c r="I188" s="29"/>
      <c r="J188" s="29"/>
      <c r="K188" s="29"/>
      <c r="L188" s="30"/>
      <c r="M188" s="155"/>
      <c r="N188" s="156"/>
      <c r="O188" s="55"/>
      <c r="P188" s="55"/>
      <c r="Q188" s="55"/>
      <c r="R188" s="55"/>
      <c r="S188" s="55"/>
      <c r="T188" s="56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T188" s="17" t="s">
        <v>134</v>
      </c>
      <c r="AU188" s="17" t="s">
        <v>82</v>
      </c>
    </row>
    <row r="189" spans="1:65" s="2" customFormat="1" ht="16.5" customHeight="1">
      <c r="A189" s="29"/>
      <c r="B189" s="140"/>
      <c r="C189" s="141" t="s">
        <v>236</v>
      </c>
      <c r="D189" s="141" t="s">
        <v>127</v>
      </c>
      <c r="E189" s="142" t="s">
        <v>237</v>
      </c>
      <c r="F189" s="143" t="s">
        <v>238</v>
      </c>
      <c r="G189" s="144" t="s">
        <v>130</v>
      </c>
      <c r="H189" s="145">
        <v>5</v>
      </c>
      <c r="I189" s="146"/>
      <c r="J189" s="146">
        <f>ROUND(I189*H189,2)</f>
        <v>0</v>
      </c>
      <c r="K189" s="143" t="s">
        <v>131</v>
      </c>
      <c r="L189" s="30"/>
      <c r="M189" s="147" t="s">
        <v>1</v>
      </c>
      <c r="N189" s="148" t="s">
        <v>38</v>
      </c>
      <c r="O189" s="149">
        <v>0.72799999999999998</v>
      </c>
      <c r="P189" s="149">
        <f>O189*H189</f>
        <v>3.6399999999999997</v>
      </c>
      <c r="Q189" s="149">
        <v>4.8000000000000001E-4</v>
      </c>
      <c r="R189" s="149">
        <f>Q189*H189</f>
        <v>2.4000000000000002E-3</v>
      </c>
      <c r="S189" s="149">
        <v>0</v>
      </c>
      <c r="T189" s="150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1" t="s">
        <v>225</v>
      </c>
      <c r="AT189" s="151" t="s">
        <v>127</v>
      </c>
      <c r="AU189" s="151" t="s">
        <v>82</v>
      </c>
      <c r="AY189" s="17" t="s">
        <v>124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7" t="s">
        <v>78</v>
      </c>
      <c r="BK189" s="152">
        <f>ROUND(I189*H189,2)</f>
        <v>0</v>
      </c>
      <c r="BL189" s="17" t="s">
        <v>225</v>
      </c>
      <c r="BM189" s="151" t="s">
        <v>239</v>
      </c>
    </row>
    <row r="190" spans="1:65" s="2" customFormat="1">
      <c r="A190" s="29"/>
      <c r="B190" s="30"/>
      <c r="C190" s="29"/>
      <c r="D190" s="153" t="s">
        <v>134</v>
      </c>
      <c r="E190" s="29"/>
      <c r="F190" s="154" t="s">
        <v>240</v>
      </c>
      <c r="G190" s="29"/>
      <c r="H190" s="29"/>
      <c r="I190" s="29"/>
      <c r="J190" s="29"/>
      <c r="K190" s="29"/>
      <c r="L190" s="30"/>
      <c r="M190" s="155"/>
      <c r="N190" s="156"/>
      <c r="O190" s="55"/>
      <c r="P190" s="55"/>
      <c r="Q190" s="55"/>
      <c r="R190" s="55"/>
      <c r="S190" s="55"/>
      <c r="T190" s="56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T190" s="17" t="s">
        <v>134</v>
      </c>
      <c r="AU190" s="17" t="s">
        <v>82</v>
      </c>
    </row>
    <row r="191" spans="1:65" s="2" customFormat="1" ht="24.2" customHeight="1">
      <c r="A191" s="29"/>
      <c r="B191" s="140"/>
      <c r="C191" s="141" t="s">
        <v>241</v>
      </c>
      <c r="D191" s="141" t="s">
        <v>127</v>
      </c>
      <c r="E191" s="142" t="s">
        <v>242</v>
      </c>
      <c r="F191" s="143" t="s">
        <v>243</v>
      </c>
      <c r="G191" s="144" t="s">
        <v>224</v>
      </c>
      <c r="H191" s="145">
        <v>5</v>
      </c>
      <c r="I191" s="146"/>
      <c r="J191" s="146">
        <f>ROUND(I191*H191,2)</f>
        <v>0</v>
      </c>
      <c r="K191" s="143" t="s">
        <v>131</v>
      </c>
      <c r="L191" s="30"/>
      <c r="M191" s="147" t="s">
        <v>1</v>
      </c>
      <c r="N191" s="148" t="s">
        <v>38</v>
      </c>
      <c r="O191" s="149">
        <v>2.54</v>
      </c>
      <c r="P191" s="149">
        <f>O191*H191</f>
        <v>12.7</v>
      </c>
      <c r="Q191" s="149">
        <v>5.3499999999999997E-3</v>
      </c>
      <c r="R191" s="149">
        <f>Q191*H191</f>
        <v>2.6749999999999999E-2</v>
      </c>
      <c r="S191" s="149">
        <v>0</v>
      </c>
      <c r="T191" s="150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1" t="s">
        <v>225</v>
      </c>
      <c r="AT191" s="151" t="s">
        <v>127</v>
      </c>
      <c r="AU191" s="151" t="s">
        <v>82</v>
      </c>
      <c r="AY191" s="17" t="s">
        <v>124</v>
      </c>
      <c r="BE191" s="152">
        <f>IF(N191="základní",J191,0)</f>
        <v>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7" t="s">
        <v>78</v>
      </c>
      <c r="BK191" s="152">
        <f>ROUND(I191*H191,2)</f>
        <v>0</v>
      </c>
      <c r="BL191" s="17" t="s">
        <v>225</v>
      </c>
      <c r="BM191" s="151" t="s">
        <v>244</v>
      </c>
    </row>
    <row r="192" spans="1:65" s="2" customFormat="1" ht="19.5">
      <c r="A192" s="29"/>
      <c r="B192" s="30"/>
      <c r="C192" s="29"/>
      <c r="D192" s="153" t="s">
        <v>134</v>
      </c>
      <c r="E192" s="29"/>
      <c r="F192" s="154" t="s">
        <v>245</v>
      </c>
      <c r="G192" s="29"/>
      <c r="H192" s="29"/>
      <c r="I192" s="29"/>
      <c r="J192" s="29"/>
      <c r="K192" s="29"/>
      <c r="L192" s="30"/>
      <c r="M192" s="155"/>
      <c r="N192" s="156"/>
      <c r="O192" s="55"/>
      <c r="P192" s="55"/>
      <c r="Q192" s="55"/>
      <c r="R192" s="55"/>
      <c r="S192" s="55"/>
      <c r="T192" s="56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T192" s="17" t="s">
        <v>134</v>
      </c>
      <c r="AU192" s="17" t="s">
        <v>82</v>
      </c>
    </row>
    <row r="193" spans="1:65" s="2" customFormat="1" ht="21.75" customHeight="1">
      <c r="A193" s="29"/>
      <c r="B193" s="140"/>
      <c r="C193" s="141" t="s">
        <v>246</v>
      </c>
      <c r="D193" s="141" t="s">
        <v>127</v>
      </c>
      <c r="E193" s="142" t="s">
        <v>247</v>
      </c>
      <c r="F193" s="143" t="s">
        <v>248</v>
      </c>
      <c r="G193" s="144" t="s">
        <v>130</v>
      </c>
      <c r="H193" s="145">
        <v>5</v>
      </c>
      <c r="I193" s="146"/>
      <c r="J193" s="146">
        <f>ROUND(I193*H193,2)</f>
        <v>0</v>
      </c>
      <c r="K193" s="143" t="s">
        <v>131</v>
      </c>
      <c r="L193" s="30"/>
      <c r="M193" s="147" t="s">
        <v>1</v>
      </c>
      <c r="N193" s="148" t="s">
        <v>38</v>
      </c>
      <c r="O193" s="149">
        <v>4.8000000000000001E-2</v>
      </c>
      <c r="P193" s="149">
        <f>O193*H193</f>
        <v>0.24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1" t="s">
        <v>225</v>
      </c>
      <c r="AT193" s="151" t="s">
        <v>127</v>
      </c>
      <c r="AU193" s="151" t="s">
        <v>82</v>
      </c>
      <c r="AY193" s="17" t="s">
        <v>124</v>
      </c>
      <c r="BE193" s="152">
        <f>IF(N193="základní",J193,0)</f>
        <v>0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7" t="s">
        <v>78</v>
      </c>
      <c r="BK193" s="152">
        <f>ROUND(I193*H193,2)</f>
        <v>0</v>
      </c>
      <c r="BL193" s="17" t="s">
        <v>225</v>
      </c>
      <c r="BM193" s="151" t="s">
        <v>249</v>
      </c>
    </row>
    <row r="194" spans="1:65" s="2" customFormat="1">
      <c r="A194" s="29"/>
      <c r="B194" s="30"/>
      <c r="C194" s="29"/>
      <c r="D194" s="153" t="s">
        <v>134</v>
      </c>
      <c r="E194" s="29"/>
      <c r="F194" s="154" t="s">
        <v>250</v>
      </c>
      <c r="G194" s="29"/>
      <c r="H194" s="29"/>
      <c r="I194" s="29"/>
      <c r="J194" s="29"/>
      <c r="K194" s="29"/>
      <c r="L194" s="30"/>
      <c r="M194" s="155"/>
      <c r="N194" s="156"/>
      <c r="O194" s="55"/>
      <c r="P194" s="55"/>
      <c r="Q194" s="55"/>
      <c r="R194" s="55"/>
      <c r="S194" s="55"/>
      <c r="T194" s="56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T194" s="17" t="s">
        <v>134</v>
      </c>
      <c r="AU194" s="17" t="s">
        <v>82</v>
      </c>
    </row>
    <row r="195" spans="1:65" s="2" customFormat="1" ht="24.2" customHeight="1">
      <c r="A195" s="29"/>
      <c r="B195" s="140"/>
      <c r="C195" s="141" t="s">
        <v>251</v>
      </c>
      <c r="D195" s="141" t="s">
        <v>127</v>
      </c>
      <c r="E195" s="142" t="s">
        <v>252</v>
      </c>
      <c r="F195" s="143" t="s">
        <v>253</v>
      </c>
      <c r="G195" s="144" t="s">
        <v>191</v>
      </c>
      <c r="H195" s="145">
        <v>3.1E-2</v>
      </c>
      <c r="I195" s="146"/>
      <c r="J195" s="146">
        <f>ROUND(I195*H195,2)</f>
        <v>0</v>
      </c>
      <c r="K195" s="143" t="s">
        <v>131</v>
      </c>
      <c r="L195" s="30"/>
      <c r="M195" s="147" t="s">
        <v>1</v>
      </c>
      <c r="N195" s="148" t="s">
        <v>38</v>
      </c>
      <c r="O195" s="149">
        <v>1.47</v>
      </c>
      <c r="P195" s="149">
        <f>O195*H195</f>
        <v>4.5569999999999999E-2</v>
      </c>
      <c r="Q195" s="149">
        <v>0</v>
      </c>
      <c r="R195" s="149">
        <f>Q195*H195</f>
        <v>0</v>
      </c>
      <c r="S195" s="149">
        <v>0</v>
      </c>
      <c r="T195" s="150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1" t="s">
        <v>225</v>
      </c>
      <c r="AT195" s="151" t="s">
        <v>127</v>
      </c>
      <c r="AU195" s="151" t="s">
        <v>82</v>
      </c>
      <c r="AY195" s="17" t="s">
        <v>124</v>
      </c>
      <c r="BE195" s="152">
        <f>IF(N195="základní",J195,0)</f>
        <v>0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7" t="s">
        <v>78</v>
      </c>
      <c r="BK195" s="152">
        <f>ROUND(I195*H195,2)</f>
        <v>0</v>
      </c>
      <c r="BL195" s="17" t="s">
        <v>225</v>
      </c>
      <c r="BM195" s="151" t="s">
        <v>254</v>
      </c>
    </row>
    <row r="196" spans="1:65" s="2" customFormat="1" ht="29.25">
      <c r="A196" s="29"/>
      <c r="B196" s="30"/>
      <c r="C196" s="29"/>
      <c r="D196" s="153" t="s">
        <v>134</v>
      </c>
      <c r="E196" s="29"/>
      <c r="F196" s="154" t="s">
        <v>255</v>
      </c>
      <c r="G196" s="29"/>
      <c r="H196" s="29"/>
      <c r="I196" s="29"/>
      <c r="J196" s="29"/>
      <c r="K196" s="29"/>
      <c r="L196" s="30"/>
      <c r="M196" s="155"/>
      <c r="N196" s="156"/>
      <c r="O196" s="55"/>
      <c r="P196" s="55"/>
      <c r="Q196" s="55"/>
      <c r="R196" s="55"/>
      <c r="S196" s="55"/>
      <c r="T196" s="56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7" t="s">
        <v>134</v>
      </c>
      <c r="AU196" s="17" t="s">
        <v>82</v>
      </c>
    </row>
    <row r="197" spans="1:65" s="2" customFormat="1" ht="24.2" customHeight="1">
      <c r="A197" s="29"/>
      <c r="B197" s="140"/>
      <c r="C197" s="141" t="s">
        <v>7</v>
      </c>
      <c r="D197" s="141" t="s">
        <v>127</v>
      </c>
      <c r="E197" s="142" t="s">
        <v>256</v>
      </c>
      <c r="F197" s="143" t="s">
        <v>257</v>
      </c>
      <c r="G197" s="144" t="s">
        <v>191</v>
      </c>
      <c r="H197" s="145">
        <v>3.1E-2</v>
      </c>
      <c r="I197" s="146"/>
      <c r="J197" s="146">
        <f>ROUND(I197*H197,2)</f>
        <v>0</v>
      </c>
      <c r="K197" s="143" t="s">
        <v>131</v>
      </c>
      <c r="L197" s="30"/>
      <c r="M197" s="147" t="s">
        <v>1</v>
      </c>
      <c r="N197" s="148" t="s">
        <v>38</v>
      </c>
      <c r="O197" s="149">
        <v>1.21</v>
      </c>
      <c r="P197" s="149">
        <f>O197*H197</f>
        <v>3.7510000000000002E-2</v>
      </c>
      <c r="Q197" s="149">
        <v>0</v>
      </c>
      <c r="R197" s="149">
        <f>Q197*H197</f>
        <v>0</v>
      </c>
      <c r="S197" s="149">
        <v>0</v>
      </c>
      <c r="T197" s="150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1" t="s">
        <v>225</v>
      </c>
      <c r="AT197" s="151" t="s">
        <v>127</v>
      </c>
      <c r="AU197" s="151" t="s">
        <v>82</v>
      </c>
      <c r="AY197" s="17" t="s">
        <v>124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7" t="s">
        <v>78</v>
      </c>
      <c r="BK197" s="152">
        <f>ROUND(I197*H197,2)</f>
        <v>0</v>
      </c>
      <c r="BL197" s="17" t="s">
        <v>225</v>
      </c>
      <c r="BM197" s="151" t="s">
        <v>258</v>
      </c>
    </row>
    <row r="198" spans="1:65" s="2" customFormat="1" ht="29.25">
      <c r="A198" s="29"/>
      <c r="B198" s="30"/>
      <c r="C198" s="29"/>
      <c r="D198" s="153" t="s">
        <v>134</v>
      </c>
      <c r="E198" s="29"/>
      <c r="F198" s="154" t="s">
        <v>259</v>
      </c>
      <c r="G198" s="29"/>
      <c r="H198" s="29"/>
      <c r="I198" s="29"/>
      <c r="J198" s="29"/>
      <c r="K198" s="29"/>
      <c r="L198" s="30"/>
      <c r="M198" s="155"/>
      <c r="N198" s="156"/>
      <c r="O198" s="55"/>
      <c r="P198" s="55"/>
      <c r="Q198" s="55"/>
      <c r="R198" s="55"/>
      <c r="S198" s="55"/>
      <c r="T198" s="56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T198" s="17" t="s">
        <v>134</v>
      </c>
      <c r="AU198" s="17" t="s">
        <v>82</v>
      </c>
    </row>
    <row r="199" spans="1:65" s="12" customFormat="1" ht="22.9" customHeight="1">
      <c r="B199" s="128"/>
      <c r="D199" s="129" t="s">
        <v>72</v>
      </c>
      <c r="E199" s="138" t="s">
        <v>260</v>
      </c>
      <c r="F199" s="138" t="s">
        <v>261</v>
      </c>
      <c r="J199" s="139">
        <f>BK199</f>
        <v>0</v>
      </c>
      <c r="L199" s="128"/>
      <c r="M199" s="132"/>
      <c r="N199" s="133"/>
      <c r="O199" s="133"/>
      <c r="P199" s="134">
        <f>SUM(P200:P227)</f>
        <v>10.524063</v>
      </c>
      <c r="Q199" s="133"/>
      <c r="R199" s="134">
        <f>SUM(R200:R227)</f>
        <v>9.3250000000000017E-3</v>
      </c>
      <c r="S199" s="133"/>
      <c r="T199" s="135">
        <f>SUM(T200:T227)</f>
        <v>3.8999999999999998E-3</v>
      </c>
      <c r="AR199" s="129" t="s">
        <v>82</v>
      </c>
      <c r="AT199" s="136" t="s">
        <v>72</v>
      </c>
      <c r="AU199" s="136" t="s">
        <v>78</v>
      </c>
      <c r="AY199" s="129" t="s">
        <v>124</v>
      </c>
      <c r="BK199" s="137">
        <f>SUM(BK200:BK227)</f>
        <v>0</v>
      </c>
    </row>
    <row r="200" spans="1:65" s="2" customFormat="1" ht="16.5" customHeight="1">
      <c r="A200" s="29"/>
      <c r="B200" s="140"/>
      <c r="C200" s="141" t="s">
        <v>262</v>
      </c>
      <c r="D200" s="141" t="s">
        <v>127</v>
      </c>
      <c r="E200" s="142" t="s">
        <v>263</v>
      </c>
      <c r="F200" s="143" t="s">
        <v>264</v>
      </c>
      <c r="G200" s="144" t="s">
        <v>130</v>
      </c>
      <c r="H200" s="145">
        <v>7.5</v>
      </c>
      <c r="I200" s="146"/>
      <c r="J200" s="146">
        <f>ROUND(I200*H200,2)</f>
        <v>0</v>
      </c>
      <c r="K200" s="143" t="s">
        <v>131</v>
      </c>
      <c r="L200" s="30"/>
      <c r="M200" s="147" t="s">
        <v>1</v>
      </c>
      <c r="N200" s="148" t="s">
        <v>38</v>
      </c>
      <c r="O200" s="149">
        <v>5.1999999999999998E-2</v>
      </c>
      <c r="P200" s="149">
        <f>O200*H200</f>
        <v>0.38999999999999996</v>
      </c>
      <c r="Q200" s="149">
        <v>0</v>
      </c>
      <c r="R200" s="149">
        <f>Q200*H200</f>
        <v>0</v>
      </c>
      <c r="S200" s="149">
        <v>2.7999999999999998E-4</v>
      </c>
      <c r="T200" s="150">
        <f>S200*H200</f>
        <v>2.0999999999999999E-3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1" t="s">
        <v>225</v>
      </c>
      <c r="AT200" s="151" t="s">
        <v>127</v>
      </c>
      <c r="AU200" s="151" t="s">
        <v>82</v>
      </c>
      <c r="AY200" s="17" t="s">
        <v>124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7" t="s">
        <v>78</v>
      </c>
      <c r="BK200" s="152">
        <f>ROUND(I200*H200,2)</f>
        <v>0</v>
      </c>
      <c r="BL200" s="17" t="s">
        <v>225</v>
      </c>
      <c r="BM200" s="151" t="s">
        <v>265</v>
      </c>
    </row>
    <row r="201" spans="1:65" s="2" customFormat="1">
      <c r="A201" s="29"/>
      <c r="B201" s="30"/>
      <c r="C201" s="29"/>
      <c r="D201" s="153" t="s">
        <v>134</v>
      </c>
      <c r="E201" s="29"/>
      <c r="F201" s="154" t="s">
        <v>266</v>
      </c>
      <c r="G201" s="29"/>
      <c r="H201" s="29"/>
      <c r="I201" s="29"/>
      <c r="J201" s="29"/>
      <c r="K201" s="29"/>
      <c r="L201" s="30"/>
      <c r="M201" s="155"/>
      <c r="N201" s="156"/>
      <c r="O201" s="55"/>
      <c r="P201" s="55"/>
      <c r="Q201" s="55"/>
      <c r="R201" s="55"/>
      <c r="S201" s="55"/>
      <c r="T201" s="56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T201" s="17" t="s">
        <v>134</v>
      </c>
      <c r="AU201" s="17" t="s">
        <v>82</v>
      </c>
    </row>
    <row r="202" spans="1:65" s="2" customFormat="1" ht="21.75" customHeight="1">
      <c r="A202" s="29"/>
      <c r="B202" s="140"/>
      <c r="C202" s="141" t="s">
        <v>267</v>
      </c>
      <c r="D202" s="141" t="s">
        <v>127</v>
      </c>
      <c r="E202" s="142" t="s">
        <v>268</v>
      </c>
      <c r="F202" s="143" t="s">
        <v>269</v>
      </c>
      <c r="G202" s="144" t="s">
        <v>224</v>
      </c>
      <c r="H202" s="145">
        <v>1</v>
      </c>
      <c r="I202" s="146"/>
      <c r="J202" s="146">
        <f>ROUND(I202*H202,2)</f>
        <v>0</v>
      </c>
      <c r="K202" s="143" t="s">
        <v>131</v>
      </c>
      <c r="L202" s="30"/>
      <c r="M202" s="147" t="s">
        <v>1</v>
      </c>
      <c r="N202" s="148" t="s">
        <v>38</v>
      </c>
      <c r="O202" s="149">
        <v>1.9E-2</v>
      </c>
      <c r="P202" s="149">
        <f>O202*H202</f>
        <v>1.9E-2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1" t="s">
        <v>225</v>
      </c>
      <c r="AT202" s="151" t="s">
        <v>127</v>
      </c>
      <c r="AU202" s="151" t="s">
        <v>82</v>
      </c>
      <c r="AY202" s="17" t="s">
        <v>124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7" t="s">
        <v>78</v>
      </c>
      <c r="BK202" s="152">
        <f>ROUND(I202*H202,2)</f>
        <v>0</v>
      </c>
      <c r="BL202" s="17" t="s">
        <v>225</v>
      </c>
      <c r="BM202" s="151" t="s">
        <v>270</v>
      </c>
    </row>
    <row r="203" spans="1:65" s="2" customFormat="1" ht="19.5">
      <c r="A203" s="29"/>
      <c r="B203" s="30"/>
      <c r="C203" s="29"/>
      <c r="D203" s="153" t="s">
        <v>134</v>
      </c>
      <c r="E203" s="29"/>
      <c r="F203" s="154" t="s">
        <v>271</v>
      </c>
      <c r="G203" s="29"/>
      <c r="H203" s="29"/>
      <c r="I203" s="29"/>
      <c r="J203" s="29"/>
      <c r="K203" s="29"/>
      <c r="L203" s="30"/>
      <c r="M203" s="155"/>
      <c r="N203" s="156"/>
      <c r="O203" s="55"/>
      <c r="P203" s="55"/>
      <c r="Q203" s="55"/>
      <c r="R203" s="55"/>
      <c r="S203" s="55"/>
      <c r="T203" s="56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7" t="s">
        <v>134</v>
      </c>
      <c r="AU203" s="17" t="s">
        <v>82</v>
      </c>
    </row>
    <row r="204" spans="1:65" s="2" customFormat="1" ht="24.2" customHeight="1">
      <c r="A204" s="29"/>
      <c r="B204" s="140"/>
      <c r="C204" s="141" t="s">
        <v>272</v>
      </c>
      <c r="D204" s="141" t="s">
        <v>127</v>
      </c>
      <c r="E204" s="142" t="s">
        <v>273</v>
      </c>
      <c r="F204" s="143" t="s">
        <v>274</v>
      </c>
      <c r="G204" s="144" t="s">
        <v>224</v>
      </c>
      <c r="H204" s="145">
        <v>1</v>
      </c>
      <c r="I204" s="146"/>
      <c r="J204" s="146">
        <f>ROUND(I204*H204,2)</f>
        <v>0</v>
      </c>
      <c r="K204" s="143" t="s">
        <v>131</v>
      </c>
      <c r="L204" s="30"/>
      <c r="M204" s="147" t="s">
        <v>1</v>
      </c>
      <c r="N204" s="148" t="s">
        <v>38</v>
      </c>
      <c r="O204" s="149">
        <v>0.1</v>
      </c>
      <c r="P204" s="149">
        <f>O204*H204</f>
        <v>0.1</v>
      </c>
      <c r="Q204" s="149">
        <v>0</v>
      </c>
      <c r="R204" s="149">
        <f>Q204*H204</f>
        <v>0</v>
      </c>
      <c r="S204" s="149">
        <v>0</v>
      </c>
      <c r="T204" s="150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1" t="s">
        <v>225</v>
      </c>
      <c r="AT204" s="151" t="s">
        <v>127</v>
      </c>
      <c r="AU204" s="151" t="s">
        <v>82</v>
      </c>
      <c r="AY204" s="17" t="s">
        <v>124</v>
      </c>
      <c r="BE204" s="152">
        <f>IF(N204="základní",J204,0)</f>
        <v>0</v>
      </c>
      <c r="BF204" s="152">
        <f>IF(N204="snížená",J204,0)</f>
        <v>0</v>
      </c>
      <c r="BG204" s="152">
        <f>IF(N204="zákl. přenesená",J204,0)</f>
        <v>0</v>
      </c>
      <c r="BH204" s="152">
        <f>IF(N204="sníž. přenesená",J204,0)</f>
        <v>0</v>
      </c>
      <c r="BI204" s="152">
        <f>IF(N204="nulová",J204,0)</f>
        <v>0</v>
      </c>
      <c r="BJ204" s="17" t="s">
        <v>78</v>
      </c>
      <c r="BK204" s="152">
        <f>ROUND(I204*H204,2)</f>
        <v>0</v>
      </c>
      <c r="BL204" s="17" t="s">
        <v>225</v>
      </c>
      <c r="BM204" s="151" t="s">
        <v>275</v>
      </c>
    </row>
    <row r="205" spans="1:65" s="2" customFormat="1">
      <c r="A205" s="29"/>
      <c r="B205" s="30"/>
      <c r="C205" s="29"/>
      <c r="D205" s="153" t="s">
        <v>134</v>
      </c>
      <c r="E205" s="29"/>
      <c r="F205" s="154" t="s">
        <v>276</v>
      </c>
      <c r="G205" s="29"/>
      <c r="H205" s="29"/>
      <c r="I205" s="29"/>
      <c r="J205" s="29"/>
      <c r="K205" s="29"/>
      <c r="L205" s="30"/>
      <c r="M205" s="155"/>
      <c r="N205" s="156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7" t="s">
        <v>134</v>
      </c>
      <c r="AU205" s="17" t="s">
        <v>82</v>
      </c>
    </row>
    <row r="206" spans="1:65" s="2" customFormat="1" ht="24.2" customHeight="1">
      <c r="A206" s="29"/>
      <c r="B206" s="140"/>
      <c r="C206" s="141" t="s">
        <v>277</v>
      </c>
      <c r="D206" s="141" t="s">
        <v>127</v>
      </c>
      <c r="E206" s="142" t="s">
        <v>278</v>
      </c>
      <c r="F206" s="143" t="s">
        <v>279</v>
      </c>
      <c r="G206" s="144" t="s">
        <v>130</v>
      </c>
      <c r="H206" s="145">
        <v>2.5</v>
      </c>
      <c r="I206" s="146"/>
      <c r="J206" s="146">
        <f>ROUND(I206*H206,2)</f>
        <v>0</v>
      </c>
      <c r="K206" s="143" t="s">
        <v>131</v>
      </c>
      <c r="L206" s="30"/>
      <c r="M206" s="147" t="s">
        <v>1</v>
      </c>
      <c r="N206" s="148" t="s">
        <v>38</v>
      </c>
      <c r="O206" s="149">
        <v>0.52900000000000003</v>
      </c>
      <c r="P206" s="149">
        <f>O206*H206</f>
        <v>1.3225</v>
      </c>
      <c r="Q206" s="149">
        <v>7.2999999999999996E-4</v>
      </c>
      <c r="R206" s="149">
        <f>Q206*H206</f>
        <v>1.8249999999999998E-3</v>
      </c>
      <c r="S206" s="149">
        <v>0</v>
      </c>
      <c r="T206" s="150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1" t="s">
        <v>225</v>
      </c>
      <c r="AT206" s="151" t="s">
        <v>127</v>
      </c>
      <c r="AU206" s="151" t="s">
        <v>82</v>
      </c>
      <c r="AY206" s="17" t="s">
        <v>124</v>
      </c>
      <c r="BE206" s="152">
        <f>IF(N206="základní",J206,0)</f>
        <v>0</v>
      </c>
      <c r="BF206" s="152">
        <f>IF(N206="snížená",J206,0)</f>
        <v>0</v>
      </c>
      <c r="BG206" s="152">
        <f>IF(N206="zákl. přenesená",J206,0)</f>
        <v>0</v>
      </c>
      <c r="BH206" s="152">
        <f>IF(N206="sníž. přenesená",J206,0)</f>
        <v>0</v>
      </c>
      <c r="BI206" s="152">
        <f>IF(N206="nulová",J206,0)</f>
        <v>0</v>
      </c>
      <c r="BJ206" s="17" t="s">
        <v>78</v>
      </c>
      <c r="BK206" s="152">
        <f>ROUND(I206*H206,2)</f>
        <v>0</v>
      </c>
      <c r="BL206" s="17" t="s">
        <v>225</v>
      </c>
      <c r="BM206" s="151" t="s">
        <v>280</v>
      </c>
    </row>
    <row r="207" spans="1:65" s="2" customFormat="1" ht="19.5">
      <c r="A207" s="29"/>
      <c r="B207" s="30"/>
      <c r="C207" s="29"/>
      <c r="D207" s="153" t="s">
        <v>134</v>
      </c>
      <c r="E207" s="29"/>
      <c r="F207" s="154" t="s">
        <v>281</v>
      </c>
      <c r="G207" s="29"/>
      <c r="H207" s="29"/>
      <c r="I207" s="29"/>
      <c r="J207" s="29"/>
      <c r="K207" s="29"/>
      <c r="L207" s="30"/>
      <c r="M207" s="155"/>
      <c r="N207" s="156"/>
      <c r="O207" s="55"/>
      <c r="P207" s="55"/>
      <c r="Q207" s="55"/>
      <c r="R207" s="55"/>
      <c r="S207" s="55"/>
      <c r="T207" s="56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T207" s="17" t="s">
        <v>134</v>
      </c>
      <c r="AU207" s="17" t="s">
        <v>82</v>
      </c>
    </row>
    <row r="208" spans="1:65" s="2" customFormat="1" ht="24.2" customHeight="1">
      <c r="A208" s="29"/>
      <c r="B208" s="140"/>
      <c r="C208" s="141" t="s">
        <v>282</v>
      </c>
      <c r="D208" s="141" t="s">
        <v>127</v>
      </c>
      <c r="E208" s="142" t="s">
        <v>283</v>
      </c>
      <c r="F208" s="143" t="s">
        <v>284</v>
      </c>
      <c r="G208" s="144" t="s">
        <v>130</v>
      </c>
      <c r="H208" s="145">
        <v>5</v>
      </c>
      <c r="I208" s="146"/>
      <c r="J208" s="146">
        <f>ROUND(I208*H208,2)</f>
        <v>0</v>
      </c>
      <c r="K208" s="143" t="s">
        <v>131</v>
      </c>
      <c r="L208" s="30"/>
      <c r="M208" s="147" t="s">
        <v>1</v>
      </c>
      <c r="N208" s="148" t="s">
        <v>38</v>
      </c>
      <c r="O208" s="149">
        <v>0.61599999999999999</v>
      </c>
      <c r="P208" s="149">
        <f>O208*H208</f>
        <v>3.08</v>
      </c>
      <c r="Q208" s="149">
        <v>9.7999999999999997E-4</v>
      </c>
      <c r="R208" s="149">
        <f>Q208*H208</f>
        <v>4.8999999999999998E-3</v>
      </c>
      <c r="S208" s="149">
        <v>0</v>
      </c>
      <c r="T208" s="150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1" t="s">
        <v>225</v>
      </c>
      <c r="AT208" s="151" t="s">
        <v>127</v>
      </c>
      <c r="AU208" s="151" t="s">
        <v>82</v>
      </c>
      <c r="AY208" s="17" t="s">
        <v>124</v>
      </c>
      <c r="BE208" s="152">
        <f>IF(N208="základní",J208,0)</f>
        <v>0</v>
      </c>
      <c r="BF208" s="152">
        <f>IF(N208="snížená",J208,0)</f>
        <v>0</v>
      </c>
      <c r="BG208" s="152">
        <f>IF(N208="zákl. přenesená",J208,0)</f>
        <v>0</v>
      </c>
      <c r="BH208" s="152">
        <f>IF(N208="sníž. přenesená",J208,0)</f>
        <v>0</v>
      </c>
      <c r="BI208" s="152">
        <f>IF(N208="nulová",J208,0)</f>
        <v>0</v>
      </c>
      <c r="BJ208" s="17" t="s">
        <v>78</v>
      </c>
      <c r="BK208" s="152">
        <f>ROUND(I208*H208,2)</f>
        <v>0</v>
      </c>
      <c r="BL208" s="17" t="s">
        <v>225</v>
      </c>
      <c r="BM208" s="151" t="s">
        <v>285</v>
      </c>
    </row>
    <row r="209" spans="1:65" s="2" customFormat="1" ht="19.5">
      <c r="A209" s="29"/>
      <c r="B209" s="30"/>
      <c r="C209" s="29"/>
      <c r="D209" s="153" t="s">
        <v>134</v>
      </c>
      <c r="E209" s="29"/>
      <c r="F209" s="154" t="s">
        <v>286</v>
      </c>
      <c r="G209" s="29"/>
      <c r="H209" s="29"/>
      <c r="I209" s="29"/>
      <c r="J209" s="29"/>
      <c r="K209" s="29"/>
      <c r="L209" s="30"/>
      <c r="M209" s="155"/>
      <c r="N209" s="156"/>
      <c r="O209" s="55"/>
      <c r="P209" s="55"/>
      <c r="Q209" s="55"/>
      <c r="R209" s="55"/>
      <c r="S209" s="55"/>
      <c r="T209" s="56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T209" s="17" t="s">
        <v>134</v>
      </c>
      <c r="AU209" s="17" t="s">
        <v>82</v>
      </c>
    </row>
    <row r="210" spans="1:65" s="2" customFormat="1" ht="37.9" customHeight="1">
      <c r="A210" s="29"/>
      <c r="B210" s="140"/>
      <c r="C210" s="141" t="s">
        <v>287</v>
      </c>
      <c r="D210" s="141" t="s">
        <v>127</v>
      </c>
      <c r="E210" s="142" t="s">
        <v>288</v>
      </c>
      <c r="F210" s="143" t="s">
        <v>289</v>
      </c>
      <c r="G210" s="144" t="s">
        <v>130</v>
      </c>
      <c r="H210" s="145">
        <v>2.5</v>
      </c>
      <c r="I210" s="146"/>
      <c r="J210" s="146">
        <f>ROUND(I210*H210,2)</f>
        <v>0</v>
      </c>
      <c r="K210" s="143" t="s">
        <v>131</v>
      </c>
      <c r="L210" s="30"/>
      <c r="M210" s="147" t="s">
        <v>1</v>
      </c>
      <c r="N210" s="148" t="s">
        <v>38</v>
      </c>
      <c r="O210" s="149">
        <v>0.113</v>
      </c>
      <c r="P210" s="149">
        <f>O210*H210</f>
        <v>0.28250000000000003</v>
      </c>
      <c r="Q210" s="149">
        <v>1.2E-4</v>
      </c>
      <c r="R210" s="149">
        <f>Q210*H210</f>
        <v>3.0000000000000003E-4</v>
      </c>
      <c r="S210" s="149">
        <v>0</v>
      </c>
      <c r="T210" s="150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1" t="s">
        <v>225</v>
      </c>
      <c r="AT210" s="151" t="s">
        <v>127</v>
      </c>
      <c r="AU210" s="151" t="s">
        <v>82</v>
      </c>
      <c r="AY210" s="17" t="s">
        <v>124</v>
      </c>
      <c r="BE210" s="152">
        <f>IF(N210="základní",J210,0)</f>
        <v>0</v>
      </c>
      <c r="BF210" s="152">
        <f>IF(N210="snížená",J210,0)</f>
        <v>0</v>
      </c>
      <c r="BG210" s="152">
        <f>IF(N210="zákl. přenesená",J210,0)</f>
        <v>0</v>
      </c>
      <c r="BH210" s="152">
        <f>IF(N210="sníž. přenesená",J210,0)</f>
        <v>0</v>
      </c>
      <c r="BI210" s="152">
        <f>IF(N210="nulová",J210,0)</f>
        <v>0</v>
      </c>
      <c r="BJ210" s="17" t="s">
        <v>78</v>
      </c>
      <c r="BK210" s="152">
        <f>ROUND(I210*H210,2)</f>
        <v>0</v>
      </c>
      <c r="BL210" s="17" t="s">
        <v>225</v>
      </c>
      <c r="BM210" s="151" t="s">
        <v>290</v>
      </c>
    </row>
    <row r="211" spans="1:65" s="2" customFormat="1" ht="29.25">
      <c r="A211" s="29"/>
      <c r="B211" s="30"/>
      <c r="C211" s="29"/>
      <c r="D211" s="153" t="s">
        <v>134</v>
      </c>
      <c r="E211" s="29"/>
      <c r="F211" s="154" t="s">
        <v>291</v>
      </c>
      <c r="G211" s="29"/>
      <c r="H211" s="29"/>
      <c r="I211" s="29"/>
      <c r="J211" s="29"/>
      <c r="K211" s="29"/>
      <c r="L211" s="30"/>
      <c r="M211" s="155"/>
      <c r="N211" s="156"/>
      <c r="O211" s="55"/>
      <c r="P211" s="55"/>
      <c r="Q211" s="55"/>
      <c r="R211" s="55"/>
      <c r="S211" s="55"/>
      <c r="T211" s="56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T211" s="17" t="s">
        <v>134</v>
      </c>
      <c r="AU211" s="17" t="s">
        <v>82</v>
      </c>
    </row>
    <row r="212" spans="1:65" s="2" customFormat="1" ht="37.9" customHeight="1">
      <c r="A212" s="29"/>
      <c r="B212" s="140"/>
      <c r="C212" s="141" t="s">
        <v>292</v>
      </c>
      <c r="D212" s="141" t="s">
        <v>127</v>
      </c>
      <c r="E212" s="142" t="s">
        <v>293</v>
      </c>
      <c r="F212" s="143" t="s">
        <v>294</v>
      </c>
      <c r="G212" s="144" t="s">
        <v>130</v>
      </c>
      <c r="H212" s="145">
        <v>5</v>
      </c>
      <c r="I212" s="146"/>
      <c r="J212" s="146">
        <f>ROUND(I212*H212,2)</f>
        <v>0</v>
      </c>
      <c r="K212" s="143" t="s">
        <v>131</v>
      </c>
      <c r="L212" s="30"/>
      <c r="M212" s="147" t="s">
        <v>1</v>
      </c>
      <c r="N212" s="148" t="s">
        <v>38</v>
      </c>
      <c r="O212" s="149">
        <v>0.113</v>
      </c>
      <c r="P212" s="149">
        <f>O212*H212</f>
        <v>0.56500000000000006</v>
      </c>
      <c r="Q212" s="149">
        <v>1.6000000000000001E-4</v>
      </c>
      <c r="R212" s="149">
        <f>Q212*H212</f>
        <v>8.0000000000000004E-4</v>
      </c>
      <c r="S212" s="149">
        <v>0</v>
      </c>
      <c r="T212" s="150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1" t="s">
        <v>225</v>
      </c>
      <c r="AT212" s="151" t="s">
        <v>127</v>
      </c>
      <c r="AU212" s="151" t="s">
        <v>82</v>
      </c>
      <c r="AY212" s="17" t="s">
        <v>124</v>
      </c>
      <c r="BE212" s="152">
        <f>IF(N212="základní",J212,0)</f>
        <v>0</v>
      </c>
      <c r="BF212" s="152">
        <f>IF(N212="snížená",J212,0)</f>
        <v>0</v>
      </c>
      <c r="BG212" s="152">
        <f>IF(N212="zákl. přenesená",J212,0)</f>
        <v>0</v>
      </c>
      <c r="BH212" s="152">
        <f>IF(N212="sníž. přenesená",J212,0)</f>
        <v>0</v>
      </c>
      <c r="BI212" s="152">
        <f>IF(N212="nulová",J212,0)</f>
        <v>0</v>
      </c>
      <c r="BJ212" s="17" t="s">
        <v>78</v>
      </c>
      <c r="BK212" s="152">
        <f>ROUND(I212*H212,2)</f>
        <v>0</v>
      </c>
      <c r="BL212" s="17" t="s">
        <v>225</v>
      </c>
      <c r="BM212" s="151" t="s">
        <v>295</v>
      </c>
    </row>
    <row r="213" spans="1:65" s="2" customFormat="1" ht="29.25">
      <c r="A213" s="29"/>
      <c r="B213" s="30"/>
      <c r="C213" s="29"/>
      <c r="D213" s="153" t="s">
        <v>134</v>
      </c>
      <c r="E213" s="29"/>
      <c r="F213" s="154" t="s">
        <v>296</v>
      </c>
      <c r="G213" s="29"/>
      <c r="H213" s="29"/>
      <c r="I213" s="29"/>
      <c r="J213" s="29"/>
      <c r="K213" s="29"/>
      <c r="L213" s="30"/>
      <c r="M213" s="155"/>
      <c r="N213" s="156"/>
      <c r="O213" s="55"/>
      <c r="P213" s="55"/>
      <c r="Q213" s="55"/>
      <c r="R213" s="55"/>
      <c r="S213" s="55"/>
      <c r="T213" s="56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T213" s="17" t="s">
        <v>134</v>
      </c>
      <c r="AU213" s="17" t="s">
        <v>82</v>
      </c>
    </row>
    <row r="214" spans="1:65" s="2" customFormat="1" ht="16.5" customHeight="1">
      <c r="A214" s="29"/>
      <c r="B214" s="140"/>
      <c r="C214" s="141" t="s">
        <v>297</v>
      </c>
      <c r="D214" s="141" t="s">
        <v>127</v>
      </c>
      <c r="E214" s="142" t="s">
        <v>298</v>
      </c>
      <c r="F214" s="143" t="s">
        <v>299</v>
      </c>
      <c r="G214" s="144" t="s">
        <v>130</v>
      </c>
      <c r="H214" s="145">
        <v>7.5</v>
      </c>
      <c r="I214" s="146"/>
      <c r="J214" s="146">
        <f>ROUND(I214*H214,2)</f>
        <v>0</v>
      </c>
      <c r="K214" s="143" t="s">
        <v>131</v>
      </c>
      <c r="L214" s="30"/>
      <c r="M214" s="147" t="s">
        <v>1</v>
      </c>
      <c r="N214" s="148" t="s">
        <v>38</v>
      </c>
      <c r="O214" s="149">
        <v>0.156</v>
      </c>
      <c r="P214" s="149">
        <f>O214*H214</f>
        <v>1.17</v>
      </c>
      <c r="Q214" s="149">
        <v>0</v>
      </c>
      <c r="R214" s="149">
        <f>Q214*H214</f>
        <v>0</v>
      </c>
      <c r="S214" s="149">
        <v>2.4000000000000001E-4</v>
      </c>
      <c r="T214" s="150">
        <f>S214*H214</f>
        <v>1.8E-3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1" t="s">
        <v>225</v>
      </c>
      <c r="AT214" s="151" t="s">
        <v>127</v>
      </c>
      <c r="AU214" s="151" t="s">
        <v>82</v>
      </c>
      <c r="AY214" s="17" t="s">
        <v>124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7" t="s">
        <v>78</v>
      </c>
      <c r="BK214" s="152">
        <f>ROUND(I214*H214,2)</f>
        <v>0</v>
      </c>
      <c r="BL214" s="17" t="s">
        <v>225</v>
      </c>
      <c r="BM214" s="151" t="s">
        <v>300</v>
      </c>
    </row>
    <row r="215" spans="1:65" s="2" customFormat="1" ht="19.5">
      <c r="A215" s="29"/>
      <c r="B215" s="30"/>
      <c r="C215" s="29"/>
      <c r="D215" s="153" t="s">
        <v>134</v>
      </c>
      <c r="E215" s="29"/>
      <c r="F215" s="154" t="s">
        <v>301</v>
      </c>
      <c r="G215" s="29"/>
      <c r="H215" s="29"/>
      <c r="I215" s="29"/>
      <c r="J215" s="29"/>
      <c r="K215" s="29"/>
      <c r="L215" s="30"/>
      <c r="M215" s="155"/>
      <c r="N215" s="156"/>
      <c r="O215" s="55"/>
      <c r="P215" s="55"/>
      <c r="Q215" s="55"/>
      <c r="R215" s="55"/>
      <c r="S215" s="55"/>
      <c r="T215" s="56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T215" s="17" t="s">
        <v>134</v>
      </c>
      <c r="AU215" s="17" t="s">
        <v>82</v>
      </c>
    </row>
    <row r="216" spans="1:65" s="2" customFormat="1" ht="16.5" customHeight="1">
      <c r="A216" s="29"/>
      <c r="B216" s="140"/>
      <c r="C216" s="141" t="s">
        <v>302</v>
      </c>
      <c r="D216" s="141" t="s">
        <v>127</v>
      </c>
      <c r="E216" s="142" t="s">
        <v>303</v>
      </c>
      <c r="F216" s="143" t="s">
        <v>304</v>
      </c>
      <c r="G216" s="144" t="s">
        <v>224</v>
      </c>
      <c r="H216" s="145">
        <v>5</v>
      </c>
      <c r="I216" s="146"/>
      <c r="J216" s="146">
        <f>ROUND(I216*H216,2)</f>
        <v>0</v>
      </c>
      <c r="K216" s="143" t="s">
        <v>131</v>
      </c>
      <c r="L216" s="30"/>
      <c r="M216" s="147" t="s">
        <v>1</v>
      </c>
      <c r="N216" s="148" t="s">
        <v>38</v>
      </c>
      <c r="O216" s="149">
        <v>0.42499999999999999</v>
      </c>
      <c r="P216" s="149">
        <f>O216*H216</f>
        <v>2.125</v>
      </c>
      <c r="Q216" s="149">
        <v>0</v>
      </c>
      <c r="R216" s="149">
        <f>Q216*H216</f>
        <v>0</v>
      </c>
      <c r="S216" s="149">
        <v>0</v>
      </c>
      <c r="T216" s="150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1" t="s">
        <v>225</v>
      </c>
      <c r="AT216" s="151" t="s">
        <v>127</v>
      </c>
      <c r="AU216" s="151" t="s">
        <v>82</v>
      </c>
      <c r="AY216" s="17" t="s">
        <v>124</v>
      </c>
      <c r="BE216" s="152">
        <f>IF(N216="základní",J216,0)</f>
        <v>0</v>
      </c>
      <c r="BF216" s="152">
        <f>IF(N216="snížená",J216,0)</f>
        <v>0</v>
      </c>
      <c r="BG216" s="152">
        <f>IF(N216="zákl. přenesená",J216,0)</f>
        <v>0</v>
      </c>
      <c r="BH216" s="152">
        <f>IF(N216="sníž. přenesená",J216,0)</f>
        <v>0</v>
      </c>
      <c r="BI216" s="152">
        <f>IF(N216="nulová",J216,0)</f>
        <v>0</v>
      </c>
      <c r="BJ216" s="17" t="s">
        <v>78</v>
      </c>
      <c r="BK216" s="152">
        <f>ROUND(I216*H216,2)</f>
        <v>0</v>
      </c>
      <c r="BL216" s="17" t="s">
        <v>225</v>
      </c>
      <c r="BM216" s="151" t="s">
        <v>305</v>
      </c>
    </row>
    <row r="217" spans="1:65" s="2" customFormat="1" ht="19.5">
      <c r="A217" s="29"/>
      <c r="B217" s="30"/>
      <c r="C217" s="29"/>
      <c r="D217" s="153" t="s">
        <v>134</v>
      </c>
      <c r="E217" s="29"/>
      <c r="F217" s="154" t="s">
        <v>306</v>
      </c>
      <c r="G217" s="29"/>
      <c r="H217" s="29"/>
      <c r="I217" s="29"/>
      <c r="J217" s="29"/>
      <c r="K217" s="29"/>
      <c r="L217" s="30"/>
      <c r="M217" s="155"/>
      <c r="N217" s="156"/>
      <c r="O217" s="55"/>
      <c r="P217" s="55"/>
      <c r="Q217" s="55"/>
      <c r="R217" s="55"/>
      <c r="S217" s="55"/>
      <c r="T217" s="56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T217" s="17" t="s">
        <v>134</v>
      </c>
      <c r="AU217" s="17" t="s">
        <v>82</v>
      </c>
    </row>
    <row r="218" spans="1:65" s="2" customFormat="1" ht="24.2" customHeight="1">
      <c r="A218" s="29"/>
      <c r="B218" s="140"/>
      <c r="C218" s="141" t="s">
        <v>307</v>
      </c>
      <c r="D218" s="141" t="s">
        <v>127</v>
      </c>
      <c r="E218" s="142" t="s">
        <v>308</v>
      </c>
      <c r="F218" s="143" t="s">
        <v>309</v>
      </c>
      <c r="G218" s="144" t="s">
        <v>224</v>
      </c>
      <c r="H218" s="145">
        <v>2</v>
      </c>
      <c r="I218" s="146"/>
      <c r="J218" s="146">
        <f>ROUND(I218*H218,2)</f>
        <v>0</v>
      </c>
      <c r="K218" s="143" t="s">
        <v>131</v>
      </c>
      <c r="L218" s="30"/>
      <c r="M218" s="147" t="s">
        <v>1</v>
      </c>
      <c r="N218" s="148" t="s">
        <v>38</v>
      </c>
      <c r="O218" s="149">
        <v>0.16500000000000001</v>
      </c>
      <c r="P218" s="149">
        <f>O218*H218</f>
        <v>0.33</v>
      </c>
      <c r="Q218" s="149">
        <v>0</v>
      </c>
      <c r="R218" s="149">
        <f>Q218*H218</f>
        <v>0</v>
      </c>
      <c r="S218" s="149">
        <v>0</v>
      </c>
      <c r="T218" s="150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1" t="s">
        <v>225</v>
      </c>
      <c r="AT218" s="151" t="s">
        <v>127</v>
      </c>
      <c r="AU218" s="151" t="s">
        <v>82</v>
      </c>
      <c r="AY218" s="17" t="s">
        <v>124</v>
      </c>
      <c r="BE218" s="152">
        <f>IF(N218="základní",J218,0)</f>
        <v>0</v>
      </c>
      <c r="BF218" s="152">
        <f>IF(N218="snížená",J218,0)</f>
        <v>0</v>
      </c>
      <c r="BG218" s="152">
        <f>IF(N218="zákl. přenesená",J218,0)</f>
        <v>0</v>
      </c>
      <c r="BH218" s="152">
        <f>IF(N218="sníž. přenesená",J218,0)</f>
        <v>0</v>
      </c>
      <c r="BI218" s="152">
        <f>IF(N218="nulová",J218,0)</f>
        <v>0</v>
      </c>
      <c r="BJ218" s="17" t="s">
        <v>78</v>
      </c>
      <c r="BK218" s="152">
        <f>ROUND(I218*H218,2)</f>
        <v>0</v>
      </c>
      <c r="BL218" s="17" t="s">
        <v>225</v>
      </c>
      <c r="BM218" s="151" t="s">
        <v>310</v>
      </c>
    </row>
    <row r="219" spans="1:65" s="2" customFormat="1" ht="19.5">
      <c r="A219" s="29"/>
      <c r="B219" s="30"/>
      <c r="C219" s="29"/>
      <c r="D219" s="153" t="s">
        <v>134</v>
      </c>
      <c r="E219" s="29"/>
      <c r="F219" s="154" t="s">
        <v>311</v>
      </c>
      <c r="G219" s="29"/>
      <c r="H219" s="29"/>
      <c r="I219" s="29"/>
      <c r="J219" s="29"/>
      <c r="K219" s="29"/>
      <c r="L219" s="30"/>
      <c r="M219" s="155"/>
      <c r="N219" s="156"/>
      <c r="O219" s="55"/>
      <c r="P219" s="55"/>
      <c r="Q219" s="55"/>
      <c r="R219" s="55"/>
      <c r="S219" s="55"/>
      <c r="T219" s="5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7" t="s">
        <v>134</v>
      </c>
      <c r="AU219" s="17" t="s">
        <v>82</v>
      </c>
    </row>
    <row r="220" spans="1:65" s="2" customFormat="1" ht="24.2" customHeight="1">
      <c r="A220" s="29"/>
      <c r="B220" s="140"/>
      <c r="C220" s="141" t="s">
        <v>312</v>
      </c>
      <c r="D220" s="141" t="s">
        <v>127</v>
      </c>
      <c r="E220" s="142" t="s">
        <v>313</v>
      </c>
      <c r="F220" s="143" t="s">
        <v>314</v>
      </c>
      <c r="G220" s="144" t="s">
        <v>130</v>
      </c>
      <c r="H220" s="145">
        <v>7.5</v>
      </c>
      <c r="I220" s="146"/>
      <c r="J220" s="146">
        <f>ROUND(I220*H220,2)</f>
        <v>0</v>
      </c>
      <c r="K220" s="143" t="s">
        <v>131</v>
      </c>
      <c r="L220" s="30"/>
      <c r="M220" s="147" t="s">
        <v>1</v>
      </c>
      <c r="N220" s="148" t="s">
        <v>38</v>
      </c>
      <c r="O220" s="149">
        <v>6.7000000000000004E-2</v>
      </c>
      <c r="P220" s="149">
        <f>O220*H220</f>
        <v>0.50250000000000006</v>
      </c>
      <c r="Q220" s="149">
        <v>1.9000000000000001E-4</v>
      </c>
      <c r="R220" s="149">
        <f>Q220*H220</f>
        <v>1.4250000000000001E-3</v>
      </c>
      <c r="S220" s="149">
        <v>0</v>
      </c>
      <c r="T220" s="150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1" t="s">
        <v>225</v>
      </c>
      <c r="AT220" s="151" t="s">
        <v>127</v>
      </c>
      <c r="AU220" s="151" t="s">
        <v>82</v>
      </c>
      <c r="AY220" s="17" t="s">
        <v>124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7" t="s">
        <v>78</v>
      </c>
      <c r="BK220" s="152">
        <f>ROUND(I220*H220,2)</f>
        <v>0</v>
      </c>
      <c r="BL220" s="17" t="s">
        <v>225</v>
      </c>
      <c r="BM220" s="151" t="s">
        <v>315</v>
      </c>
    </row>
    <row r="221" spans="1:65" s="2" customFormat="1" ht="19.5">
      <c r="A221" s="29"/>
      <c r="B221" s="30"/>
      <c r="C221" s="29"/>
      <c r="D221" s="153" t="s">
        <v>134</v>
      </c>
      <c r="E221" s="29"/>
      <c r="F221" s="154" t="s">
        <v>316</v>
      </c>
      <c r="G221" s="29"/>
      <c r="H221" s="29"/>
      <c r="I221" s="29"/>
      <c r="J221" s="29"/>
      <c r="K221" s="29"/>
      <c r="L221" s="30"/>
      <c r="M221" s="155"/>
      <c r="N221" s="156"/>
      <c r="O221" s="55"/>
      <c r="P221" s="55"/>
      <c r="Q221" s="55"/>
      <c r="R221" s="55"/>
      <c r="S221" s="55"/>
      <c r="T221" s="56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T221" s="17" t="s">
        <v>134</v>
      </c>
      <c r="AU221" s="17" t="s">
        <v>82</v>
      </c>
    </row>
    <row r="222" spans="1:65" s="2" customFormat="1" ht="21.75" customHeight="1">
      <c r="A222" s="29"/>
      <c r="B222" s="140"/>
      <c r="C222" s="141" t="s">
        <v>317</v>
      </c>
      <c r="D222" s="141" t="s">
        <v>127</v>
      </c>
      <c r="E222" s="142" t="s">
        <v>318</v>
      </c>
      <c r="F222" s="143" t="s">
        <v>319</v>
      </c>
      <c r="G222" s="144" t="s">
        <v>130</v>
      </c>
      <c r="H222" s="145">
        <v>7.5</v>
      </c>
      <c r="I222" s="146"/>
      <c r="J222" s="146">
        <f>ROUND(I222*H222,2)</f>
        <v>0</v>
      </c>
      <c r="K222" s="143" t="s">
        <v>131</v>
      </c>
      <c r="L222" s="30"/>
      <c r="M222" s="147" t="s">
        <v>1</v>
      </c>
      <c r="N222" s="148" t="s">
        <v>38</v>
      </c>
      <c r="O222" s="149">
        <v>8.2000000000000003E-2</v>
      </c>
      <c r="P222" s="149">
        <f>O222*H222</f>
        <v>0.61499999999999999</v>
      </c>
      <c r="Q222" s="149">
        <v>1.0000000000000001E-5</v>
      </c>
      <c r="R222" s="149">
        <f>Q222*H222</f>
        <v>7.5000000000000007E-5</v>
      </c>
      <c r="S222" s="149">
        <v>0</v>
      </c>
      <c r="T222" s="150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1" t="s">
        <v>225</v>
      </c>
      <c r="AT222" s="151" t="s">
        <v>127</v>
      </c>
      <c r="AU222" s="151" t="s">
        <v>82</v>
      </c>
      <c r="AY222" s="17" t="s">
        <v>124</v>
      </c>
      <c r="BE222" s="152">
        <f>IF(N222="základní",J222,0)</f>
        <v>0</v>
      </c>
      <c r="BF222" s="152">
        <f>IF(N222="snížená",J222,0)</f>
        <v>0</v>
      </c>
      <c r="BG222" s="152">
        <f>IF(N222="zákl. přenesená",J222,0)</f>
        <v>0</v>
      </c>
      <c r="BH222" s="152">
        <f>IF(N222="sníž. přenesená",J222,0)</f>
        <v>0</v>
      </c>
      <c r="BI222" s="152">
        <f>IF(N222="nulová",J222,0)</f>
        <v>0</v>
      </c>
      <c r="BJ222" s="17" t="s">
        <v>78</v>
      </c>
      <c r="BK222" s="152">
        <f>ROUND(I222*H222,2)</f>
        <v>0</v>
      </c>
      <c r="BL222" s="17" t="s">
        <v>225</v>
      </c>
      <c r="BM222" s="151" t="s">
        <v>320</v>
      </c>
    </row>
    <row r="223" spans="1:65" s="2" customFormat="1" ht="19.5">
      <c r="A223" s="29"/>
      <c r="B223" s="30"/>
      <c r="C223" s="29"/>
      <c r="D223" s="153" t="s">
        <v>134</v>
      </c>
      <c r="E223" s="29"/>
      <c r="F223" s="154" t="s">
        <v>321</v>
      </c>
      <c r="G223" s="29"/>
      <c r="H223" s="29"/>
      <c r="I223" s="29"/>
      <c r="J223" s="29"/>
      <c r="K223" s="29"/>
      <c r="L223" s="30"/>
      <c r="M223" s="155"/>
      <c r="N223" s="156"/>
      <c r="O223" s="55"/>
      <c r="P223" s="55"/>
      <c r="Q223" s="55"/>
      <c r="R223" s="55"/>
      <c r="S223" s="55"/>
      <c r="T223" s="56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T223" s="17" t="s">
        <v>134</v>
      </c>
      <c r="AU223" s="17" t="s">
        <v>82</v>
      </c>
    </row>
    <row r="224" spans="1:65" s="2" customFormat="1" ht="24.2" customHeight="1">
      <c r="A224" s="29"/>
      <c r="B224" s="140"/>
      <c r="C224" s="141" t="s">
        <v>322</v>
      </c>
      <c r="D224" s="141" t="s">
        <v>127</v>
      </c>
      <c r="E224" s="142" t="s">
        <v>323</v>
      </c>
      <c r="F224" s="143" t="s">
        <v>324</v>
      </c>
      <c r="G224" s="144" t="s">
        <v>191</v>
      </c>
      <c r="H224" s="145">
        <v>8.9999999999999993E-3</v>
      </c>
      <c r="I224" s="146"/>
      <c r="J224" s="146">
        <f>ROUND(I224*H224,2)</f>
        <v>0</v>
      </c>
      <c r="K224" s="143" t="s">
        <v>131</v>
      </c>
      <c r="L224" s="30"/>
      <c r="M224" s="147" t="s">
        <v>1</v>
      </c>
      <c r="N224" s="148" t="s">
        <v>38</v>
      </c>
      <c r="O224" s="149">
        <v>1.327</v>
      </c>
      <c r="P224" s="149">
        <f>O224*H224</f>
        <v>1.1942999999999999E-2</v>
      </c>
      <c r="Q224" s="149">
        <v>0</v>
      </c>
      <c r="R224" s="149">
        <f>Q224*H224</f>
        <v>0</v>
      </c>
      <c r="S224" s="149">
        <v>0</v>
      </c>
      <c r="T224" s="150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1" t="s">
        <v>225</v>
      </c>
      <c r="AT224" s="151" t="s">
        <v>127</v>
      </c>
      <c r="AU224" s="151" t="s">
        <v>82</v>
      </c>
      <c r="AY224" s="17" t="s">
        <v>124</v>
      </c>
      <c r="BE224" s="152">
        <f>IF(N224="základní",J224,0)</f>
        <v>0</v>
      </c>
      <c r="BF224" s="152">
        <f>IF(N224="snížená",J224,0)</f>
        <v>0</v>
      </c>
      <c r="BG224" s="152">
        <f>IF(N224="zákl. přenesená",J224,0)</f>
        <v>0</v>
      </c>
      <c r="BH224" s="152">
        <f>IF(N224="sníž. přenesená",J224,0)</f>
        <v>0</v>
      </c>
      <c r="BI224" s="152">
        <f>IF(N224="nulová",J224,0)</f>
        <v>0</v>
      </c>
      <c r="BJ224" s="17" t="s">
        <v>78</v>
      </c>
      <c r="BK224" s="152">
        <f>ROUND(I224*H224,2)</f>
        <v>0</v>
      </c>
      <c r="BL224" s="17" t="s">
        <v>225</v>
      </c>
      <c r="BM224" s="151" t="s">
        <v>325</v>
      </c>
    </row>
    <row r="225" spans="1:65" s="2" customFormat="1" ht="29.25">
      <c r="A225" s="29"/>
      <c r="B225" s="30"/>
      <c r="C225" s="29"/>
      <c r="D225" s="153" t="s">
        <v>134</v>
      </c>
      <c r="E225" s="29"/>
      <c r="F225" s="154" t="s">
        <v>326</v>
      </c>
      <c r="G225" s="29"/>
      <c r="H225" s="29"/>
      <c r="I225" s="29"/>
      <c r="J225" s="29"/>
      <c r="K225" s="29"/>
      <c r="L225" s="30"/>
      <c r="M225" s="155"/>
      <c r="N225" s="156"/>
      <c r="O225" s="55"/>
      <c r="P225" s="55"/>
      <c r="Q225" s="55"/>
      <c r="R225" s="55"/>
      <c r="S225" s="55"/>
      <c r="T225" s="56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T225" s="17" t="s">
        <v>134</v>
      </c>
      <c r="AU225" s="17" t="s">
        <v>82</v>
      </c>
    </row>
    <row r="226" spans="1:65" s="2" customFormat="1" ht="24.2" customHeight="1">
      <c r="A226" s="29"/>
      <c r="B226" s="140"/>
      <c r="C226" s="141" t="s">
        <v>327</v>
      </c>
      <c r="D226" s="141" t="s">
        <v>127</v>
      </c>
      <c r="E226" s="142" t="s">
        <v>328</v>
      </c>
      <c r="F226" s="143" t="s">
        <v>329</v>
      </c>
      <c r="G226" s="144" t="s">
        <v>191</v>
      </c>
      <c r="H226" s="145">
        <v>8.9999999999999993E-3</v>
      </c>
      <c r="I226" s="146"/>
      <c r="J226" s="146">
        <f>ROUND(I226*H226,2)</f>
        <v>0</v>
      </c>
      <c r="K226" s="143" t="s">
        <v>131</v>
      </c>
      <c r="L226" s="30"/>
      <c r="M226" s="147" t="s">
        <v>1</v>
      </c>
      <c r="N226" s="148" t="s">
        <v>38</v>
      </c>
      <c r="O226" s="149">
        <v>1.18</v>
      </c>
      <c r="P226" s="149">
        <f>O226*H226</f>
        <v>1.0619999999999999E-2</v>
      </c>
      <c r="Q226" s="149">
        <v>0</v>
      </c>
      <c r="R226" s="149">
        <f>Q226*H226</f>
        <v>0</v>
      </c>
      <c r="S226" s="149">
        <v>0</v>
      </c>
      <c r="T226" s="150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1" t="s">
        <v>225</v>
      </c>
      <c r="AT226" s="151" t="s">
        <v>127</v>
      </c>
      <c r="AU226" s="151" t="s">
        <v>82</v>
      </c>
      <c r="AY226" s="17" t="s">
        <v>124</v>
      </c>
      <c r="BE226" s="152">
        <f>IF(N226="základní",J226,0)</f>
        <v>0</v>
      </c>
      <c r="BF226" s="152">
        <f>IF(N226="snížená",J226,0)</f>
        <v>0</v>
      </c>
      <c r="BG226" s="152">
        <f>IF(N226="zákl. přenesená",J226,0)</f>
        <v>0</v>
      </c>
      <c r="BH226" s="152">
        <f>IF(N226="sníž. přenesená",J226,0)</f>
        <v>0</v>
      </c>
      <c r="BI226" s="152">
        <f>IF(N226="nulová",J226,0)</f>
        <v>0</v>
      </c>
      <c r="BJ226" s="17" t="s">
        <v>78</v>
      </c>
      <c r="BK226" s="152">
        <f>ROUND(I226*H226,2)</f>
        <v>0</v>
      </c>
      <c r="BL226" s="17" t="s">
        <v>225</v>
      </c>
      <c r="BM226" s="151" t="s">
        <v>330</v>
      </c>
    </row>
    <row r="227" spans="1:65" s="2" customFormat="1" ht="29.25">
      <c r="A227" s="29"/>
      <c r="B227" s="30"/>
      <c r="C227" s="29"/>
      <c r="D227" s="153" t="s">
        <v>134</v>
      </c>
      <c r="E227" s="29"/>
      <c r="F227" s="154" t="s">
        <v>331</v>
      </c>
      <c r="G227" s="29"/>
      <c r="H227" s="29"/>
      <c r="I227" s="29"/>
      <c r="J227" s="29"/>
      <c r="K227" s="29"/>
      <c r="L227" s="30"/>
      <c r="M227" s="155"/>
      <c r="N227" s="156"/>
      <c r="O227" s="55"/>
      <c r="P227" s="55"/>
      <c r="Q227" s="55"/>
      <c r="R227" s="55"/>
      <c r="S227" s="55"/>
      <c r="T227" s="56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T227" s="17" t="s">
        <v>134</v>
      </c>
      <c r="AU227" s="17" t="s">
        <v>82</v>
      </c>
    </row>
    <row r="228" spans="1:65" s="12" customFormat="1" ht="22.9" customHeight="1">
      <c r="B228" s="128"/>
      <c r="D228" s="129" t="s">
        <v>72</v>
      </c>
      <c r="E228" s="138" t="s">
        <v>332</v>
      </c>
      <c r="F228" s="138" t="s">
        <v>333</v>
      </c>
      <c r="J228" s="139">
        <f>BK228</f>
        <v>0</v>
      </c>
      <c r="L228" s="128"/>
      <c r="M228" s="132"/>
      <c r="N228" s="133"/>
      <c r="O228" s="133"/>
      <c r="P228" s="134">
        <f>SUM(P229:P253)</f>
        <v>24.14</v>
      </c>
      <c r="Q228" s="133"/>
      <c r="R228" s="134">
        <f>SUM(R229:R253)</f>
        <v>6.9000000000000008E-4</v>
      </c>
      <c r="S228" s="133"/>
      <c r="T228" s="135">
        <f>SUM(T229:T253)</f>
        <v>0.13800000000000001</v>
      </c>
      <c r="AR228" s="129" t="s">
        <v>82</v>
      </c>
      <c r="AT228" s="136" t="s">
        <v>72</v>
      </c>
      <c r="AU228" s="136" t="s">
        <v>78</v>
      </c>
      <c r="AY228" s="129" t="s">
        <v>124</v>
      </c>
      <c r="BK228" s="137">
        <f>SUM(BK229:BK253)</f>
        <v>0</v>
      </c>
    </row>
    <row r="229" spans="1:65" s="2" customFormat="1" ht="21.75" customHeight="1">
      <c r="A229" s="29"/>
      <c r="B229" s="140"/>
      <c r="C229" s="141" t="s">
        <v>334</v>
      </c>
      <c r="D229" s="141" t="s">
        <v>127</v>
      </c>
      <c r="E229" s="142" t="s">
        <v>335</v>
      </c>
      <c r="F229" s="143" t="s">
        <v>336</v>
      </c>
      <c r="G229" s="144" t="s">
        <v>337</v>
      </c>
      <c r="H229" s="145">
        <v>5</v>
      </c>
      <c r="I229" s="146"/>
      <c r="J229" s="146">
        <f>ROUND(I229*H229,2)</f>
        <v>0</v>
      </c>
      <c r="K229" s="143" t="s">
        <v>131</v>
      </c>
      <c r="L229" s="30"/>
      <c r="M229" s="147" t="s">
        <v>1</v>
      </c>
      <c r="N229" s="148" t="s">
        <v>38</v>
      </c>
      <c r="O229" s="149">
        <v>0.38300000000000001</v>
      </c>
      <c r="P229" s="149">
        <f>O229*H229</f>
        <v>1.915</v>
      </c>
      <c r="Q229" s="149">
        <v>0</v>
      </c>
      <c r="R229" s="149">
        <f>Q229*H229</f>
        <v>0</v>
      </c>
      <c r="S229" s="149">
        <v>2.4500000000000001E-2</v>
      </c>
      <c r="T229" s="150">
        <f>S229*H229</f>
        <v>0.1225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1" t="s">
        <v>225</v>
      </c>
      <c r="AT229" s="151" t="s">
        <v>127</v>
      </c>
      <c r="AU229" s="151" t="s">
        <v>82</v>
      </c>
      <c r="AY229" s="17" t="s">
        <v>124</v>
      </c>
      <c r="BE229" s="152">
        <f>IF(N229="základní",J229,0)</f>
        <v>0</v>
      </c>
      <c r="BF229" s="152">
        <f>IF(N229="snížená",J229,0)</f>
        <v>0</v>
      </c>
      <c r="BG229" s="152">
        <f>IF(N229="zákl. přenesená",J229,0)</f>
        <v>0</v>
      </c>
      <c r="BH229" s="152">
        <f>IF(N229="sníž. přenesená",J229,0)</f>
        <v>0</v>
      </c>
      <c r="BI229" s="152">
        <f>IF(N229="nulová",J229,0)</f>
        <v>0</v>
      </c>
      <c r="BJ229" s="17" t="s">
        <v>78</v>
      </c>
      <c r="BK229" s="152">
        <f>ROUND(I229*H229,2)</f>
        <v>0</v>
      </c>
      <c r="BL229" s="17" t="s">
        <v>225</v>
      </c>
      <c r="BM229" s="151" t="s">
        <v>338</v>
      </c>
    </row>
    <row r="230" spans="1:65" s="2" customFormat="1" ht="19.5">
      <c r="A230" s="29"/>
      <c r="B230" s="30"/>
      <c r="C230" s="29"/>
      <c r="D230" s="153" t="s">
        <v>134</v>
      </c>
      <c r="E230" s="29"/>
      <c r="F230" s="154" t="s">
        <v>339</v>
      </c>
      <c r="G230" s="29"/>
      <c r="H230" s="29"/>
      <c r="I230" s="29"/>
      <c r="J230" s="29"/>
      <c r="K230" s="29"/>
      <c r="L230" s="30"/>
      <c r="M230" s="155"/>
      <c r="N230" s="156"/>
      <c r="O230" s="55"/>
      <c r="P230" s="55"/>
      <c r="Q230" s="55"/>
      <c r="R230" s="55"/>
      <c r="S230" s="55"/>
      <c r="T230" s="56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T230" s="17" t="s">
        <v>134</v>
      </c>
      <c r="AU230" s="17" t="s">
        <v>82</v>
      </c>
    </row>
    <row r="231" spans="1:65" s="2" customFormat="1" ht="16.5" customHeight="1">
      <c r="A231" s="29"/>
      <c r="B231" s="140"/>
      <c r="C231" s="141" t="s">
        <v>340</v>
      </c>
      <c r="D231" s="141" t="s">
        <v>127</v>
      </c>
      <c r="E231" s="142" t="s">
        <v>341</v>
      </c>
      <c r="F231" s="143" t="s">
        <v>342</v>
      </c>
      <c r="G231" s="144" t="s">
        <v>224</v>
      </c>
      <c r="H231" s="145">
        <v>5</v>
      </c>
      <c r="I231" s="146"/>
      <c r="J231" s="146">
        <f>ROUND(I231*H231,2)</f>
        <v>0</v>
      </c>
      <c r="K231" s="143" t="s">
        <v>131</v>
      </c>
      <c r="L231" s="30"/>
      <c r="M231" s="147" t="s">
        <v>1</v>
      </c>
      <c r="N231" s="148" t="s">
        <v>38</v>
      </c>
      <c r="O231" s="149">
        <v>0.40699999999999997</v>
      </c>
      <c r="P231" s="149">
        <f>O231*H231</f>
        <v>2.0349999999999997</v>
      </c>
      <c r="Q231" s="149">
        <v>0</v>
      </c>
      <c r="R231" s="149">
        <f>Q231*H231</f>
        <v>0</v>
      </c>
      <c r="S231" s="149">
        <v>2.2499999999999998E-3</v>
      </c>
      <c r="T231" s="150">
        <f>S231*H231</f>
        <v>1.125E-2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1" t="s">
        <v>225</v>
      </c>
      <c r="AT231" s="151" t="s">
        <v>127</v>
      </c>
      <c r="AU231" s="151" t="s">
        <v>82</v>
      </c>
      <c r="AY231" s="17" t="s">
        <v>124</v>
      </c>
      <c r="BE231" s="152">
        <f>IF(N231="základní",J231,0)</f>
        <v>0</v>
      </c>
      <c r="BF231" s="152">
        <f>IF(N231="snížená",J231,0)</f>
        <v>0</v>
      </c>
      <c r="BG231" s="152">
        <f>IF(N231="zákl. přenesená",J231,0)</f>
        <v>0</v>
      </c>
      <c r="BH231" s="152">
        <f>IF(N231="sníž. přenesená",J231,0)</f>
        <v>0</v>
      </c>
      <c r="BI231" s="152">
        <f>IF(N231="nulová",J231,0)</f>
        <v>0</v>
      </c>
      <c r="BJ231" s="17" t="s">
        <v>78</v>
      </c>
      <c r="BK231" s="152">
        <f>ROUND(I231*H231,2)</f>
        <v>0</v>
      </c>
      <c r="BL231" s="17" t="s">
        <v>225</v>
      </c>
      <c r="BM231" s="151" t="s">
        <v>343</v>
      </c>
    </row>
    <row r="232" spans="1:65" s="2" customFormat="1">
      <c r="A232" s="29"/>
      <c r="B232" s="30"/>
      <c r="C232" s="29"/>
      <c r="D232" s="153" t="s">
        <v>134</v>
      </c>
      <c r="E232" s="29"/>
      <c r="F232" s="154" t="s">
        <v>344</v>
      </c>
      <c r="G232" s="29"/>
      <c r="H232" s="29"/>
      <c r="I232" s="29"/>
      <c r="J232" s="29"/>
      <c r="K232" s="29"/>
      <c r="L232" s="30"/>
      <c r="M232" s="155"/>
      <c r="N232" s="156"/>
      <c r="O232" s="55"/>
      <c r="P232" s="55"/>
      <c r="Q232" s="55"/>
      <c r="R232" s="55"/>
      <c r="S232" s="55"/>
      <c r="T232" s="56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T232" s="17" t="s">
        <v>134</v>
      </c>
      <c r="AU232" s="17" t="s">
        <v>82</v>
      </c>
    </row>
    <row r="233" spans="1:65" s="2" customFormat="1" ht="16.5" customHeight="1">
      <c r="A233" s="29"/>
      <c r="B233" s="140"/>
      <c r="C233" s="141" t="s">
        <v>345</v>
      </c>
      <c r="D233" s="141" t="s">
        <v>127</v>
      </c>
      <c r="E233" s="142" t="s">
        <v>346</v>
      </c>
      <c r="F233" s="143" t="s">
        <v>347</v>
      </c>
      <c r="G233" s="144" t="s">
        <v>224</v>
      </c>
      <c r="H233" s="145">
        <v>5</v>
      </c>
      <c r="I233" s="146"/>
      <c r="J233" s="146">
        <f>ROUND(I233*H233,2)</f>
        <v>0</v>
      </c>
      <c r="K233" s="143" t="s">
        <v>131</v>
      </c>
      <c r="L233" s="30"/>
      <c r="M233" s="147" t="s">
        <v>1</v>
      </c>
      <c r="N233" s="148" t="s">
        <v>38</v>
      </c>
      <c r="O233" s="149">
        <v>3.7999999999999999E-2</v>
      </c>
      <c r="P233" s="149">
        <f>O233*H233</f>
        <v>0.19</v>
      </c>
      <c r="Q233" s="149">
        <v>0</v>
      </c>
      <c r="R233" s="149">
        <f>Q233*H233</f>
        <v>0</v>
      </c>
      <c r="S233" s="149">
        <v>8.4999999999999995E-4</v>
      </c>
      <c r="T233" s="150">
        <f>S233*H233</f>
        <v>4.2499999999999994E-3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1" t="s">
        <v>225</v>
      </c>
      <c r="AT233" s="151" t="s">
        <v>127</v>
      </c>
      <c r="AU233" s="151" t="s">
        <v>82</v>
      </c>
      <c r="AY233" s="17" t="s">
        <v>124</v>
      </c>
      <c r="BE233" s="152">
        <f>IF(N233="základní",J233,0)</f>
        <v>0</v>
      </c>
      <c r="BF233" s="152">
        <f>IF(N233="snížená",J233,0)</f>
        <v>0</v>
      </c>
      <c r="BG233" s="152">
        <f>IF(N233="zákl. přenesená",J233,0)</f>
        <v>0</v>
      </c>
      <c r="BH233" s="152">
        <f>IF(N233="sníž. přenesená",J233,0)</f>
        <v>0</v>
      </c>
      <c r="BI233" s="152">
        <f>IF(N233="nulová",J233,0)</f>
        <v>0</v>
      </c>
      <c r="BJ233" s="17" t="s">
        <v>78</v>
      </c>
      <c r="BK233" s="152">
        <f>ROUND(I233*H233,2)</f>
        <v>0</v>
      </c>
      <c r="BL233" s="17" t="s">
        <v>225</v>
      </c>
      <c r="BM233" s="151" t="s">
        <v>348</v>
      </c>
    </row>
    <row r="234" spans="1:65" s="2" customFormat="1" ht="19.5">
      <c r="A234" s="29"/>
      <c r="B234" s="30"/>
      <c r="C234" s="29"/>
      <c r="D234" s="153" t="s">
        <v>134</v>
      </c>
      <c r="E234" s="29"/>
      <c r="F234" s="154" t="s">
        <v>349</v>
      </c>
      <c r="G234" s="29"/>
      <c r="H234" s="29"/>
      <c r="I234" s="29"/>
      <c r="J234" s="29"/>
      <c r="K234" s="29"/>
      <c r="L234" s="30"/>
      <c r="M234" s="155"/>
      <c r="N234" s="156"/>
      <c r="O234" s="55"/>
      <c r="P234" s="55"/>
      <c r="Q234" s="55"/>
      <c r="R234" s="55"/>
      <c r="S234" s="55"/>
      <c r="T234" s="56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T234" s="17" t="s">
        <v>134</v>
      </c>
      <c r="AU234" s="17" t="s">
        <v>82</v>
      </c>
    </row>
    <row r="235" spans="1:65" s="2" customFormat="1" ht="16.5" customHeight="1">
      <c r="A235" s="29"/>
      <c r="B235" s="140"/>
      <c r="C235" s="141" t="s">
        <v>350</v>
      </c>
      <c r="D235" s="141" t="s">
        <v>127</v>
      </c>
      <c r="E235" s="142" t="s">
        <v>351</v>
      </c>
      <c r="F235" s="143" t="s">
        <v>352</v>
      </c>
      <c r="G235" s="144" t="s">
        <v>353</v>
      </c>
      <c r="H235" s="145">
        <v>20</v>
      </c>
      <c r="I235" s="146"/>
      <c r="J235" s="146">
        <f>ROUND(I235*H235,2)</f>
        <v>0</v>
      </c>
      <c r="K235" s="143" t="s">
        <v>131</v>
      </c>
      <c r="L235" s="30"/>
      <c r="M235" s="147" t="s">
        <v>1</v>
      </c>
      <c r="N235" s="148" t="s">
        <v>38</v>
      </c>
      <c r="O235" s="149">
        <v>1</v>
      </c>
      <c r="P235" s="149">
        <f>O235*H235</f>
        <v>20</v>
      </c>
      <c r="Q235" s="149">
        <v>0</v>
      </c>
      <c r="R235" s="149">
        <f>Q235*H235</f>
        <v>0</v>
      </c>
      <c r="S235" s="149">
        <v>0</v>
      </c>
      <c r="T235" s="150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1" t="s">
        <v>354</v>
      </c>
      <c r="AT235" s="151" t="s">
        <v>127</v>
      </c>
      <c r="AU235" s="151" t="s">
        <v>82</v>
      </c>
      <c r="AY235" s="17" t="s">
        <v>124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7" t="s">
        <v>78</v>
      </c>
      <c r="BK235" s="152">
        <f>ROUND(I235*H235,2)</f>
        <v>0</v>
      </c>
      <c r="BL235" s="17" t="s">
        <v>354</v>
      </c>
      <c r="BM235" s="151" t="s">
        <v>355</v>
      </c>
    </row>
    <row r="236" spans="1:65" s="2" customFormat="1" ht="19.5">
      <c r="A236" s="29"/>
      <c r="B236" s="30"/>
      <c r="C236" s="29"/>
      <c r="D236" s="153" t="s">
        <v>134</v>
      </c>
      <c r="E236" s="29"/>
      <c r="F236" s="154" t="s">
        <v>356</v>
      </c>
      <c r="G236" s="29"/>
      <c r="H236" s="29"/>
      <c r="I236" s="29"/>
      <c r="J236" s="29"/>
      <c r="K236" s="29"/>
      <c r="L236" s="30"/>
      <c r="M236" s="155"/>
      <c r="N236" s="156"/>
      <c r="O236" s="55"/>
      <c r="P236" s="55"/>
      <c r="Q236" s="55"/>
      <c r="R236" s="55"/>
      <c r="S236" s="55"/>
      <c r="T236" s="56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T236" s="17" t="s">
        <v>134</v>
      </c>
      <c r="AU236" s="17" t="s">
        <v>82</v>
      </c>
    </row>
    <row r="237" spans="1:65" s="13" customFormat="1">
      <c r="B237" s="157"/>
      <c r="D237" s="153" t="s">
        <v>136</v>
      </c>
      <c r="E237" s="158" t="s">
        <v>1</v>
      </c>
      <c r="F237" s="159" t="s">
        <v>357</v>
      </c>
      <c r="H237" s="158" t="s">
        <v>1</v>
      </c>
      <c r="L237" s="157"/>
      <c r="M237" s="160"/>
      <c r="N237" s="161"/>
      <c r="O237" s="161"/>
      <c r="P237" s="161"/>
      <c r="Q237" s="161"/>
      <c r="R237" s="161"/>
      <c r="S237" s="161"/>
      <c r="T237" s="162"/>
      <c r="AT237" s="158" t="s">
        <v>136</v>
      </c>
      <c r="AU237" s="158" t="s">
        <v>82</v>
      </c>
      <c r="AV237" s="13" t="s">
        <v>78</v>
      </c>
      <c r="AW237" s="13" t="s">
        <v>27</v>
      </c>
      <c r="AX237" s="13" t="s">
        <v>73</v>
      </c>
      <c r="AY237" s="158" t="s">
        <v>124</v>
      </c>
    </row>
    <row r="238" spans="1:65" s="14" customFormat="1">
      <c r="B238" s="163"/>
      <c r="D238" s="153" t="s">
        <v>136</v>
      </c>
      <c r="E238" s="164" t="s">
        <v>1</v>
      </c>
      <c r="F238" s="165" t="s">
        <v>358</v>
      </c>
      <c r="H238" s="166">
        <v>20</v>
      </c>
      <c r="L238" s="163"/>
      <c r="M238" s="167"/>
      <c r="N238" s="168"/>
      <c r="O238" s="168"/>
      <c r="P238" s="168"/>
      <c r="Q238" s="168"/>
      <c r="R238" s="168"/>
      <c r="S238" s="168"/>
      <c r="T238" s="169"/>
      <c r="AT238" s="164" t="s">
        <v>136</v>
      </c>
      <c r="AU238" s="164" t="s">
        <v>82</v>
      </c>
      <c r="AV238" s="14" t="s">
        <v>82</v>
      </c>
      <c r="AW238" s="14" t="s">
        <v>27</v>
      </c>
      <c r="AX238" s="14" t="s">
        <v>78</v>
      </c>
      <c r="AY238" s="164" t="s">
        <v>124</v>
      </c>
    </row>
    <row r="239" spans="1:65" s="2" customFormat="1" ht="21.75" customHeight="1">
      <c r="A239" s="29"/>
      <c r="B239" s="140"/>
      <c r="C239" s="177" t="s">
        <v>359</v>
      </c>
      <c r="D239" s="177" t="s">
        <v>360</v>
      </c>
      <c r="E239" s="178" t="s">
        <v>361</v>
      </c>
      <c r="F239" s="179" t="s">
        <v>362</v>
      </c>
      <c r="G239" s="180" t="s">
        <v>224</v>
      </c>
      <c r="H239" s="181">
        <v>5</v>
      </c>
      <c r="I239" s="182"/>
      <c r="J239" s="182">
        <f>ROUND(I239*H239,2)</f>
        <v>0</v>
      </c>
      <c r="K239" s="179" t="s">
        <v>1</v>
      </c>
      <c r="L239" s="183"/>
      <c r="M239" s="184" t="s">
        <v>1</v>
      </c>
      <c r="N239" s="185" t="s">
        <v>38</v>
      </c>
      <c r="O239" s="149">
        <v>0</v>
      </c>
      <c r="P239" s="149">
        <f>O239*H239</f>
        <v>0</v>
      </c>
      <c r="Q239" s="149">
        <v>0</v>
      </c>
      <c r="R239" s="149">
        <f>Q239*H239</f>
        <v>0</v>
      </c>
      <c r="S239" s="149">
        <v>0</v>
      </c>
      <c r="T239" s="150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1" t="s">
        <v>312</v>
      </c>
      <c r="AT239" s="151" t="s">
        <v>360</v>
      </c>
      <c r="AU239" s="151" t="s">
        <v>82</v>
      </c>
      <c r="AY239" s="17" t="s">
        <v>124</v>
      </c>
      <c r="BE239" s="152">
        <f>IF(N239="základní",J239,0)</f>
        <v>0</v>
      </c>
      <c r="BF239" s="152">
        <f>IF(N239="snížená",J239,0)</f>
        <v>0</v>
      </c>
      <c r="BG239" s="152">
        <f>IF(N239="zákl. přenesená",J239,0)</f>
        <v>0</v>
      </c>
      <c r="BH239" s="152">
        <f>IF(N239="sníž. přenesená",J239,0)</f>
        <v>0</v>
      </c>
      <c r="BI239" s="152">
        <f>IF(N239="nulová",J239,0)</f>
        <v>0</v>
      </c>
      <c r="BJ239" s="17" t="s">
        <v>78</v>
      </c>
      <c r="BK239" s="152">
        <f>ROUND(I239*H239,2)</f>
        <v>0</v>
      </c>
      <c r="BL239" s="17" t="s">
        <v>225</v>
      </c>
      <c r="BM239" s="151" t="s">
        <v>363</v>
      </c>
    </row>
    <row r="240" spans="1:65" s="2" customFormat="1">
      <c r="A240" s="29"/>
      <c r="B240" s="30"/>
      <c r="C240" s="29"/>
      <c r="D240" s="153" t="s">
        <v>134</v>
      </c>
      <c r="E240" s="29"/>
      <c r="F240" s="154" t="s">
        <v>362</v>
      </c>
      <c r="G240" s="29"/>
      <c r="H240" s="29"/>
      <c r="I240" s="29"/>
      <c r="J240" s="29"/>
      <c r="K240" s="29"/>
      <c r="L240" s="30"/>
      <c r="M240" s="155"/>
      <c r="N240" s="156"/>
      <c r="O240" s="55"/>
      <c r="P240" s="55"/>
      <c r="Q240" s="55"/>
      <c r="R240" s="55"/>
      <c r="S240" s="55"/>
      <c r="T240" s="56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T240" s="17" t="s">
        <v>134</v>
      </c>
      <c r="AU240" s="17" t="s">
        <v>82</v>
      </c>
    </row>
    <row r="241" spans="1:65" s="2" customFormat="1" ht="48.75">
      <c r="A241" s="29"/>
      <c r="B241" s="30"/>
      <c r="C241" s="29"/>
      <c r="D241" s="153" t="s">
        <v>364</v>
      </c>
      <c r="E241" s="29"/>
      <c r="F241" s="186" t="s">
        <v>365</v>
      </c>
      <c r="G241" s="29"/>
      <c r="H241" s="29"/>
      <c r="I241" s="29"/>
      <c r="J241" s="29"/>
      <c r="K241" s="29"/>
      <c r="L241" s="30"/>
      <c r="M241" s="155"/>
      <c r="N241" s="156"/>
      <c r="O241" s="55"/>
      <c r="P241" s="55"/>
      <c r="Q241" s="55"/>
      <c r="R241" s="55"/>
      <c r="S241" s="55"/>
      <c r="T241" s="56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T241" s="17" t="s">
        <v>364</v>
      </c>
      <c r="AU241" s="17" t="s">
        <v>82</v>
      </c>
    </row>
    <row r="242" spans="1:65" s="2" customFormat="1" ht="24.2" customHeight="1">
      <c r="A242" s="29"/>
      <c r="B242" s="140"/>
      <c r="C242" s="177" t="s">
        <v>366</v>
      </c>
      <c r="D242" s="177" t="s">
        <v>360</v>
      </c>
      <c r="E242" s="178" t="s">
        <v>367</v>
      </c>
      <c r="F242" s="179" t="s">
        <v>368</v>
      </c>
      <c r="G242" s="180" t="s">
        <v>224</v>
      </c>
      <c r="H242" s="181">
        <v>1</v>
      </c>
      <c r="I242" s="182"/>
      <c r="J242" s="182">
        <f>ROUND(I242*H242,2)</f>
        <v>0</v>
      </c>
      <c r="K242" s="179" t="s">
        <v>1</v>
      </c>
      <c r="L242" s="183"/>
      <c r="M242" s="184" t="s">
        <v>1</v>
      </c>
      <c r="N242" s="185" t="s">
        <v>38</v>
      </c>
      <c r="O242" s="149">
        <v>0</v>
      </c>
      <c r="P242" s="149">
        <f>O242*H242</f>
        <v>0</v>
      </c>
      <c r="Q242" s="149">
        <v>5.0000000000000002E-5</v>
      </c>
      <c r="R242" s="149">
        <f>Q242*H242</f>
        <v>5.0000000000000002E-5</v>
      </c>
      <c r="S242" s="149">
        <v>0</v>
      </c>
      <c r="T242" s="150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1" t="s">
        <v>312</v>
      </c>
      <c r="AT242" s="151" t="s">
        <v>360</v>
      </c>
      <c r="AU242" s="151" t="s">
        <v>82</v>
      </c>
      <c r="AY242" s="17" t="s">
        <v>124</v>
      </c>
      <c r="BE242" s="152">
        <f>IF(N242="základní",J242,0)</f>
        <v>0</v>
      </c>
      <c r="BF242" s="152">
        <f>IF(N242="snížená",J242,0)</f>
        <v>0</v>
      </c>
      <c r="BG242" s="152">
        <f>IF(N242="zákl. přenesená",J242,0)</f>
        <v>0</v>
      </c>
      <c r="BH242" s="152">
        <f>IF(N242="sníž. přenesená",J242,0)</f>
        <v>0</v>
      </c>
      <c r="BI242" s="152">
        <f>IF(N242="nulová",J242,0)</f>
        <v>0</v>
      </c>
      <c r="BJ242" s="17" t="s">
        <v>78</v>
      </c>
      <c r="BK242" s="152">
        <f>ROUND(I242*H242,2)</f>
        <v>0</v>
      </c>
      <c r="BL242" s="17" t="s">
        <v>225</v>
      </c>
      <c r="BM242" s="151" t="s">
        <v>369</v>
      </c>
    </row>
    <row r="243" spans="1:65" s="2" customFormat="1">
      <c r="A243" s="29"/>
      <c r="B243" s="30"/>
      <c r="C243" s="29"/>
      <c r="D243" s="153" t="s">
        <v>134</v>
      </c>
      <c r="E243" s="29"/>
      <c r="F243" s="154" t="s">
        <v>368</v>
      </c>
      <c r="G243" s="29"/>
      <c r="H243" s="29"/>
      <c r="I243" s="29"/>
      <c r="J243" s="29"/>
      <c r="K243" s="29"/>
      <c r="L243" s="30"/>
      <c r="M243" s="155"/>
      <c r="N243" s="156"/>
      <c r="O243" s="55"/>
      <c r="P243" s="55"/>
      <c r="Q243" s="55"/>
      <c r="R243" s="55"/>
      <c r="S243" s="55"/>
      <c r="T243" s="56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T243" s="17" t="s">
        <v>134</v>
      </c>
      <c r="AU243" s="17" t="s">
        <v>82</v>
      </c>
    </row>
    <row r="244" spans="1:65" s="2" customFormat="1" ht="16.5" customHeight="1">
      <c r="A244" s="29"/>
      <c r="B244" s="140"/>
      <c r="C244" s="177" t="s">
        <v>370</v>
      </c>
      <c r="D244" s="177" t="s">
        <v>360</v>
      </c>
      <c r="E244" s="178" t="s">
        <v>371</v>
      </c>
      <c r="F244" s="179" t="s">
        <v>372</v>
      </c>
      <c r="G244" s="180" t="s">
        <v>224</v>
      </c>
      <c r="H244" s="181">
        <v>1</v>
      </c>
      <c r="I244" s="182"/>
      <c r="J244" s="182">
        <f>ROUND(I244*H244,2)</f>
        <v>0</v>
      </c>
      <c r="K244" s="179" t="s">
        <v>1</v>
      </c>
      <c r="L244" s="183"/>
      <c r="M244" s="184" t="s">
        <v>1</v>
      </c>
      <c r="N244" s="185" t="s">
        <v>38</v>
      </c>
      <c r="O244" s="149">
        <v>0</v>
      </c>
      <c r="P244" s="149">
        <f>O244*H244</f>
        <v>0</v>
      </c>
      <c r="Q244" s="149">
        <v>5.0000000000000002E-5</v>
      </c>
      <c r="R244" s="149">
        <f>Q244*H244</f>
        <v>5.0000000000000002E-5</v>
      </c>
      <c r="S244" s="149">
        <v>0</v>
      </c>
      <c r="T244" s="150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1" t="s">
        <v>312</v>
      </c>
      <c r="AT244" s="151" t="s">
        <v>360</v>
      </c>
      <c r="AU244" s="151" t="s">
        <v>82</v>
      </c>
      <c r="AY244" s="17" t="s">
        <v>124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7" t="s">
        <v>78</v>
      </c>
      <c r="BK244" s="152">
        <f>ROUND(I244*H244,2)</f>
        <v>0</v>
      </c>
      <c r="BL244" s="17" t="s">
        <v>225</v>
      </c>
      <c r="BM244" s="151" t="s">
        <v>373</v>
      </c>
    </row>
    <row r="245" spans="1:65" s="2" customFormat="1">
      <c r="A245" s="29"/>
      <c r="B245" s="30"/>
      <c r="C245" s="29"/>
      <c r="D245" s="153" t="s">
        <v>134</v>
      </c>
      <c r="E245" s="29"/>
      <c r="F245" s="154" t="s">
        <v>372</v>
      </c>
      <c r="G245" s="29"/>
      <c r="H245" s="29"/>
      <c r="I245" s="29"/>
      <c r="J245" s="29"/>
      <c r="K245" s="29"/>
      <c r="L245" s="30"/>
      <c r="M245" s="155"/>
      <c r="N245" s="156"/>
      <c r="O245" s="55"/>
      <c r="P245" s="55"/>
      <c r="Q245" s="55"/>
      <c r="R245" s="55"/>
      <c r="S245" s="55"/>
      <c r="T245" s="56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T245" s="17" t="s">
        <v>134</v>
      </c>
      <c r="AU245" s="17" t="s">
        <v>82</v>
      </c>
    </row>
    <row r="246" spans="1:65" s="2" customFormat="1" ht="24.2" customHeight="1">
      <c r="A246" s="29"/>
      <c r="B246" s="140"/>
      <c r="C246" s="177" t="s">
        <v>374</v>
      </c>
      <c r="D246" s="177" t="s">
        <v>360</v>
      </c>
      <c r="E246" s="178" t="s">
        <v>375</v>
      </c>
      <c r="F246" s="179" t="s">
        <v>376</v>
      </c>
      <c r="G246" s="180" t="s">
        <v>377</v>
      </c>
      <c r="H246" s="181">
        <v>1</v>
      </c>
      <c r="I246" s="182"/>
      <c r="J246" s="182">
        <f>ROUND(I246*H246,2)</f>
        <v>0</v>
      </c>
      <c r="K246" s="179" t="s">
        <v>1</v>
      </c>
      <c r="L246" s="183"/>
      <c r="M246" s="184" t="s">
        <v>1</v>
      </c>
      <c r="N246" s="185" t="s">
        <v>38</v>
      </c>
      <c r="O246" s="149">
        <v>0</v>
      </c>
      <c r="P246" s="149">
        <f>O246*H246</f>
        <v>0</v>
      </c>
      <c r="Q246" s="149">
        <v>2.5000000000000001E-4</v>
      </c>
      <c r="R246" s="149">
        <f>Q246*H246</f>
        <v>2.5000000000000001E-4</v>
      </c>
      <c r="S246" s="149">
        <v>0</v>
      </c>
      <c r="T246" s="150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1" t="s">
        <v>312</v>
      </c>
      <c r="AT246" s="151" t="s">
        <v>360</v>
      </c>
      <c r="AU246" s="151" t="s">
        <v>82</v>
      </c>
      <c r="AY246" s="17" t="s">
        <v>124</v>
      </c>
      <c r="BE246" s="152">
        <f>IF(N246="základní",J246,0)</f>
        <v>0</v>
      </c>
      <c r="BF246" s="152">
        <f>IF(N246="snížená",J246,0)</f>
        <v>0</v>
      </c>
      <c r="BG246" s="152">
        <f>IF(N246="zákl. přenesená",J246,0)</f>
        <v>0</v>
      </c>
      <c r="BH246" s="152">
        <f>IF(N246="sníž. přenesená",J246,0)</f>
        <v>0</v>
      </c>
      <c r="BI246" s="152">
        <f>IF(N246="nulová",J246,0)</f>
        <v>0</v>
      </c>
      <c r="BJ246" s="17" t="s">
        <v>78</v>
      </c>
      <c r="BK246" s="152">
        <f>ROUND(I246*H246,2)</f>
        <v>0</v>
      </c>
      <c r="BL246" s="17" t="s">
        <v>225</v>
      </c>
      <c r="BM246" s="151" t="s">
        <v>378</v>
      </c>
    </row>
    <row r="247" spans="1:65" s="2" customFormat="1">
      <c r="A247" s="29"/>
      <c r="B247" s="30"/>
      <c r="C247" s="29"/>
      <c r="D247" s="153" t="s">
        <v>134</v>
      </c>
      <c r="E247" s="29"/>
      <c r="F247" s="154" t="s">
        <v>376</v>
      </c>
      <c r="G247" s="29"/>
      <c r="H247" s="29"/>
      <c r="I247" s="29"/>
      <c r="J247" s="29"/>
      <c r="K247" s="29"/>
      <c r="L247" s="30"/>
      <c r="M247" s="155"/>
      <c r="N247" s="156"/>
      <c r="O247" s="55"/>
      <c r="P247" s="55"/>
      <c r="Q247" s="55"/>
      <c r="R247" s="55"/>
      <c r="S247" s="55"/>
      <c r="T247" s="56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T247" s="17" t="s">
        <v>134</v>
      </c>
      <c r="AU247" s="17" t="s">
        <v>82</v>
      </c>
    </row>
    <row r="248" spans="1:65" s="2" customFormat="1" ht="16.5" customHeight="1">
      <c r="A248" s="29"/>
      <c r="B248" s="140"/>
      <c r="C248" s="177" t="s">
        <v>379</v>
      </c>
      <c r="D248" s="177" t="s">
        <v>360</v>
      </c>
      <c r="E248" s="178" t="s">
        <v>380</v>
      </c>
      <c r="F248" s="179" t="s">
        <v>381</v>
      </c>
      <c r="G248" s="180" t="s">
        <v>224</v>
      </c>
      <c r="H248" s="181">
        <v>1</v>
      </c>
      <c r="I248" s="182"/>
      <c r="J248" s="182">
        <f>ROUND(I248*H248,2)</f>
        <v>0</v>
      </c>
      <c r="K248" s="179" t="s">
        <v>1</v>
      </c>
      <c r="L248" s="183"/>
      <c r="M248" s="184" t="s">
        <v>1</v>
      </c>
      <c r="N248" s="185" t="s">
        <v>38</v>
      </c>
      <c r="O248" s="149">
        <v>0</v>
      </c>
      <c r="P248" s="149">
        <f>O248*H248</f>
        <v>0</v>
      </c>
      <c r="Q248" s="149">
        <v>3.2000000000000003E-4</v>
      </c>
      <c r="R248" s="149">
        <f>Q248*H248</f>
        <v>3.2000000000000003E-4</v>
      </c>
      <c r="S248" s="149">
        <v>0</v>
      </c>
      <c r="T248" s="150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1" t="s">
        <v>312</v>
      </c>
      <c r="AT248" s="151" t="s">
        <v>360</v>
      </c>
      <c r="AU248" s="151" t="s">
        <v>82</v>
      </c>
      <c r="AY248" s="17" t="s">
        <v>124</v>
      </c>
      <c r="BE248" s="152">
        <f>IF(N248="základní",J248,0)</f>
        <v>0</v>
      </c>
      <c r="BF248" s="152">
        <f>IF(N248="snížená",J248,0)</f>
        <v>0</v>
      </c>
      <c r="BG248" s="152">
        <f>IF(N248="zákl. přenesená",J248,0)</f>
        <v>0</v>
      </c>
      <c r="BH248" s="152">
        <f>IF(N248="sníž. přenesená",J248,0)</f>
        <v>0</v>
      </c>
      <c r="BI248" s="152">
        <f>IF(N248="nulová",J248,0)</f>
        <v>0</v>
      </c>
      <c r="BJ248" s="17" t="s">
        <v>78</v>
      </c>
      <c r="BK248" s="152">
        <f>ROUND(I248*H248,2)</f>
        <v>0</v>
      </c>
      <c r="BL248" s="17" t="s">
        <v>225</v>
      </c>
      <c r="BM248" s="151" t="s">
        <v>382</v>
      </c>
    </row>
    <row r="249" spans="1:65" s="2" customFormat="1">
      <c r="A249" s="29"/>
      <c r="B249" s="30"/>
      <c r="C249" s="29"/>
      <c r="D249" s="153" t="s">
        <v>134</v>
      </c>
      <c r="E249" s="29"/>
      <c r="F249" s="154" t="s">
        <v>381</v>
      </c>
      <c r="G249" s="29"/>
      <c r="H249" s="29"/>
      <c r="I249" s="29"/>
      <c r="J249" s="29"/>
      <c r="K249" s="29"/>
      <c r="L249" s="30"/>
      <c r="M249" s="155"/>
      <c r="N249" s="156"/>
      <c r="O249" s="55"/>
      <c r="P249" s="55"/>
      <c r="Q249" s="55"/>
      <c r="R249" s="55"/>
      <c r="S249" s="55"/>
      <c r="T249" s="56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T249" s="17" t="s">
        <v>134</v>
      </c>
      <c r="AU249" s="17" t="s">
        <v>82</v>
      </c>
    </row>
    <row r="250" spans="1:65" s="2" customFormat="1" ht="16.5" customHeight="1">
      <c r="A250" s="29"/>
      <c r="B250" s="140"/>
      <c r="C250" s="177" t="s">
        <v>383</v>
      </c>
      <c r="D250" s="177" t="s">
        <v>360</v>
      </c>
      <c r="E250" s="178" t="s">
        <v>384</v>
      </c>
      <c r="F250" s="179" t="s">
        <v>385</v>
      </c>
      <c r="G250" s="180" t="s">
        <v>224</v>
      </c>
      <c r="H250" s="181">
        <v>1</v>
      </c>
      <c r="I250" s="182"/>
      <c r="J250" s="182">
        <f>ROUND(I250*H250,2)</f>
        <v>0</v>
      </c>
      <c r="K250" s="179" t="s">
        <v>1</v>
      </c>
      <c r="L250" s="183"/>
      <c r="M250" s="184" t="s">
        <v>1</v>
      </c>
      <c r="N250" s="185" t="s">
        <v>38</v>
      </c>
      <c r="O250" s="149">
        <v>0</v>
      </c>
      <c r="P250" s="149">
        <f>O250*H250</f>
        <v>0</v>
      </c>
      <c r="Q250" s="149">
        <v>2.0000000000000002E-5</v>
      </c>
      <c r="R250" s="149">
        <f>Q250*H250</f>
        <v>2.0000000000000002E-5</v>
      </c>
      <c r="S250" s="149">
        <v>0</v>
      </c>
      <c r="T250" s="150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1" t="s">
        <v>312</v>
      </c>
      <c r="AT250" s="151" t="s">
        <v>360</v>
      </c>
      <c r="AU250" s="151" t="s">
        <v>82</v>
      </c>
      <c r="AY250" s="17" t="s">
        <v>124</v>
      </c>
      <c r="BE250" s="152">
        <f>IF(N250="základní",J250,0)</f>
        <v>0</v>
      </c>
      <c r="BF250" s="152">
        <f>IF(N250="snížená",J250,0)</f>
        <v>0</v>
      </c>
      <c r="BG250" s="152">
        <f>IF(N250="zákl. přenesená",J250,0)</f>
        <v>0</v>
      </c>
      <c r="BH250" s="152">
        <f>IF(N250="sníž. přenesená",J250,0)</f>
        <v>0</v>
      </c>
      <c r="BI250" s="152">
        <f>IF(N250="nulová",J250,0)</f>
        <v>0</v>
      </c>
      <c r="BJ250" s="17" t="s">
        <v>78</v>
      </c>
      <c r="BK250" s="152">
        <f>ROUND(I250*H250,2)</f>
        <v>0</v>
      </c>
      <c r="BL250" s="17" t="s">
        <v>225</v>
      </c>
      <c r="BM250" s="151" t="s">
        <v>386</v>
      </c>
    </row>
    <row r="251" spans="1:65" s="2" customFormat="1">
      <c r="A251" s="29"/>
      <c r="B251" s="30"/>
      <c r="C251" s="29"/>
      <c r="D251" s="153" t="s">
        <v>134</v>
      </c>
      <c r="E251" s="29"/>
      <c r="F251" s="154" t="s">
        <v>385</v>
      </c>
      <c r="G251" s="29"/>
      <c r="H251" s="29"/>
      <c r="I251" s="29"/>
      <c r="J251" s="29"/>
      <c r="K251" s="29"/>
      <c r="L251" s="30"/>
      <c r="M251" s="155"/>
      <c r="N251" s="156"/>
      <c r="O251" s="55"/>
      <c r="P251" s="55"/>
      <c r="Q251" s="55"/>
      <c r="R251" s="55"/>
      <c r="S251" s="55"/>
      <c r="T251" s="56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T251" s="17" t="s">
        <v>134</v>
      </c>
      <c r="AU251" s="17" t="s">
        <v>82</v>
      </c>
    </row>
    <row r="252" spans="1:65" s="2" customFormat="1" ht="24.2" customHeight="1">
      <c r="A252" s="29"/>
      <c r="B252" s="140"/>
      <c r="C252" s="141" t="s">
        <v>387</v>
      </c>
      <c r="D252" s="141" t="s">
        <v>127</v>
      </c>
      <c r="E252" s="142" t="s">
        <v>388</v>
      </c>
      <c r="F252" s="143" t="s">
        <v>389</v>
      </c>
      <c r="G252" s="144" t="s">
        <v>390</v>
      </c>
      <c r="H252" s="145">
        <v>550.85</v>
      </c>
      <c r="I252" s="146"/>
      <c r="J252" s="146">
        <f>ROUND(I252*H252,2)</f>
        <v>0</v>
      </c>
      <c r="K252" s="143" t="s">
        <v>131</v>
      </c>
      <c r="L252" s="30"/>
      <c r="M252" s="147" t="s">
        <v>1</v>
      </c>
      <c r="N252" s="148" t="s">
        <v>38</v>
      </c>
      <c r="O252" s="149">
        <v>0</v>
      </c>
      <c r="P252" s="149">
        <f>O252*H252</f>
        <v>0</v>
      </c>
      <c r="Q252" s="149">
        <v>0</v>
      </c>
      <c r="R252" s="149">
        <f>Q252*H252</f>
        <v>0</v>
      </c>
      <c r="S252" s="149">
        <v>0</v>
      </c>
      <c r="T252" s="150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1" t="s">
        <v>225</v>
      </c>
      <c r="AT252" s="151" t="s">
        <v>127</v>
      </c>
      <c r="AU252" s="151" t="s">
        <v>82</v>
      </c>
      <c r="AY252" s="17" t="s">
        <v>124</v>
      </c>
      <c r="BE252" s="152">
        <f>IF(N252="základní",J252,0)</f>
        <v>0</v>
      </c>
      <c r="BF252" s="152">
        <f>IF(N252="snížená",J252,0)</f>
        <v>0</v>
      </c>
      <c r="BG252" s="152">
        <f>IF(N252="zákl. přenesená",J252,0)</f>
        <v>0</v>
      </c>
      <c r="BH252" s="152">
        <f>IF(N252="sníž. přenesená",J252,0)</f>
        <v>0</v>
      </c>
      <c r="BI252" s="152">
        <f>IF(N252="nulová",J252,0)</f>
        <v>0</v>
      </c>
      <c r="BJ252" s="17" t="s">
        <v>78</v>
      </c>
      <c r="BK252" s="152">
        <f>ROUND(I252*H252,2)</f>
        <v>0</v>
      </c>
      <c r="BL252" s="17" t="s">
        <v>225</v>
      </c>
      <c r="BM252" s="151" t="s">
        <v>391</v>
      </c>
    </row>
    <row r="253" spans="1:65" s="2" customFormat="1" ht="29.25">
      <c r="A253" s="29"/>
      <c r="B253" s="30"/>
      <c r="C253" s="29"/>
      <c r="D253" s="153" t="s">
        <v>134</v>
      </c>
      <c r="E253" s="29"/>
      <c r="F253" s="154" t="s">
        <v>392</v>
      </c>
      <c r="G253" s="29"/>
      <c r="H253" s="29"/>
      <c r="I253" s="29"/>
      <c r="J253" s="29"/>
      <c r="K253" s="29"/>
      <c r="L253" s="30"/>
      <c r="M253" s="155"/>
      <c r="N253" s="156"/>
      <c r="O253" s="55"/>
      <c r="P253" s="55"/>
      <c r="Q253" s="55"/>
      <c r="R253" s="55"/>
      <c r="S253" s="55"/>
      <c r="T253" s="56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T253" s="17" t="s">
        <v>134</v>
      </c>
      <c r="AU253" s="17" t="s">
        <v>82</v>
      </c>
    </row>
    <row r="254" spans="1:65" s="12" customFormat="1" ht="22.9" customHeight="1">
      <c r="B254" s="128"/>
      <c r="D254" s="129" t="s">
        <v>72</v>
      </c>
      <c r="E254" s="138" t="s">
        <v>393</v>
      </c>
      <c r="F254" s="138" t="s">
        <v>394</v>
      </c>
      <c r="J254" s="139">
        <f>BK254</f>
        <v>0</v>
      </c>
      <c r="L254" s="128"/>
      <c r="M254" s="132"/>
      <c r="N254" s="133"/>
      <c r="O254" s="133"/>
      <c r="P254" s="134">
        <f>SUM(P255:P263)</f>
        <v>89.699880000000007</v>
      </c>
      <c r="Q254" s="133"/>
      <c r="R254" s="134">
        <f>SUM(R255:R263)</f>
        <v>0.43092000000000003</v>
      </c>
      <c r="S254" s="133"/>
      <c r="T254" s="135">
        <f>SUM(T255:T263)</f>
        <v>0</v>
      </c>
      <c r="AR254" s="129" t="s">
        <v>82</v>
      </c>
      <c r="AT254" s="136" t="s">
        <v>72</v>
      </c>
      <c r="AU254" s="136" t="s">
        <v>78</v>
      </c>
      <c r="AY254" s="129" t="s">
        <v>124</v>
      </c>
      <c r="BK254" s="137">
        <f>SUM(BK255:BK263)</f>
        <v>0</v>
      </c>
    </row>
    <row r="255" spans="1:65" s="2" customFormat="1" ht="24.2" customHeight="1">
      <c r="A255" s="29"/>
      <c r="B255" s="140"/>
      <c r="C255" s="141" t="s">
        <v>395</v>
      </c>
      <c r="D255" s="141" t="s">
        <v>127</v>
      </c>
      <c r="E255" s="142" t="s">
        <v>396</v>
      </c>
      <c r="F255" s="143" t="s">
        <v>397</v>
      </c>
      <c r="G255" s="144" t="s">
        <v>151</v>
      </c>
      <c r="H255" s="145">
        <v>25.2</v>
      </c>
      <c r="I255" s="146"/>
      <c r="J255" s="146">
        <f>ROUND(I255*H255,2)</f>
        <v>0</v>
      </c>
      <c r="K255" s="143" t="s">
        <v>131</v>
      </c>
      <c r="L255" s="30"/>
      <c r="M255" s="147" t="s">
        <v>1</v>
      </c>
      <c r="N255" s="148" t="s">
        <v>38</v>
      </c>
      <c r="O255" s="149">
        <v>3.5</v>
      </c>
      <c r="P255" s="149">
        <f>O255*H255</f>
        <v>88.2</v>
      </c>
      <c r="Q255" s="149">
        <v>1.7100000000000001E-2</v>
      </c>
      <c r="R255" s="149">
        <f>Q255*H255</f>
        <v>0.43092000000000003</v>
      </c>
      <c r="S255" s="149">
        <v>0</v>
      </c>
      <c r="T255" s="150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1" t="s">
        <v>225</v>
      </c>
      <c r="AT255" s="151" t="s">
        <v>127</v>
      </c>
      <c r="AU255" s="151" t="s">
        <v>82</v>
      </c>
      <c r="AY255" s="17" t="s">
        <v>124</v>
      </c>
      <c r="BE255" s="152">
        <f>IF(N255="základní",J255,0)</f>
        <v>0</v>
      </c>
      <c r="BF255" s="152">
        <f>IF(N255="snížená",J255,0)</f>
        <v>0</v>
      </c>
      <c r="BG255" s="152">
        <f>IF(N255="zákl. přenesená",J255,0)</f>
        <v>0</v>
      </c>
      <c r="BH255" s="152">
        <f>IF(N255="sníž. přenesená",J255,0)</f>
        <v>0</v>
      </c>
      <c r="BI255" s="152">
        <f>IF(N255="nulová",J255,0)</f>
        <v>0</v>
      </c>
      <c r="BJ255" s="17" t="s">
        <v>78</v>
      </c>
      <c r="BK255" s="152">
        <f>ROUND(I255*H255,2)</f>
        <v>0</v>
      </c>
      <c r="BL255" s="17" t="s">
        <v>225</v>
      </c>
      <c r="BM255" s="151" t="s">
        <v>398</v>
      </c>
    </row>
    <row r="256" spans="1:65" s="2" customFormat="1" ht="19.5">
      <c r="A256" s="29"/>
      <c r="B256" s="30"/>
      <c r="C256" s="29"/>
      <c r="D256" s="153" t="s">
        <v>134</v>
      </c>
      <c r="E256" s="29"/>
      <c r="F256" s="154" t="s">
        <v>399</v>
      </c>
      <c r="G256" s="29"/>
      <c r="H256" s="29"/>
      <c r="I256" s="29"/>
      <c r="J256" s="29"/>
      <c r="K256" s="29"/>
      <c r="L256" s="30"/>
      <c r="M256" s="155"/>
      <c r="N256" s="156"/>
      <c r="O256" s="55"/>
      <c r="P256" s="55"/>
      <c r="Q256" s="55"/>
      <c r="R256" s="55"/>
      <c r="S256" s="55"/>
      <c r="T256" s="56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T256" s="17" t="s">
        <v>134</v>
      </c>
      <c r="AU256" s="17" t="s">
        <v>82</v>
      </c>
    </row>
    <row r="257" spans="1:65" s="14" customFormat="1">
      <c r="B257" s="163"/>
      <c r="D257" s="153" t="s">
        <v>136</v>
      </c>
      <c r="E257" s="164" t="s">
        <v>1</v>
      </c>
      <c r="F257" s="165" t="s">
        <v>400</v>
      </c>
      <c r="H257" s="166">
        <v>16.8</v>
      </c>
      <c r="L257" s="163"/>
      <c r="M257" s="167"/>
      <c r="N257" s="168"/>
      <c r="O257" s="168"/>
      <c r="P257" s="168"/>
      <c r="Q257" s="168"/>
      <c r="R257" s="168"/>
      <c r="S257" s="168"/>
      <c r="T257" s="169"/>
      <c r="AT257" s="164" t="s">
        <v>136</v>
      </c>
      <c r="AU257" s="164" t="s">
        <v>82</v>
      </c>
      <c r="AV257" s="14" t="s">
        <v>82</v>
      </c>
      <c r="AW257" s="14" t="s">
        <v>27</v>
      </c>
      <c r="AX257" s="14" t="s">
        <v>73</v>
      </c>
      <c r="AY257" s="164" t="s">
        <v>124</v>
      </c>
    </row>
    <row r="258" spans="1:65" s="14" customFormat="1">
      <c r="B258" s="163"/>
      <c r="D258" s="153" t="s">
        <v>136</v>
      </c>
      <c r="E258" s="164" t="s">
        <v>1</v>
      </c>
      <c r="F258" s="165" t="s">
        <v>401</v>
      </c>
      <c r="H258" s="166">
        <v>8.4</v>
      </c>
      <c r="L258" s="163"/>
      <c r="M258" s="167"/>
      <c r="N258" s="168"/>
      <c r="O258" s="168"/>
      <c r="P258" s="168"/>
      <c r="Q258" s="168"/>
      <c r="R258" s="168"/>
      <c r="S258" s="168"/>
      <c r="T258" s="169"/>
      <c r="AT258" s="164" t="s">
        <v>136</v>
      </c>
      <c r="AU258" s="164" t="s">
        <v>82</v>
      </c>
      <c r="AV258" s="14" t="s">
        <v>82</v>
      </c>
      <c r="AW258" s="14" t="s">
        <v>27</v>
      </c>
      <c r="AX258" s="14" t="s">
        <v>73</v>
      </c>
      <c r="AY258" s="164" t="s">
        <v>124</v>
      </c>
    </row>
    <row r="259" spans="1:65" s="15" customFormat="1">
      <c r="B259" s="170"/>
      <c r="D259" s="153" t="s">
        <v>136</v>
      </c>
      <c r="E259" s="171" t="s">
        <v>1</v>
      </c>
      <c r="F259" s="172" t="s">
        <v>166</v>
      </c>
      <c r="H259" s="173">
        <v>25.200000000000003</v>
      </c>
      <c r="L259" s="170"/>
      <c r="M259" s="174"/>
      <c r="N259" s="175"/>
      <c r="O259" s="175"/>
      <c r="P259" s="175"/>
      <c r="Q259" s="175"/>
      <c r="R259" s="175"/>
      <c r="S259" s="175"/>
      <c r="T259" s="176"/>
      <c r="AT259" s="171" t="s">
        <v>136</v>
      </c>
      <c r="AU259" s="171" t="s">
        <v>82</v>
      </c>
      <c r="AV259" s="15" t="s">
        <v>132</v>
      </c>
      <c r="AW259" s="15" t="s">
        <v>27</v>
      </c>
      <c r="AX259" s="15" t="s">
        <v>78</v>
      </c>
      <c r="AY259" s="171" t="s">
        <v>124</v>
      </c>
    </row>
    <row r="260" spans="1:65" s="2" customFormat="1" ht="24.2" customHeight="1">
      <c r="A260" s="29"/>
      <c r="B260" s="140"/>
      <c r="C260" s="141" t="s">
        <v>402</v>
      </c>
      <c r="D260" s="141" t="s">
        <v>127</v>
      </c>
      <c r="E260" s="142" t="s">
        <v>403</v>
      </c>
      <c r="F260" s="143" t="s">
        <v>404</v>
      </c>
      <c r="G260" s="144" t="s">
        <v>191</v>
      </c>
      <c r="H260" s="145">
        <v>0.43099999999999999</v>
      </c>
      <c r="I260" s="146"/>
      <c r="J260" s="146">
        <f>ROUND(I260*H260,2)</f>
        <v>0</v>
      </c>
      <c r="K260" s="143" t="s">
        <v>131</v>
      </c>
      <c r="L260" s="30"/>
      <c r="M260" s="147" t="s">
        <v>1</v>
      </c>
      <c r="N260" s="148" t="s">
        <v>38</v>
      </c>
      <c r="O260" s="149">
        <v>2.16</v>
      </c>
      <c r="P260" s="149">
        <f>O260*H260</f>
        <v>0.93096000000000001</v>
      </c>
      <c r="Q260" s="149">
        <v>0</v>
      </c>
      <c r="R260" s="149">
        <f>Q260*H260</f>
        <v>0</v>
      </c>
      <c r="S260" s="149">
        <v>0</v>
      </c>
      <c r="T260" s="150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1" t="s">
        <v>225</v>
      </c>
      <c r="AT260" s="151" t="s">
        <v>127</v>
      </c>
      <c r="AU260" s="151" t="s">
        <v>82</v>
      </c>
      <c r="AY260" s="17" t="s">
        <v>124</v>
      </c>
      <c r="BE260" s="152">
        <f>IF(N260="základní",J260,0)</f>
        <v>0</v>
      </c>
      <c r="BF260" s="152">
        <f>IF(N260="snížená",J260,0)</f>
        <v>0</v>
      </c>
      <c r="BG260" s="152">
        <f>IF(N260="zákl. přenesená",J260,0)</f>
        <v>0</v>
      </c>
      <c r="BH260" s="152">
        <f>IF(N260="sníž. přenesená",J260,0)</f>
        <v>0</v>
      </c>
      <c r="BI260" s="152">
        <f>IF(N260="nulová",J260,0)</f>
        <v>0</v>
      </c>
      <c r="BJ260" s="17" t="s">
        <v>78</v>
      </c>
      <c r="BK260" s="152">
        <f>ROUND(I260*H260,2)</f>
        <v>0</v>
      </c>
      <c r="BL260" s="17" t="s">
        <v>225</v>
      </c>
      <c r="BM260" s="151" t="s">
        <v>405</v>
      </c>
    </row>
    <row r="261" spans="1:65" s="2" customFormat="1" ht="39">
      <c r="A261" s="29"/>
      <c r="B261" s="30"/>
      <c r="C261" s="29"/>
      <c r="D261" s="153" t="s">
        <v>134</v>
      </c>
      <c r="E261" s="29"/>
      <c r="F261" s="154" t="s">
        <v>406</v>
      </c>
      <c r="G261" s="29"/>
      <c r="H261" s="29"/>
      <c r="I261" s="29"/>
      <c r="J261" s="29"/>
      <c r="K261" s="29"/>
      <c r="L261" s="30"/>
      <c r="M261" s="155"/>
      <c r="N261" s="156"/>
      <c r="O261" s="55"/>
      <c r="P261" s="55"/>
      <c r="Q261" s="55"/>
      <c r="R261" s="55"/>
      <c r="S261" s="55"/>
      <c r="T261" s="56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T261" s="17" t="s">
        <v>134</v>
      </c>
      <c r="AU261" s="17" t="s">
        <v>82</v>
      </c>
    </row>
    <row r="262" spans="1:65" s="2" customFormat="1" ht="24.2" customHeight="1">
      <c r="A262" s="29"/>
      <c r="B262" s="140"/>
      <c r="C262" s="141" t="s">
        <v>407</v>
      </c>
      <c r="D262" s="141" t="s">
        <v>127</v>
      </c>
      <c r="E262" s="142" t="s">
        <v>408</v>
      </c>
      <c r="F262" s="143" t="s">
        <v>409</v>
      </c>
      <c r="G262" s="144" t="s">
        <v>191</v>
      </c>
      <c r="H262" s="145">
        <v>0.43099999999999999</v>
      </c>
      <c r="I262" s="146"/>
      <c r="J262" s="146">
        <f>ROUND(I262*H262,2)</f>
        <v>0</v>
      </c>
      <c r="K262" s="143" t="s">
        <v>131</v>
      </c>
      <c r="L262" s="30"/>
      <c r="M262" s="147" t="s">
        <v>1</v>
      </c>
      <c r="N262" s="148" t="s">
        <v>38</v>
      </c>
      <c r="O262" s="149">
        <v>1.32</v>
      </c>
      <c r="P262" s="149">
        <f>O262*H262</f>
        <v>0.56891999999999998</v>
      </c>
      <c r="Q262" s="149">
        <v>0</v>
      </c>
      <c r="R262" s="149">
        <f>Q262*H262</f>
        <v>0</v>
      </c>
      <c r="S262" s="149">
        <v>0</v>
      </c>
      <c r="T262" s="150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1" t="s">
        <v>225</v>
      </c>
      <c r="AT262" s="151" t="s">
        <v>127</v>
      </c>
      <c r="AU262" s="151" t="s">
        <v>82</v>
      </c>
      <c r="AY262" s="17" t="s">
        <v>124</v>
      </c>
      <c r="BE262" s="152">
        <f>IF(N262="základní",J262,0)</f>
        <v>0</v>
      </c>
      <c r="BF262" s="152">
        <f>IF(N262="snížená",J262,0)</f>
        <v>0</v>
      </c>
      <c r="BG262" s="152">
        <f>IF(N262="zákl. přenesená",J262,0)</f>
        <v>0</v>
      </c>
      <c r="BH262" s="152">
        <f>IF(N262="sníž. přenesená",J262,0)</f>
        <v>0</v>
      </c>
      <c r="BI262" s="152">
        <f>IF(N262="nulová",J262,0)</f>
        <v>0</v>
      </c>
      <c r="BJ262" s="17" t="s">
        <v>78</v>
      </c>
      <c r="BK262" s="152">
        <f>ROUND(I262*H262,2)</f>
        <v>0</v>
      </c>
      <c r="BL262" s="17" t="s">
        <v>225</v>
      </c>
      <c r="BM262" s="151" t="s">
        <v>410</v>
      </c>
    </row>
    <row r="263" spans="1:65" s="2" customFormat="1" ht="39">
      <c r="A263" s="29"/>
      <c r="B263" s="30"/>
      <c r="C263" s="29"/>
      <c r="D263" s="153" t="s">
        <v>134</v>
      </c>
      <c r="E263" s="29"/>
      <c r="F263" s="154" t="s">
        <v>411</v>
      </c>
      <c r="G263" s="29"/>
      <c r="H263" s="29"/>
      <c r="I263" s="29"/>
      <c r="J263" s="29"/>
      <c r="K263" s="29"/>
      <c r="L263" s="30"/>
      <c r="M263" s="155"/>
      <c r="N263" s="156"/>
      <c r="O263" s="55"/>
      <c r="P263" s="55"/>
      <c r="Q263" s="55"/>
      <c r="R263" s="55"/>
      <c r="S263" s="55"/>
      <c r="T263" s="56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T263" s="17" t="s">
        <v>134</v>
      </c>
      <c r="AU263" s="17" t="s">
        <v>82</v>
      </c>
    </row>
    <row r="264" spans="1:65" s="12" customFormat="1" ht="22.9" customHeight="1">
      <c r="B264" s="128"/>
      <c r="D264" s="129" t="s">
        <v>72</v>
      </c>
      <c r="E264" s="138" t="s">
        <v>412</v>
      </c>
      <c r="F264" s="138" t="s">
        <v>413</v>
      </c>
      <c r="J264" s="139">
        <f>BK264</f>
        <v>0</v>
      </c>
      <c r="L264" s="128"/>
      <c r="M264" s="132"/>
      <c r="N264" s="133"/>
      <c r="O264" s="133"/>
      <c r="P264" s="134">
        <f>SUM(P265:P293)</f>
        <v>18.548752</v>
      </c>
      <c r="Q264" s="133"/>
      <c r="R264" s="134">
        <f>SUM(R265:R293)</f>
        <v>0.37941999999999992</v>
      </c>
      <c r="S264" s="133"/>
      <c r="T264" s="135">
        <f>SUM(T265:T293)</f>
        <v>0</v>
      </c>
      <c r="AR264" s="129" t="s">
        <v>82</v>
      </c>
      <c r="AT264" s="136" t="s">
        <v>72</v>
      </c>
      <c r="AU264" s="136" t="s">
        <v>78</v>
      </c>
      <c r="AY264" s="129" t="s">
        <v>124</v>
      </c>
      <c r="BK264" s="137">
        <f>SUM(BK265:BK293)</f>
        <v>0</v>
      </c>
    </row>
    <row r="265" spans="1:65" s="2" customFormat="1" ht="16.5" customHeight="1">
      <c r="A265" s="29"/>
      <c r="B265" s="140"/>
      <c r="C265" s="141" t="s">
        <v>414</v>
      </c>
      <c r="D265" s="141" t="s">
        <v>127</v>
      </c>
      <c r="E265" s="142" t="s">
        <v>415</v>
      </c>
      <c r="F265" s="143" t="s">
        <v>416</v>
      </c>
      <c r="G265" s="144" t="s">
        <v>151</v>
      </c>
      <c r="H265" s="145">
        <v>10</v>
      </c>
      <c r="I265" s="146"/>
      <c r="J265" s="146">
        <f>ROUND(I265*H265,2)</f>
        <v>0</v>
      </c>
      <c r="K265" s="143" t="s">
        <v>131</v>
      </c>
      <c r="L265" s="30"/>
      <c r="M265" s="147" t="s">
        <v>1</v>
      </c>
      <c r="N265" s="148" t="s">
        <v>38</v>
      </c>
      <c r="O265" s="149">
        <v>2.4E-2</v>
      </c>
      <c r="P265" s="149">
        <f>O265*H265</f>
        <v>0.24</v>
      </c>
      <c r="Q265" s="149">
        <v>0</v>
      </c>
      <c r="R265" s="149">
        <f>Q265*H265</f>
        <v>0</v>
      </c>
      <c r="S265" s="149">
        <v>0</v>
      </c>
      <c r="T265" s="150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1" t="s">
        <v>225</v>
      </c>
      <c r="AT265" s="151" t="s">
        <v>127</v>
      </c>
      <c r="AU265" s="151" t="s">
        <v>82</v>
      </c>
      <c r="AY265" s="17" t="s">
        <v>124</v>
      </c>
      <c r="BE265" s="152">
        <f>IF(N265="základní",J265,0)</f>
        <v>0</v>
      </c>
      <c r="BF265" s="152">
        <f>IF(N265="snížená",J265,0)</f>
        <v>0</v>
      </c>
      <c r="BG265" s="152">
        <f>IF(N265="zákl. přenesená",J265,0)</f>
        <v>0</v>
      </c>
      <c r="BH265" s="152">
        <f>IF(N265="sníž. přenesená",J265,0)</f>
        <v>0</v>
      </c>
      <c r="BI265" s="152">
        <f>IF(N265="nulová",J265,0)</f>
        <v>0</v>
      </c>
      <c r="BJ265" s="17" t="s">
        <v>78</v>
      </c>
      <c r="BK265" s="152">
        <f>ROUND(I265*H265,2)</f>
        <v>0</v>
      </c>
      <c r="BL265" s="17" t="s">
        <v>225</v>
      </c>
      <c r="BM265" s="151" t="s">
        <v>417</v>
      </c>
    </row>
    <row r="266" spans="1:65" s="2" customFormat="1">
      <c r="A266" s="29"/>
      <c r="B266" s="30"/>
      <c r="C266" s="29"/>
      <c r="D266" s="153" t="s">
        <v>134</v>
      </c>
      <c r="E266" s="29"/>
      <c r="F266" s="154" t="s">
        <v>418</v>
      </c>
      <c r="G266" s="29"/>
      <c r="H266" s="29"/>
      <c r="I266" s="29"/>
      <c r="J266" s="29"/>
      <c r="K266" s="29"/>
      <c r="L266" s="30"/>
      <c r="M266" s="155"/>
      <c r="N266" s="156"/>
      <c r="O266" s="55"/>
      <c r="P266" s="55"/>
      <c r="Q266" s="55"/>
      <c r="R266" s="55"/>
      <c r="S266" s="55"/>
      <c r="T266" s="56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T266" s="17" t="s">
        <v>134</v>
      </c>
      <c r="AU266" s="17" t="s">
        <v>82</v>
      </c>
    </row>
    <row r="267" spans="1:65" s="2" customFormat="1" ht="16.5" customHeight="1">
      <c r="A267" s="29"/>
      <c r="B267" s="140"/>
      <c r="C267" s="141" t="s">
        <v>419</v>
      </c>
      <c r="D267" s="141" t="s">
        <v>127</v>
      </c>
      <c r="E267" s="142" t="s">
        <v>420</v>
      </c>
      <c r="F267" s="143" t="s">
        <v>421</v>
      </c>
      <c r="G267" s="144" t="s">
        <v>151</v>
      </c>
      <c r="H267" s="145">
        <v>10</v>
      </c>
      <c r="I267" s="146"/>
      <c r="J267" s="146">
        <f>ROUND(I267*H267,2)</f>
        <v>0</v>
      </c>
      <c r="K267" s="143" t="s">
        <v>131</v>
      </c>
      <c r="L267" s="30"/>
      <c r="M267" s="147" t="s">
        <v>1</v>
      </c>
      <c r="N267" s="148" t="s">
        <v>38</v>
      </c>
      <c r="O267" s="149">
        <v>4.3999999999999997E-2</v>
      </c>
      <c r="P267" s="149">
        <f>O267*H267</f>
        <v>0.43999999999999995</v>
      </c>
      <c r="Q267" s="149">
        <v>2.9999999999999997E-4</v>
      </c>
      <c r="R267" s="149">
        <f>Q267*H267</f>
        <v>2.9999999999999996E-3</v>
      </c>
      <c r="S267" s="149">
        <v>0</v>
      </c>
      <c r="T267" s="150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1" t="s">
        <v>225</v>
      </c>
      <c r="AT267" s="151" t="s">
        <v>127</v>
      </c>
      <c r="AU267" s="151" t="s">
        <v>82</v>
      </c>
      <c r="AY267" s="17" t="s">
        <v>124</v>
      </c>
      <c r="BE267" s="152">
        <f>IF(N267="základní",J267,0)</f>
        <v>0</v>
      </c>
      <c r="BF267" s="152">
        <f>IF(N267="snížená",J267,0)</f>
        <v>0</v>
      </c>
      <c r="BG267" s="152">
        <f>IF(N267="zákl. přenesená",J267,0)</f>
        <v>0</v>
      </c>
      <c r="BH267" s="152">
        <f>IF(N267="sníž. přenesená",J267,0)</f>
        <v>0</v>
      </c>
      <c r="BI267" s="152">
        <f>IF(N267="nulová",J267,0)</f>
        <v>0</v>
      </c>
      <c r="BJ267" s="17" t="s">
        <v>78</v>
      </c>
      <c r="BK267" s="152">
        <f>ROUND(I267*H267,2)</f>
        <v>0</v>
      </c>
      <c r="BL267" s="17" t="s">
        <v>225</v>
      </c>
      <c r="BM267" s="151" t="s">
        <v>422</v>
      </c>
    </row>
    <row r="268" spans="1:65" s="2" customFormat="1" ht="19.5">
      <c r="A268" s="29"/>
      <c r="B268" s="30"/>
      <c r="C268" s="29"/>
      <c r="D268" s="153" t="s">
        <v>134</v>
      </c>
      <c r="E268" s="29"/>
      <c r="F268" s="154" t="s">
        <v>423</v>
      </c>
      <c r="G268" s="29"/>
      <c r="H268" s="29"/>
      <c r="I268" s="29"/>
      <c r="J268" s="29"/>
      <c r="K268" s="29"/>
      <c r="L268" s="30"/>
      <c r="M268" s="155"/>
      <c r="N268" s="156"/>
      <c r="O268" s="55"/>
      <c r="P268" s="55"/>
      <c r="Q268" s="55"/>
      <c r="R268" s="55"/>
      <c r="S268" s="55"/>
      <c r="T268" s="56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T268" s="17" t="s">
        <v>134</v>
      </c>
      <c r="AU268" s="17" t="s">
        <v>82</v>
      </c>
    </row>
    <row r="269" spans="1:65" s="2" customFormat="1" ht="24.2" customHeight="1">
      <c r="A269" s="29"/>
      <c r="B269" s="140"/>
      <c r="C269" s="141" t="s">
        <v>424</v>
      </c>
      <c r="D269" s="141" t="s">
        <v>127</v>
      </c>
      <c r="E269" s="142" t="s">
        <v>425</v>
      </c>
      <c r="F269" s="143" t="s">
        <v>426</v>
      </c>
      <c r="G269" s="144" t="s">
        <v>151</v>
      </c>
      <c r="H269" s="145">
        <v>10</v>
      </c>
      <c r="I269" s="146"/>
      <c r="J269" s="146">
        <f>ROUND(I269*H269,2)</f>
        <v>0</v>
      </c>
      <c r="K269" s="143" t="s">
        <v>131</v>
      </c>
      <c r="L269" s="30"/>
      <c r="M269" s="147" t="s">
        <v>1</v>
      </c>
      <c r="N269" s="148" t="s">
        <v>38</v>
      </c>
      <c r="O269" s="149">
        <v>0.245</v>
      </c>
      <c r="P269" s="149">
        <f>O269*H269</f>
        <v>2.4500000000000002</v>
      </c>
      <c r="Q269" s="149">
        <v>7.4999999999999997E-3</v>
      </c>
      <c r="R269" s="149">
        <f>Q269*H269</f>
        <v>7.4999999999999997E-2</v>
      </c>
      <c r="S269" s="149">
        <v>0</v>
      </c>
      <c r="T269" s="150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1" t="s">
        <v>225</v>
      </c>
      <c r="AT269" s="151" t="s">
        <v>127</v>
      </c>
      <c r="AU269" s="151" t="s">
        <v>82</v>
      </c>
      <c r="AY269" s="17" t="s">
        <v>124</v>
      </c>
      <c r="BE269" s="152">
        <f>IF(N269="základní",J269,0)</f>
        <v>0</v>
      </c>
      <c r="BF269" s="152">
        <f>IF(N269="snížená",J269,0)</f>
        <v>0</v>
      </c>
      <c r="BG269" s="152">
        <f>IF(N269="zákl. přenesená",J269,0)</f>
        <v>0</v>
      </c>
      <c r="BH269" s="152">
        <f>IF(N269="sníž. přenesená",J269,0)</f>
        <v>0</v>
      </c>
      <c r="BI269" s="152">
        <f>IF(N269="nulová",J269,0)</f>
        <v>0</v>
      </c>
      <c r="BJ269" s="17" t="s">
        <v>78</v>
      </c>
      <c r="BK269" s="152">
        <f>ROUND(I269*H269,2)</f>
        <v>0</v>
      </c>
      <c r="BL269" s="17" t="s">
        <v>225</v>
      </c>
      <c r="BM269" s="151" t="s">
        <v>427</v>
      </c>
    </row>
    <row r="270" spans="1:65" s="2" customFormat="1" ht="19.5">
      <c r="A270" s="29"/>
      <c r="B270" s="30"/>
      <c r="C270" s="29"/>
      <c r="D270" s="153" t="s">
        <v>134</v>
      </c>
      <c r="E270" s="29"/>
      <c r="F270" s="154" t="s">
        <v>428</v>
      </c>
      <c r="G270" s="29"/>
      <c r="H270" s="29"/>
      <c r="I270" s="29"/>
      <c r="J270" s="29"/>
      <c r="K270" s="29"/>
      <c r="L270" s="30"/>
      <c r="M270" s="155"/>
      <c r="N270" s="156"/>
      <c r="O270" s="55"/>
      <c r="P270" s="55"/>
      <c r="Q270" s="55"/>
      <c r="R270" s="55"/>
      <c r="S270" s="55"/>
      <c r="T270" s="56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T270" s="17" t="s">
        <v>134</v>
      </c>
      <c r="AU270" s="17" t="s">
        <v>82</v>
      </c>
    </row>
    <row r="271" spans="1:65" s="2" customFormat="1" ht="37.9" customHeight="1">
      <c r="A271" s="29"/>
      <c r="B271" s="140"/>
      <c r="C271" s="141" t="s">
        <v>429</v>
      </c>
      <c r="D271" s="141" t="s">
        <v>127</v>
      </c>
      <c r="E271" s="142" t="s">
        <v>430</v>
      </c>
      <c r="F271" s="143" t="s">
        <v>431</v>
      </c>
      <c r="G271" s="144" t="s">
        <v>151</v>
      </c>
      <c r="H271" s="145">
        <v>10</v>
      </c>
      <c r="I271" s="146"/>
      <c r="J271" s="146">
        <f>ROUND(I271*H271,2)</f>
        <v>0</v>
      </c>
      <c r="K271" s="143" t="s">
        <v>131</v>
      </c>
      <c r="L271" s="30"/>
      <c r="M271" s="147" t="s">
        <v>1</v>
      </c>
      <c r="N271" s="148" t="s">
        <v>38</v>
      </c>
      <c r="O271" s="149">
        <v>0.81200000000000006</v>
      </c>
      <c r="P271" s="149">
        <f>O271*H271</f>
        <v>8.120000000000001</v>
      </c>
      <c r="Q271" s="149">
        <v>6.94E-3</v>
      </c>
      <c r="R271" s="149">
        <f>Q271*H271</f>
        <v>6.9400000000000003E-2</v>
      </c>
      <c r="S271" s="149">
        <v>0</v>
      </c>
      <c r="T271" s="150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1" t="s">
        <v>225</v>
      </c>
      <c r="AT271" s="151" t="s">
        <v>127</v>
      </c>
      <c r="AU271" s="151" t="s">
        <v>82</v>
      </c>
      <c r="AY271" s="17" t="s">
        <v>124</v>
      </c>
      <c r="BE271" s="152">
        <f>IF(N271="základní",J271,0)</f>
        <v>0</v>
      </c>
      <c r="BF271" s="152">
        <f>IF(N271="snížená",J271,0)</f>
        <v>0</v>
      </c>
      <c r="BG271" s="152">
        <f>IF(N271="zákl. přenesená",J271,0)</f>
        <v>0</v>
      </c>
      <c r="BH271" s="152">
        <f>IF(N271="sníž. přenesená",J271,0)</f>
        <v>0</v>
      </c>
      <c r="BI271" s="152">
        <f>IF(N271="nulová",J271,0)</f>
        <v>0</v>
      </c>
      <c r="BJ271" s="17" t="s">
        <v>78</v>
      </c>
      <c r="BK271" s="152">
        <f>ROUND(I271*H271,2)</f>
        <v>0</v>
      </c>
      <c r="BL271" s="17" t="s">
        <v>225</v>
      </c>
      <c r="BM271" s="151" t="s">
        <v>432</v>
      </c>
    </row>
    <row r="272" spans="1:65" s="2" customFormat="1" ht="29.25">
      <c r="A272" s="29"/>
      <c r="B272" s="30"/>
      <c r="C272" s="29"/>
      <c r="D272" s="153" t="s">
        <v>134</v>
      </c>
      <c r="E272" s="29"/>
      <c r="F272" s="154" t="s">
        <v>433</v>
      </c>
      <c r="G272" s="29"/>
      <c r="H272" s="29"/>
      <c r="I272" s="29"/>
      <c r="J272" s="29"/>
      <c r="K272" s="29"/>
      <c r="L272" s="30"/>
      <c r="M272" s="155"/>
      <c r="N272" s="156"/>
      <c r="O272" s="55"/>
      <c r="P272" s="55"/>
      <c r="Q272" s="55"/>
      <c r="R272" s="55"/>
      <c r="S272" s="55"/>
      <c r="T272" s="56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T272" s="17" t="s">
        <v>134</v>
      </c>
      <c r="AU272" s="17" t="s">
        <v>82</v>
      </c>
    </row>
    <row r="273" spans="1:65" s="14" customFormat="1">
      <c r="B273" s="163"/>
      <c r="D273" s="153" t="s">
        <v>136</v>
      </c>
      <c r="E273" s="164" t="s">
        <v>1</v>
      </c>
      <c r="F273" s="165" t="s">
        <v>434</v>
      </c>
      <c r="H273" s="166">
        <v>10</v>
      </c>
      <c r="L273" s="163"/>
      <c r="M273" s="167"/>
      <c r="N273" s="168"/>
      <c r="O273" s="168"/>
      <c r="P273" s="168"/>
      <c r="Q273" s="168"/>
      <c r="R273" s="168"/>
      <c r="S273" s="168"/>
      <c r="T273" s="169"/>
      <c r="AT273" s="164" t="s">
        <v>136</v>
      </c>
      <c r="AU273" s="164" t="s">
        <v>82</v>
      </c>
      <c r="AV273" s="14" t="s">
        <v>82</v>
      </c>
      <c r="AW273" s="14" t="s">
        <v>27</v>
      </c>
      <c r="AX273" s="14" t="s">
        <v>78</v>
      </c>
      <c r="AY273" s="164" t="s">
        <v>124</v>
      </c>
    </row>
    <row r="274" spans="1:65" s="2" customFormat="1" ht="33" customHeight="1">
      <c r="A274" s="29"/>
      <c r="B274" s="140"/>
      <c r="C274" s="177" t="s">
        <v>435</v>
      </c>
      <c r="D274" s="177" t="s">
        <v>360</v>
      </c>
      <c r="E274" s="178" t="s">
        <v>436</v>
      </c>
      <c r="F274" s="179" t="s">
        <v>437</v>
      </c>
      <c r="G274" s="180" t="s">
        <v>151</v>
      </c>
      <c r="H274" s="181">
        <v>11</v>
      </c>
      <c r="I274" s="182"/>
      <c r="J274" s="182">
        <f>ROUND(I274*H274,2)</f>
        <v>0</v>
      </c>
      <c r="K274" s="179" t="s">
        <v>131</v>
      </c>
      <c r="L274" s="183"/>
      <c r="M274" s="184" t="s">
        <v>1</v>
      </c>
      <c r="N274" s="185" t="s">
        <v>38</v>
      </c>
      <c r="O274" s="149">
        <v>0</v>
      </c>
      <c r="P274" s="149">
        <f>O274*H274</f>
        <v>0</v>
      </c>
      <c r="Q274" s="149">
        <v>1.9199999999999998E-2</v>
      </c>
      <c r="R274" s="149">
        <f>Q274*H274</f>
        <v>0.21119999999999997</v>
      </c>
      <c r="S274" s="149">
        <v>0</v>
      </c>
      <c r="T274" s="150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1" t="s">
        <v>312</v>
      </c>
      <c r="AT274" s="151" t="s">
        <v>360</v>
      </c>
      <c r="AU274" s="151" t="s">
        <v>82</v>
      </c>
      <c r="AY274" s="17" t="s">
        <v>124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7" t="s">
        <v>78</v>
      </c>
      <c r="BK274" s="152">
        <f>ROUND(I274*H274,2)</f>
        <v>0</v>
      </c>
      <c r="BL274" s="17" t="s">
        <v>225</v>
      </c>
      <c r="BM274" s="151" t="s">
        <v>438</v>
      </c>
    </row>
    <row r="275" spans="1:65" s="2" customFormat="1" ht="19.5">
      <c r="A275" s="29"/>
      <c r="B275" s="30"/>
      <c r="C275" s="29"/>
      <c r="D275" s="153" t="s">
        <v>134</v>
      </c>
      <c r="E275" s="29"/>
      <c r="F275" s="154" t="s">
        <v>437</v>
      </c>
      <c r="G275" s="29"/>
      <c r="H275" s="29"/>
      <c r="I275" s="29"/>
      <c r="J275" s="29"/>
      <c r="K275" s="29"/>
      <c r="L275" s="30"/>
      <c r="M275" s="155"/>
      <c r="N275" s="156"/>
      <c r="O275" s="55"/>
      <c r="P275" s="55"/>
      <c r="Q275" s="55"/>
      <c r="R275" s="55"/>
      <c r="S275" s="55"/>
      <c r="T275" s="56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T275" s="17" t="s">
        <v>134</v>
      </c>
      <c r="AU275" s="17" t="s">
        <v>82</v>
      </c>
    </row>
    <row r="276" spans="1:65" s="14" customFormat="1">
      <c r="B276" s="163"/>
      <c r="D276" s="153" t="s">
        <v>136</v>
      </c>
      <c r="F276" s="165" t="s">
        <v>439</v>
      </c>
      <c r="H276" s="166">
        <v>11</v>
      </c>
      <c r="L276" s="163"/>
      <c r="M276" s="167"/>
      <c r="N276" s="168"/>
      <c r="O276" s="168"/>
      <c r="P276" s="168"/>
      <c r="Q276" s="168"/>
      <c r="R276" s="168"/>
      <c r="S276" s="168"/>
      <c r="T276" s="169"/>
      <c r="AT276" s="164" t="s">
        <v>136</v>
      </c>
      <c r="AU276" s="164" t="s">
        <v>82</v>
      </c>
      <c r="AV276" s="14" t="s">
        <v>82</v>
      </c>
      <c r="AW276" s="14" t="s">
        <v>3</v>
      </c>
      <c r="AX276" s="14" t="s">
        <v>78</v>
      </c>
      <c r="AY276" s="164" t="s">
        <v>124</v>
      </c>
    </row>
    <row r="277" spans="1:65" s="2" customFormat="1" ht="24.2" customHeight="1">
      <c r="A277" s="29"/>
      <c r="B277" s="140"/>
      <c r="C277" s="141" t="s">
        <v>440</v>
      </c>
      <c r="D277" s="141" t="s">
        <v>127</v>
      </c>
      <c r="E277" s="142" t="s">
        <v>441</v>
      </c>
      <c r="F277" s="143" t="s">
        <v>442</v>
      </c>
      <c r="G277" s="144" t="s">
        <v>151</v>
      </c>
      <c r="H277" s="145">
        <v>10</v>
      </c>
      <c r="I277" s="146"/>
      <c r="J277" s="146">
        <f>ROUND(I277*H277,2)</f>
        <v>0</v>
      </c>
      <c r="K277" s="143" t="s">
        <v>131</v>
      </c>
      <c r="L277" s="30"/>
      <c r="M277" s="147" t="s">
        <v>1</v>
      </c>
      <c r="N277" s="148" t="s">
        <v>38</v>
      </c>
      <c r="O277" s="149">
        <v>0.27800000000000002</v>
      </c>
      <c r="P277" s="149">
        <f>O277*H277</f>
        <v>2.7800000000000002</v>
      </c>
      <c r="Q277" s="149">
        <v>1.5E-3</v>
      </c>
      <c r="R277" s="149">
        <f>Q277*H277</f>
        <v>1.4999999999999999E-2</v>
      </c>
      <c r="S277" s="149">
        <v>0</v>
      </c>
      <c r="T277" s="150">
        <f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1" t="s">
        <v>225</v>
      </c>
      <c r="AT277" s="151" t="s">
        <v>127</v>
      </c>
      <c r="AU277" s="151" t="s">
        <v>82</v>
      </c>
      <c r="AY277" s="17" t="s">
        <v>124</v>
      </c>
      <c r="BE277" s="152">
        <f>IF(N277="základní",J277,0)</f>
        <v>0</v>
      </c>
      <c r="BF277" s="152">
        <f>IF(N277="snížená",J277,0)</f>
        <v>0</v>
      </c>
      <c r="BG277" s="152">
        <f>IF(N277="zákl. přenesená",J277,0)</f>
        <v>0</v>
      </c>
      <c r="BH277" s="152">
        <f>IF(N277="sníž. přenesená",J277,0)</f>
        <v>0</v>
      </c>
      <c r="BI277" s="152">
        <f>IF(N277="nulová",J277,0)</f>
        <v>0</v>
      </c>
      <c r="BJ277" s="17" t="s">
        <v>78</v>
      </c>
      <c r="BK277" s="152">
        <f>ROUND(I277*H277,2)</f>
        <v>0</v>
      </c>
      <c r="BL277" s="17" t="s">
        <v>225</v>
      </c>
      <c r="BM277" s="151" t="s">
        <v>443</v>
      </c>
    </row>
    <row r="278" spans="1:65" s="2" customFormat="1">
      <c r="A278" s="29"/>
      <c r="B278" s="30"/>
      <c r="C278" s="29"/>
      <c r="D278" s="153" t="s">
        <v>134</v>
      </c>
      <c r="E278" s="29"/>
      <c r="F278" s="154" t="s">
        <v>444</v>
      </c>
      <c r="G278" s="29"/>
      <c r="H278" s="29"/>
      <c r="I278" s="29"/>
      <c r="J278" s="29"/>
      <c r="K278" s="29"/>
      <c r="L278" s="30"/>
      <c r="M278" s="155"/>
      <c r="N278" s="156"/>
      <c r="O278" s="55"/>
      <c r="P278" s="55"/>
      <c r="Q278" s="55"/>
      <c r="R278" s="55"/>
      <c r="S278" s="55"/>
      <c r="T278" s="56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T278" s="17" t="s">
        <v>134</v>
      </c>
      <c r="AU278" s="17" t="s">
        <v>82</v>
      </c>
    </row>
    <row r="279" spans="1:65" s="2" customFormat="1" ht="16.5" customHeight="1">
      <c r="A279" s="29"/>
      <c r="B279" s="140"/>
      <c r="C279" s="141" t="s">
        <v>445</v>
      </c>
      <c r="D279" s="141" t="s">
        <v>127</v>
      </c>
      <c r="E279" s="142" t="s">
        <v>446</v>
      </c>
      <c r="F279" s="143" t="s">
        <v>447</v>
      </c>
      <c r="G279" s="144" t="s">
        <v>130</v>
      </c>
      <c r="H279" s="145">
        <v>14</v>
      </c>
      <c r="I279" s="146"/>
      <c r="J279" s="146">
        <f>ROUND(I279*H279,2)</f>
        <v>0</v>
      </c>
      <c r="K279" s="143" t="s">
        <v>131</v>
      </c>
      <c r="L279" s="30"/>
      <c r="M279" s="147" t="s">
        <v>1</v>
      </c>
      <c r="N279" s="148" t="s">
        <v>38</v>
      </c>
      <c r="O279" s="149">
        <v>0.05</v>
      </c>
      <c r="P279" s="149">
        <f>O279*H279</f>
        <v>0.70000000000000007</v>
      </c>
      <c r="Q279" s="149">
        <v>3.0000000000000001E-5</v>
      </c>
      <c r="R279" s="149">
        <f>Q279*H279</f>
        <v>4.2000000000000002E-4</v>
      </c>
      <c r="S279" s="149">
        <v>0</v>
      </c>
      <c r="T279" s="150">
        <f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1" t="s">
        <v>225</v>
      </c>
      <c r="AT279" s="151" t="s">
        <v>127</v>
      </c>
      <c r="AU279" s="151" t="s">
        <v>82</v>
      </c>
      <c r="AY279" s="17" t="s">
        <v>124</v>
      </c>
      <c r="BE279" s="152">
        <f>IF(N279="základní",J279,0)</f>
        <v>0</v>
      </c>
      <c r="BF279" s="152">
        <f>IF(N279="snížená",J279,0)</f>
        <v>0</v>
      </c>
      <c r="BG279" s="152">
        <f>IF(N279="zákl. přenesená",J279,0)</f>
        <v>0</v>
      </c>
      <c r="BH279" s="152">
        <f>IF(N279="sníž. přenesená",J279,0)</f>
        <v>0</v>
      </c>
      <c r="BI279" s="152">
        <f>IF(N279="nulová",J279,0)</f>
        <v>0</v>
      </c>
      <c r="BJ279" s="17" t="s">
        <v>78</v>
      </c>
      <c r="BK279" s="152">
        <f>ROUND(I279*H279,2)</f>
        <v>0</v>
      </c>
      <c r="BL279" s="17" t="s">
        <v>225</v>
      </c>
      <c r="BM279" s="151" t="s">
        <v>448</v>
      </c>
    </row>
    <row r="280" spans="1:65" s="2" customFormat="1">
      <c r="A280" s="29"/>
      <c r="B280" s="30"/>
      <c r="C280" s="29"/>
      <c r="D280" s="153" t="s">
        <v>134</v>
      </c>
      <c r="E280" s="29"/>
      <c r="F280" s="154" t="s">
        <v>449</v>
      </c>
      <c r="G280" s="29"/>
      <c r="H280" s="29"/>
      <c r="I280" s="29"/>
      <c r="J280" s="29"/>
      <c r="K280" s="29"/>
      <c r="L280" s="30"/>
      <c r="M280" s="155"/>
      <c r="N280" s="156"/>
      <c r="O280" s="55"/>
      <c r="P280" s="55"/>
      <c r="Q280" s="55"/>
      <c r="R280" s="55"/>
      <c r="S280" s="55"/>
      <c r="T280" s="56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T280" s="17" t="s">
        <v>134</v>
      </c>
      <c r="AU280" s="17" t="s">
        <v>82</v>
      </c>
    </row>
    <row r="281" spans="1:65" s="2" customFormat="1" ht="21.75" customHeight="1">
      <c r="A281" s="29"/>
      <c r="B281" s="140"/>
      <c r="C281" s="141" t="s">
        <v>450</v>
      </c>
      <c r="D281" s="141" t="s">
        <v>127</v>
      </c>
      <c r="E281" s="142" t="s">
        <v>451</v>
      </c>
      <c r="F281" s="143" t="s">
        <v>452</v>
      </c>
      <c r="G281" s="144" t="s">
        <v>130</v>
      </c>
      <c r="H281" s="145">
        <v>8</v>
      </c>
      <c r="I281" s="146"/>
      <c r="J281" s="146">
        <f>ROUND(I281*H281,2)</f>
        <v>0</v>
      </c>
      <c r="K281" s="143" t="s">
        <v>131</v>
      </c>
      <c r="L281" s="30"/>
      <c r="M281" s="147" t="s">
        <v>1</v>
      </c>
      <c r="N281" s="148" t="s">
        <v>38</v>
      </c>
      <c r="O281" s="149">
        <v>0.185</v>
      </c>
      <c r="P281" s="149">
        <f>O281*H281</f>
        <v>1.48</v>
      </c>
      <c r="Q281" s="149">
        <v>0</v>
      </c>
      <c r="R281" s="149">
        <f>Q281*H281</f>
        <v>0</v>
      </c>
      <c r="S281" s="149">
        <v>0</v>
      </c>
      <c r="T281" s="150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1" t="s">
        <v>225</v>
      </c>
      <c r="AT281" s="151" t="s">
        <v>127</v>
      </c>
      <c r="AU281" s="151" t="s">
        <v>82</v>
      </c>
      <c r="AY281" s="17" t="s">
        <v>124</v>
      </c>
      <c r="BE281" s="152">
        <f>IF(N281="základní",J281,0)</f>
        <v>0</v>
      </c>
      <c r="BF281" s="152">
        <f>IF(N281="snížená",J281,0)</f>
        <v>0</v>
      </c>
      <c r="BG281" s="152">
        <f>IF(N281="zákl. přenesená",J281,0)</f>
        <v>0</v>
      </c>
      <c r="BH281" s="152">
        <f>IF(N281="sníž. přenesená",J281,0)</f>
        <v>0</v>
      </c>
      <c r="BI281" s="152">
        <f>IF(N281="nulová",J281,0)</f>
        <v>0</v>
      </c>
      <c r="BJ281" s="17" t="s">
        <v>78</v>
      </c>
      <c r="BK281" s="152">
        <f>ROUND(I281*H281,2)</f>
        <v>0</v>
      </c>
      <c r="BL281" s="17" t="s">
        <v>225</v>
      </c>
      <c r="BM281" s="151" t="s">
        <v>453</v>
      </c>
    </row>
    <row r="282" spans="1:65" s="2" customFormat="1" ht="19.5">
      <c r="A282" s="29"/>
      <c r="B282" s="30"/>
      <c r="C282" s="29"/>
      <c r="D282" s="153" t="s">
        <v>134</v>
      </c>
      <c r="E282" s="29"/>
      <c r="F282" s="154" t="s">
        <v>454</v>
      </c>
      <c r="G282" s="29"/>
      <c r="H282" s="29"/>
      <c r="I282" s="29"/>
      <c r="J282" s="29"/>
      <c r="K282" s="29"/>
      <c r="L282" s="30"/>
      <c r="M282" s="155"/>
      <c r="N282" s="156"/>
      <c r="O282" s="55"/>
      <c r="P282" s="55"/>
      <c r="Q282" s="55"/>
      <c r="R282" s="55"/>
      <c r="S282" s="55"/>
      <c r="T282" s="56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T282" s="17" t="s">
        <v>134</v>
      </c>
      <c r="AU282" s="17" t="s">
        <v>82</v>
      </c>
    </row>
    <row r="283" spans="1:65" s="14" customFormat="1">
      <c r="B283" s="163"/>
      <c r="D283" s="153" t="s">
        <v>136</v>
      </c>
      <c r="E283" s="164" t="s">
        <v>1</v>
      </c>
      <c r="F283" s="165" t="s">
        <v>455</v>
      </c>
      <c r="H283" s="166">
        <v>8</v>
      </c>
      <c r="L283" s="163"/>
      <c r="M283" s="167"/>
      <c r="N283" s="168"/>
      <c r="O283" s="168"/>
      <c r="P283" s="168"/>
      <c r="Q283" s="168"/>
      <c r="R283" s="168"/>
      <c r="S283" s="168"/>
      <c r="T283" s="169"/>
      <c r="AT283" s="164" t="s">
        <v>136</v>
      </c>
      <c r="AU283" s="164" t="s">
        <v>82</v>
      </c>
      <c r="AV283" s="14" t="s">
        <v>82</v>
      </c>
      <c r="AW283" s="14" t="s">
        <v>27</v>
      </c>
      <c r="AX283" s="14" t="s">
        <v>78</v>
      </c>
      <c r="AY283" s="164" t="s">
        <v>124</v>
      </c>
    </row>
    <row r="284" spans="1:65" s="2" customFormat="1" ht="16.5" customHeight="1">
      <c r="A284" s="29"/>
      <c r="B284" s="140"/>
      <c r="C284" s="141" t="s">
        <v>456</v>
      </c>
      <c r="D284" s="141" t="s">
        <v>127</v>
      </c>
      <c r="E284" s="142" t="s">
        <v>457</v>
      </c>
      <c r="F284" s="143" t="s">
        <v>458</v>
      </c>
      <c r="G284" s="144" t="s">
        <v>224</v>
      </c>
      <c r="H284" s="145">
        <v>2</v>
      </c>
      <c r="I284" s="146"/>
      <c r="J284" s="146">
        <f>ROUND(I284*H284,2)</f>
        <v>0</v>
      </c>
      <c r="K284" s="143" t="s">
        <v>131</v>
      </c>
      <c r="L284" s="30"/>
      <c r="M284" s="147" t="s">
        <v>1</v>
      </c>
      <c r="N284" s="148" t="s">
        <v>38</v>
      </c>
      <c r="O284" s="149">
        <v>3.5000000000000003E-2</v>
      </c>
      <c r="P284" s="149">
        <f>O284*H284</f>
        <v>7.0000000000000007E-2</v>
      </c>
      <c r="Q284" s="149">
        <v>2.1000000000000001E-4</v>
      </c>
      <c r="R284" s="149">
        <f>Q284*H284</f>
        <v>4.2000000000000002E-4</v>
      </c>
      <c r="S284" s="149">
        <v>0</v>
      </c>
      <c r="T284" s="150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1" t="s">
        <v>225</v>
      </c>
      <c r="AT284" s="151" t="s">
        <v>127</v>
      </c>
      <c r="AU284" s="151" t="s">
        <v>82</v>
      </c>
      <c r="AY284" s="17" t="s">
        <v>124</v>
      </c>
      <c r="BE284" s="152">
        <f>IF(N284="základní",J284,0)</f>
        <v>0</v>
      </c>
      <c r="BF284" s="152">
        <f>IF(N284="snížená",J284,0)</f>
        <v>0</v>
      </c>
      <c r="BG284" s="152">
        <f>IF(N284="zákl. přenesená",J284,0)</f>
        <v>0</v>
      </c>
      <c r="BH284" s="152">
        <f>IF(N284="sníž. přenesená",J284,0)</f>
        <v>0</v>
      </c>
      <c r="BI284" s="152">
        <f>IF(N284="nulová",J284,0)</f>
        <v>0</v>
      </c>
      <c r="BJ284" s="17" t="s">
        <v>78</v>
      </c>
      <c r="BK284" s="152">
        <f>ROUND(I284*H284,2)</f>
        <v>0</v>
      </c>
      <c r="BL284" s="17" t="s">
        <v>225</v>
      </c>
      <c r="BM284" s="151" t="s">
        <v>459</v>
      </c>
    </row>
    <row r="285" spans="1:65" s="2" customFormat="1">
      <c r="A285" s="29"/>
      <c r="B285" s="30"/>
      <c r="C285" s="29"/>
      <c r="D285" s="153" t="s">
        <v>134</v>
      </c>
      <c r="E285" s="29"/>
      <c r="F285" s="154" t="s">
        <v>460</v>
      </c>
      <c r="G285" s="29"/>
      <c r="H285" s="29"/>
      <c r="I285" s="29"/>
      <c r="J285" s="29"/>
      <c r="K285" s="29"/>
      <c r="L285" s="30"/>
      <c r="M285" s="155"/>
      <c r="N285" s="156"/>
      <c r="O285" s="55"/>
      <c r="P285" s="55"/>
      <c r="Q285" s="55"/>
      <c r="R285" s="55"/>
      <c r="S285" s="55"/>
      <c r="T285" s="56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T285" s="17" t="s">
        <v>134</v>
      </c>
      <c r="AU285" s="17" t="s">
        <v>82</v>
      </c>
    </row>
    <row r="286" spans="1:65" s="2" customFormat="1" ht="16.5" customHeight="1">
      <c r="A286" s="29"/>
      <c r="B286" s="140"/>
      <c r="C286" s="141" t="s">
        <v>461</v>
      </c>
      <c r="D286" s="141" t="s">
        <v>127</v>
      </c>
      <c r="E286" s="142" t="s">
        <v>462</v>
      </c>
      <c r="F286" s="143" t="s">
        <v>463</v>
      </c>
      <c r="G286" s="144" t="s">
        <v>130</v>
      </c>
      <c r="H286" s="145">
        <v>14</v>
      </c>
      <c r="I286" s="146"/>
      <c r="J286" s="146">
        <f>ROUND(I286*H286,2)</f>
        <v>0</v>
      </c>
      <c r="K286" s="143" t="s">
        <v>131</v>
      </c>
      <c r="L286" s="30"/>
      <c r="M286" s="147" t="s">
        <v>1</v>
      </c>
      <c r="N286" s="148" t="s">
        <v>38</v>
      </c>
      <c r="O286" s="149">
        <v>0.06</v>
      </c>
      <c r="P286" s="149">
        <f>O286*H286</f>
        <v>0.84</v>
      </c>
      <c r="Q286" s="149">
        <v>3.2000000000000003E-4</v>
      </c>
      <c r="R286" s="149">
        <f>Q286*H286</f>
        <v>4.4800000000000005E-3</v>
      </c>
      <c r="S286" s="149">
        <v>0</v>
      </c>
      <c r="T286" s="150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1" t="s">
        <v>225</v>
      </c>
      <c r="AT286" s="151" t="s">
        <v>127</v>
      </c>
      <c r="AU286" s="151" t="s">
        <v>82</v>
      </c>
      <c r="AY286" s="17" t="s">
        <v>124</v>
      </c>
      <c r="BE286" s="152">
        <f>IF(N286="základní",J286,0)</f>
        <v>0</v>
      </c>
      <c r="BF286" s="152">
        <f>IF(N286="snížená",J286,0)</f>
        <v>0</v>
      </c>
      <c r="BG286" s="152">
        <f>IF(N286="zákl. přenesená",J286,0)</f>
        <v>0</v>
      </c>
      <c r="BH286" s="152">
        <f>IF(N286="sníž. přenesená",J286,0)</f>
        <v>0</v>
      </c>
      <c r="BI286" s="152">
        <f>IF(N286="nulová",J286,0)</f>
        <v>0</v>
      </c>
      <c r="BJ286" s="17" t="s">
        <v>78</v>
      </c>
      <c r="BK286" s="152">
        <f>ROUND(I286*H286,2)</f>
        <v>0</v>
      </c>
      <c r="BL286" s="17" t="s">
        <v>225</v>
      </c>
      <c r="BM286" s="151" t="s">
        <v>464</v>
      </c>
    </row>
    <row r="287" spans="1:65" s="2" customFormat="1" ht="19.5">
      <c r="A287" s="29"/>
      <c r="B287" s="30"/>
      <c r="C287" s="29"/>
      <c r="D287" s="153" t="s">
        <v>134</v>
      </c>
      <c r="E287" s="29"/>
      <c r="F287" s="154" t="s">
        <v>465</v>
      </c>
      <c r="G287" s="29"/>
      <c r="H287" s="29"/>
      <c r="I287" s="29"/>
      <c r="J287" s="29"/>
      <c r="K287" s="29"/>
      <c r="L287" s="30"/>
      <c r="M287" s="155"/>
      <c r="N287" s="156"/>
      <c r="O287" s="55"/>
      <c r="P287" s="55"/>
      <c r="Q287" s="55"/>
      <c r="R287" s="55"/>
      <c r="S287" s="55"/>
      <c r="T287" s="56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T287" s="17" t="s">
        <v>134</v>
      </c>
      <c r="AU287" s="17" t="s">
        <v>82</v>
      </c>
    </row>
    <row r="288" spans="1:65" s="2" customFormat="1" ht="24.2" customHeight="1">
      <c r="A288" s="29"/>
      <c r="B288" s="140"/>
      <c r="C288" s="141" t="s">
        <v>466</v>
      </c>
      <c r="D288" s="141" t="s">
        <v>127</v>
      </c>
      <c r="E288" s="142" t="s">
        <v>467</v>
      </c>
      <c r="F288" s="143" t="s">
        <v>468</v>
      </c>
      <c r="G288" s="144" t="s">
        <v>151</v>
      </c>
      <c r="H288" s="145">
        <v>10</v>
      </c>
      <c r="I288" s="146"/>
      <c r="J288" s="146">
        <f>ROUND(I288*H288,2)</f>
        <v>0</v>
      </c>
      <c r="K288" s="143" t="s">
        <v>131</v>
      </c>
      <c r="L288" s="30"/>
      <c r="M288" s="147" t="s">
        <v>1</v>
      </c>
      <c r="N288" s="148" t="s">
        <v>38</v>
      </c>
      <c r="O288" s="149">
        <v>4.1000000000000002E-2</v>
      </c>
      <c r="P288" s="149">
        <f>O288*H288</f>
        <v>0.41000000000000003</v>
      </c>
      <c r="Q288" s="149">
        <v>5.0000000000000002E-5</v>
      </c>
      <c r="R288" s="149">
        <f>Q288*H288</f>
        <v>5.0000000000000001E-4</v>
      </c>
      <c r="S288" s="149">
        <v>0</v>
      </c>
      <c r="T288" s="150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1" t="s">
        <v>225</v>
      </c>
      <c r="AT288" s="151" t="s">
        <v>127</v>
      </c>
      <c r="AU288" s="151" t="s">
        <v>82</v>
      </c>
      <c r="AY288" s="17" t="s">
        <v>124</v>
      </c>
      <c r="BE288" s="152">
        <f>IF(N288="základní",J288,0)</f>
        <v>0</v>
      </c>
      <c r="BF288" s="152">
        <f>IF(N288="snížená",J288,0)</f>
        <v>0</v>
      </c>
      <c r="BG288" s="152">
        <f>IF(N288="zákl. přenesená",J288,0)</f>
        <v>0</v>
      </c>
      <c r="BH288" s="152">
        <f>IF(N288="sníž. přenesená",J288,0)</f>
        <v>0</v>
      </c>
      <c r="BI288" s="152">
        <f>IF(N288="nulová",J288,0)</f>
        <v>0</v>
      </c>
      <c r="BJ288" s="17" t="s">
        <v>78</v>
      </c>
      <c r="BK288" s="152">
        <f>ROUND(I288*H288,2)</f>
        <v>0</v>
      </c>
      <c r="BL288" s="17" t="s">
        <v>225</v>
      </c>
      <c r="BM288" s="151" t="s">
        <v>469</v>
      </c>
    </row>
    <row r="289" spans="1:65" s="2" customFormat="1" ht="19.5">
      <c r="A289" s="29"/>
      <c r="B289" s="30"/>
      <c r="C289" s="29"/>
      <c r="D289" s="153" t="s">
        <v>134</v>
      </c>
      <c r="E289" s="29"/>
      <c r="F289" s="154" t="s">
        <v>470</v>
      </c>
      <c r="G289" s="29"/>
      <c r="H289" s="29"/>
      <c r="I289" s="29"/>
      <c r="J289" s="29"/>
      <c r="K289" s="29"/>
      <c r="L289" s="30"/>
      <c r="M289" s="155"/>
      <c r="N289" s="156"/>
      <c r="O289" s="55"/>
      <c r="P289" s="55"/>
      <c r="Q289" s="55"/>
      <c r="R289" s="55"/>
      <c r="S289" s="55"/>
      <c r="T289" s="56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T289" s="17" t="s">
        <v>134</v>
      </c>
      <c r="AU289" s="17" t="s">
        <v>82</v>
      </c>
    </row>
    <row r="290" spans="1:65" s="2" customFormat="1" ht="24.2" customHeight="1">
      <c r="A290" s="29"/>
      <c r="B290" s="140"/>
      <c r="C290" s="141" t="s">
        <v>471</v>
      </c>
      <c r="D290" s="141" t="s">
        <v>127</v>
      </c>
      <c r="E290" s="142" t="s">
        <v>472</v>
      </c>
      <c r="F290" s="143" t="s">
        <v>473</v>
      </c>
      <c r="G290" s="144" t="s">
        <v>191</v>
      </c>
      <c r="H290" s="145">
        <v>0.379</v>
      </c>
      <c r="I290" s="146"/>
      <c r="J290" s="146">
        <f>ROUND(I290*H290,2)</f>
        <v>0</v>
      </c>
      <c r="K290" s="143" t="s">
        <v>131</v>
      </c>
      <c r="L290" s="30"/>
      <c r="M290" s="147" t="s">
        <v>1</v>
      </c>
      <c r="N290" s="148" t="s">
        <v>38</v>
      </c>
      <c r="O290" s="149">
        <v>1.548</v>
      </c>
      <c r="P290" s="149">
        <f>O290*H290</f>
        <v>0.58669199999999999</v>
      </c>
      <c r="Q290" s="149">
        <v>0</v>
      </c>
      <c r="R290" s="149">
        <f>Q290*H290</f>
        <v>0</v>
      </c>
      <c r="S290" s="149">
        <v>0</v>
      </c>
      <c r="T290" s="150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1" t="s">
        <v>225</v>
      </c>
      <c r="AT290" s="151" t="s">
        <v>127</v>
      </c>
      <c r="AU290" s="151" t="s">
        <v>82</v>
      </c>
      <c r="AY290" s="17" t="s">
        <v>124</v>
      </c>
      <c r="BE290" s="152">
        <f>IF(N290="základní",J290,0)</f>
        <v>0</v>
      </c>
      <c r="BF290" s="152">
        <f>IF(N290="snížená",J290,0)</f>
        <v>0</v>
      </c>
      <c r="BG290" s="152">
        <f>IF(N290="zákl. přenesená",J290,0)</f>
        <v>0</v>
      </c>
      <c r="BH290" s="152">
        <f>IF(N290="sníž. přenesená",J290,0)</f>
        <v>0</v>
      </c>
      <c r="BI290" s="152">
        <f>IF(N290="nulová",J290,0)</f>
        <v>0</v>
      </c>
      <c r="BJ290" s="17" t="s">
        <v>78</v>
      </c>
      <c r="BK290" s="152">
        <f>ROUND(I290*H290,2)</f>
        <v>0</v>
      </c>
      <c r="BL290" s="17" t="s">
        <v>225</v>
      </c>
      <c r="BM290" s="151" t="s">
        <v>474</v>
      </c>
    </row>
    <row r="291" spans="1:65" s="2" customFormat="1" ht="29.25">
      <c r="A291" s="29"/>
      <c r="B291" s="30"/>
      <c r="C291" s="29"/>
      <c r="D291" s="153" t="s">
        <v>134</v>
      </c>
      <c r="E291" s="29"/>
      <c r="F291" s="154" t="s">
        <v>475</v>
      </c>
      <c r="G291" s="29"/>
      <c r="H291" s="29"/>
      <c r="I291" s="29"/>
      <c r="J291" s="29"/>
      <c r="K291" s="29"/>
      <c r="L291" s="30"/>
      <c r="M291" s="155"/>
      <c r="N291" s="156"/>
      <c r="O291" s="55"/>
      <c r="P291" s="55"/>
      <c r="Q291" s="55"/>
      <c r="R291" s="55"/>
      <c r="S291" s="55"/>
      <c r="T291" s="56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T291" s="17" t="s">
        <v>134</v>
      </c>
      <c r="AU291" s="17" t="s">
        <v>82</v>
      </c>
    </row>
    <row r="292" spans="1:65" s="2" customFormat="1" ht="24.2" customHeight="1">
      <c r="A292" s="29"/>
      <c r="B292" s="140"/>
      <c r="C292" s="141" t="s">
        <v>476</v>
      </c>
      <c r="D292" s="141" t="s">
        <v>127</v>
      </c>
      <c r="E292" s="142" t="s">
        <v>477</v>
      </c>
      <c r="F292" s="143" t="s">
        <v>478</v>
      </c>
      <c r="G292" s="144" t="s">
        <v>191</v>
      </c>
      <c r="H292" s="145">
        <v>0.379</v>
      </c>
      <c r="I292" s="146"/>
      <c r="J292" s="146">
        <f>ROUND(I292*H292,2)</f>
        <v>0</v>
      </c>
      <c r="K292" s="143" t="s">
        <v>131</v>
      </c>
      <c r="L292" s="30"/>
      <c r="M292" s="147" t="s">
        <v>1</v>
      </c>
      <c r="N292" s="148" t="s">
        <v>38</v>
      </c>
      <c r="O292" s="149">
        <v>1.1399999999999999</v>
      </c>
      <c r="P292" s="149">
        <f>O292*H292</f>
        <v>0.43205999999999994</v>
      </c>
      <c r="Q292" s="149">
        <v>0</v>
      </c>
      <c r="R292" s="149">
        <f>Q292*H292</f>
        <v>0</v>
      </c>
      <c r="S292" s="149">
        <v>0</v>
      </c>
      <c r="T292" s="150">
        <f>S292*H292</f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1" t="s">
        <v>225</v>
      </c>
      <c r="AT292" s="151" t="s">
        <v>127</v>
      </c>
      <c r="AU292" s="151" t="s">
        <v>82</v>
      </c>
      <c r="AY292" s="17" t="s">
        <v>124</v>
      </c>
      <c r="BE292" s="152">
        <f>IF(N292="základní",J292,0)</f>
        <v>0</v>
      </c>
      <c r="BF292" s="152">
        <f>IF(N292="snížená",J292,0)</f>
        <v>0</v>
      </c>
      <c r="BG292" s="152">
        <f>IF(N292="zákl. přenesená",J292,0)</f>
        <v>0</v>
      </c>
      <c r="BH292" s="152">
        <f>IF(N292="sníž. přenesená",J292,0)</f>
        <v>0</v>
      </c>
      <c r="BI292" s="152">
        <f>IF(N292="nulová",J292,0)</f>
        <v>0</v>
      </c>
      <c r="BJ292" s="17" t="s">
        <v>78</v>
      </c>
      <c r="BK292" s="152">
        <f>ROUND(I292*H292,2)</f>
        <v>0</v>
      </c>
      <c r="BL292" s="17" t="s">
        <v>225</v>
      </c>
      <c r="BM292" s="151" t="s">
        <v>479</v>
      </c>
    </row>
    <row r="293" spans="1:65" s="2" customFormat="1" ht="29.25">
      <c r="A293" s="29"/>
      <c r="B293" s="30"/>
      <c r="C293" s="29"/>
      <c r="D293" s="153" t="s">
        <v>134</v>
      </c>
      <c r="E293" s="29"/>
      <c r="F293" s="154" t="s">
        <v>480</v>
      </c>
      <c r="G293" s="29"/>
      <c r="H293" s="29"/>
      <c r="I293" s="29"/>
      <c r="J293" s="29"/>
      <c r="K293" s="29"/>
      <c r="L293" s="30"/>
      <c r="M293" s="155"/>
      <c r="N293" s="156"/>
      <c r="O293" s="55"/>
      <c r="P293" s="55"/>
      <c r="Q293" s="55"/>
      <c r="R293" s="55"/>
      <c r="S293" s="55"/>
      <c r="T293" s="56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T293" s="17" t="s">
        <v>134</v>
      </c>
      <c r="AU293" s="17" t="s">
        <v>82</v>
      </c>
    </row>
    <row r="294" spans="1:65" s="12" customFormat="1" ht="22.9" customHeight="1">
      <c r="B294" s="128"/>
      <c r="D294" s="129" t="s">
        <v>72</v>
      </c>
      <c r="E294" s="138" t="s">
        <v>481</v>
      </c>
      <c r="F294" s="138" t="s">
        <v>482</v>
      </c>
      <c r="J294" s="139">
        <f>BK294</f>
        <v>0</v>
      </c>
      <c r="L294" s="128"/>
      <c r="M294" s="132"/>
      <c r="N294" s="133"/>
      <c r="O294" s="133"/>
      <c r="P294" s="134">
        <f>SUM(P295:P321)</f>
        <v>30.027051999999998</v>
      </c>
      <c r="Q294" s="133"/>
      <c r="R294" s="134">
        <f>SUM(R295:R321)</f>
        <v>0.50418899999999989</v>
      </c>
      <c r="S294" s="133"/>
      <c r="T294" s="135">
        <f>SUM(T295:T321)</f>
        <v>0</v>
      </c>
      <c r="AR294" s="129" t="s">
        <v>82</v>
      </c>
      <c r="AT294" s="136" t="s">
        <v>72</v>
      </c>
      <c r="AU294" s="136" t="s">
        <v>78</v>
      </c>
      <c r="AY294" s="129" t="s">
        <v>124</v>
      </c>
      <c r="BK294" s="137">
        <f>SUM(BK295:BK321)</f>
        <v>0</v>
      </c>
    </row>
    <row r="295" spans="1:65" s="2" customFormat="1" ht="16.5" customHeight="1">
      <c r="A295" s="29"/>
      <c r="B295" s="140"/>
      <c r="C295" s="141" t="s">
        <v>483</v>
      </c>
      <c r="D295" s="141" t="s">
        <v>127</v>
      </c>
      <c r="E295" s="142" t="s">
        <v>484</v>
      </c>
      <c r="F295" s="143" t="s">
        <v>485</v>
      </c>
      <c r="G295" s="144" t="s">
        <v>151</v>
      </c>
      <c r="H295" s="145">
        <v>18.899999999999999</v>
      </c>
      <c r="I295" s="146"/>
      <c r="J295" s="146">
        <f>ROUND(I295*H295,2)</f>
        <v>0</v>
      </c>
      <c r="K295" s="143" t="s">
        <v>131</v>
      </c>
      <c r="L295" s="30"/>
      <c r="M295" s="147" t="s">
        <v>1</v>
      </c>
      <c r="N295" s="148" t="s">
        <v>38</v>
      </c>
      <c r="O295" s="149">
        <v>1.2E-2</v>
      </c>
      <c r="P295" s="149">
        <f>O295*H295</f>
        <v>0.22679999999999997</v>
      </c>
      <c r="Q295" s="149">
        <v>0</v>
      </c>
      <c r="R295" s="149">
        <f>Q295*H295</f>
        <v>0</v>
      </c>
      <c r="S295" s="149">
        <v>0</v>
      </c>
      <c r="T295" s="150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1" t="s">
        <v>225</v>
      </c>
      <c r="AT295" s="151" t="s">
        <v>127</v>
      </c>
      <c r="AU295" s="151" t="s">
        <v>82</v>
      </c>
      <c r="AY295" s="17" t="s">
        <v>124</v>
      </c>
      <c r="BE295" s="152">
        <f>IF(N295="základní",J295,0)</f>
        <v>0</v>
      </c>
      <c r="BF295" s="152">
        <f>IF(N295="snížená",J295,0)</f>
        <v>0</v>
      </c>
      <c r="BG295" s="152">
        <f>IF(N295="zákl. přenesená",J295,0)</f>
        <v>0</v>
      </c>
      <c r="BH295" s="152">
        <f>IF(N295="sníž. přenesená",J295,0)</f>
        <v>0</v>
      </c>
      <c r="BI295" s="152">
        <f>IF(N295="nulová",J295,0)</f>
        <v>0</v>
      </c>
      <c r="BJ295" s="17" t="s">
        <v>78</v>
      </c>
      <c r="BK295" s="152">
        <f>ROUND(I295*H295,2)</f>
        <v>0</v>
      </c>
      <c r="BL295" s="17" t="s">
        <v>225</v>
      </c>
      <c r="BM295" s="151" t="s">
        <v>486</v>
      </c>
    </row>
    <row r="296" spans="1:65" s="2" customFormat="1" ht="19.5">
      <c r="A296" s="29"/>
      <c r="B296" s="30"/>
      <c r="C296" s="29"/>
      <c r="D296" s="153" t="s">
        <v>134</v>
      </c>
      <c r="E296" s="29"/>
      <c r="F296" s="154" t="s">
        <v>487</v>
      </c>
      <c r="G296" s="29"/>
      <c r="H296" s="29"/>
      <c r="I296" s="29"/>
      <c r="J296" s="29"/>
      <c r="K296" s="29"/>
      <c r="L296" s="30"/>
      <c r="M296" s="155"/>
      <c r="N296" s="156"/>
      <c r="O296" s="55"/>
      <c r="P296" s="55"/>
      <c r="Q296" s="55"/>
      <c r="R296" s="55"/>
      <c r="S296" s="55"/>
      <c r="T296" s="56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T296" s="17" t="s">
        <v>134</v>
      </c>
      <c r="AU296" s="17" t="s">
        <v>82</v>
      </c>
    </row>
    <row r="297" spans="1:65" s="2" customFormat="1" ht="16.5" customHeight="1">
      <c r="A297" s="29"/>
      <c r="B297" s="140"/>
      <c r="C297" s="141" t="s">
        <v>488</v>
      </c>
      <c r="D297" s="141" t="s">
        <v>127</v>
      </c>
      <c r="E297" s="142" t="s">
        <v>489</v>
      </c>
      <c r="F297" s="143" t="s">
        <v>490</v>
      </c>
      <c r="G297" s="144" t="s">
        <v>151</v>
      </c>
      <c r="H297" s="145">
        <v>18.899999999999999</v>
      </c>
      <c r="I297" s="146"/>
      <c r="J297" s="146">
        <f>ROUND(I297*H297,2)</f>
        <v>0</v>
      </c>
      <c r="K297" s="143" t="s">
        <v>131</v>
      </c>
      <c r="L297" s="30"/>
      <c r="M297" s="147" t="s">
        <v>1</v>
      </c>
      <c r="N297" s="148" t="s">
        <v>38</v>
      </c>
      <c r="O297" s="149">
        <v>4.3999999999999997E-2</v>
      </c>
      <c r="P297" s="149">
        <f>O297*H297</f>
        <v>0.83159999999999989</v>
      </c>
      <c r="Q297" s="149">
        <v>2.9999999999999997E-4</v>
      </c>
      <c r="R297" s="149">
        <f>Q297*H297</f>
        <v>5.6699999999999988E-3</v>
      </c>
      <c r="S297" s="149">
        <v>0</v>
      </c>
      <c r="T297" s="150">
        <f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1" t="s">
        <v>225</v>
      </c>
      <c r="AT297" s="151" t="s">
        <v>127</v>
      </c>
      <c r="AU297" s="151" t="s">
        <v>82</v>
      </c>
      <c r="AY297" s="17" t="s">
        <v>124</v>
      </c>
      <c r="BE297" s="152">
        <f>IF(N297="základní",J297,0)</f>
        <v>0</v>
      </c>
      <c r="BF297" s="152">
        <f>IF(N297="snížená",J297,0)</f>
        <v>0</v>
      </c>
      <c r="BG297" s="152">
        <f>IF(N297="zákl. přenesená",J297,0)</f>
        <v>0</v>
      </c>
      <c r="BH297" s="152">
        <f>IF(N297="sníž. přenesená",J297,0)</f>
        <v>0</v>
      </c>
      <c r="BI297" s="152">
        <f>IF(N297="nulová",J297,0)</f>
        <v>0</v>
      </c>
      <c r="BJ297" s="17" t="s">
        <v>78</v>
      </c>
      <c r="BK297" s="152">
        <f>ROUND(I297*H297,2)</f>
        <v>0</v>
      </c>
      <c r="BL297" s="17" t="s">
        <v>225</v>
      </c>
      <c r="BM297" s="151" t="s">
        <v>491</v>
      </c>
    </row>
    <row r="298" spans="1:65" s="2" customFormat="1" ht="19.5">
      <c r="A298" s="29"/>
      <c r="B298" s="30"/>
      <c r="C298" s="29"/>
      <c r="D298" s="153" t="s">
        <v>134</v>
      </c>
      <c r="E298" s="29"/>
      <c r="F298" s="154" t="s">
        <v>492</v>
      </c>
      <c r="G298" s="29"/>
      <c r="H298" s="29"/>
      <c r="I298" s="29"/>
      <c r="J298" s="29"/>
      <c r="K298" s="29"/>
      <c r="L298" s="30"/>
      <c r="M298" s="155"/>
      <c r="N298" s="156"/>
      <c r="O298" s="55"/>
      <c r="P298" s="55"/>
      <c r="Q298" s="55"/>
      <c r="R298" s="55"/>
      <c r="S298" s="55"/>
      <c r="T298" s="56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T298" s="17" t="s">
        <v>134</v>
      </c>
      <c r="AU298" s="17" t="s">
        <v>82</v>
      </c>
    </row>
    <row r="299" spans="1:65" s="2" customFormat="1" ht="24.2" customHeight="1">
      <c r="A299" s="29"/>
      <c r="B299" s="140"/>
      <c r="C299" s="141" t="s">
        <v>493</v>
      </c>
      <c r="D299" s="141" t="s">
        <v>127</v>
      </c>
      <c r="E299" s="142" t="s">
        <v>494</v>
      </c>
      <c r="F299" s="143" t="s">
        <v>495</v>
      </c>
      <c r="G299" s="144" t="s">
        <v>151</v>
      </c>
      <c r="H299" s="145">
        <v>18.899999999999999</v>
      </c>
      <c r="I299" s="146"/>
      <c r="J299" s="146">
        <f>ROUND(I299*H299,2)</f>
        <v>0</v>
      </c>
      <c r="K299" s="143" t="s">
        <v>131</v>
      </c>
      <c r="L299" s="30"/>
      <c r="M299" s="147" t="s">
        <v>1</v>
      </c>
      <c r="N299" s="148" t="s">
        <v>38</v>
      </c>
      <c r="O299" s="149">
        <v>0.375</v>
      </c>
      <c r="P299" s="149">
        <f>O299*H299</f>
        <v>7.0874999999999995</v>
      </c>
      <c r="Q299" s="149">
        <v>1.5E-3</v>
      </c>
      <c r="R299" s="149">
        <f>Q299*H299</f>
        <v>2.8349999999999997E-2</v>
      </c>
      <c r="S299" s="149">
        <v>0</v>
      </c>
      <c r="T299" s="150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1" t="s">
        <v>225</v>
      </c>
      <c r="AT299" s="151" t="s">
        <v>127</v>
      </c>
      <c r="AU299" s="151" t="s">
        <v>82</v>
      </c>
      <c r="AY299" s="17" t="s">
        <v>124</v>
      </c>
      <c r="BE299" s="152">
        <f>IF(N299="základní",J299,0)</f>
        <v>0</v>
      </c>
      <c r="BF299" s="152">
        <f>IF(N299="snížená",J299,0)</f>
        <v>0</v>
      </c>
      <c r="BG299" s="152">
        <f>IF(N299="zákl. přenesená",J299,0)</f>
        <v>0</v>
      </c>
      <c r="BH299" s="152">
        <f>IF(N299="sníž. přenesená",J299,0)</f>
        <v>0</v>
      </c>
      <c r="BI299" s="152">
        <f>IF(N299="nulová",J299,0)</f>
        <v>0</v>
      </c>
      <c r="BJ299" s="17" t="s">
        <v>78</v>
      </c>
      <c r="BK299" s="152">
        <f>ROUND(I299*H299,2)</f>
        <v>0</v>
      </c>
      <c r="BL299" s="17" t="s">
        <v>225</v>
      </c>
      <c r="BM299" s="151" t="s">
        <v>496</v>
      </c>
    </row>
    <row r="300" spans="1:65" s="2" customFormat="1" ht="19.5">
      <c r="A300" s="29"/>
      <c r="B300" s="30"/>
      <c r="C300" s="29"/>
      <c r="D300" s="153" t="s">
        <v>134</v>
      </c>
      <c r="E300" s="29"/>
      <c r="F300" s="154" t="s">
        <v>497</v>
      </c>
      <c r="G300" s="29"/>
      <c r="H300" s="29"/>
      <c r="I300" s="29"/>
      <c r="J300" s="29"/>
      <c r="K300" s="29"/>
      <c r="L300" s="30"/>
      <c r="M300" s="155"/>
      <c r="N300" s="156"/>
      <c r="O300" s="55"/>
      <c r="P300" s="55"/>
      <c r="Q300" s="55"/>
      <c r="R300" s="55"/>
      <c r="S300" s="55"/>
      <c r="T300" s="56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T300" s="17" t="s">
        <v>134</v>
      </c>
      <c r="AU300" s="17" t="s">
        <v>82</v>
      </c>
    </row>
    <row r="301" spans="1:65" s="2" customFormat="1" ht="16.5" customHeight="1">
      <c r="A301" s="29"/>
      <c r="B301" s="140"/>
      <c r="C301" s="141" t="s">
        <v>498</v>
      </c>
      <c r="D301" s="141" t="s">
        <v>127</v>
      </c>
      <c r="E301" s="142" t="s">
        <v>499</v>
      </c>
      <c r="F301" s="143" t="s">
        <v>500</v>
      </c>
      <c r="G301" s="144" t="s">
        <v>151</v>
      </c>
      <c r="H301" s="145">
        <v>18.899999999999999</v>
      </c>
      <c r="I301" s="146"/>
      <c r="J301" s="146">
        <f>ROUND(I301*H301,2)</f>
        <v>0</v>
      </c>
      <c r="K301" s="143" t="s">
        <v>131</v>
      </c>
      <c r="L301" s="30"/>
      <c r="M301" s="147" t="s">
        <v>1</v>
      </c>
      <c r="N301" s="148" t="s">
        <v>38</v>
      </c>
      <c r="O301" s="149">
        <v>9.9000000000000005E-2</v>
      </c>
      <c r="P301" s="149">
        <f>O301*H301</f>
        <v>1.8711</v>
      </c>
      <c r="Q301" s="149">
        <v>4.4999999999999997E-3</v>
      </c>
      <c r="R301" s="149">
        <f>Q301*H301</f>
        <v>8.5049999999999987E-2</v>
      </c>
      <c r="S301" s="149">
        <v>0</v>
      </c>
      <c r="T301" s="150">
        <f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51" t="s">
        <v>225</v>
      </c>
      <c r="AT301" s="151" t="s">
        <v>127</v>
      </c>
      <c r="AU301" s="151" t="s">
        <v>82</v>
      </c>
      <c r="AY301" s="17" t="s">
        <v>124</v>
      </c>
      <c r="BE301" s="152">
        <f>IF(N301="základní",J301,0)</f>
        <v>0</v>
      </c>
      <c r="BF301" s="152">
        <f>IF(N301="snížená",J301,0)</f>
        <v>0</v>
      </c>
      <c r="BG301" s="152">
        <f>IF(N301="zákl. přenesená",J301,0)</f>
        <v>0</v>
      </c>
      <c r="BH301" s="152">
        <f>IF(N301="sníž. přenesená",J301,0)</f>
        <v>0</v>
      </c>
      <c r="BI301" s="152">
        <f>IF(N301="nulová",J301,0)</f>
        <v>0</v>
      </c>
      <c r="BJ301" s="17" t="s">
        <v>78</v>
      </c>
      <c r="BK301" s="152">
        <f>ROUND(I301*H301,2)</f>
        <v>0</v>
      </c>
      <c r="BL301" s="17" t="s">
        <v>225</v>
      </c>
      <c r="BM301" s="151" t="s">
        <v>501</v>
      </c>
    </row>
    <row r="302" spans="1:65" s="2" customFormat="1" ht="19.5">
      <c r="A302" s="29"/>
      <c r="B302" s="30"/>
      <c r="C302" s="29"/>
      <c r="D302" s="153" t="s">
        <v>134</v>
      </c>
      <c r="E302" s="29"/>
      <c r="F302" s="154" t="s">
        <v>502</v>
      </c>
      <c r="G302" s="29"/>
      <c r="H302" s="29"/>
      <c r="I302" s="29"/>
      <c r="J302" s="29"/>
      <c r="K302" s="29"/>
      <c r="L302" s="30"/>
      <c r="M302" s="155"/>
      <c r="N302" s="156"/>
      <c r="O302" s="55"/>
      <c r="P302" s="55"/>
      <c r="Q302" s="55"/>
      <c r="R302" s="55"/>
      <c r="S302" s="55"/>
      <c r="T302" s="56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T302" s="17" t="s">
        <v>134</v>
      </c>
      <c r="AU302" s="17" t="s">
        <v>82</v>
      </c>
    </row>
    <row r="303" spans="1:65" s="2" customFormat="1" ht="33" customHeight="1">
      <c r="A303" s="29"/>
      <c r="B303" s="140"/>
      <c r="C303" s="141" t="s">
        <v>503</v>
      </c>
      <c r="D303" s="141" t="s">
        <v>127</v>
      </c>
      <c r="E303" s="142" t="s">
        <v>504</v>
      </c>
      <c r="F303" s="143" t="s">
        <v>505</v>
      </c>
      <c r="G303" s="144" t="s">
        <v>151</v>
      </c>
      <c r="H303" s="145">
        <v>18.899999999999999</v>
      </c>
      <c r="I303" s="146"/>
      <c r="J303" s="146">
        <f>ROUND(I303*H303,2)</f>
        <v>0</v>
      </c>
      <c r="K303" s="143" t="s">
        <v>131</v>
      </c>
      <c r="L303" s="30"/>
      <c r="M303" s="147" t="s">
        <v>1</v>
      </c>
      <c r="N303" s="148" t="s">
        <v>38</v>
      </c>
      <c r="O303" s="149">
        <v>0.746</v>
      </c>
      <c r="P303" s="149">
        <f>O303*H303</f>
        <v>14.099399999999999</v>
      </c>
      <c r="Q303" s="149">
        <v>5.1999999999999998E-3</v>
      </c>
      <c r="R303" s="149">
        <f>Q303*H303</f>
        <v>9.8279999999999992E-2</v>
      </c>
      <c r="S303" s="149">
        <v>0</v>
      </c>
      <c r="T303" s="150">
        <f>S303*H303</f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1" t="s">
        <v>225</v>
      </c>
      <c r="AT303" s="151" t="s">
        <v>127</v>
      </c>
      <c r="AU303" s="151" t="s">
        <v>82</v>
      </c>
      <c r="AY303" s="17" t="s">
        <v>124</v>
      </c>
      <c r="BE303" s="152">
        <f>IF(N303="základní",J303,0)</f>
        <v>0</v>
      </c>
      <c r="BF303" s="152">
        <f>IF(N303="snížená",J303,0)</f>
        <v>0</v>
      </c>
      <c r="BG303" s="152">
        <f>IF(N303="zákl. přenesená",J303,0)</f>
        <v>0</v>
      </c>
      <c r="BH303" s="152">
        <f>IF(N303="sníž. přenesená",J303,0)</f>
        <v>0</v>
      </c>
      <c r="BI303" s="152">
        <f>IF(N303="nulová",J303,0)</f>
        <v>0</v>
      </c>
      <c r="BJ303" s="17" t="s">
        <v>78</v>
      </c>
      <c r="BK303" s="152">
        <f>ROUND(I303*H303,2)</f>
        <v>0</v>
      </c>
      <c r="BL303" s="17" t="s">
        <v>225</v>
      </c>
      <c r="BM303" s="151" t="s">
        <v>506</v>
      </c>
    </row>
    <row r="304" spans="1:65" s="2" customFormat="1" ht="19.5">
      <c r="A304" s="29"/>
      <c r="B304" s="30"/>
      <c r="C304" s="29"/>
      <c r="D304" s="153" t="s">
        <v>134</v>
      </c>
      <c r="E304" s="29"/>
      <c r="F304" s="154" t="s">
        <v>507</v>
      </c>
      <c r="G304" s="29"/>
      <c r="H304" s="29"/>
      <c r="I304" s="29"/>
      <c r="J304" s="29"/>
      <c r="K304" s="29"/>
      <c r="L304" s="30"/>
      <c r="M304" s="155"/>
      <c r="N304" s="156"/>
      <c r="O304" s="55"/>
      <c r="P304" s="55"/>
      <c r="Q304" s="55"/>
      <c r="R304" s="55"/>
      <c r="S304" s="55"/>
      <c r="T304" s="56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T304" s="17" t="s">
        <v>134</v>
      </c>
      <c r="AU304" s="17" t="s">
        <v>82</v>
      </c>
    </row>
    <row r="305" spans="1:65" s="14" customFormat="1">
      <c r="B305" s="163"/>
      <c r="D305" s="153" t="s">
        <v>136</v>
      </c>
      <c r="E305" s="164" t="s">
        <v>1</v>
      </c>
      <c r="F305" s="165" t="s">
        <v>508</v>
      </c>
      <c r="H305" s="166">
        <v>18.899999999999999</v>
      </c>
      <c r="L305" s="163"/>
      <c r="M305" s="167"/>
      <c r="N305" s="168"/>
      <c r="O305" s="168"/>
      <c r="P305" s="168"/>
      <c r="Q305" s="168"/>
      <c r="R305" s="168"/>
      <c r="S305" s="168"/>
      <c r="T305" s="169"/>
      <c r="AT305" s="164" t="s">
        <v>136</v>
      </c>
      <c r="AU305" s="164" t="s">
        <v>82</v>
      </c>
      <c r="AV305" s="14" t="s">
        <v>82</v>
      </c>
      <c r="AW305" s="14" t="s">
        <v>27</v>
      </c>
      <c r="AX305" s="14" t="s">
        <v>78</v>
      </c>
      <c r="AY305" s="164" t="s">
        <v>124</v>
      </c>
    </row>
    <row r="306" spans="1:65" s="2" customFormat="1" ht="16.5" customHeight="1">
      <c r="A306" s="29"/>
      <c r="B306" s="140"/>
      <c r="C306" s="177" t="s">
        <v>509</v>
      </c>
      <c r="D306" s="177" t="s">
        <v>360</v>
      </c>
      <c r="E306" s="178" t="s">
        <v>510</v>
      </c>
      <c r="F306" s="179" t="s">
        <v>511</v>
      </c>
      <c r="G306" s="180" t="s">
        <v>151</v>
      </c>
      <c r="H306" s="181">
        <v>22.68</v>
      </c>
      <c r="I306" s="182"/>
      <c r="J306" s="182">
        <f>ROUND(I306*H306,2)</f>
        <v>0</v>
      </c>
      <c r="K306" s="179" t="s">
        <v>131</v>
      </c>
      <c r="L306" s="183"/>
      <c r="M306" s="184" t="s">
        <v>1</v>
      </c>
      <c r="N306" s="185" t="s">
        <v>38</v>
      </c>
      <c r="O306" s="149">
        <v>0</v>
      </c>
      <c r="P306" s="149">
        <f>O306*H306</f>
        <v>0</v>
      </c>
      <c r="Q306" s="149">
        <v>1.26E-2</v>
      </c>
      <c r="R306" s="149">
        <f>Q306*H306</f>
        <v>0.28576800000000002</v>
      </c>
      <c r="S306" s="149">
        <v>0</v>
      </c>
      <c r="T306" s="150">
        <f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1" t="s">
        <v>312</v>
      </c>
      <c r="AT306" s="151" t="s">
        <v>360</v>
      </c>
      <c r="AU306" s="151" t="s">
        <v>82</v>
      </c>
      <c r="AY306" s="17" t="s">
        <v>124</v>
      </c>
      <c r="BE306" s="152">
        <f>IF(N306="základní",J306,0)</f>
        <v>0</v>
      </c>
      <c r="BF306" s="152">
        <f>IF(N306="snížená",J306,0)</f>
        <v>0</v>
      </c>
      <c r="BG306" s="152">
        <f>IF(N306="zákl. přenesená",J306,0)</f>
        <v>0</v>
      </c>
      <c r="BH306" s="152">
        <f>IF(N306="sníž. přenesená",J306,0)</f>
        <v>0</v>
      </c>
      <c r="BI306" s="152">
        <f>IF(N306="nulová",J306,0)</f>
        <v>0</v>
      </c>
      <c r="BJ306" s="17" t="s">
        <v>78</v>
      </c>
      <c r="BK306" s="152">
        <f>ROUND(I306*H306,2)</f>
        <v>0</v>
      </c>
      <c r="BL306" s="17" t="s">
        <v>225</v>
      </c>
      <c r="BM306" s="151" t="s">
        <v>512</v>
      </c>
    </row>
    <row r="307" spans="1:65" s="2" customFormat="1">
      <c r="A307" s="29"/>
      <c r="B307" s="30"/>
      <c r="C307" s="29"/>
      <c r="D307" s="153" t="s">
        <v>134</v>
      </c>
      <c r="E307" s="29"/>
      <c r="F307" s="154" t="s">
        <v>511</v>
      </c>
      <c r="G307" s="29"/>
      <c r="H307" s="29"/>
      <c r="I307" s="29"/>
      <c r="J307" s="29"/>
      <c r="K307" s="29"/>
      <c r="L307" s="30"/>
      <c r="M307" s="155"/>
      <c r="N307" s="156"/>
      <c r="O307" s="55"/>
      <c r="P307" s="55"/>
      <c r="Q307" s="55"/>
      <c r="R307" s="55"/>
      <c r="S307" s="55"/>
      <c r="T307" s="56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T307" s="17" t="s">
        <v>134</v>
      </c>
      <c r="AU307" s="17" t="s">
        <v>82</v>
      </c>
    </row>
    <row r="308" spans="1:65" s="14" customFormat="1">
      <c r="B308" s="163"/>
      <c r="D308" s="153" t="s">
        <v>136</v>
      </c>
      <c r="F308" s="165" t="s">
        <v>513</v>
      </c>
      <c r="H308" s="166">
        <v>22.68</v>
      </c>
      <c r="L308" s="163"/>
      <c r="M308" s="167"/>
      <c r="N308" s="168"/>
      <c r="O308" s="168"/>
      <c r="P308" s="168"/>
      <c r="Q308" s="168"/>
      <c r="R308" s="168"/>
      <c r="S308" s="168"/>
      <c r="T308" s="169"/>
      <c r="AT308" s="164" t="s">
        <v>136</v>
      </c>
      <c r="AU308" s="164" t="s">
        <v>82</v>
      </c>
      <c r="AV308" s="14" t="s">
        <v>82</v>
      </c>
      <c r="AW308" s="14" t="s">
        <v>3</v>
      </c>
      <c r="AX308" s="14" t="s">
        <v>78</v>
      </c>
      <c r="AY308" s="164" t="s">
        <v>124</v>
      </c>
    </row>
    <row r="309" spans="1:65" s="2" customFormat="1" ht="16.5" customHeight="1">
      <c r="A309" s="29"/>
      <c r="B309" s="140"/>
      <c r="C309" s="141" t="s">
        <v>514</v>
      </c>
      <c r="D309" s="141" t="s">
        <v>127</v>
      </c>
      <c r="E309" s="142" t="s">
        <v>515</v>
      </c>
      <c r="F309" s="143" t="s">
        <v>516</v>
      </c>
      <c r="G309" s="144" t="s">
        <v>130</v>
      </c>
      <c r="H309" s="145">
        <v>4.2</v>
      </c>
      <c r="I309" s="146"/>
      <c r="J309" s="146">
        <f>ROUND(I309*H309,2)</f>
        <v>0</v>
      </c>
      <c r="K309" s="143" t="s">
        <v>131</v>
      </c>
      <c r="L309" s="30"/>
      <c r="M309" s="147" t="s">
        <v>1</v>
      </c>
      <c r="N309" s="148" t="s">
        <v>38</v>
      </c>
      <c r="O309" s="149">
        <v>5.5E-2</v>
      </c>
      <c r="P309" s="149">
        <f>O309*H309</f>
        <v>0.23100000000000001</v>
      </c>
      <c r="Q309" s="149">
        <v>3.0000000000000001E-5</v>
      </c>
      <c r="R309" s="149">
        <f>Q309*H309</f>
        <v>1.26E-4</v>
      </c>
      <c r="S309" s="149">
        <v>0</v>
      </c>
      <c r="T309" s="150">
        <f>S309*H309</f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1" t="s">
        <v>225</v>
      </c>
      <c r="AT309" s="151" t="s">
        <v>127</v>
      </c>
      <c r="AU309" s="151" t="s">
        <v>82</v>
      </c>
      <c r="AY309" s="17" t="s">
        <v>124</v>
      </c>
      <c r="BE309" s="152">
        <f>IF(N309="základní",J309,0)</f>
        <v>0</v>
      </c>
      <c r="BF309" s="152">
        <f>IF(N309="snížená",J309,0)</f>
        <v>0</v>
      </c>
      <c r="BG309" s="152">
        <f>IF(N309="zákl. přenesená",J309,0)</f>
        <v>0</v>
      </c>
      <c r="BH309" s="152">
        <f>IF(N309="sníž. přenesená",J309,0)</f>
        <v>0</v>
      </c>
      <c r="BI309" s="152">
        <f>IF(N309="nulová",J309,0)</f>
        <v>0</v>
      </c>
      <c r="BJ309" s="17" t="s">
        <v>78</v>
      </c>
      <c r="BK309" s="152">
        <f>ROUND(I309*H309,2)</f>
        <v>0</v>
      </c>
      <c r="BL309" s="17" t="s">
        <v>225</v>
      </c>
      <c r="BM309" s="151" t="s">
        <v>517</v>
      </c>
    </row>
    <row r="310" spans="1:65" s="2" customFormat="1">
      <c r="A310" s="29"/>
      <c r="B310" s="30"/>
      <c r="C310" s="29"/>
      <c r="D310" s="153" t="s">
        <v>134</v>
      </c>
      <c r="E310" s="29"/>
      <c r="F310" s="154" t="s">
        <v>518</v>
      </c>
      <c r="G310" s="29"/>
      <c r="H310" s="29"/>
      <c r="I310" s="29"/>
      <c r="J310" s="29"/>
      <c r="K310" s="29"/>
      <c r="L310" s="30"/>
      <c r="M310" s="155"/>
      <c r="N310" s="156"/>
      <c r="O310" s="55"/>
      <c r="P310" s="55"/>
      <c r="Q310" s="55"/>
      <c r="R310" s="55"/>
      <c r="S310" s="55"/>
      <c r="T310" s="56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T310" s="17" t="s">
        <v>134</v>
      </c>
      <c r="AU310" s="17" t="s">
        <v>82</v>
      </c>
    </row>
    <row r="311" spans="1:65" s="2" customFormat="1" ht="16.5" customHeight="1">
      <c r="A311" s="29"/>
      <c r="B311" s="140"/>
      <c r="C311" s="141" t="s">
        <v>519</v>
      </c>
      <c r="D311" s="141" t="s">
        <v>127</v>
      </c>
      <c r="E311" s="142" t="s">
        <v>520</v>
      </c>
      <c r="F311" s="143" t="s">
        <v>521</v>
      </c>
      <c r="G311" s="144" t="s">
        <v>224</v>
      </c>
      <c r="H311" s="145">
        <v>10</v>
      </c>
      <c r="I311" s="146"/>
      <c r="J311" s="146">
        <f>ROUND(I311*H311,2)</f>
        <v>0</v>
      </c>
      <c r="K311" s="143" t="s">
        <v>131</v>
      </c>
      <c r="L311" s="30"/>
      <c r="M311" s="147" t="s">
        <v>1</v>
      </c>
      <c r="N311" s="148" t="s">
        <v>38</v>
      </c>
      <c r="O311" s="149">
        <v>0.1</v>
      </c>
      <c r="P311" s="149">
        <f>O311*H311</f>
        <v>1</v>
      </c>
      <c r="Q311" s="149">
        <v>0</v>
      </c>
      <c r="R311" s="149">
        <f>Q311*H311</f>
        <v>0</v>
      </c>
      <c r="S311" s="149">
        <v>0</v>
      </c>
      <c r="T311" s="150">
        <f>S311*H311</f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51" t="s">
        <v>225</v>
      </c>
      <c r="AT311" s="151" t="s">
        <v>127</v>
      </c>
      <c r="AU311" s="151" t="s">
        <v>82</v>
      </c>
      <c r="AY311" s="17" t="s">
        <v>124</v>
      </c>
      <c r="BE311" s="152">
        <f>IF(N311="základní",J311,0)</f>
        <v>0</v>
      </c>
      <c r="BF311" s="152">
        <f>IF(N311="snížená",J311,0)</f>
        <v>0</v>
      </c>
      <c r="BG311" s="152">
        <f>IF(N311="zákl. přenesená",J311,0)</f>
        <v>0</v>
      </c>
      <c r="BH311" s="152">
        <f>IF(N311="sníž. přenesená",J311,0)</f>
        <v>0</v>
      </c>
      <c r="BI311" s="152">
        <f>IF(N311="nulová",J311,0)</f>
        <v>0</v>
      </c>
      <c r="BJ311" s="17" t="s">
        <v>78</v>
      </c>
      <c r="BK311" s="152">
        <f>ROUND(I311*H311,2)</f>
        <v>0</v>
      </c>
      <c r="BL311" s="17" t="s">
        <v>225</v>
      </c>
      <c r="BM311" s="151" t="s">
        <v>522</v>
      </c>
    </row>
    <row r="312" spans="1:65" s="2" customFormat="1" ht="19.5">
      <c r="A312" s="29"/>
      <c r="B312" s="30"/>
      <c r="C312" s="29"/>
      <c r="D312" s="153" t="s">
        <v>134</v>
      </c>
      <c r="E312" s="29"/>
      <c r="F312" s="154" t="s">
        <v>523</v>
      </c>
      <c r="G312" s="29"/>
      <c r="H312" s="29"/>
      <c r="I312" s="29"/>
      <c r="J312" s="29"/>
      <c r="K312" s="29"/>
      <c r="L312" s="30"/>
      <c r="M312" s="155"/>
      <c r="N312" s="156"/>
      <c r="O312" s="55"/>
      <c r="P312" s="55"/>
      <c r="Q312" s="55"/>
      <c r="R312" s="55"/>
      <c r="S312" s="55"/>
      <c r="T312" s="56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T312" s="17" t="s">
        <v>134</v>
      </c>
      <c r="AU312" s="17" t="s">
        <v>82</v>
      </c>
    </row>
    <row r="313" spans="1:65" s="2" customFormat="1" ht="16.5" customHeight="1">
      <c r="A313" s="29"/>
      <c r="B313" s="140"/>
      <c r="C313" s="141" t="s">
        <v>524</v>
      </c>
      <c r="D313" s="141" t="s">
        <v>127</v>
      </c>
      <c r="E313" s="142" t="s">
        <v>525</v>
      </c>
      <c r="F313" s="143" t="s">
        <v>526</v>
      </c>
      <c r="G313" s="144" t="s">
        <v>130</v>
      </c>
      <c r="H313" s="145">
        <v>15</v>
      </c>
      <c r="I313" s="146"/>
      <c r="J313" s="146">
        <f>ROUND(I313*H313,2)</f>
        <v>0</v>
      </c>
      <c r="K313" s="143" t="s">
        <v>131</v>
      </c>
      <c r="L313" s="30"/>
      <c r="M313" s="147" t="s">
        <v>1</v>
      </c>
      <c r="N313" s="148" t="s">
        <v>38</v>
      </c>
      <c r="O313" s="149">
        <v>0.17</v>
      </c>
      <c r="P313" s="149">
        <f>O313*H313</f>
        <v>2.5500000000000003</v>
      </c>
      <c r="Q313" s="149">
        <v>0</v>
      </c>
      <c r="R313" s="149">
        <f>Q313*H313</f>
        <v>0</v>
      </c>
      <c r="S313" s="149">
        <v>0</v>
      </c>
      <c r="T313" s="150">
        <f>S313*H313</f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51" t="s">
        <v>225</v>
      </c>
      <c r="AT313" s="151" t="s">
        <v>127</v>
      </c>
      <c r="AU313" s="151" t="s">
        <v>82</v>
      </c>
      <c r="AY313" s="17" t="s">
        <v>124</v>
      </c>
      <c r="BE313" s="152">
        <f>IF(N313="základní",J313,0)</f>
        <v>0</v>
      </c>
      <c r="BF313" s="152">
        <f>IF(N313="snížená",J313,0)</f>
        <v>0</v>
      </c>
      <c r="BG313" s="152">
        <f>IF(N313="zákl. přenesená",J313,0)</f>
        <v>0</v>
      </c>
      <c r="BH313" s="152">
        <f>IF(N313="sníž. přenesená",J313,0)</f>
        <v>0</v>
      </c>
      <c r="BI313" s="152">
        <f>IF(N313="nulová",J313,0)</f>
        <v>0</v>
      </c>
      <c r="BJ313" s="17" t="s">
        <v>78</v>
      </c>
      <c r="BK313" s="152">
        <f>ROUND(I313*H313,2)</f>
        <v>0</v>
      </c>
      <c r="BL313" s="17" t="s">
        <v>225</v>
      </c>
      <c r="BM313" s="151" t="s">
        <v>527</v>
      </c>
    </row>
    <row r="314" spans="1:65" s="2" customFormat="1">
      <c r="A314" s="29"/>
      <c r="B314" s="30"/>
      <c r="C314" s="29"/>
      <c r="D314" s="153" t="s">
        <v>134</v>
      </c>
      <c r="E314" s="29"/>
      <c r="F314" s="154" t="s">
        <v>528</v>
      </c>
      <c r="G314" s="29"/>
      <c r="H314" s="29"/>
      <c r="I314" s="29"/>
      <c r="J314" s="29"/>
      <c r="K314" s="29"/>
      <c r="L314" s="30"/>
      <c r="M314" s="155"/>
      <c r="N314" s="156"/>
      <c r="O314" s="55"/>
      <c r="P314" s="55"/>
      <c r="Q314" s="55"/>
      <c r="R314" s="55"/>
      <c r="S314" s="55"/>
      <c r="T314" s="56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T314" s="17" t="s">
        <v>134</v>
      </c>
      <c r="AU314" s="17" t="s">
        <v>82</v>
      </c>
    </row>
    <row r="315" spans="1:65" s="14" customFormat="1">
      <c r="B315" s="163"/>
      <c r="D315" s="153" t="s">
        <v>136</v>
      </c>
      <c r="E315" s="164" t="s">
        <v>1</v>
      </c>
      <c r="F315" s="165" t="s">
        <v>529</v>
      </c>
      <c r="H315" s="166">
        <v>15</v>
      </c>
      <c r="L315" s="163"/>
      <c r="M315" s="167"/>
      <c r="N315" s="168"/>
      <c r="O315" s="168"/>
      <c r="P315" s="168"/>
      <c r="Q315" s="168"/>
      <c r="R315" s="168"/>
      <c r="S315" s="168"/>
      <c r="T315" s="169"/>
      <c r="AT315" s="164" t="s">
        <v>136</v>
      </c>
      <c r="AU315" s="164" t="s">
        <v>82</v>
      </c>
      <c r="AV315" s="14" t="s">
        <v>82</v>
      </c>
      <c r="AW315" s="14" t="s">
        <v>27</v>
      </c>
      <c r="AX315" s="14" t="s">
        <v>78</v>
      </c>
      <c r="AY315" s="164" t="s">
        <v>124</v>
      </c>
    </row>
    <row r="316" spans="1:65" s="2" customFormat="1" ht="24.2" customHeight="1">
      <c r="A316" s="29"/>
      <c r="B316" s="140"/>
      <c r="C316" s="141" t="s">
        <v>530</v>
      </c>
      <c r="D316" s="141" t="s">
        <v>127</v>
      </c>
      <c r="E316" s="142" t="s">
        <v>531</v>
      </c>
      <c r="F316" s="143" t="s">
        <v>532</v>
      </c>
      <c r="G316" s="144" t="s">
        <v>151</v>
      </c>
      <c r="H316" s="145">
        <v>18.899999999999999</v>
      </c>
      <c r="I316" s="146"/>
      <c r="J316" s="146">
        <f>ROUND(I316*H316,2)</f>
        <v>0</v>
      </c>
      <c r="K316" s="143" t="s">
        <v>131</v>
      </c>
      <c r="L316" s="30"/>
      <c r="M316" s="147" t="s">
        <v>1</v>
      </c>
      <c r="N316" s="148" t="s">
        <v>38</v>
      </c>
      <c r="O316" s="149">
        <v>4.1000000000000002E-2</v>
      </c>
      <c r="P316" s="149">
        <f>O316*H316</f>
        <v>0.77489999999999992</v>
      </c>
      <c r="Q316" s="149">
        <v>5.0000000000000002E-5</v>
      </c>
      <c r="R316" s="149">
        <f>Q316*H316</f>
        <v>9.4499999999999998E-4</v>
      </c>
      <c r="S316" s="149">
        <v>0</v>
      </c>
      <c r="T316" s="150">
        <f>S316*H316</f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51" t="s">
        <v>225</v>
      </c>
      <c r="AT316" s="151" t="s">
        <v>127</v>
      </c>
      <c r="AU316" s="151" t="s">
        <v>82</v>
      </c>
      <c r="AY316" s="17" t="s">
        <v>124</v>
      </c>
      <c r="BE316" s="152">
        <f>IF(N316="základní",J316,0)</f>
        <v>0</v>
      </c>
      <c r="BF316" s="152">
        <f>IF(N316="snížená",J316,0)</f>
        <v>0</v>
      </c>
      <c r="BG316" s="152">
        <f>IF(N316="zákl. přenesená",J316,0)</f>
        <v>0</v>
      </c>
      <c r="BH316" s="152">
        <f>IF(N316="sníž. přenesená",J316,0)</f>
        <v>0</v>
      </c>
      <c r="BI316" s="152">
        <f>IF(N316="nulová",J316,0)</f>
        <v>0</v>
      </c>
      <c r="BJ316" s="17" t="s">
        <v>78</v>
      </c>
      <c r="BK316" s="152">
        <f>ROUND(I316*H316,2)</f>
        <v>0</v>
      </c>
      <c r="BL316" s="17" t="s">
        <v>225</v>
      </c>
      <c r="BM316" s="151" t="s">
        <v>533</v>
      </c>
    </row>
    <row r="317" spans="1:65" s="2" customFormat="1" ht="19.5">
      <c r="A317" s="29"/>
      <c r="B317" s="30"/>
      <c r="C317" s="29"/>
      <c r="D317" s="153" t="s">
        <v>134</v>
      </c>
      <c r="E317" s="29"/>
      <c r="F317" s="154" t="s">
        <v>534</v>
      </c>
      <c r="G317" s="29"/>
      <c r="H317" s="29"/>
      <c r="I317" s="29"/>
      <c r="J317" s="29"/>
      <c r="K317" s="29"/>
      <c r="L317" s="30"/>
      <c r="M317" s="155"/>
      <c r="N317" s="156"/>
      <c r="O317" s="55"/>
      <c r="P317" s="55"/>
      <c r="Q317" s="55"/>
      <c r="R317" s="55"/>
      <c r="S317" s="55"/>
      <c r="T317" s="56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T317" s="17" t="s">
        <v>134</v>
      </c>
      <c r="AU317" s="17" t="s">
        <v>82</v>
      </c>
    </row>
    <row r="318" spans="1:65" s="2" customFormat="1" ht="24.2" customHeight="1">
      <c r="A318" s="29"/>
      <c r="B318" s="140"/>
      <c r="C318" s="141" t="s">
        <v>535</v>
      </c>
      <c r="D318" s="141" t="s">
        <v>127</v>
      </c>
      <c r="E318" s="142" t="s">
        <v>536</v>
      </c>
      <c r="F318" s="143" t="s">
        <v>537</v>
      </c>
      <c r="G318" s="144" t="s">
        <v>191</v>
      </c>
      <c r="H318" s="145">
        <v>0.504</v>
      </c>
      <c r="I318" s="146"/>
      <c r="J318" s="146">
        <f>ROUND(I318*H318,2)</f>
        <v>0</v>
      </c>
      <c r="K318" s="143" t="s">
        <v>131</v>
      </c>
      <c r="L318" s="30"/>
      <c r="M318" s="147" t="s">
        <v>1</v>
      </c>
      <c r="N318" s="148" t="s">
        <v>38</v>
      </c>
      <c r="O318" s="149">
        <v>1.548</v>
      </c>
      <c r="P318" s="149">
        <f>O318*H318</f>
        <v>0.780192</v>
      </c>
      <c r="Q318" s="149">
        <v>0</v>
      </c>
      <c r="R318" s="149">
        <f>Q318*H318</f>
        <v>0</v>
      </c>
      <c r="S318" s="149">
        <v>0</v>
      </c>
      <c r="T318" s="150">
        <f>S318*H318</f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1" t="s">
        <v>225</v>
      </c>
      <c r="AT318" s="151" t="s">
        <v>127</v>
      </c>
      <c r="AU318" s="151" t="s">
        <v>82</v>
      </c>
      <c r="AY318" s="17" t="s">
        <v>124</v>
      </c>
      <c r="BE318" s="152">
        <f>IF(N318="základní",J318,0)</f>
        <v>0</v>
      </c>
      <c r="BF318" s="152">
        <f>IF(N318="snížená",J318,0)</f>
        <v>0</v>
      </c>
      <c r="BG318" s="152">
        <f>IF(N318="zákl. přenesená",J318,0)</f>
        <v>0</v>
      </c>
      <c r="BH318" s="152">
        <f>IF(N318="sníž. přenesená",J318,0)</f>
        <v>0</v>
      </c>
      <c r="BI318" s="152">
        <f>IF(N318="nulová",J318,0)</f>
        <v>0</v>
      </c>
      <c r="BJ318" s="17" t="s">
        <v>78</v>
      </c>
      <c r="BK318" s="152">
        <f>ROUND(I318*H318,2)</f>
        <v>0</v>
      </c>
      <c r="BL318" s="17" t="s">
        <v>225</v>
      </c>
      <c r="BM318" s="151" t="s">
        <v>538</v>
      </c>
    </row>
    <row r="319" spans="1:65" s="2" customFormat="1" ht="29.25">
      <c r="A319" s="29"/>
      <c r="B319" s="30"/>
      <c r="C319" s="29"/>
      <c r="D319" s="153" t="s">
        <v>134</v>
      </c>
      <c r="E319" s="29"/>
      <c r="F319" s="154" t="s">
        <v>539</v>
      </c>
      <c r="G319" s="29"/>
      <c r="H319" s="29"/>
      <c r="I319" s="29"/>
      <c r="J319" s="29"/>
      <c r="K319" s="29"/>
      <c r="L319" s="30"/>
      <c r="M319" s="155"/>
      <c r="N319" s="156"/>
      <c r="O319" s="55"/>
      <c r="P319" s="55"/>
      <c r="Q319" s="55"/>
      <c r="R319" s="55"/>
      <c r="S319" s="55"/>
      <c r="T319" s="56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T319" s="17" t="s">
        <v>134</v>
      </c>
      <c r="AU319" s="17" t="s">
        <v>82</v>
      </c>
    </row>
    <row r="320" spans="1:65" s="2" customFormat="1" ht="24.2" customHeight="1">
      <c r="A320" s="29"/>
      <c r="B320" s="140"/>
      <c r="C320" s="141" t="s">
        <v>540</v>
      </c>
      <c r="D320" s="141" t="s">
        <v>127</v>
      </c>
      <c r="E320" s="142" t="s">
        <v>541</v>
      </c>
      <c r="F320" s="143" t="s">
        <v>542</v>
      </c>
      <c r="G320" s="144" t="s">
        <v>191</v>
      </c>
      <c r="H320" s="145">
        <v>0.504</v>
      </c>
      <c r="I320" s="146"/>
      <c r="J320" s="146">
        <f>ROUND(I320*H320,2)</f>
        <v>0</v>
      </c>
      <c r="K320" s="143" t="s">
        <v>131</v>
      </c>
      <c r="L320" s="30"/>
      <c r="M320" s="147" t="s">
        <v>1</v>
      </c>
      <c r="N320" s="148" t="s">
        <v>38</v>
      </c>
      <c r="O320" s="149">
        <v>1.1399999999999999</v>
      </c>
      <c r="P320" s="149">
        <f>O320*H320</f>
        <v>0.57455999999999996</v>
      </c>
      <c r="Q320" s="149">
        <v>0</v>
      </c>
      <c r="R320" s="149">
        <f>Q320*H320</f>
        <v>0</v>
      </c>
      <c r="S320" s="149">
        <v>0</v>
      </c>
      <c r="T320" s="150">
        <f>S320*H320</f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51" t="s">
        <v>225</v>
      </c>
      <c r="AT320" s="151" t="s">
        <v>127</v>
      </c>
      <c r="AU320" s="151" t="s">
        <v>82</v>
      </c>
      <c r="AY320" s="17" t="s">
        <v>124</v>
      </c>
      <c r="BE320" s="152">
        <f>IF(N320="základní",J320,0)</f>
        <v>0</v>
      </c>
      <c r="BF320" s="152">
        <f>IF(N320="snížená",J320,0)</f>
        <v>0</v>
      </c>
      <c r="BG320" s="152">
        <f>IF(N320="zákl. přenesená",J320,0)</f>
        <v>0</v>
      </c>
      <c r="BH320" s="152">
        <f>IF(N320="sníž. přenesená",J320,0)</f>
        <v>0</v>
      </c>
      <c r="BI320" s="152">
        <f>IF(N320="nulová",J320,0)</f>
        <v>0</v>
      </c>
      <c r="BJ320" s="17" t="s">
        <v>78</v>
      </c>
      <c r="BK320" s="152">
        <f>ROUND(I320*H320,2)</f>
        <v>0</v>
      </c>
      <c r="BL320" s="17" t="s">
        <v>225</v>
      </c>
      <c r="BM320" s="151" t="s">
        <v>543</v>
      </c>
    </row>
    <row r="321" spans="1:65" s="2" customFormat="1" ht="29.25">
      <c r="A321" s="29"/>
      <c r="B321" s="30"/>
      <c r="C321" s="29"/>
      <c r="D321" s="153" t="s">
        <v>134</v>
      </c>
      <c r="E321" s="29"/>
      <c r="F321" s="154" t="s">
        <v>544</v>
      </c>
      <c r="G321" s="29"/>
      <c r="H321" s="29"/>
      <c r="I321" s="29"/>
      <c r="J321" s="29"/>
      <c r="K321" s="29"/>
      <c r="L321" s="30"/>
      <c r="M321" s="155"/>
      <c r="N321" s="156"/>
      <c r="O321" s="55"/>
      <c r="P321" s="55"/>
      <c r="Q321" s="55"/>
      <c r="R321" s="55"/>
      <c r="S321" s="55"/>
      <c r="T321" s="56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T321" s="17" t="s">
        <v>134</v>
      </c>
      <c r="AU321" s="17" t="s">
        <v>82</v>
      </c>
    </row>
    <row r="322" spans="1:65" s="12" customFormat="1" ht="22.9" customHeight="1">
      <c r="B322" s="128"/>
      <c r="D322" s="129" t="s">
        <v>72</v>
      </c>
      <c r="E322" s="138" t="s">
        <v>545</v>
      </c>
      <c r="F322" s="138" t="s">
        <v>546</v>
      </c>
      <c r="J322" s="139">
        <f>BK322</f>
        <v>0</v>
      </c>
      <c r="L322" s="128"/>
      <c r="M322" s="132"/>
      <c r="N322" s="133"/>
      <c r="O322" s="133"/>
      <c r="P322" s="134">
        <f>SUM(P323:P329)</f>
        <v>2.0114999999999998</v>
      </c>
      <c r="Q322" s="133"/>
      <c r="R322" s="134">
        <f>SUM(R323:R329)</f>
        <v>6.2100000000000002E-3</v>
      </c>
      <c r="S322" s="133"/>
      <c r="T322" s="135">
        <f>SUM(T323:T329)</f>
        <v>0</v>
      </c>
      <c r="AR322" s="129" t="s">
        <v>82</v>
      </c>
      <c r="AT322" s="136" t="s">
        <v>72</v>
      </c>
      <c r="AU322" s="136" t="s">
        <v>78</v>
      </c>
      <c r="AY322" s="129" t="s">
        <v>124</v>
      </c>
      <c r="BK322" s="137">
        <f>SUM(BK323:BK329)</f>
        <v>0</v>
      </c>
    </row>
    <row r="323" spans="1:65" s="2" customFormat="1" ht="24.2" customHeight="1">
      <c r="A323" s="29"/>
      <c r="B323" s="140"/>
      <c r="C323" s="141" t="s">
        <v>547</v>
      </c>
      <c r="D323" s="141" t="s">
        <v>127</v>
      </c>
      <c r="E323" s="142" t="s">
        <v>548</v>
      </c>
      <c r="F323" s="143" t="s">
        <v>549</v>
      </c>
      <c r="G323" s="144" t="s">
        <v>151</v>
      </c>
      <c r="H323" s="145">
        <v>13.5</v>
      </c>
      <c r="I323" s="146"/>
      <c r="J323" s="146">
        <f>ROUND(I323*H323,2)</f>
        <v>0</v>
      </c>
      <c r="K323" s="143" t="s">
        <v>131</v>
      </c>
      <c r="L323" s="30"/>
      <c r="M323" s="147" t="s">
        <v>1</v>
      </c>
      <c r="N323" s="148" t="s">
        <v>38</v>
      </c>
      <c r="O323" s="149">
        <v>1.2E-2</v>
      </c>
      <c r="P323" s="149">
        <f>O323*H323</f>
        <v>0.16200000000000001</v>
      </c>
      <c r="Q323" s="149">
        <v>0</v>
      </c>
      <c r="R323" s="149">
        <f>Q323*H323</f>
        <v>0</v>
      </c>
      <c r="S323" s="149">
        <v>0</v>
      </c>
      <c r="T323" s="150">
        <f>S323*H323</f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51" t="s">
        <v>225</v>
      </c>
      <c r="AT323" s="151" t="s">
        <v>127</v>
      </c>
      <c r="AU323" s="151" t="s">
        <v>82</v>
      </c>
      <c r="AY323" s="17" t="s">
        <v>124</v>
      </c>
      <c r="BE323" s="152">
        <f>IF(N323="základní",J323,0)</f>
        <v>0</v>
      </c>
      <c r="BF323" s="152">
        <f>IF(N323="snížená",J323,0)</f>
        <v>0</v>
      </c>
      <c r="BG323" s="152">
        <f>IF(N323="zákl. přenesená",J323,0)</f>
        <v>0</v>
      </c>
      <c r="BH323" s="152">
        <f>IF(N323="sníž. přenesená",J323,0)</f>
        <v>0</v>
      </c>
      <c r="BI323" s="152">
        <f>IF(N323="nulová",J323,0)</f>
        <v>0</v>
      </c>
      <c r="BJ323" s="17" t="s">
        <v>78</v>
      </c>
      <c r="BK323" s="152">
        <f>ROUND(I323*H323,2)</f>
        <v>0</v>
      </c>
      <c r="BL323" s="17" t="s">
        <v>225</v>
      </c>
      <c r="BM323" s="151" t="s">
        <v>550</v>
      </c>
    </row>
    <row r="324" spans="1:65" s="2" customFormat="1">
      <c r="A324" s="29"/>
      <c r="B324" s="30"/>
      <c r="C324" s="29"/>
      <c r="D324" s="153" t="s">
        <v>134</v>
      </c>
      <c r="E324" s="29"/>
      <c r="F324" s="154" t="s">
        <v>551</v>
      </c>
      <c r="G324" s="29"/>
      <c r="H324" s="29"/>
      <c r="I324" s="29"/>
      <c r="J324" s="29"/>
      <c r="K324" s="29"/>
      <c r="L324" s="30"/>
      <c r="M324" s="155"/>
      <c r="N324" s="156"/>
      <c r="O324" s="55"/>
      <c r="P324" s="55"/>
      <c r="Q324" s="55"/>
      <c r="R324" s="55"/>
      <c r="S324" s="55"/>
      <c r="T324" s="56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T324" s="17" t="s">
        <v>134</v>
      </c>
      <c r="AU324" s="17" t="s">
        <v>82</v>
      </c>
    </row>
    <row r="325" spans="1:65" s="14" customFormat="1">
      <c r="B325" s="163"/>
      <c r="D325" s="153" t="s">
        <v>136</v>
      </c>
      <c r="E325" s="164" t="s">
        <v>1</v>
      </c>
      <c r="F325" s="165" t="s">
        <v>552</v>
      </c>
      <c r="H325" s="166">
        <v>13.5</v>
      </c>
      <c r="L325" s="163"/>
      <c r="M325" s="167"/>
      <c r="N325" s="168"/>
      <c r="O325" s="168"/>
      <c r="P325" s="168"/>
      <c r="Q325" s="168"/>
      <c r="R325" s="168"/>
      <c r="S325" s="168"/>
      <c r="T325" s="169"/>
      <c r="AT325" s="164" t="s">
        <v>136</v>
      </c>
      <c r="AU325" s="164" t="s">
        <v>82</v>
      </c>
      <c r="AV325" s="14" t="s">
        <v>82</v>
      </c>
      <c r="AW325" s="14" t="s">
        <v>27</v>
      </c>
      <c r="AX325" s="14" t="s">
        <v>78</v>
      </c>
      <c r="AY325" s="164" t="s">
        <v>124</v>
      </c>
    </row>
    <row r="326" spans="1:65" s="2" customFormat="1" ht="24.2" customHeight="1">
      <c r="A326" s="29"/>
      <c r="B326" s="140"/>
      <c r="C326" s="141" t="s">
        <v>553</v>
      </c>
      <c r="D326" s="141" t="s">
        <v>127</v>
      </c>
      <c r="E326" s="142" t="s">
        <v>554</v>
      </c>
      <c r="F326" s="143" t="s">
        <v>555</v>
      </c>
      <c r="G326" s="144" t="s">
        <v>151</v>
      </c>
      <c r="H326" s="145">
        <v>13.5</v>
      </c>
      <c r="I326" s="146"/>
      <c r="J326" s="146">
        <f>ROUND(I326*H326,2)</f>
        <v>0</v>
      </c>
      <c r="K326" s="143" t="s">
        <v>131</v>
      </c>
      <c r="L326" s="30"/>
      <c r="M326" s="147" t="s">
        <v>1</v>
      </c>
      <c r="N326" s="148" t="s">
        <v>38</v>
      </c>
      <c r="O326" s="149">
        <v>3.3000000000000002E-2</v>
      </c>
      <c r="P326" s="149">
        <f>O326*H326</f>
        <v>0.44550000000000001</v>
      </c>
      <c r="Q326" s="149">
        <v>2.0000000000000001E-4</v>
      </c>
      <c r="R326" s="149">
        <f>Q326*H326</f>
        <v>2.7000000000000001E-3</v>
      </c>
      <c r="S326" s="149">
        <v>0</v>
      </c>
      <c r="T326" s="150">
        <f>S326*H326</f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51" t="s">
        <v>225</v>
      </c>
      <c r="AT326" s="151" t="s">
        <v>127</v>
      </c>
      <c r="AU326" s="151" t="s">
        <v>82</v>
      </c>
      <c r="AY326" s="17" t="s">
        <v>124</v>
      </c>
      <c r="BE326" s="152">
        <f>IF(N326="základní",J326,0)</f>
        <v>0</v>
      </c>
      <c r="BF326" s="152">
        <f>IF(N326="snížená",J326,0)</f>
        <v>0</v>
      </c>
      <c r="BG326" s="152">
        <f>IF(N326="zákl. přenesená",J326,0)</f>
        <v>0</v>
      </c>
      <c r="BH326" s="152">
        <f>IF(N326="sníž. přenesená",J326,0)</f>
        <v>0</v>
      </c>
      <c r="BI326" s="152">
        <f>IF(N326="nulová",J326,0)</f>
        <v>0</v>
      </c>
      <c r="BJ326" s="17" t="s">
        <v>78</v>
      </c>
      <c r="BK326" s="152">
        <f>ROUND(I326*H326,2)</f>
        <v>0</v>
      </c>
      <c r="BL326" s="17" t="s">
        <v>225</v>
      </c>
      <c r="BM326" s="151" t="s">
        <v>556</v>
      </c>
    </row>
    <row r="327" spans="1:65" s="2" customFormat="1" ht="19.5">
      <c r="A327" s="29"/>
      <c r="B327" s="30"/>
      <c r="C327" s="29"/>
      <c r="D327" s="153" t="s">
        <v>134</v>
      </c>
      <c r="E327" s="29"/>
      <c r="F327" s="154" t="s">
        <v>557</v>
      </c>
      <c r="G327" s="29"/>
      <c r="H327" s="29"/>
      <c r="I327" s="29"/>
      <c r="J327" s="29"/>
      <c r="K327" s="29"/>
      <c r="L327" s="30"/>
      <c r="M327" s="155"/>
      <c r="N327" s="156"/>
      <c r="O327" s="55"/>
      <c r="P327" s="55"/>
      <c r="Q327" s="55"/>
      <c r="R327" s="55"/>
      <c r="S327" s="55"/>
      <c r="T327" s="56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T327" s="17" t="s">
        <v>134</v>
      </c>
      <c r="AU327" s="17" t="s">
        <v>82</v>
      </c>
    </row>
    <row r="328" spans="1:65" s="2" customFormat="1" ht="33" customHeight="1">
      <c r="A328" s="29"/>
      <c r="B328" s="140"/>
      <c r="C328" s="141" t="s">
        <v>558</v>
      </c>
      <c r="D328" s="141" t="s">
        <v>127</v>
      </c>
      <c r="E328" s="142" t="s">
        <v>559</v>
      </c>
      <c r="F328" s="143" t="s">
        <v>560</v>
      </c>
      <c r="G328" s="144" t="s">
        <v>151</v>
      </c>
      <c r="H328" s="145">
        <v>13.5</v>
      </c>
      <c r="I328" s="146"/>
      <c r="J328" s="146">
        <f>ROUND(I328*H328,2)</f>
        <v>0</v>
      </c>
      <c r="K328" s="143" t="s">
        <v>131</v>
      </c>
      <c r="L328" s="30"/>
      <c r="M328" s="147" t="s">
        <v>1</v>
      </c>
      <c r="N328" s="148" t="s">
        <v>38</v>
      </c>
      <c r="O328" s="149">
        <v>0.104</v>
      </c>
      <c r="P328" s="149">
        <f>O328*H328</f>
        <v>1.4039999999999999</v>
      </c>
      <c r="Q328" s="149">
        <v>2.5999999999999998E-4</v>
      </c>
      <c r="R328" s="149">
        <f>Q328*H328</f>
        <v>3.5099999999999997E-3</v>
      </c>
      <c r="S328" s="149">
        <v>0</v>
      </c>
      <c r="T328" s="150">
        <f>S328*H328</f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51" t="s">
        <v>225</v>
      </c>
      <c r="AT328" s="151" t="s">
        <v>127</v>
      </c>
      <c r="AU328" s="151" t="s">
        <v>82</v>
      </c>
      <c r="AY328" s="17" t="s">
        <v>124</v>
      </c>
      <c r="BE328" s="152">
        <f>IF(N328="základní",J328,0)</f>
        <v>0</v>
      </c>
      <c r="BF328" s="152">
        <f>IF(N328="snížená",J328,0)</f>
        <v>0</v>
      </c>
      <c r="BG328" s="152">
        <f>IF(N328="zákl. přenesená",J328,0)</f>
        <v>0</v>
      </c>
      <c r="BH328" s="152">
        <f>IF(N328="sníž. přenesená",J328,0)</f>
        <v>0</v>
      </c>
      <c r="BI328" s="152">
        <f>IF(N328="nulová",J328,0)</f>
        <v>0</v>
      </c>
      <c r="BJ328" s="17" t="s">
        <v>78</v>
      </c>
      <c r="BK328" s="152">
        <f>ROUND(I328*H328,2)</f>
        <v>0</v>
      </c>
      <c r="BL328" s="17" t="s">
        <v>225</v>
      </c>
      <c r="BM328" s="151" t="s">
        <v>561</v>
      </c>
    </row>
    <row r="329" spans="1:65" s="2" customFormat="1" ht="29.25">
      <c r="A329" s="29"/>
      <c r="B329" s="30"/>
      <c r="C329" s="29"/>
      <c r="D329" s="153" t="s">
        <v>134</v>
      </c>
      <c r="E329" s="29"/>
      <c r="F329" s="154" t="s">
        <v>562</v>
      </c>
      <c r="G329" s="29"/>
      <c r="H329" s="29"/>
      <c r="I329" s="29"/>
      <c r="J329" s="29"/>
      <c r="K329" s="29"/>
      <c r="L329" s="30"/>
      <c r="M329" s="155"/>
      <c r="N329" s="156"/>
      <c r="O329" s="55"/>
      <c r="P329" s="55"/>
      <c r="Q329" s="55"/>
      <c r="R329" s="55"/>
      <c r="S329" s="55"/>
      <c r="T329" s="56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T329" s="17" t="s">
        <v>134</v>
      </c>
      <c r="AU329" s="17" t="s">
        <v>82</v>
      </c>
    </row>
    <row r="330" spans="1:65" s="12" customFormat="1" ht="25.9" customHeight="1">
      <c r="B330" s="128"/>
      <c r="D330" s="129" t="s">
        <v>72</v>
      </c>
      <c r="E330" s="130" t="s">
        <v>563</v>
      </c>
      <c r="F330" s="130" t="s">
        <v>564</v>
      </c>
      <c r="J330" s="131">
        <f>BK330</f>
        <v>0</v>
      </c>
      <c r="L330" s="128"/>
      <c r="M330" s="132"/>
      <c r="N330" s="133"/>
      <c r="O330" s="133"/>
      <c r="P330" s="134">
        <f>SUM(P331:P334)</f>
        <v>20</v>
      </c>
      <c r="Q330" s="133"/>
      <c r="R330" s="134">
        <f>SUM(R331:R334)</f>
        <v>0</v>
      </c>
      <c r="S330" s="133"/>
      <c r="T330" s="135">
        <f>SUM(T331:T334)</f>
        <v>0</v>
      </c>
      <c r="AR330" s="129" t="s">
        <v>132</v>
      </c>
      <c r="AT330" s="136" t="s">
        <v>72</v>
      </c>
      <c r="AU330" s="136" t="s">
        <v>73</v>
      </c>
      <c r="AY330" s="129" t="s">
        <v>124</v>
      </c>
      <c r="BK330" s="137">
        <f>SUM(BK331:BK334)</f>
        <v>0</v>
      </c>
    </row>
    <row r="331" spans="1:65" s="2" customFormat="1" ht="16.5" customHeight="1">
      <c r="A331" s="29"/>
      <c r="B331" s="140"/>
      <c r="C331" s="141" t="s">
        <v>565</v>
      </c>
      <c r="D331" s="141" t="s">
        <v>127</v>
      </c>
      <c r="E331" s="142" t="s">
        <v>566</v>
      </c>
      <c r="F331" s="143" t="s">
        <v>567</v>
      </c>
      <c r="G331" s="144" t="s">
        <v>353</v>
      </c>
      <c r="H331" s="145">
        <v>20</v>
      </c>
      <c r="I331" s="146"/>
      <c r="J331" s="146">
        <f>ROUND(I331*H331,2)</f>
        <v>0</v>
      </c>
      <c r="K331" s="143" t="s">
        <v>131</v>
      </c>
      <c r="L331" s="30"/>
      <c r="M331" s="147" t="s">
        <v>1</v>
      </c>
      <c r="N331" s="148" t="s">
        <v>38</v>
      </c>
      <c r="O331" s="149">
        <v>1</v>
      </c>
      <c r="P331" s="149">
        <f>O331*H331</f>
        <v>20</v>
      </c>
      <c r="Q331" s="149">
        <v>0</v>
      </c>
      <c r="R331" s="149">
        <f>Q331*H331</f>
        <v>0</v>
      </c>
      <c r="S331" s="149">
        <v>0</v>
      </c>
      <c r="T331" s="150">
        <f>S331*H331</f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51" t="s">
        <v>354</v>
      </c>
      <c r="AT331" s="151" t="s">
        <v>127</v>
      </c>
      <c r="AU331" s="151" t="s">
        <v>78</v>
      </c>
      <c r="AY331" s="17" t="s">
        <v>124</v>
      </c>
      <c r="BE331" s="152">
        <f>IF(N331="základní",J331,0)</f>
        <v>0</v>
      </c>
      <c r="BF331" s="152">
        <f>IF(N331="snížená",J331,0)</f>
        <v>0</v>
      </c>
      <c r="BG331" s="152">
        <f>IF(N331="zákl. přenesená",J331,0)</f>
        <v>0</v>
      </c>
      <c r="BH331" s="152">
        <f>IF(N331="sníž. přenesená",J331,0)</f>
        <v>0</v>
      </c>
      <c r="BI331" s="152">
        <f>IF(N331="nulová",J331,0)</f>
        <v>0</v>
      </c>
      <c r="BJ331" s="17" t="s">
        <v>78</v>
      </c>
      <c r="BK331" s="152">
        <f>ROUND(I331*H331,2)</f>
        <v>0</v>
      </c>
      <c r="BL331" s="17" t="s">
        <v>354</v>
      </c>
      <c r="BM331" s="151" t="s">
        <v>568</v>
      </c>
    </row>
    <row r="332" spans="1:65" s="2" customFormat="1" ht="19.5">
      <c r="A332" s="29"/>
      <c r="B332" s="30"/>
      <c r="C332" s="29"/>
      <c r="D332" s="153" t="s">
        <v>134</v>
      </c>
      <c r="E332" s="29"/>
      <c r="F332" s="154" t="s">
        <v>569</v>
      </c>
      <c r="G332" s="29"/>
      <c r="H332" s="29"/>
      <c r="I332" s="29"/>
      <c r="J332" s="29"/>
      <c r="K332" s="29"/>
      <c r="L332" s="30"/>
      <c r="M332" s="155"/>
      <c r="N332" s="156"/>
      <c r="O332" s="55"/>
      <c r="P332" s="55"/>
      <c r="Q332" s="55"/>
      <c r="R332" s="55"/>
      <c r="S332" s="55"/>
      <c r="T332" s="56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T332" s="17" t="s">
        <v>134</v>
      </c>
      <c r="AU332" s="17" t="s">
        <v>78</v>
      </c>
    </row>
    <row r="333" spans="1:65" s="13" customFormat="1">
      <c r="B333" s="157"/>
      <c r="D333" s="153" t="s">
        <v>136</v>
      </c>
      <c r="E333" s="158" t="s">
        <v>1</v>
      </c>
      <c r="F333" s="159" t="s">
        <v>570</v>
      </c>
      <c r="H333" s="158" t="s">
        <v>1</v>
      </c>
      <c r="L333" s="157"/>
      <c r="M333" s="160"/>
      <c r="N333" s="161"/>
      <c r="O333" s="161"/>
      <c r="P333" s="161"/>
      <c r="Q333" s="161"/>
      <c r="R333" s="161"/>
      <c r="S333" s="161"/>
      <c r="T333" s="162"/>
      <c r="AT333" s="158" t="s">
        <v>136</v>
      </c>
      <c r="AU333" s="158" t="s">
        <v>78</v>
      </c>
      <c r="AV333" s="13" t="s">
        <v>78</v>
      </c>
      <c r="AW333" s="13" t="s">
        <v>27</v>
      </c>
      <c r="AX333" s="13" t="s">
        <v>73</v>
      </c>
      <c r="AY333" s="158" t="s">
        <v>124</v>
      </c>
    </row>
    <row r="334" spans="1:65" s="14" customFormat="1">
      <c r="B334" s="163"/>
      <c r="D334" s="153" t="s">
        <v>136</v>
      </c>
      <c r="E334" s="164" t="s">
        <v>1</v>
      </c>
      <c r="F334" s="165" t="s">
        <v>251</v>
      </c>
      <c r="H334" s="166">
        <v>20</v>
      </c>
      <c r="L334" s="163"/>
      <c r="M334" s="167"/>
      <c r="N334" s="168"/>
      <c r="O334" s="168"/>
      <c r="P334" s="168"/>
      <c r="Q334" s="168"/>
      <c r="R334" s="168"/>
      <c r="S334" s="168"/>
      <c r="T334" s="169"/>
      <c r="AT334" s="164" t="s">
        <v>136</v>
      </c>
      <c r="AU334" s="164" t="s">
        <v>78</v>
      </c>
      <c r="AV334" s="14" t="s">
        <v>82</v>
      </c>
      <c r="AW334" s="14" t="s">
        <v>27</v>
      </c>
      <c r="AX334" s="14" t="s">
        <v>78</v>
      </c>
      <c r="AY334" s="164" t="s">
        <v>124</v>
      </c>
    </row>
    <row r="335" spans="1:65" s="12" customFormat="1" ht="25.9" customHeight="1">
      <c r="B335" s="128"/>
      <c r="D335" s="129" t="s">
        <v>72</v>
      </c>
      <c r="E335" s="130" t="s">
        <v>571</v>
      </c>
      <c r="F335" s="130" t="s">
        <v>572</v>
      </c>
      <c r="J335" s="131">
        <f>BK335</f>
        <v>0</v>
      </c>
      <c r="L335" s="128"/>
      <c r="M335" s="132"/>
      <c r="N335" s="133"/>
      <c r="O335" s="133"/>
      <c r="P335" s="134">
        <f>P336</f>
        <v>0</v>
      </c>
      <c r="Q335" s="133"/>
      <c r="R335" s="134">
        <f>R336</f>
        <v>0</v>
      </c>
      <c r="S335" s="133"/>
      <c r="T335" s="135">
        <f>T336</f>
        <v>0</v>
      </c>
      <c r="AR335" s="129" t="s">
        <v>158</v>
      </c>
      <c r="AT335" s="136" t="s">
        <v>72</v>
      </c>
      <c r="AU335" s="136" t="s">
        <v>73</v>
      </c>
      <c r="AY335" s="129" t="s">
        <v>124</v>
      </c>
      <c r="BK335" s="137">
        <f>BK336</f>
        <v>0</v>
      </c>
    </row>
    <row r="336" spans="1:65" s="12" customFormat="1" ht="22.9" customHeight="1">
      <c r="B336" s="128"/>
      <c r="D336" s="129" t="s">
        <v>72</v>
      </c>
      <c r="E336" s="138" t="s">
        <v>573</v>
      </c>
      <c r="F336" s="138" t="s">
        <v>574</v>
      </c>
      <c r="J336" s="139">
        <f>BK336</f>
        <v>0</v>
      </c>
      <c r="L336" s="128"/>
      <c r="M336" s="132"/>
      <c r="N336" s="133"/>
      <c r="O336" s="133"/>
      <c r="P336" s="134">
        <f>SUM(P337:P338)</f>
        <v>0</v>
      </c>
      <c r="Q336" s="133"/>
      <c r="R336" s="134">
        <f>SUM(R337:R338)</f>
        <v>0</v>
      </c>
      <c r="S336" s="133"/>
      <c r="T336" s="135">
        <f>SUM(T337:T338)</f>
        <v>0</v>
      </c>
      <c r="AR336" s="129" t="s">
        <v>158</v>
      </c>
      <c r="AT336" s="136" t="s">
        <v>72</v>
      </c>
      <c r="AU336" s="136" t="s">
        <v>78</v>
      </c>
      <c r="AY336" s="129" t="s">
        <v>124</v>
      </c>
      <c r="BK336" s="137">
        <f>SUM(BK337:BK338)</f>
        <v>0</v>
      </c>
    </row>
    <row r="337" spans="1:65" s="2" customFormat="1" ht="16.5" customHeight="1">
      <c r="A337" s="29"/>
      <c r="B337" s="140"/>
      <c r="C337" s="141" t="s">
        <v>575</v>
      </c>
      <c r="D337" s="141" t="s">
        <v>127</v>
      </c>
      <c r="E337" s="142" t="s">
        <v>576</v>
      </c>
      <c r="F337" s="143" t="s">
        <v>574</v>
      </c>
      <c r="G337" s="144" t="s">
        <v>577</v>
      </c>
      <c r="H337" s="145">
        <v>1</v>
      </c>
      <c r="I337" s="146"/>
      <c r="J337" s="146">
        <f>ROUND(I337*H337,2)</f>
        <v>0</v>
      </c>
      <c r="K337" s="143" t="s">
        <v>131</v>
      </c>
      <c r="L337" s="30"/>
      <c r="M337" s="147" t="s">
        <v>1</v>
      </c>
      <c r="N337" s="148" t="s">
        <v>38</v>
      </c>
      <c r="O337" s="149">
        <v>0</v>
      </c>
      <c r="P337" s="149">
        <f>O337*H337</f>
        <v>0</v>
      </c>
      <c r="Q337" s="149">
        <v>0</v>
      </c>
      <c r="R337" s="149">
        <f>Q337*H337</f>
        <v>0</v>
      </c>
      <c r="S337" s="149">
        <v>0</v>
      </c>
      <c r="T337" s="150">
        <f>S337*H337</f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51" t="s">
        <v>578</v>
      </c>
      <c r="AT337" s="151" t="s">
        <v>127</v>
      </c>
      <c r="AU337" s="151" t="s">
        <v>82</v>
      </c>
      <c r="AY337" s="17" t="s">
        <v>124</v>
      </c>
      <c r="BE337" s="152">
        <f>IF(N337="základní",J337,0)</f>
        <v>0</v>
      </c>
      <c r="BF337" s="152">
        <f>IF(N337="snížená",J337,0)</f>
        <v>0</v>
      </c>
      <c r="BG337" s="152">
        <f>IF(N337="zákl. přenesená",J337,0)</f>
        <v>0</v>
      </c>
      <c r="BH337" s="152">
        <f>IF(N337="sníž. přenesená",J337,0)</f>
        <v>0</v>
      </c>
      <c r="BI337" s="152">
        <f>IF(N337="nulová",J337,0)</f>
        <v>0</v>
      </c>
      <c r="BJ337" s="17" t="s">
        <v>78</v>
      </c>
      <c r="BK337" s="152">
        <f>ROUND(I337*H337,2)</f>
        <v>0</v>
      </c>
      <c r="BL337" s="17" t="s">
        <v>578</v>
      </c>
      <c r="BM337" s="151" t="s">
        <v>579</v>
      </c>
    </row>
    <row r="338" spans="1:65" s="2" customFormat="1">
      <c r="A338" s="29"/>
      <c r="B338" s="30"/>
      <c r="C338" s="29"/>
      <c r="D338" s="153" t="s">
        <v>134</v>
      </c>
      <c r="E338" s="29"/>
      <c r="F338" s="154" t="s">
        <v>574</v>
      </c>
      <c r="G338" s="29"/>
      <c r="H338" s="29"/>
      <c r="I338" s="29"/>
      <c r="J338" s="29"/>
      <c r="K338" s="29"/>
      <c r="L338" s="30"/>
      <c r="M338" s="187"/>
      <c r="N338" s="188"/>
      <c r="O338" s="189"/>
      <c r="P338" s="189"/>
      <c r="Q338" s="189"/>
      <c r="R338" s="189"/>
      <c r="S338" s="189"/>
      <c r="T338" s="190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T338" s="17" t="s">
        <v>134</v>
      </c>
      <c r="AU338" s="17" t="s">
        <v>82</v>
      </c>
    </row>
    <row r="339" spans="1:65" s="2" customFormat="1" ht="6.95" customHeight="1">
      <c r="A339" s="29"/>
      <c r="B339" s="44"/>
      <c r="C339" s="45"/>
      <c r="D339" s="45"/>
      <c r="E339" s="45"/>
      <c r="F339" s="45"/>
      <c r="G339" s="45"/>
      <c r="H339" s="45"/>
      <c r="I339" s="45"/>
      <c r="J339" s="45"/>
      <c r="K339" s="45"/>
      <c r="L339" s="30"/>
      <c r="M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</row>
  </sheetData>
  <autoFilter ref="C131:K338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339"/>
  <sheetViews>
    <sheetView showGridLines="0" tabSelected="1" topLeftCell="A43" workbookViewId="0">
      <selection activeCell="W124" sqref="W12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191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7" t="s">
        <v>84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s="1" customFormat="1" ht="24.95" customHeight="1">
      <c r="B4" s="20"/>
      <c r="D4" s="21" t="s">
        <v>85</v>
      </c>
      <c r="L4" s="20"/>
      <c r="M4" s="91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26" t="str">
        <f>'Rekapitulace stavby'!K6</f>
        <v>Kamencové jezero - oprava sociálního zařízení - sprchy</v>
      </c>
      <c r="F7" s="227"/>
      <c r="G7" s="227"/>
      <c r="H7" s="227"/>
      <c r="L7" s="20"/>
    </row>
    <row r="8" spans="1:46" s="2" customFormat="1" ht="12" customHeight="1">
      <c r="A8" s="29"/>
      <c r="B8" s="30"/>
      <c r="C8" s="29"/>
      <c r="D8" s="26" t="s">
        <v>86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3" t="s">
        <v>580</v>
      </c>
      <c r="F9" s="225"/>
      <c r="G9" s="225"/>
      <c r="H9" s="225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 t="str">
        <f>'Rekapitulace stavby'!AN8</f>
        <v>10. 2. 2023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24</v>
      </c>
      <c r="J15" s="24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9" t="str">
        <f>'Rekapitulace stavby'!E14</f>
        <v xml:space="preserve"> </v>
      </c>
      <c r="F18" s="219"/>
      <c r="G18" s="219"/>
      <c r="H18" s="219"/>
      <c r="I18" s="26" t="s">
        <v>24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23</v>
      </c>
      <c r="J20" s="24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24</v>
      </c>
      <c r="J21" s="24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28</v>
      </c>
      <c r="E23" s="29"/>
      <c r="F23" s="29"/>
      <c r="G23" s="29"/>
      <c r="H23" s="29"/>
      <c r="I23" s="26" t="s">
        <v>23</v>
      </c>
      <c r="J23" s="24" t="s">
        <v>29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30</v>
      </c>
      <c r="F24" s="29"/>
      <c r="G24" s="29"/>
      <c r="H24" s="29"/>
      <c r="I24" s="26" t="s">
        <v>24</v>
      </c>
      <c r="J24" s="24" t="s">
        <v>31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221" t="s">
        <v>1</v>
      </c>
      <c r="F27" s="221"/>
      <c r="G27" s="221"/>
      <c r="H27" s="221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5" t="s">
        <v>33</v>
      </c>
      <c r="E30" s="29"/>
      <c r="F30" s="29"/>
      <c r="G30" s="29"/>
      <c r="H30" s="29"/>
      <c r="I30" s="29"/>
      <c r="J30" s="68">
        <f>ROUND(J132,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6" t="s">
        <v>37</v>
      </c>
      <c r="E33" s="26" t="s">
        <v>38</v>
      </c>
      <c r="F33" s="97">
        <f>ROUND((SUM(BE132:BE338)),  2)</f>
        <v>0</v>
      </c>
      <c r="G33" s="29"/>
      <c r="H33" s="29"/>
      <c r="I33" s="98">
        <v>0.21</v>
      </c>
      <c r="J33" s="97">
        <f>ROUND(((SUM(BE132:BE338))*I33),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39</v>
      </c>
      <c r="F34" s="97">
        <f>ROUND((SUM(BF132:BF338)),  2)</f>
        <v>0</v>
      </c>
      <c r="G34" s="29"/>
      <c r="H34" s="29"/>
      <c r="I34" s="98">
        <v>0.15</v>
      </c>
      <c r="J34" s="97">
        <f>ROUND(((SUM(BF132:BF338))*I34),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6" t="s">
        <v>40</v>
      </c>
      <c r="F35" s="97">
        <f>ROUND((SUM(BG132:BG338)),  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6" t="s">
        <v>41</v>
      </c>
      <c r="F36" s="97">
        <f>ROUND((SUM(BH132:BH338)),  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6" t="s">
        <v>42</v>
      </c>
      <c r="F37" s="97">
        <f>ROUND((SUM(BI132:BI338)),  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9"/>
      <c r="D39" s="100" t="s">
        <v>43</v>
      </c>
      <c r="E39" s="57"/>
      <c r="F39" s="57"/>
      <c r="G39" s="101" t="s">
        <v>44</v>
      </c>
      <c r="H39" s="102" t="s">
        <v>45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48</v>
      </c>
      <c r="E61" s="32"/>
      <c r="F61" s="105" t="s">
        <v>49</v>
      </c>
      <c r="G61" s="42" t="s">
        <v>48</v>
      </c>
      <c r="H61" s="32"/>
      <c r="I61" s="32"/>
      <c r="J61" s="106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48</v>
      </c>
      <c r="E76" s="32"/>
      <c r="F76" s="105" t="s">
        <v>49</v>
      </c>
      <c r="G76" s="42" t="s">
        <v>48</v>
      </c>
      <c r="H76" s="32"/>
      <c r="I76" s="32"/>
      <c r="J76" s="106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21" t="s">
        <v>88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6" t="str">
        <f>E7</f>
        <v>Kamencové jezero - oprava sociálního zařízení - sprchy</v>
      </c>
      <c r="F85" s="227"/>
      <c r="G85" s="227"/>
      <c r="H85" s="22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86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3" t="str">
        <f>E9</f>
        <v>2 - sprchy - ženy</v>
      </c>
      <c r="F87" s="225"/>
      <c r="G87" s="225"/>
      <c r="H87" s="225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18</v>
      </c>
      <c r="D89" s="29"/>
      <c r="E89" s="29"/>
      <c r="F89" s="24" t="str">
        <f>F12</f>
        <v xml:space="preserve"> </v>
      </c>
      <c r="G89" s="29"/>
      <c r="H89" s="29"/>
      <c r="I89" s="26" t="s">
        <v>20</v>
      </c>
      <c r="J89" s="52" t="str">
        <f>IF(J12="","",J12)</f>
        <v>10. 2. 2023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6" t="s">
        <v>22</v>
      </c>
      <c r="D91" s="29"/>
      <c r="E91" s="29"/>
      <c r="F91" s="24" t="str">
        <f>E15</f>
        <v xml:space="preserve"> </v>
      </c>
      <c r="G91" s="29"/>
      <c r="H91" s="29"/>
      <c r="I91" s="26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28</v>
      </c>
      <c r="J92" s="27" t="str">
        <f>E24</f>
        <v>Ing. Kateřina Tumpachová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7" t="s">
        <v>89</v>
      </c>
      <c r="D94" s="99"/>
      <c r="E94" s="99"/>
      <c r="F94" s="99"/>
      <c r="G94" s="99"/>
      <c r="H94" s="99"/>
      <c r="I94" s="99"/>
      <c r="J94" s="108" t="s">
        <v>90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9" t="s">
        <v>91</v>
      </c>
      <c r="D96" s="29"/>
      <c r="E96" s="29"/>
      <c r="F96" s="29"/>
      <c r="G96" s="29"/>
      <c r="H96" s="29"/>
      <c r="I96" s="29"/>
      <c r="J96" s="68">
        <f>J132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92</v>
      </c>
    </row>
    <row r="97" spans="2:12" s="9" customFormat="1" ht="24.95" customHeight="1">
      <c r="B97" s="110"/>
      <c r="D97" s="111" t="s">
        <v>93</v>
      </c>
      <c r="E97" s="112"/>
      <c r="F97" s="112"/>
      <c r="G97" s="112"/>
      <c r="H97" s="112"/>
      <c r="I97" s="112"/>
      <c r="J97" s="113">
        <f>J133</f>
        <v>0</v>
      </c>
      <c r="L97" s="110"/>
    </row>
    <row r="98" spans="2:12" s="10" customFormat="1" ht="19.899999999999999" customHeight="1">
      <c r="B98" s="114"/>
      <c r="D98" s="115" t="s">
        <v>94</v>
      </c>
      <c r="E98" s="116"/>
      <c r="F98" s="116"/>
      <c r="G98" s="116"/>
      <c r="H98" s="116"/>
      <c r="I98" s="116"/>
      <c r="J98" s="117">
        <f>J134</f>
        <v>0</v>
      </c>
      <c r="L98" s="114"/>
    </row>
    <row r="99" spans="2:12" s="10" customFormat="1" ht="19.899999999999999" customHeight="1">
      <c r="B99" s="114"/>
      <c r="D99" s="115" t="s">
        <v>95</v>
      </c>
      <c r="E99" s="116"/>
      <c r="F99" s="116"/>
      <c r="G99" s="116"/>
      <c r="H99" s="116"/>
      <c r="I99" s="116"/>
      <c r="J99" s="117">
        <f>J143</f>
        <v>0</v>
      </c>
      <c r="L99" s="114"/>
    </row>
    <row r="100" spans="2:12" s="10" customFormat="1" ht="19.899999999999999" customHeight="1">
      <c r="B100" s="114"/>
      <c r="D100" s="115" t="s">
        <v>96</v>
      </c>
      <c r="E100" s="116"/>
      <c r="F100" s="116"/>
      <c r="G100" s="116"/>
      <c r="H100" s="116"/>
      <c r="I100" s="116"/>
      <c r="J100" s="117">
        <f>J168</f>
        <v>0</v>
      </c>
      <c r="L100" s="114"/>
    </row>
    <row r="101" spans="2:12" s="10" customFormat="1" ht="19.899999999999999" customHeight="1">
      <c r="B101" s="114"/>
      <c r="D101" s="115" t="s">
        <v>97</v>
      </c>
      <c r="E101" s="116"/>
      <c r="F101" s="116"/>
      <c r="G101" s="116"/>
      <c r="H101" s="116"/>
      <c r="I101" s="116"/>
      <c r="J101" s="117">
        <f>J178</f>
        <v>0</v>
      </c>
      <c r="L101" s="114"/>
    </row>
    <row r="102" spans="2:12" s="9" customFormat="1" ht="24.95" customHeight="1">
      <c r="B102" s="110"/>
      <c r="D102" s="111" t="s">
        <v>98</v>
      </c>
      <c r="E102" s="112"/>
      <c r="F102" s="112"/>
      <c r="G102" s="112"/>
      <c r="H102" s="112"/>
      <c r="I102" s="112"/>
      <c r="J102" s="113">
        <f>J181</f>
        <v>0</v>
      </c>
      <c r="L102" s="110"/>
    </row>
    <row r="103" spans="2:12" s="10" customFormat="1" ht="19.899999999999999" customHeight="1">
      <c r="B103" s="114"/>
      <c r="D103" s="115" t="s">
        <v>99</v>
      </c>
      <c r="E103" s="116"/>
      <c r="F103" s="116"/>
      <c r="G103" s="116"/>
      <c r="H103" s="116"/>
      <c r="I103" s="116"/>
      <c r="J103" s="117">
        <f>J182</f>
        <v>0</v>
      </c>
      <c r="L103" s="114"/>
    </row>
    <row r="104" spans="2:12" s="10" customFormat="1" ht="19.899999999999999" customHeight="1">
      <c r="B104" s="114"/>
      <c r="D104" s="115" t="s">
        <v>100</v>
      </c>
      <c r="E104" s="116"/>
      <c r="F104" s="116"/>
      <c r="G104" s="116"/>
      <c r="H104" s="116"/>
      <c r="I104" s="116"/>
      <c r="J104" s="117">
        <f>J199</f>
        <v>0</v>
      </c>
      <c r="L104" s="114"/>
    </row>
    <row r="105" spans="2:12" s="10" customFormat="1" ht="19.899999999999999" customHeight="1">
      <c r="B105" s="114"/>
      <c r="D105" s="115" t="s">
        <v>101</v>
      </c>
      <c r="E105" s="116"/>
      <c r="F105" s="116"/>
      <c r="G105" s="116"/>
      <c r="H105" s="116"/>
      <c r="I105" s="116"/>
      <c r="J105" s="117">
        <f>J228</f>
        <v>0</v>
      </c>
      <c r="L105" s="114"/>
    </row>
    <row r="106" spans="2:12" s="10" customFormat="1" ht="19.899999999999999" customHeight="1">
      <c r="B106" s="114"/>
      <c r="D106" s="115" t="s">
        <v>102</v>
      </c>
      <c r="E106" s="116"/>
      <c r="F106" s="116"/>
      <c r="G106" s="116"/>
      <c r="H106" s="116"/>
      <c r="I106" s="116"/>
      <c r="J106" s="117">
        <f>J254</f>
        <v>0</v>
      </c>
      <c r="L106" s="114"/>
    </row>
    <row r="107" spans="2:12" s="10" customFormat="1" ht="19.899999999999999" customHeight="1">
      <c r="B107" s="114"/>
      <c r="D107" s="115" t="s">
        <v>103</v>
      </c>
      <c r="E107" s="116"/>
      <c r="F107" s="116"/>
      <c r="G107" s="116"/>
      <c r="H107" s="116"/>
      <c r="I107" s="116"/>
      <c r="J107" s="117">
        <f>J264</f>
        <v>0</v>
      </c>
      <c r="L107" s="114"/>
    </row>
    <row r="108" spans="2:12" s="10" customFormat="1" ht="19.899999999999999" customHeight="1">
      <c r="B108" s="114"/>
      <c r="D108" s="115" t="s">
        <v>104</v>
      </c>
      <c r="E108" s="116"/>
      <c r="F108" s="116"/>
      <c r="G108" s="116"/>
      <c r="H108" s="116"/>
      <c r="I108" s="116"/>
      <c r="J108" s="117">
        <f>J294</f>
        <v>0</v>
      </c>
      <c r="L108" s="114"/>
    </row>
    <row r="109" spans="2:12" s="10" customFormat="1" ht="19.899999999999999" customHeight="1">
      <c r="B109" s="114"/>
      <c r="D109" s="115" t="s">
        <v>105</v>
      </c>
      <c r="E109" s="116"/>
      <c r="F109" s="116"/>
      <c r="G109" s="116"/>
      <c r="H109" s="116"/>
      <c r="I109" s="116"/>
      <c r="J109" s="117">
        <f>J322</f>
        <v>0</v>
      </c>
      <c r="L109" s="114"/>
    </row>
    <row r="110" spans="2:12" s="9" customFormat="1" ht="24.95" customHeight="1">
      <c r="B110" s="110"/>
      <c r="D110" s="111" t="s">
        <v>106</v>
      </c>
      <c r="E110" s="112"/>
      <c r="F110" s="112"/>
      <c r="G110" s="112"/>
      <c r="H110" s="112"/>
      <c r="I110" s="112"/>
      <c r="J110" s="113">
        <f>J330</f>
        <v>0</v>
      </c>
      <c r="L110" s="110"/>
    </row>
    <row r="111" spans="2:12" s="9" customFormat="1" ht="24.95" customHeight="1">
      <c r="B111" s="110"/>
      <c r="D111" s="111" t="s">
        <v>107</v>
      </c>
      <c r="E111" s="112"/>
      <c r="F111" s="112"/>
      <c r="G111" s="112"/>
      <c r="H111" s="112"/>
      <c r="I111" s="112"/>
      <c r="J111" s="113">
        <f>J335</f>
        <v>0</v>
      </c>
      <c r="L111" s="110"/>
    </row>
    <row r="112" spans="2:12" s="10" customFormat="1" ht="19.899999999999999" customHeight="1">
      <c r="B112" s="114"/>
      <c r="D112" s="115" t="s">
        <v>108</v>
      </c>
      <c r="E112" s="116"/>
      <c r="F112" s="116"/>
      <c r="G112" s="116"/>
      <c r="H112" s="116"/>
      <c r="I112" s="116"/>
      <c r="J112" s="117">
        <f>J336</f>
        <v>0</v>
      </c>
      <c r="L112" s="114"/>
    </row>
    <row r="113" spans="1:31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21" t="s">
        <v>109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6" t="s">
        <v>14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26" t="str">
        <f>E7</f>
        <v>Kamencové jezero - oprava sociálního zařízení - sprchy</v>
      </c>
      <c r="F122" s="227"/>
      <c r="G122" s="227"/>
      <c r="H122" s="227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6" t="s">
        <v>86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203" t="str">
        <f>E9</f>
        <v>2 - sprchy - ženy</v>
      </c>
      <c r="F124" s="225"/>
      <c r="G124" s="225"/>
      <c r="H124" s="225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6" t="s">
        <v>18</v>
      </c>
      <c r="D126" s="29"/>
      <c r="E126" s="29"/>
      <c r="F126" s="24" t="str">
        <f>F12</f>
        <v xml:space="preserve"> </v>
      </c>
      <c r="G126" s="29"/>
      <c r="H126" s="29"/>
      <c r="I126" s="26" t="s">
        <v>20</v>
      </c>
      <c r="J126" s="52" t="str">
        <f>IF(J12="","",J12)</f>
        <v>10. 2. 2023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6" t="s">
        <v>22</v>
      </c>
      <c r="D128" s="29"/>
      <c r="E128" s="29"/>
      <c r="F128" s="24" t="str">
        <f>E15</f>
        <v xml:space="preserve"> </v>
      </c>
      <c r="G128" s="29"/>
      <c r="H128" s="29"/>
      <c r="I128" s="26" t="s">
        <v>26</v>
      </c>
      <c r="J128" s="27" t="str">
        <f>E21</f>
        <v xml:space="preserve"> 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25.7" customHeight="1">
      <c r="A129" s="29"/>
      <c r="B129" s="30"/>
      <c r="C129" s="26" t="s">
        <v>25</v>
      </c>
      <c r="D129" s="29"/>
      <c r="E129" s="29"/>
      <c r="F129" s="24" t="str">
        <f>IF(E18="","",E18)</f>
        <v xml:space="preserve"> </v>
      </c>
      <c r="G129" s="29"/>
      <c r="H129" s="29"/>
      <c r="I129" s="26" t="s">
        <v>28</v>
      </c>
      <c r="J129" s="27" t="str">
        <f>E24</f>
        <v>Ing. Kateřina Tumpachová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18"/>
      <c r="B131" s="119"/>
      <c r="C131" s="120" t="s">
        <v>110</v>
      </c>
      <c r="D131" s="121" t="s">
        <v>58</v>
      </c>
      <c r="E131" s="121" t="s">
        <v>54</v>
      </c>
      <c r="F131" s="121" t="s">
        <v>55</v>
      </c>
      <c r="G131" s="121" t="s">
        <v>111</v>
      </c>
      <c r="H131" s="121" t="s">
        <v>112</v>
      </c>
      <c r="I131" s="121" t="s">
        <v>113</v>
      </c>
      <c r="J131" s="121" t="s">
        <v>90</v>
      </c>
      <c r="K131" s="122" t="s">
        <v>114</v>
      </c>
      <c r="L131" s="123"/>
      <c r="M131" s="59" t="s">
        <v>1</v>
      </c>
      <c r="N131" s="60" t="s">
        <v>37</v>
      </c>
      <c r="O131" s="60" t="s">
        <v>115</v>
      </c>
      <c r="P131" s="60" t="s">
        <v>116</v>
      </c>
      <c r="Q131" s="60" t="s">
        <v>117</v>
      </c>
      <c r="R131" s="60" t="s">
        <v>118</v>
      </c>
      <c r="S131" s="60" t="s">
        <v>119</v>
      </c>
      <c r="T131" s="61" t="s">
        <v>120</v>
      </c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</row>
    <row r="132" spans="1:65" s="2" customFormat="1" ht="22.9" customHeight="1">
      <c r="A132" s="29"/>
      <c r="B132" s="30"/>
      <c r="C132" s="66" t="s">
        <v>121</v>
      </c>
      <c r="D132" s="29"/>
      <c r="E132" s="29"/>
      <c r="F132" s="29"/>
      <c r="G132" s="29"/>
      <c r="H132" s="29"/>
      <c r="I132" s="29"/>
      <c r="J132" s="124">
        <f>BK132</f>
        <v>0</v>
      </c>
      <c r="K132" s="29"/>
      <c r="L132" s="30"/>
      <c r="M132" s="62"/>
      <c r="N132" s="53"/>
      <c r="O132" s="63"/>
      <c r="P132" s="125">
        <f>P133+P181+P330+P335</f>
        <v>282.54206700000003</v>
      </c>
      <c r="Q132" s="63"/>
      <c r="R132" s="125">
        <f>R133+R181+R330+R335</f>
        <v>3.1032690000000001</v>
      </c>
      <c r="S132" s="63"/>
      <c r="T132" s="126">
        <f>T133+T181+T330+T335</f>
        <v>8.1796500000000005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72</v>
      </c>
      <c r="AU132" s="17" t="s">
        <v>92</v>
      </c>
      <c r="BK132" s="127">
        <f>BK133+BK181+BK330+BK335</f>
        <v>0</v>
      </c>
    </row>
    <row r="133" spans="1:65" s="12" customFormat="1" ht="25.9" customHeight="1">
      <c r="B133" s="128"/>
      <c r="D133" s="129" t="s">
        <v>72</v>
      </c>
      <c r="E133" s="130" t="s">
        <v>122</v>
      </c>
      <c r="F133" s="130" t="s">
        <v>123</v>
      </c>
      <c r="J133" s="131">
        <f>BK133</f>
        <v>0</v>
      </c>
      <c r="L133" s="128"/>
      <c r="M133" s="132"/>
      <c r="N133" s="133"/>
      <c r="O133" s="133"/>
      <c r="P133" s="134">
        <f>P134+P143+P168+P178</f>
        <v>68.99024</v>
      </c>
      <c r="Q133" s="133"/>
      <c r="R133" s="134">
        <f>R134+R143+R168+R178</f>
        <v>1.7418150000000001</v>
      </c>
      <c r="S133" s="133"/>
      <c r="T133" s="135">
        <f>T134+T143+T168+T178</f>
        <v>8.0325000000000006</v>
      </c>
      <c r="AR133" s="129" t="s">
        <v>78</v>
      </c>
      <c r="AT133" s="136" t="s">
        <v>72</v>
      </c>
      <c r="AU133" s="136" t="s">
        <v>73</v>
      </c>
      <c r="AY133" s="129" t="s">
        <v>124</v>
      </c>
      <c r="BK133" s="137">
        <f>BK134+BK143+BK168+BK178</f>
        <v>0</v>
      </c>
    </row>
    <row r="134" spans="1:65" s="12" customFormat="1" ht="22.9" customHeight="1">
      <c r="B134" s="128"/>
      <c r="D134" s="129" t="s">
        <v>72</v>
      </c>
      <c r="E134" s="138" t="s">
        <v>125</v>
      </c>
      <c r="F134" s="138" t="s">
        <v>126</v>
      </c>
      <c r="J134" s="139">
        <f>BK134</f>
        <v>0</v>
      </c>
      <c r="L134" s="128"/>
      <c r="M134" s="132"/>
      <c r="N134" s="133"/>
      <c r="O134" s="133"/>
      <c r="P134" s="134">
        <f>SUM(P135:P142)</f>
        <v>5.88</v>
      </c>
      <c r="Q134" s="133"/>
      <c r="R134" s="134">
        <f>SUM(R135:R142)</f>
        <v>1.7392650000000001</v>
      </c>
      <c r="S134" s="133"/>
      <c r="T134" s="135">
        <f>SUM(T135:T142)</f>
        <v>0</v>
      </c>
      <c r="AR134" s="129" t="s">
        <v>78</v>
      </c>
      <c r="AT134" s="136" t="s">
        <v>72</v>
      </c>
      <c r="AU134" s="136" t="s">
        <v>78</v>
      </c>
      <c r="AY134" s="129" t="s">
        <v>124</v>
      </c>
      <c r="BK134" s="137">
        <f>SUM(BK135:BK142)</f>
        <v>0</v>
      </c>
    </row>
    <row r="135" spans="1:65" s="2" customFormat="1" ht="24.2" customHeight="1">
      <c r="A135" s="29"/>
      <c r="B135" s="140"/>
      <c r="C135" s="141" t="s">
        <v>78</v>
      </c>
      <c r="D135" s="141" t="s">
        <v>127</v>
      </c>
      <c r="E135" s="142" t="s">
        <v>128</v>
      </c>
      <c r="F135" s="143" t="s">
        <v>129</v>
      </c>
      <c r="G135" s="144" t="s">
        <v>130</v>
      </c>
      <c r="H135" s="145">
        <v>9</v>
      </c>
      <c r="I135" s="146"/>
      <c r="J135" s="146">
        <f>ROUND(I135*H135,2)</f>
        <v>0</v>
      </c>
      <c r="K135" s="143" t="s">
        <v>131</v>
      </c>
      <c r="L135" s="30"/>
      <c r="M135" s="147" t="s">
        <v>1</v>
      </c>
      <c r="N135" s="148" t="s">
        <v>38</v>
      </c>
      <c r="O135" s="149">
        <v>0.37</v>
      </c>
      <c r="P135" s="149">
        <f>O135*H135</f>
        <v>3.33</v>
      </c>
      <c r="Q135" s="149">
        <v>1.5E-3</v>
      </c>
      <c r="R135" s="149">
        <f>Q135*H135</f>
        <v>1.35E-2</v>
      </c>
      <c r="S135" s="149">
        <v>0</v>
      </c>
      <c r="T135" s="150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1" t="s">
        <v>132</v>
      </c>
      <c r="AT135" s="151" t="s">
        <v>127</v>
      </c>
      <c r="AU135" s="151" t="s">
        <v>82</v>
      </c>
      <c r="AY135" s="17" t="s">
        <v>124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7" t="s">
        <v>78</v>
      </c>
      <c r="BK135" s="152">
        <f>ROUND(I135*H135,2)</f>
        <v>0</v>
      </c>
      <c r="BL135" s="17" t="s">
        <v>132</v>
      </c>
      <c r="BM135" s="151" t="s">
        <v>581</v>
      </c>
    </row>
    <row r="136" spans="1:65" s="2" customFormat="1" ht="19.5">
      <c r="A136" s="29"/>
      <c r="B136" s="30"/>
      <c r="C136" s="29"/>
      <c r="D136" s="153" t="s">
        <v>134</v>
      </c>
      <c r="E136" s="29"/>
      <c r="F136" s="154" t="s">
        <v>135</v>
      </c>
      <c r="G136" s="29"/>
      <c r="H136" s="29"/>
      <c r="I136" s="29"/>
      <c r="J136" s="29"/>
      <c r="K136" s="29"/>
      <c r="L136" s="30"/>
      <c r="M136" s="155"/>
      <c r="N136" s="156"/>
      <c r="O136" s="55"/>
      <c r="P136" s="55"/>
      <c r="Q136" s="55"/>
      <c r="R136" s="55"/>
      <c r="S136" s="55"/>
      <c r="T136" s="56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7" t="s">
        <v>134</v>
      </c>
      <c r="AU136" s="17" t="s">
        <v>82</v>
      </c>
    </row>
    <row r="137" spans="1:65" s="13" customFormat="1">
      <c r="B137" s="157"/>
      <c r="D137" s="153" t="s">
        <v>136</v>
      </c>
      <c r="E137" s="158" t="s">
        <v>1</v>
      </c>
      <c r="F137" s="159" t="s">
        <v>137</v>
      </c>
      <c r="H137" s="158" t="s">
        <v>1</v>
      </c>
      <c r="L137" s="157"/>
      <c r="M137" s="160"/>
      <c r="N137" s="161"/>
      <c r="O137" s="161"/>
      <c r="P137" s="161"/>
      <c r="Q137" s="161"/>
      <c r="R137" s="161"/>
      <c r="S137" s="161"/>
      <c r="T137" s="162"/>
      <c r="AT137" s="158" t="s">
        <v>136</v>
      </c>
      <c r="AU137" s="158" t="s">
        <v>82</v>
      </c>
      <c r="AV137" s="13" t="s">
        <v>78</v>
      </c>
      <c r="AW137" s="13" t="s">
        <v>27</v>
      </c>
      <c r="AX137" s="13" t="s">
        <v>73</v>
      </c>
      <c r="AY137" s="158" t="s">
        <v>124</v>
      </c>
    </row>
    <row r="138" spans="1:65" s="14" customFormat="1">
      <c r="B138" s="163"/>
      <c r="D138" s="153" t="s">
        <v>136</v>
      </c>
      <c r="E138" s="164" t="s">
        <v>1</v>
      </c>
      <c r="F138" s="165" t="s">
        <v>138</v>
      </c>
      <c r="H138" s="166">
        <v>9</v>
      </c>
      <c r="L138" s="163"/>
      <c r="M138" s="167"/>
      <c r="N138" s="168"/>
      <c r="O138" s="168"/>
      <c r="P138" s="168"/>
      <c r="Q138" s="168"/>
      <c r="R138" s="168"/>
      <c r="S138" s="168"/>
      <c r="T138" s="169"/>
      <c r="AT138" s="164" t="s">
        <v>136</v>
      </c>
      <c r="AU138" s="164" t="s">
        <v>82</v>
      </c>
      <c r="AV138" s="14" t="s">
        <v>82</v>
      </c>
      <c r="AW138" s="14" t="s">
        <v>27</v>
      </c>
      <c r="AX138" s="14" t="s">
        <v>78</v>
      </c>
      <c r="AY138" s="164" t="s">
        <v>124</v>
      </c>
    </row>
    <row r="139" spans="1:65" s="2" customFormat="1" ht="24.2" customHeight="1">
      <c r="A139" s="29"/>
      <c r="B139" s="140"/>
      <c r="C139" s="141" t="s">
        <v>82</v>
      </c>
      <c r="D139" s="141" t="s">
        <v>127</v>
      </c>
      <c r="E139" s="142" t="s">
        <v>139</v>
      </c>
      <c r="F139" s="143" t="s">
        <v>140</v>
      </c>
      <c r="G139" s="144" t="s">
        <v>141</v>
      </c>
      <c r="H139" s="145">
        <v>0.75</v>
      </c>
      <c r="I139" s="146"/>
      <c r="J139" s="146">
        <f>ROUND(I139*H139,2)</f>
        <v>0</v>
      </c>
      <c r="K139" s="143" t="s">
        <v>131</v>
      </c>
      <c r="L139" s="30"/>
      <c r="M139" s="147" t="s">
        <v>1</v>
      </c>
      <c r="N139" s="148" t="s">
        <v>38</v>
      </c>
      <c r="O139" s="149">
        <v>3.4</v>
      </c>
      <c r="P139" s="149">
        <f>O139*H139</f>
        <v>2.5499999999999998</v>
      </c>
      <c r="Q139" s="149">
        <v>2.3010199999999998</v>
      </c>
      <c r="R139" s="149">
        <f>Q139*H139</f>
        <v>1.725765</v>
      </c>
      <c r="S139" s="149">
        <v>0</v>
      </c>
      <c r="T139" s="150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1" t="s">
        <v>132</v>
      </c>
      <c r="AT139" s="151" t="s">
        <v>127</v>
      </c>
      <c r="AU139" s="151" t="s">
        <v>82</v>
      </c>
      <c r="AY139" s="17" t="s">
        <v>124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7" t="s">
        <v>78</v>
      </c>
      <c r="BK139" s="152">
        <f>ROUND(I139*H139,2)</f>
        <v>0</v>
      </c>
      <c r="BL139" s="17" t="s">
        <v>132</v>
      </c>
      <c r="BM139" s="151" t="s">
        <v>582</v>
      </c>
    </row>
    <row r="140" spans="1:65" s="2" customFormat="1" ht="19.5">
      <c r="A140" s="29"/>
      <c r="B140" s="30"/>
      <c r="C140" s="29"/>
      <c r="D140" s="153" t="s">
        <v>134</v>
      </c>
      <c r="E140" s="29"/>
      <c r="F140" s="154" t="s">
        <v>143</v>
      </c>
      <c r="G140" s="29"/>
      <c r="H140" s="29"/>
      <c r="I140" s="29"/>
      <c r="J140" s="29"/>
      <c r="K140" s="29"/>
      <c r="L140" s="30"/>
      <c r="M140" s="155"/>
      <c r="N140" s="156"/>
      <c r="O140" s="55"/>
      <c r="P140" s="55"/>
      <c r="Q140" s="55"/>
      <c r="R140" s="55"/>
      <c r="S140" s="55"/>
      <c r="T140" s="5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7" t="s">
        <v>134</v>
      </c>
      <c r="AU140" s="17" t="s">
        <v>82</v>
      </c>
    </row>
    <row r="141" spans="1:65" s="13" customFormat="1">
      <c r="B141" s="157"/>
      <c r="D141" s="153" t="s">
        <v>136</v>
      </c>
      <c r="E141" s="158" t="s">
        <v>1</v>
      </c>
      <c r="F141" s="159" t="s">
        <v>144</v>
      </c>
      <c r="H141" s="158" t="s">
        <v>1</v>
      </c>
      <c r="L141" s="157"/>
      <c r="M141" s="160"/>
      <c r="N141" s="161"/>
      <c r="O141" s="161"/>
      <c r="P141" s="161"/>
      <c r="Q141" s="161"/>
      <c r="R141" s="161"/>
      <c r="S141" s="161"/>
      <c r="T141" s="162"/>
      <c r="AT141" s="158" t="s">
        <v>136</v>
      </c>
      <c r="AU141" s="158" t="s">
        <v>82</v>
      </c>
      <c r="AV141" s="13" t="s">
        <v>78</v>
      </c>
      <c r="AW141" s="13" t="s">
        <v>27</v>
      </c>
      <c r="AX141" s="13" t="s">
        <v>73</v>
      </c>
      <c r="AY141" s="158" t="s">
        <v>124</v>
      </c>
    </row>
    <row r="142" spans="1:65" s="14" customFormat="1">
      <c r="B142" s="163"/>
      <c r="D142" s="153" t="s">
        <v>136</v>
      </c>
      <c r="E142" s="164" t="s">
        <v>1</v>
      </c>
      <c r="F142" s="165" t="s">
        <v>145</v>
      </c>
      <c r="H142" s="166">
        <v>0.75</v>
      </c>
      <c r="L142" s="163"/>
      <c r="M142" s="167"/>
      <c r="N142" s="168"/>
      <c r="O142" s="168"/>
      <c r="P142" s="168"/>
      <c r="Q142" s="168"/>
      <c r="R142" s="168"/>
      <c r="S142" s="168"/>
      <c r="T142" s="169"/>
      <c r="AT142" s="164" t="s">
        <v>136</v>
      </c>
      <c r="AU142" s="164" t="s">
        <v>82</v>
      </c>
      <c r="AV142" s="14" t="s">
        <v>82</v>
      </c>
      <c r="AW142" s="14" t="s">
        <v>27</v>
      </c>
      <c r="AX142" s="14" t="s">
        <v>78</v>
      </c>
      <c r="AY142" s="164" t="s">
        <v>124</v>
      </c>
    </row>
    <row r="143" spans="1:65" s="12" customFormat="1" ht="22.9" customHeight="1">
      <c r="B143" s="128"/>
      <c r="D143" s="129" t="s">
        <v>72</v>
      </c>
      <c r="E143" s="138" t="s">
        <v>146</v>
      </c>
      <c r="F143" s="138" t="s">
        <v>147</v>
      </c>
      <c r="J143" s="139">
        <f>BK143</f>
        <v>0</v>
      </c>
      <c r="L143" s="128"/>
      <c r="M143" s="132"/>
      <c r="N143" s="133"/>
      <c r="O143" s="133"/>
      <c r="P143" s="134">
        <f>SUM(P144:P167)</f>
        <v>34.567340000000002</v>
      </c>
      <c r="Q143" s="133"/>
      <c r="R143" s="134">
        <f>SUM(R144:R167)</f>
        <v>2.5500000000000002E-3</v>
      </c>
      <c r="S143" s="133"/>
      <c r="T143" s="135">
        <f>SUM(T144:T167)</f>
        <v>8.0325000000000006</v>
      </c>
      <c r="AR143" s="129" t="s">
        <v>78</v>
      </c>
      <c r="AT143" s="136" t="s">
        <v>72</v>
      </c>
      <c r="AU143" s="136" t="s">
        <v>78</v>
      </c>
      <c r="AY143" s="129" t="s">
        <v>124</v>
      </c>
      <c r="BK143" s="137">
        <f>SUM(BK144:BK167)</f>
        <v>0</v>
      </c>
    </row>
    <row r="144" spans="1:65" s="2" customFormat="1" ht="33" customHeight="1">
      <c r="A144" s="29"/>
      <c r="B144" s="140"/>
      <c r="C144" s="141" t="s">
        <v>148</v>
      </c>
      <c r="D144" s="141" t="s">
        <v>127</v>
      </c>
      <c r="E144" s="142" t="s">
        <v>149</v>
      </c>
      <c r="F144" s="143" t="s">
        <v>150</v>
      </c>
      <c r="G144" s="144" t="s">
        <v>151</v>
      </c>
      <c r="H144" s="145">
        <v>15</v>
      </c>
      <c r="I144" s="146"/>
      <c r="J144" s="146">
        <f>ROUND(I144*H144,2)</f>
        <v>0</v>
      </c>
      <c r="K144" s="143" t="s">
        <v>131</v>
      </c>
      <c r="L144" s="30"/>
      <c r="M144" s="147" t="s">
        <v>1</v>
      </c>
      <c r="N144" s="148" t="s">
        <v>38</v>
      </c>
      <c r="O144" s="149">
        <v>0.105</v>
      </c>
      <c r="P144" s="149">
        <f>O144*H144</f>
        <v>1.575</v>
      </c>
      <c r="Q144" s="149">
        <v>1.2999999999999999E-4</v>
      </c>
      <c r="R144" s="149">
        <f>Q144*H144</f>
        <v>1.9499999999999999E-3</v>
      </c>
      <c r="S144" s="149">
        <v>0</v>
      </c>
      <c r="T144" s="15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1" t="s">
        <v>132</v>
      </c>
      <c r="AT144" s="151" t="s">
        <v>127</v>
      </c>
      <c r="AU144" s="151" t="s">
        <v>82</v>
      </c>
      <c r="AY144" s="17" t="s">
        <v>124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7" t="s">
        <v>78</v>
      </c>
      <c r="BK144" s="152">
        <f>ROUND(I144*H144,2)</f>
        <v>0</v>
      </c>
      <c r="BL144" s="17" t="s">
        <v>132</v>
      </c>
      <c r="BM144" s="151" t="s">
        <v>583</v>
      </c>
    </row>
    <row r="145" spans="1:65" s="2" customFormat="1" ht="19.5">
      <c r="A145" s="29"/>
      <c r="B145" s="30"/>
      <c r="C145" s="29"/>
      <c r="D145" s="153" t="s">
        <v>134</v>
      </c>
      <c r="E145" s="29"/>
      <c r="F145" s="154" t="s">
        <v>153</v>
      </c>
      <c r="G145" s="29"/>
      <c r="H145" s="29"/>
      <c r="I145" s="29"/>
      <c r="J145" s="29"/>
      <c r="K145" s="29"/>
      <c r="L145" s="30"/>
      <c r="M145" s="155"/>
      <c r="N145" s="156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7" t="s">
        <v>134</v>
      </c>
      <c r="AU145" s="17" t="s">
        <v>82</v>
      </c>
    </row>
    <row r="146" spans="1:65" s="2" customFormat="1" ht="24.2" customHeight="1">
      <c r="A146" s="29"/>
      <c r="B146" s="140"/>
      <c r="C146" s="141" t="s">
        <v>132</v>
      </c>
      <c r="D146" s="141" t="s">
        <v>127</v>
      </c>
      <c r="E146" s="142" t="s">
        <v>154</v>
      </c>
      <c r="F146" s="143" t="s">
        <v>155</v>
      </c>
      <c r="G146" s="144" t="s">
        <v>151</v>
      </c>
      <c r="H146" s="145">
        <v>15</v>
      </c>
      <c r="I146" s="146"/>
      <c r="J146" s="146">
        <f>ROUND(I146*H146,2)</f>
        <v>0</v>
      </c>
      <c r="K146" s="143" t="s">
        <v>131</v>
      </c>
      <c r="L146" s="30"/>
      <c r="M146" s="147" t="s">
        <v>1</v>
      </c>
      <c r="N146" s="148" t="s">
        <v>38</v>
      </c>
      <c r="O146" s="149">
        <v>0.308</v>
      </c>
      <c r="P146" s="149">
        <f>O146*H146</f>
        <v>4.62</v>
      </c>
      <c r="Q146" s="149">
        <v>4.0000000000000003E-5</v>
      </c>
      <c r="R146" s="149">
        <f>Q146*H146</f>
        <v>6.0000000000000006E-4</v>
      </c>
      <c r="S146" s="149">
        <v>0</v>
      </c>
      <c r="T146" s="150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1" t="s">
        <v>132</v>
      </c>
      <c r="AT146" s="151" t="s">
        <v>127</v>
      </c>
      <c r="AU146" s="151" t="s">
        <v>82</v>
      </c>
      <c r="AY146" s="17" t="s">
        <v>124</v>
      </c>
      <c r="BE146" s="152">
        <f>IF(N146="základní",J146,0)</f>
        <v>0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7" t="s">
        <v>78</v>
      </c>
      <c r="BK146" s="152">
        <f>ROUND(I146*H146,2)</f>
        <v>0</v>
      </c>
      <c r="BL146" s="17" t="s">
        <v>132</v>
      </c>
      <c r="BM146" s="151" t="s">
        <v>584</v>
      </c>
    </row>
    <row r="147" spans="1:65" s="2" customFormat="1" ht="19.5">
      <c r="A147" s="29"/>
      <c r="B147" s="30"/>
      <c r="C147" s="29"/>
      <c r="D147" s="153" t="s">
        <v>134</v>
      </c>
      <c r="E147" s="29"/>
      <c r="F147" s="154" t="s">
        <v>157</v>
      </c>
      <c r="G147" s="29"/>
      <c r="H147" s="29"/>
      <c r="I147" s="29"/>
      <c r="J147" s="29"/>
      <c r="K147" s="29"/>
      <c r="L147" s="30"/>
      <c r="M147" s="155"/>
      <c r="N147" s="156"/>
      <c r="O147" s="55"/>
      <c r="P147" s="55"/>
      <c r="Q147" s="55"/>
      <c r="R147" s="55"/>
      <c r="S147" s="55"/>
      <c r="T147" s="5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7" t="s">
        <v>134</v>
      </c>
      <c r="AU147" s="17" t="s">
        <v>82</v>
      </c>
    </row>
    <row r="148" spans="1:65" s="2" customFormat="1" ht="21.75" customHeight="1">
      <c r="A148" s="29"/>
      <c r="B148" s="140"/>
      <c r="C148" s="141" t="s">
        <v>158</v>
      </c>
      <c r="D148" s="141" t="s">
        <v>127</v>
      </c>
      <c r="E148" s="142" t="s">
        <v>159</v>
      </c>
      <c r="F148" s="143" t="s">
        <v>160</v>
      </c>
      <c r="G148" s="144" t="s">
        <v>151</v>
      </c>
      <c r="H148" s="145">
        <v>20</v>
      </c>
      <c r="I148" s="146"/>
      <c r="J148" s="146">
        <f>ROUND(I148*H148,2)</f>
        <v>0</v>
      </c>
      <c r="K148" s="143" t="s">
        <v>131</v>
      </c>
      <c r="L148" s="30"/>
      <c r="M148" s="147" t="s">
        <v>1</v>
      </c>
      <c r="N148" s="148" t="s">
        <v>38</v>
      </c>
      <c r="O148" s="149">
        <v>0.245</v>
      </c>
      <c r="P148" s="149">
        <f>O148*H148</f>
        <v>4.9000000000000004</v>
      </c>
      <c r="Q148" s="149">
        <v>0</v>
      </c>
      <c r="R148" s="149">
        <f>Q148*H148</f>
        <v>0</v>
      </c>
      <c r="S148" s="149">
        <v>0.13100000000000001</v>
      </c>
      <c r="T148" s="150">
        <f>S148*H148</f>
        <v>2.62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1" t="s">
        <v>132</v>
      </c>
      <c r="AT148" s="151" t="s">
        <v>127</v>
      </c>
      <c r="AU148" s="151" t="s">
        <v>82</v>
      </c>
      <c r="AY148" s="17" t="s">
        <v>124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7" t="s">
        <v>78</v>
      </c>
      <c r="BK148" s="152">
        <f>ROUND(I148*H148,2)</f>
        <v>0</v>
      </c>
      <c r="BL148" s="17" t="s">
        <v>132</v>
      </c>
      <c r="BM148" s="151" t="s">
        <v>585</v>
      </c>
    </row>
    <row r="149" spans="1:65" s="2" customFormat="1" ht="29.25">
      <c r="A149" s="29"/>
      <c r="B149" s="30"/>
      <c r="C149" s="29"/>
      <c r="D149" s="153" t="s">
        <v>134</v>
      </c>
      <c r="E149" s="29"/>
      <c r="F149" s="154" t="s">
        <v>162</v>
      </c>
      <c r="G149" s="29"/>
      <c r="H149" s="29"/>
      <c r="I149" s="29"/>
      <c r="J149" s="29"/>
      <c r="K149" s="29"/>
      <c r="L149" s="30"/>
      <c r="M149" s="155"/>
      <c r="N149" s="156"/>
      <c r="O149" s="55"/>
      <c r="P149" s="55"/>
      <c r="Q149" s="55"/>
      <c r="R149" s="55"/>
      <c r="S149" s="55"/>
      <c r="T149" s="56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7" t="s">
        <v>134</v>
      </c>
      <c r="AU149" s="17" t="s">
        <v>82</v>
      </c>
    </row>
    <row r="150" spans="1:65" s="14" customFormat="1">
      <c r="B150" s="163"/>
      <c r="D150" s="153" t="s">
        <v>136</v>
      </c>
      <c r="E150" s="164" t="s">
        <v>1</v>
      </c>
      <c r="F150" s="165" t="s">
        <v>163</v>
      </c>
      <c r="H150" s="166">
        <v>16.399999999999999</v>
      </c>
      <c r="L150" s="163"/>
      <c r="M150" s="167"/>
      <c r="N150" s="168"/>
      <c r="O150" s="168"/>
      <c r="P150" s="168"/>
      <c r="Q150" s="168"/>
      <c r="R150" s="168"/>
      <c r="S150" s="168"/>
      <c r="T150" s="169"/>
      <c r="AT150" s="164" t="s">
        <v>136</v>
      </c>
      <c r="AU150" s="164" t="s">
        <v>82</v>
      </c>
      <c r="AV150" s="14" t="s">
        <v>82</v>
      </c>
      <c r="AW150" s="14" t="s">
        <v>27</v>
      </c>
      <c r="AX150" s="14" t="s">
        <v>73</v>
      </c>
      <c r="AY150" s="164" t="s">
        <v>124</v>
      </c>
    </row>
    <row r="151" spans="1:65" s="13" customFormat="1">
      <c r="B151" s="157"/>
      <c r="D151" s="153" t="s">
        <v>136</v>
      </c>
      <c r="E151" s="158" t="s">
        <v>1</v>
      </c>
      <c r="F151" s="159" t="s">
        <v>164</v>
      </c>
      <c r="H151" s="158" t="s">
        <v>1</v>
      </c>
      <c r="L151" s="157"/>
      <c r="M151" s="160"/>
      <c r="N151" s="161"/>
      <c r="O151" s="161"/>
      <c r="P151" s="161"/>
      <c r="Q151" s="161"/>
      <c r="R151" s="161"/>
      <c r="S151" s="161"/>
      <c r="T151" s="162"/>
      <c r="AT151" s="158" t="s">
        <v>136</v>
      </c>
      <c r="AU151" s="158" t="s">
        <v>82</v>
      </c>
      <c r="AV151" s="13" t="s">
        <v>78</v>
      </c>
      <c r="AW151" s="13" t="s">
        <v>27</v>
      </c>
      <c r="AX151" s="13" t="s">
        <v>73</v>
      </c>
      <c r="AY151" s="158" t="s">
        <v>124</v>
      </c>
    </row>
    <row r="152" spans="1:65" s="14" customFormat="1">
      <c r="B152" s="163"/>
      <c r="D152" s="153" t="s">
        <v>136</v>
      </c>
      <c r="E152" s="164" t="s">
        <v>1</v>
      </c>
      <c r="F152" s="165" t="s">
        <v>165</v>
      </c>
      <c r="H152" s="166">
        <v>3.6</v>
      </c>
      <c r="L152" s="163"/>
      <c r="M152" s="167"/>
      <c r="N152" s="168"/>
      <c r="O152" s="168"/>
      <c r="P152" s="168"/>
      <c r="Q152" s="168"/>
      <c r="R152" s="168"/>
      <c r="S152" s="168"/>
      <c r="T152" s="169"/>
      <c r="AT152" s="164" t="s">
        <v>136</v>
      </c>
      <c r="AU152" s="164" t="s">
        <v>82</v>
      </c>
      <c r="AV152" s="14" t="s">
        <v>82</v>
      </c>
      <c r="AW152" s="14" t="s">
        <v>27</v>
      </c>
      <c r="AX152" s="14" t="s">
        <v>73</v>
      </c>
      <c r="AY152" s="164" t="s">
        <v>124</v>
      </c>
    </row>
    <row r="153" spans="1:65" s="15" customFormat="1">
      <c r="B153" s="170"/>
      <c r="D153" s="153" t="s">
        <v>136</v>
      </c>
      <c r="E153" s="171" t="s">
        <v>1</v>
      </c>
      <c r="F153" s="172" t="s">
        <v>166</v>
      </c>
      <c r="H153" s="173">
        <v>20</v>
      </c>
      <c r="L153" s="170"/>
      <c r="M153" s="174"/>
      <c r="N153" s="175"/>
      <c r="O153" s="175"/>
      <c r="P153" s="175"/>
      <c r="Q153" s="175"/>
      <c r="R153" s="175"/>
      <c r="S153" s="175"/>
      <c r="T153" s="176"/>
      <c r="AT153" s="171" t="s">
        <v>136</v>
      </c>
      <c r="AU153" s="171" t="s">
        <v>82</v>
      </c>
      <c r="AV153" s="15" t="s">
        <v>132</v>
      </c>
      <c r="AW153" s="15" t="s">
        <v>27</v>
      </c>
      <c r="AX153" s="15" t="s">
        <v>78</v>
      </c>
      <c r="AY153" s="171" t="s">
        <v>124</v>
      </c>
    </row>
    <row r="154" spans="1:65" s="2" customFormat="1" ht="24.2" customHeight="1">
      <c r="A154" s="29"/>
      <c r="B154" s="140"/>
      <c r="C154" s="141" t="s">
        <v>125</v>
      </c>
      <c r="D154" s="141" t="s">
        <v>127</v>
      </c>
      <c r="E154" s="142" t="s">
        <v>167</v>
      </c>
      <c r="F154" s="143" t="s">
        <v>168</v>
      </c>
      <c r="G154" s="144" t="s">
        <v>141</v>
      </c>
      <c r="H154" s="145">
        <v>0.248</v>
      </c>
      <c r="I154" s="146"/>
      <c r="J154" s="146">
        <f>ROUND(I154*H154,2)</f>
        <v>0</v>
      </c>
      <c r="K154" s="143" t="s">
        <v>131</v>
      </c>
      <c r="L154" s="30"/>
      <c r="M154" s="147" t="s">
        <v>1</v>
      </c>
      <c r="N154" s="148" t="s">
        <v>38</v>
      </c>
      <c r="O154" s="149">
        <v>5.83</v>
      </c>
      <c r="P154" s="149">
        <f>O154*H154</f>
        <v>1.44584</v>
      </c>
      <c r="Q154" s="149">
        <v>0</v>
      </c>
      <c r="R154" s="149">
        <f>Q154*H154</f>
        <v>0</v>
      </c>
      <c r="S154" s="149">
        <v>1.6</v>
      </c>
      <c r="T154" s="150">
        <f>S154*H154</f>
        <v>0.39680000000000004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1" t="s">
        <v>132</v>
      </c>
      <c r="AT154" s="151" t="s">
        <v>127</v>
      </c>
      <c r="AU154" s="151" t="s">
        <v>82</v>
      </c>
      <c r="AY154" s="17" t="s">
        <v>124</v>
      </c>
      <c r="BE154" s="152">
        <f>IF(N154="základní",J154,0)</f>
        <v>0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7" t="s">
        <v>78</v>
      </c>
      <c r="BK154" s="152">
        <f>ROUND(I154*H154,2)</f>
        <v>0</v>
      </c>
      <c r="BL154" s="17" t="s">
        <v>132</v>
      </c>
      <c r="BM154" s="151" t="s">
        <v>586</v>
      </c>
    </row>
    <row r="155" spans="1:65" s="2" customFormat="1" ht="19.5">
      <c r="A155" s="29"/>
      <c r="B155" s="30"/>
      <c r="C155" s="29"/>
      <c r="D155" s="153" t="s">
        <v>134</v>
      </c>
      <c r="E155" s="29"/>
      <c r="F155" s="154" t="s">
        <v>170</v>
      </c>
      <c r="G155" s="29"/>
      <c r="H155" s="29"/>
      <c r="I155" s="29"/>
      <c r="J155" s="29"/>
      <c r="K155" s="29"/>
      <c r="L155" s="30"/>
      <c r="M155" s="155"/>
      <c r="N155" s="156"/>
      <c r="O155" s="55"/>
      <c r="P155" s="55"/>
      <c r="Q155" s="55"/>
      <c r="R155" s="55"/>
      <c r="S155" s="55"/>
      <c r="T155" s="56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T155" s="17" t="s">
        <v>134</v>
      </c>
      <c r="AU155" s="17" t="s">
        <v>82</v>
      </c>
    </row>
    <row r="156" spans="1:65" s="13" customFormat="1">
      <c r="B156" s="157"/>
      <c r="D156" s="153" t="s">
        <v>136</v>
      </c>
      <c r="E156" s="158" t="s">
        <v>1</v>
      </c>
      <c r="F156" s="159" t="s">
        <v>171</v>
      </c>
      <c r="H156" s="158" t="s">
        <v>1</v>
      </c>
      <c r="L156" s="157"/>
      <c r="M156" s="160"/>
      <c r="N156" s="161"/>
      <c r="O156" s="161"/>
      <c r="P156" s="161"/>
      <c r="Q156" s="161"/>
      <c r="R156" s="161"/>
      <c r="S156" s="161"/>
      <c r="T156" s="162"/>
      <c r="AT156" s="158" t="s">
        <v>136</v>
      </c>
      <c r="AU156" s="158" t="s">
        <v>82</v>
      </c>
      <c r="AV156" s="13" t="s">
        <v>78</v>
      </c>
      <c r="AW156" s="13" t="s">
        <v>27</v>
      </c>
      <c r="AX156" s="13" t="s">
        <v>73</v>
      </c>
      <c r="AY156" s="158" t="s">
        <v>124</v>
      </c>
    </row>
    <row r="157" spans="1:65" s="14" customFormat="1">
      <c r="B157" s="163"/>
      <c r="D157" s="153" t="s">
        <v>136</v>
      </c>
      <c r="E157" s="164" t="s">
        <v>1</v>
      </c>
      <c r="F157" s="165" t="s">
        <v>172</v>
      </c>
      <c r="H157" s="166">
        <v>0.248</v>
      </c>
      <c r="L157" s="163"/>
      <c r="M157" s="167"/>
      <c r="N157" s="168"/>
      <c r="O157" s="168"/>
      <c r="P157" s="168"/>
      <c r="Q157" s="168"/>
      <c r="R157" s="168"/>
      <c r="S157" s="168"/>
      <c r="T157" s="169"/>
      <c r="AT157" s="164" t="s">
        <v>136</v>
      </c>
      <c r="AU157" s="164" t="s">
        <v>82</v>
      </c>
      <c r="AV157" s="14" t="s">
        <v>82</v>
      </c>
      <c r="AW157" s="14" t="s">
        <v>27</v>
      </c>
      <c r="AX157" s="14" t="s">
        <v>78</v>
      </c>
      <c r="AY157" s="164" t="s">
        <v>124</v>
      </c>
    </row>
    <row r="158" spans="1:65" s="2" customFormat="1" ht="24.2" customHeight="1">
      <c r="A158" s="29"/>
      <c r="B158" s="140"/>
      <c r="C158" s="141" t="s">
        <v>173</v>
      </c>
      <c r="D158" s="141" t="s">
        <v>127</v>
      </c>
      <c r="E158" s="142" t="s">
        <v>174</v>
      </c>
      <c r="F158" s="143" t="s">
        <v>175</v>
      </c>
      <c r="G158" s="144" t="s">
        <v>151</v>
      </c>
      <c r="H158" s="145">
        <v>5.5</v>
      </c>
      <c r="I158" s="146"/>
      <c r="J158" s="146">
        <f>ROUND(I158*H158,2)</f>
        <v>0</v>
      </c>
      <c r="K158" s="143" t="s">
        <v>131</v>
      </c>
      <c r="L158" s="30"/>
      <c r="M158" s="147" t="s">
        <v>1</v>
      </c>
      <c r="N158" s="148" t="s">
        <v>38</v>
      </c>
      <c r="O158" s="149">
        <v>0.23300000000000001</v>
      </c>
      <c r="P158" s="149">
        <f>O158*H158</f>
        <v>1.2815000000000001</v>
      </c>
      <c r="Q158" s="149">
        <v>0</v>
      </c>
      <c r="R158" s="149">
        <f>Q158*H158</f>
        <v>0</v>
      </c>
      <c r="S158" s="149">
        <v>5.7000000000000002E-2</v>
      </c>
      <c r="T158" s="150">
        <f>S158*H158</f>
        <v>0.3135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1" t="s">
        <v>132</v>
      </c>
      <c r="AT158" s="151" t="s">
        <v>127</v>
      </c>
      <c r="AU158" s="151" t="s">
        <v>82</v>
      </c>
      <c r="AY158" s="17" t="s">
        <v>124</v>
      </c>
      <c r="BE158" s="152">
        <f>IF(N158="základní",J158,0)</f>
        <v>0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7" t="s">
        <v>78</v>
      </c>
      <c r="BK158" s="152">
        <f>ROUND(I158*H158,2)</f>
        <v>0</v>
      </c>
      <c r="BL158" s="17" t="s">
        <v>132</v>
      </c>
      <c r="BM158" s="151" t="s">
        <v>587</v>
      </c>
    </row>
    <row r="159" spans="1:65" s="2" customFormat="1" ht="29.25">
      <c r="A159" s="29"/>
      <c r="B159" s="30"/>
      <c r="C159" s="29"/>
      <c r="D159" s="153" t="s">
        <v>134</v>
      </c>
      <c r="E159" s="29"/>
      <c r="F159" s="154" t="s">
        <v>177</v>
      </c>
      <c r="G159" s="29"/>
      <c r="H159" s="29"/>
      <c r="I159" s="29"/>
      <c r="J159" s="29"/>
      <c r="K159" s="29"/>
      <c r="L159" s="30"/>
      <c r="M159" s="155"/>
      <c r="N159" s="156"/>
      <c r="O159" s="55"/>
      <c r="P159" s="55"/>
      <c r="Q159" s="55"/>
      <c r="R159" s="55"/>
      <c r="S159" s="55"/>
      <c r="T159" s="56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T159" s="17" t="s">
        <v>134</v>
      </c>
      <c r="AU159" s="17" t="s">
        <v>82</v>
      </c>
    </row>
    <row r="160" spans="1:65" s="14" customFormat="1">
      <c r="B160" s="163"/>
      <c r="D160" s="153" t="s">
        <v>136</v>
      </c>
      <c r="E160" s="164" t="s">
        <v>1</v>
      </c>
      <c r="F160" s="165" t="s">
        <v>178</v>
      </c>
      <c r="H160" s="166">
        <v>5.5</v>
      </c>
      <c r="L160" s="163"/>
      <c r="M160" s="167"/>
      <c r="N160" s="168"/>
      <c r="O160" s="168"/>
      <c r="P160" s="168"/>
      <c r="Q160" s="168"/>
      <c r="R160" s="168"/>
      <c r="S160" s="168"/>
      <c r="T160" s="169"/>
      <c r="AT160" s="164" t="s">
        <v>136</v>
      </c>
      <c r="AU160" s="164" t="s">
        <v>82</v>
      </c>
      <c r="AV160" s="14" t="s">
        <v>82</v>
      </c>
      <c r="AW160" s="14" t="s">
        <v>27</v>
      </c>
      <c r="AX160" s="14" t="s">
        <v>78</v>
      </c>
      <c r="AY160" s="164" t="s">
        <v>124</v>
      </c>
    </row>
    <row r="161" spans="1:65" s="2" customFormat="1" ht="24.2" customHeight="1">
      <c r="A161" s="29"/>
      <c r="B161" s="140"/>
      <c r="C161" s="141" t="s">
        <v>179</v>
      </c>
      <c r="D161" s="141" t="s">
        <v>127</v>
      </c>
      <c r="E161" s="142" t="s">
        <v>180</v>
      </c>
      <c r="F161" s="143" t="s">
        <v>181</v>
      </c>
      <c r="G161" s="144" t="s">
        <v>151</v>
      </c>
      <c r="H161" s="145">
        <v>69.150000000000006</v>
      </c>
      <c r="I161" s="146"/>
      <c r="J161" s="146">
        <f>ROUND(I161*H161,2)</f>
        <v>0</v>
      </c>
      <c r="K161" s="143" t="s">
        <v>131</v>
      </c>
      <c r="L161" s="30"/>
      <c r="M161" s="147" t="s">
        <v>1</v>
      </c>
      <c r="N161" s="148" t="s">
        <v>38</v>
      </c>
      <c r="O161" s="149">
        <v>0.3</v>
      </c>
      <c r="P161" s="149">
        <f>O161*H161</f>
        <v>20.745000000000001</v>
      </c>
      <c r="Q161" s="149">
        <v>0</v>
      </c>
      <c r="R161" s="149">
        <f>Q161*H161</f>
        <v>0</v>
      </c>
      <c r="S161" s="149">
        <v>6.8000000000000005E-2</v>
      </c>
      <c r="T161" s="150">
        <f>S161*H161</f>
        <v>4.7022000000000004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1" t="s">
        <v>132</v>
      </c>
      <c r="AT161" s="151" t="s">
        <v>127</v>
      </c>
      <c r="AU161" s="151" t="s">
        <v>82</v>
      </c>
      <c r="AY161" s="17" t="s">
        <v>124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7" t="s">
        <v>78</v>
      </c>
      <c r="BK161" s="152">
        <f>ROUND(I161*H161,2)</f>
        <v>0</v>
      </c>
      <c r="BL161" s="17" t="s">
        <v>132</v>
      </c>
      <c r="BM161" s="151" t="s">
        <v>588</v>
      </c>
    </row>
    <row r="162" spans="1:65" s="2" customFormat="1" ht="29.25">
      <c r="A162" s="29"/>
      <c r="B162" s="30"/>
      <c r="C162" s="29"/>
      <c r="D162" s="153" t="s">
        <v>134</v>
      </c>
      <c r="E162" s="29"/>
      <c r="F162" s="154" t="s">
        <v>183</v>
      </c>
      <c r="G162" s="29"/>
      <c r="H162" s="29"/>
      <c r="I162" s="29"/>
      <c r="J162" s="29"/>
      <c r="K162" s="29"/>
      <c r="L162" s="30"/>
      <c r="M162" s="155"/>
      <c r="N162" s="156"/>
      <c r="O162" s="55"/>
      <c r="P162" s="55"/>
      <c r="Q162" s="55"/>
      <c r="R162" s="55"/>
      <c r="S162" s="55"/>
      <c r="T162" s="56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7" t="s">
        <v>134</v>
      </c>
      <c r="AU162" s="17" t="s">
        <v>82</v>
      </c>
    </row>
    <row r="163" spans="1:65" s="14" customFormat="1">
      <c r="B163" s="163"/>
      <c r="D163" s="153" t="s">
        <v>136</v>
      </c>
      <c r="E163" s="164" t="s">
        <v>1</v>
      </c>
      <c r="F163" s="165" t="s">
        <v>184</v>
      </c>
      <c r="H163" s="166">
        <v>17.850000000000001</v>
      </c>
      <c r="L163" s="163"/>
      <c r="M163" s="167"/>
      <c r="N163" s="168"/>
      <c r="O163" s="168"/>
      <c r="P163" s="168"/>
      <c r="Q163" s="168"/>
      <c r="R163" s="168"/>
      <c r="S163" s="168"/>
      <c r="T163" s="169"/>
      <c r="AT163" s="164" t="s">
        <v>136</v>
      </c>
      <c r="AU163" s="164" t="s">
        <v>82</v>
      </c>
      <c r="AV163" s="14" t="s">
        <v>82</v>
      </c>
      <c r="AW163" s="14" t="s">
        <v>27</v>
      </c>
      <c r="AX163" s="14" t="s">
        <v>73</v>
      </c>
      <c r="AY163" s="164" t="s">
        <v>124</v>
      </c>
    </row>
    <row r="164" spans="1:65" s="14" customFormat="1">
      <c r="B164" s="163"/>
      <c r="D164" s="153" t="s">
        <v>136</v>
      </c>
      <c r="E164" s="164" t="s">
        <v>1</v>
      </c>
      <c r="F164" s="165" t="s">
        <v>185</v>
      </c>
      <c r="H164" s="166">
        <v>50.4</v>
      </c>
      <c r="L164" s="163"/>
      <c r="M164" s="167"/>
      <c r="N164" s="168"/>
      <c r="O164" s="168"/>
      <c r="P164" s="168"/>
      <c r="Q164" s="168"/>
      <c r="R164" s="168"/>
      <c r="S164" s="168"/>
      <c r="T164" s="169"/>
      <c r="AT164" s="164" t="s">
        <v>136</v>
      </c>
      <c r="AU164" s="164" t="s">
        <v>82</v>
      </c>
      <c r="AV164" s="14" t="s">
        <v>82</v>
      </c>
      <c r="AW164" s="14" t="s">
        <v>27</v>
      </c>
      <c r="AX164" s="14" t="s">
        <v>73</v>
      </c>
      <c r="AY164" s="164" t="s">
        <v>124</v>
      </c>
    </row>
    <row r="165" spans="1:65" s="13" customFormat="1">
      <c r="B165" s="157"/>
      <c r="D165" s="153" t="s">
        <v>136</v>
      </c>
      <c r="E165" s="158" t="s">
        <v>1</v>
      </c>
      <c r="F165" s="159" t="s">
        <v>164</v>
      </c>
      <c r="H165" s="158" t="s">
        <v>1</v>
      </c>
      <c r="L165" s="157"/>
      <c r="M165" s="160"/>
      <c r="N165" s="161"/>
      <c r="O165" s="161"/>
      <c r="P165" s="161"/>
      <c r="Q165" s="161"/>
      <c r="R165" s="161"/>
      <c r="S165" s="161"/>
      <c r="T165" s="162"/>
      <c r="AT165" s="158" t="s">
        <v>136</v>
      </c>
      <c r="AU165" s="158" t="s">
        <v>82</v>
      </c>
      <c r="AV165" s="13" t="s">
        <v>78</v>
      </c>
      <c r="AW165" s="13" t="s">
        <v>27</v>
      </c>
      <c r="AX165" s="13" t="s">
        <v>73</v>
      </c>
      <c r="AY165" s="158" t="s">
        <v>124</v>
      </c>
    </row>
    <row r="166" spans="1:65" s="14" customFormat="1">
      <c r="B166" s="163"/>
      <c r="D166" s="153" t="s">
        <v>136</v>
      </c>
      <c r="E166" s="164" t="s">
        <v>1</v>
      </c>
      <c r="F166" s="165" t="s">
        <v>186</v>
      </c>
      <c r="H166" s="166">
        <v>0.9</v>
      </c>
      <c r="L166" s="163"/>
      <c r="M166" s="167"/>
      <c r="N166" s="168"/>
      <c r="O166" s="168"/>
      <c r="P166" s="168"/>
      <c r="Q166" s="168"/>
      <c r="R166" s="168"/>
      <c r="S166" s="168"/>
      <c r="T166" s="169"/>
      <c r="AT166" s="164" t="s">
        <v>136</v>
      </c>
      <c r="AU166" s="164" t="s">
        <v>82</v>
      </c>
      <c r="AV166" s="14" t="s">
        <v>82</v>
      </c>
      <c r="AW166" s="14" t="s">
        <v>27</v>
      </c>
      <c r="AX166" s="14" t="s">
        <v>73</v>
      </c>
      <c r="AY166" s="164" t="s">
        <v>124</v>
      </c>
    </row>
    <row r="167" spans="1:65" s="15" customFormat="1">
      <c r="B167" s="170"/>
      <c r="D167" s="153" t="s">
        <v>136</v>
      </c>
      <c r="E167" s="171" t="s">
        <v>1</v>
      </c>
      <c r="F167" s="172" t="s">
        <v>166</v>
      </c>
      <c r="H167" s="173">
        <v>69.150000000000006</v>
      </c>
      <c r="L167" s="170"/>
      <c r="M167" s="174"/>
      <c r="N167" s="175"/>
      <c r="O167" s="175"/>
      <c r="P167" s="175"/>
      <c r="Q167" s="175"/>
      <c r="R167" s="175"/>
      <c r="S167" s="175"/>
      <c r="T167" s="176"/>
      <c r="AT167" s="171" t="s">
        <v>136</v>
      </c>
      <c r="AU167" s="171" t="s">
        <v>82</v>
      </c>
      <c r="AV167" s="15" t="s">
        <v>132</v>
      </c>
      <c r="AW167" s="15" t="s">
        <v>27</v>
      </c>
      <c r="AX167" s="15" t="s">
        <v>78</v>
      </c>
      <c r="AY167" s="171" t="s">
        <v>124</v>
      </c>
    </row>
    <row r="168" spans="1:65" s="12" customFormat="1" ht="22.9" customHeight="1">
      <c r="B168" s="128"/>
      <c r="D168" s="129" t="s">
        <v>72</v>
      </c>
      <c r="E168" s="138" t="s">
        <v>187</v>
      </c>
      <c r="F168" s="138" t="s">
        <v>188</v>
      </c>
      <c r="J168" s="139">
        <f>BK168</f>
        <v>0</v>
      </c>
      <c r="L168" s="128"/>
      <c r="M168" s="132"/>
      <c r="N168" s="133"/>
      <c r="O168" s="133"/>
      <c r="P168" s="134">
        <f>SUM(P169:P177)</f>
        <v>21.505220000000001</v>
      </c>
      <c r="Q168" s="133"/>
      <c r="R168" s="134">
        <f>SUM(R169:R177)</f>
        <v>0</v>
      </c>
      <c r="S168" s="133"/>
      <c r="T168" s="135">
        <f>SUM(T169:T177)</f>
        <v>0</v>
      </c>
      <c r="AR168" s="129" t="s">
        <v>78</v>
      </c>
      <c r="AT168" s="136" t="s">
        <v>72</v>
      </c>
      <c r="AU168" s="136" t="s">
        <v>78</v>
      </c>
      <c r="AY168" s="129" t="s">
        <v>124</v>
      </c>
      <c r="BK168" s="137">
        <f>SUM(BK169:BK177)</f>
        <v>0</v>
      </c>
    </row>
    <row r="169" spans="1:65" s="2" customFormat="1" ht="24.2" customHeight="1">
      <c r="A169" s="29"/>
      <c r="B169" s="140"/>
      <c r="C169" s="141" t="s">
        <v>146</v>
      </c>
      <c r="D169" s="141" t="s">
        <v>127</v>
      </c>
      <c r="E169" s="142" t="s">
        <v>189</v>
      </c>
      <c r="F169" s="143" t="s">
        <v>190</v>
      </c>
      <c r="G169" s="144" t="s">
        <v>191</v>
      </c>
      <c r="H169" s="145">
        <v>8.18</v>
      </c>
      <c r="I169" s="146"/>
      <c r="J169" s="146">
        <f>ROUND(I169*H169,2)</f>
        <v>0</v>
      </c>
      <c r="K169" s="143" t="s">
        <v>131</v>
      </c>
      <c r="L169" s="30"/>
      <c r="M169" s="147" t="s">
        <v>1</v>
      </c>
      <c r="N169" s="148" t="s">
        <v>38</v>
      </c>
      <c r="O169" s="149">
        <v>2.42</v>
      </c>
      <c r="P169" s="149">
        <f>O169*H169</f>
        <v>19.7956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1" t="s">
        <v>132</v>
      </c>
      <c r="AT169" s="151" t="s">
        <v>127</v>
      </c>
      <c r="AU169" s="151" t="s">
        <v>82</v>
      </c>
      <c r="AY169" s="17" t="s">
        <v>124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7" t="s">
        <v>78</v>
      </c>
      <c r="BK169" s="152">
        <f>ROUND(I169*H169,2)</f>
        <v>0</v>
      </c>
      <c r="BL169" s="17" t="s">
        <v>132</v>
      </c>
      <c r="BM169" s="151" t="s">
        <v>589</v>
      </c>
    </row>
    <row r="170" spans="1:65" s="2" customFormat="1" ht="19.5">
      <c r="A170" s="29"/>
      <c r="B170" s="30"/>
      <c r="C170" s="29"/>
      <c r="D170" s="153" t="s">
        <v>134</v>
      </c>
      <c r="E170" s="29"/>
      <c r="F170" s="154" t="s">
        <v>193</v>
      </c>
      <c r="G170" s="29"/>
      <c r="H170" s="29"/>
      <c r="I170" s="29"/>
      <c r="J170" s="29"/>
      <c r="K170" s="29"/>
      <c r="L170" s="30"/>
      <c r="M170" s="155"/>
      <c r="N170" s="156"/>
      <c r="O170" s="55"/>
      <c r="P170" s="55"/>
      <c r="Q170" s="55"/>
      <c r="R170" s="55"/>
      <c r="S170" s="55"/>
      <c r="T170" s="56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7" t="s">
        <v>134</v>
      </c>
      <c r="AU170" s="17" t="s">
        <v>82</v>
      </c>
    </row>
    <row r="171" spans="1:65" s="2" customFormat="1" ht="24.2" customHeight="1">
      <c r="A171" s="29"/>
      <c r="B171" s="140"/>
      <c r="C171" s="141" t="s">
        <v>194</v>
      </c>
      <c r="D171" s="141" t="s">
        <v>127</v>
      </c>
      <c r="E171" s="142" t="s">
        <v>195</v>
      </c>
      <c r="F171" s="143" t="s">
        <v>196</v>
      </c>
      <c r="G171" s="144" t="s">
        <v>191</v>
      </c>
      <c r="H171" s="145">
        <v>8.18</v>
      </c>
      <c r="I171" s="146"/>
      <c r="J171" s="146">
        <f>ROUND(I171*H171,2)</f>
        <v>0</v>
      </c>
      <c r="K171" s="143" t="s">
        <v>131</v>
      </c>
      <c r="L171" s="30"/>
      <c r="M171" s="147" t="s">
        <v>1</v>
      </c>
      <c r="N171" s="148" t="s">
        <v>38</v>
      </c>
      <c r="O171" s="149">
        <v>0.125</v>
      </c>
      <c r="P171" s="149">
        <f>O171*H171</f>
        <v>1.0225</v>
      </c>
      <c r="Q171" s="149">
        <v>0</v>
      </c>
      <c r="R171" s="149">
        <f>Q171*H171</f>
        <v>0</v>
      </c>
      <c r="S171" s="149">
        <v>0</v>
      </c>
      <c r="T171" s="150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1" t="s">
        <v>132</v>
      </c>
      <c r="AT171" s="151" t="s">
        <v>127</v>
      </c>
      <c r="AU171" s="151" t="s">
        <v>82</v>
      </c>
      <c r="AY171" s="17" t="s">
        <v>124</v>
      </c>
      <c r="BE171" s="152">
        <f>IF(N171="základní",J171,0)</f>
        <v>0</v>
      </c>
      <c r="BF171" s="152">
        <f>IF(N171="snížená",J171,0)</f>
        <v>0</v>
      </c>
      <c r="BG171" s="152">
        <f>IF(N171="zákl. přenesená",J171,0)</f>
        <v>0</v>
      </c>
      <c r="BH171" s="152">
        <f>IF(N171="sníž. přenesená",J171,0)</f>
        <v>0</v>
      </c>
      <c r="BI171" s="152">
        <f>IF(N171="nulová",J171,0)</f>
        <v>0</v>
      </c>
      <c r="BJ171" s="17" t="s">
        <v>78</v>
      </c>
      <c r="BK171" s="152">
        <f>ROUND(I171*H171,2)</f>
        <v>0</v>
      </c>
      <c r="BL171" s="17" t="s">
        <v>132</v>
      </c>
      <c r="BM171" s="151" t="s">
        <v>590</v>
      </c>
    </row>
    <row r="172" spans="1:65" s="2" customFormat="1" ht="19.5">
      <c r="A172" s="29"/>
      <c r="B172" s="30"/>
      <c r="C172" s="29"/>
      <c r="D172" s="153" t="s">
        <v>134</v>
      </c>
      <c r="E172" s="29"/>
      <c r="F172" s="154" t="s">
        <v>198</v>
      </c>
      <c r="G172" s="29"/>
      <c r="H172" s="29"/>
      <c r="I172" s="29"/>
      <c r="J172" s="29"/>
      <c r="K172" s="29"/>
      <c r="L172" s="30"/>
      <c r="M172" s="155"/>
      <c r="N172" s="156"/>
      <c r="O172" s="55"/>
      <c r="P172" s="55"/>
      <c r="Q172" s="55"/>
      <c r="R172" s="55"/>
      <c r="S172" s="55"/>
      <c r="T172" s="56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7" t="s">
        <v>134</v>
      </c>
      <c r="AU172" s="17" t="s">
        <v>82</v>
      </c>
    </row>
    <row r="173" spans="1:65" s="2" customFormat="1" ht="24.2" customHeight="1">
      <c r="A173" s="29"/>
      <c r="B173" s="140"/>
      <c r="C173" s="141" t="s">
        <v>199</v>
      </c>
      <c r="D173" s="141" t="s">
        <v>127</v>
      </c>
      <c r="E173" s="142" t="s">
        <v>200</v>
      </c>
      <c r="F173" s="143" t="s">
        <v>201</v>
      </c>
      <c r="G173" s="144" t="s">
        <v>191</v>
      </c>
      <c r="H173" s="145">
        <v>114.52</v>
      </c>
      <c r="I173" s="146"/>
      <c r="J173" s="146">
        <f>ROUND(I173*H173,2)</f>
        <v>0</v>
      </c>
      <c r="K173" s="143" t="s">
        <v>131</v>
      </c>
      <c r="L173" s="30"/>
      <c r="M173" s="147" t="s">
        <v>1</v>
      </c>
      <c r="N173" s="148" t="s">
        <v>38</v>
      </c>
      <c r="O173" s="149">
        <v>6.0000000000000001E-3</v>
      </c>
      <c r="P173" s="149">
        <f>O173*H173</f>
        <v>0.68711999999999995</v>
      </c>
      <c r="Q173" s="149">
        <v>0</v>
      </c>
      <c r="R173" s="149">
        <f>Q173*H173</f>
        <v>0</v>
      </c>
      <c r="S173" s="149">
        <v>0</v>
      </c>
      <c r="T173" s="150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1" t="s">
        <v>132</v>
      </c>
      <c r="AT173" s="151" t="s">
        <v>127</v>
      </c>
      <c r="AU173" s="151" t="s">
        <v>82</v>
      </c>
      <c r="AY173" s="17" t="s">
        <v>124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7" t="s">
        <v>78</v>
      </c>
      <c r="BK173" s="152">
        <f>ROUND(I173*H173,2)</f>
        <v>0</v>
      </c>
      <c r="BL173" s="17" t="s">
        <v>132</v>
      </c>
      <c r="BM173" s="151" t="s">
        <v>591</v>
      </c>
    </row>
    <row r="174" spans="1:65" s="2" customFormat="1" ht="29.25">
      <c r="A174" s="29"/>
      <c r="B174" s="30"/>
      <c r="C174" s="29"/>
      <c r="D174" s="153" t="s">
        <v>134</v>
      </c>
      <c r="E174" s="29"/>
      <c r="F174" s="154" t="s">
        <v>203</v>
      </c>
      <c r="G174" s="29"/>
      <c r="H174" s="29"/>
      <c r="I174" s="29"/>
      <c r="J174" s="29"/>
      <c r="K174" s="29"/>
      <c r="L174" s="30"/>
      <c r="M174" s="155"/>
      <c r="N174" s="156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7" t="s">
        <v>134</v>
      </c>
      <c r="AU174" s="17" t="s">
        <v>82</v>
      </c>
    </row>
    <row r="175" spans="1:65" s="14" customFormat="1">
      <c r="B175" s="163"/>
      <c r="D175" s="153" t="s">
        <v>136</v>
      </c>
      <c r="F175" s="165" t="s">
        <v>204</v>
      </c>
      <c r="H175" s="166">
        <v>114.52</v>
      </c>
      <c r="L175" s="163"/>
      <c r="M175" s="167"/>
      <c r="N175" s="168"/>
      <c r="O175" s="168"/>
      <c r="P175" s="168"/>
      <c r="Q175" s="168"/>
      <c r="R175" s="168"/>
      <c r="S175" s="168"/>
      <c r="T175" s="169"/>
      <c r="AT175" s="164" t="s">
        <v>136</v>
      </c>
      <c r="AU175" s="164" t="s">
        <v>82</v>
      </c>
      <c r="AV175" s="14" t="s">
        <v>82</v>
      </c>
      <c r="AW175" s="14" t="s">
        <v>3</v>
      </c>
      <c r="AX175" s="14" t="s">
        <v>78</v>
      </c>
      <c r="AY175" s="164" t="s">
        <v>124</v>
      </c>
    </row>
    <row r="176" spans="1:65" s="2" customFormat="1" ht="44.25" customHeight="1">
      <c r="A176" s="29"/>
      <c r="B176" s="140"/>
      <c r="C176" s="141" t="s">
        <v>205</v>
      </c>
      <c r="D176" s="141" t="s">
        <v>127</v>
      </c>
      <c r="E176" s="142" t="s">
        <v>206</v>
      </c>
      <c r="F176" s="143" t="s">
        <v>207</v>
      </c>
      <c r="G176" s="144" t="s">
        <v>191</v>
      </c>
      <c r="H176" s="145">
        <v>8.18</v>
      </c>
      <c r="I176" s="146"/>
      <c r="J176" s="146">
        <f>ROUND(I176*H176,2)</f>
        <v>0</v>
      </c>
      <c r="K176" s="143" t="s">
        <v>131</v>
      </c>
      <c r="L176" s="30"/>
      <c r="M176" s="147" t="s">
        <v>1</v>
      </c>
      <c r="N176" s="148" t="s">
        <v>38</v>
      </c>
      <c r="O176" s="149">
        <v>0</v>
      </c>
      <c r="P176" s="149">
        <f>O176*H176</f>
        <v>0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1" t="s">
        <v>132</v>
      </c>
      <c r="AT176" s="151" t="s">
        <v>127</v>
      </c>
      <c r="AU176" s="151" t="s">
        <v>82</v>
      </c>
      <c r="AY176" s="17" t="s">
        <v>124</v>
      </c>
      <c r="BE176" s="152">
        <f>IF(N176="základní",J176,0)</f>
        <v>0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7" t="s">
        <v>78</v>
      </c>
      <c r="BK176" s="152">
        <f>ROUND(I176*H176,2)</f>
        <v>0</v>
      </c>
      <c r="BL176" s="17" t="s">
        <v>132</v>
      </c>
      <c r="BM176" s="151" t="s">
        <v>592</v>
      </c>
    </row>
    <row r="177" spans="1:65" s="2" customFormat="1" ht="29.25">
      <c r="A177" s="29"/>
      <c r="B177" s="30"/>
      <c r="C177" s="29"/>
      <c r="D177" s="153" t="s">
        <v>134</v>
      </c>
      <c r="E177" s="29"/>
      <c r="F177" s="154" t="s">
        <v>209</v>
      </c>
      <c r="G177" s="29"/>
      <c r="H177" s="29"/>
      <c r="I177" s="29"/>
      <c r="J177" s="29"/>
      <c r="K177" s="29"/>
      <c r="L177" s="30"/>
      <c r="M177" s="155"/>
      <c r="N177" s="156"/>
      <c r="O177" s="55"/>
      <c r="P177" s="55"/>
      <c r="Q177" s="55"/>
      <c r="R177" s="55"/>
      <c r="S177" s="55"/>
      <c r="T177" s="56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7" t="s">
        <v>134</v>
      </c>
      <c r="AU177" s="17" t="s">
        <v>82</v>
      </c>
    </row>
    <row r="178" spans="1:65" s="12" customFormat="1" ht="22.9" customHeight="1">
      <c r="B178" s="128"/>
      <c r="D178" s="129" t="s">
        <v>72</v>
      </c>
      <c r="E178" s="138" t="s">
        <v>210</v>
      </c>
      <c r="F178" s="138" t="s">
        <v>211</v>
      </c>
      <c r="J178" s="139">
        <f>BK178</f>
        <v>0</v>
      </c>
      <c r="L178" s="128"/>
      <c r="M178" s="132"/>
      <c r="N178" s="133"/>
      <c r="O178" s="133"/>
      <c r="P178" s="134">
        <f>SUM(P179:P180)</f>
        <v>7.0376799999999999</v>
      </c>
      <c r="Q178" s="133"/>
      <c r="R178" s="134">
        <f>SUM(R179:R180)</f>
        <v>0</v>
      </c>
      <c r="S178" s="133"/>
      <c r="T178" s="135">
        <f>SUM(T179:T180)</f>
        <v>0</v>
      </c>
      <c r="AR178" s="129" t="s">
        <v>78</v>
      </c>
      <c r="AT178" s="136" t="s">
        <v>72</v>
      </c>
      <c r="AU178" s="136" t="s">
        <v>78</v>
      </c>
      <c r="AY178" s="129" t="s">
        <v>124</v>
      </c>
      <c r="BK178" s="137">
        <f>SUM(BK179:BK180)</f>
        <v>0</v>
      </c>
    </row>
    <row r="179" spans="1:65" s="2" customFormat="1" ht="16.5" customHeight="1">
      <c r="A179" s="29"/>
      <c r="B179" s="140"/>
      <c r="C179" s="141" t="s">
        <v>212</v>
      </c>
      <c r="D179" s="141" t="s">
        <v>127</v>
      </c>
      <c r="E179" s="142" t="s">
        <v>213</v>
      </c>
      <c r="F179" s="143" t="s">
        <v>214</v>
      </c>
      <c r="G179" s="144" t="s">
        <v>191</v>
      </c>
      <c r="H179" s="145">
        <v>1.742</v>
      </c>
      <c r="I179" s="146"/>
      <c r="J179" s="146">
        <f>ROUND(I179*H179,2)</f>
        <v>0</v>
      </c>
      <c r="K179" s="143" t="s">
        <v>131</v>
      </c>
      <c r="L179" s="30"/>
      <c r="M179" s="147" t="s">
        <v>1</v>
      </c>
      <c r="N179" s="148" t="s">
        <v>38</v>
      </c>
      <c r="O179" s="149">
        <v>4.04</v>
      </c>
      <c r="P179" s="149">
        <f>O179*H179</f>
        <v>7.0376799999999999</v>
      </c>
      <c r="Q179" s="149">
        <v>0</v>
      </c>
      <c r="R179" s="149">
        <f>Q179*H179</f>
        <v>0</v>
      </c>
      <c r="S179" s="149">
        <v>0</v>
      </c>
      <c r="T179" s="150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1" t="s">
        <v>132</v>
      </c>
      <c r="AT179" s="151" t="s">
        <v>127</v>
      </c>
      <c r="AU179" s="151" t="s">
        <v>82</v>
      </c>
      <c r="AY179" s="17" t="s">
        <v>124</v>
      </c>
      <c r="BE179" s="152">
        <f>IF(N179="základní",J179,0)</f>
        <v>0</v>
      </c>
      <c r="BF179" s="152">
        <f>IF(N179="snížená",J179,0)</f>
        <v>0</v>
      </c>
      <c r="BG179" s="152">
        <f>IF(N179="zákl. přenesená",J179,0)</f>
        <v>0</v>
      </c>
      <c r="BH179" s="152">
        <f>IF(N179="sníž. přenesená",J179,0)</f>
        <v>0</v>
      </c>
      <c r="BI179" s="152">
        <f>IF(N179="nulová",J179,0)</f>
        <v>0</v>
      </c>
      <c r="BJ179" s="17" t="s">
        <v>78</v>
      </c>
      <c r="BK179" s="152">
        <f>ROUND(I179*H179,2)</f>
        <v>0</v>
      </c>
      <c r="BL179" s="17" t="s">
        <v>132</v>
      </c>
      <c r="BM179" s="151" t="s">
        <v>593</v>
      </c>
    </row>
    <row r="180" spans="1:65" s="2" customFormat="1" ht="29.25">
      <c r="A180" s="29"/>
      <c r="B180" s="30"/>
      <c r="C180" s="29"/>
      <c r="D180" s="153" t="s">
        <v>134</v>
      </c>
      <c r="E180" s="29"/>
      <c r="F180" s="154" t="s">
        <v>216</v>
      </c>
      <c r="G180" s="29"/>
      <c r="H180" s="29"/>
      <c r="I180" s="29"/>
      <c r="J180" s="29"/>
      <c r="K180" s="29"/>
      <c r="L180" s="30"/>
      <c r="M180" s="155"/>
      <c r="N180" s="156"/>
      <c r="O180" s="55"/>
      <c r="P180" s="55"/>
      <c r="Q180" s="55"/>
      <c r="R180" s="55"/>
      <c r="S180" s="55"/>
      <c r="T180" s="56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7" t="s">
        <v>134</v>
      </c>
      <c r="AU180" s="17" t="s">
        <v>82</v>
      </c>
    </row>
    <row r="181" spans="1:65" s="12" customFormat="1" ht="25.9" customHeight="1">
      <c r="B181" s="128"/>
      <c r="D181" s="129" t="s">
        <v>72</v>
      </c>
      <c r="E181" s="130" t="s">
        <v>217</v>
      </c>
      <c r="F181" s="130" t="s">
        <v>218</v>
      </c>
      <c r="J181" s="131">
        <f>BK181</f>
        <v>0</v>
      </c>
      <c r="L181" s="128"/>
      <c r="M181" s="132"/>
      <c r="N181" s="133"/>
      <c r="O181" s="133"/>
      <c r="P181" s="134">
        <f>P182+P199+P228+P254+P264+P294+P322</f>
        <v>193.55182700000003</v>
      </c>
      <c r="Q181" s="133"/>
      <c r="R181" s="134">
        <f>R182+R199+R228+R254+R264+R294+R322</f>
        <v>1.3614539999999999</v>
      </c>
      <c r="S181" s="133"/>
      <c r="T181" s="135">
        <f>T182+T199+T228+T254+T264+T294+T322</f>
        <v>0.14715</v>
      </c>
      <c r="AR181" s="129" t="s">
        <v>82</v>
      </c>
      <c r="AT181" s="136" t="s">
        <v>72</v>
      </c>
      <c r="AU181" s="136" t="s">
        <v>73</v>
      </c>
      <c r="AY181" s="129" t="s">
        <v>124</v>
      </c>
      <c r="BK181" s="137">
        <f>BK182+BK199+BK228+BK254+BK264+BK294+BK322</f>
        <v>0</v>
      </c>
    </row>
    <row r="182" spans="1:65" s="12" customFormat="1" ht="22.9" customHeight="1">
      <c r="B182" s="128"/>
      <c r="D182" s="129" t="s">
        <v>72</v>
      </c>
      <c r="E182" s="138" t="s">
        <v>219</v>
      </c>
      <c r="F182" s="138" t="s">
        <v>220</v>
      </c>
      <c r="J182" s="139">
        <f>BK182</f>
        <v>0</v>
      </c>
      <c r="L182" s="128"/>
      <c r="M182" s="132"/>
      <c r="N182" s="133"/>
      <c r="O182" s="133"/>
      <c r="P182" s="134">
        <f>SUM(P183:P198)</f>
        <v>18.600580000000001</v>
      </c>
      <c r="Q182" s="133"/>
      <c r="R182" s="134">
        <f>SUM(R183:R198)</f>
        <v>3.0699999999999998E-2</v>
      </c>
      <c r="S182" s="133"/>
      <c r="T182" s="135">
        <f>SUM(T183:T198)</f>
        <v>5.2499999999999995E-3</v>
      </c>
      <c r="AR182" s="129" t="s">
        <v>82</v>
      </c>
      <c r="AT182" s="136" t="s">
        <v>72</v>
      </c>
      <c r="AU182" s="136" t="s">
        <v>78</v>
      </c>
      <c r="AY182" s="129" t="s">
        <v>124</v>
      </c>
      <c r="BK182" s="137">
        <f>SUM(BK183:BK198)</f>
        <v>0</v>
      </c>
    </row>
    <row r="183" spans="1:65" s="2" customFormat="1" ht="16.5" customHeight="1">
      <c r="A183" s="29"/>
      <c r="B183" s="140"/>
      <c r="C183" s="141" t="s">
        <v>221</v>
      </c>
      <c r="D183" s="141" t="s">
        <v>127</v>
      </c>
      <c r="E183" s="142" t="s">
        <v>222</v>
      </c>
      <c r="F183" s="143" t="s">
        <v>223</v>
      </c>
      <c r="G183" s="144" t="s">
        <v>224</v>
      </c>
      <c r="H183" s="145">
        <v>5</v>
      </c>
      <c r="I183" s="146"/>
      <c r="J183" s="146">
        <f>ROUND(I183*H183,2)</f>
        <v>0</v>
      </c>
      <c r="K183" s="143" t="s">
        <v>131</v>
      </c>
      <c r="L183" s="30"/>
      <c r="M183" s="147" t="s">
        <v>1</v>
      </c>
      <c r="N183" s="148" t="s">
        <v>38</v>
      </c>
      <c r="O183" s="149">
        <v>1.9E-2</v>
      </c>
      <c r="P183" s="149">
        <f>O183*H183</f>
        <v>9.5000000000000001E-2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1" t="s">
        <v>225</v>
      </c>
      <c r="AT183" s="151" t="s">
        <v>127</v>
      </c>
      <c r="AU183" s="151" t="s">
        <v>82</v>
      </c>
      <c r="AY183" s="17" t="s">
        <v>124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7" t="s">
        <v>78</v>
      </c>
      <c r="BK183" s="152">
        <f>ROUND(I183*H183,2)</f>
        <v>0</v>
      </c>
      <c r="BL183" s="17" t="s">
        <v>225</v>
      </c>
      <c r="BM183" s="151" t="s">
        <v>594</v>
      </c>
    </row>
    <row r="184" spans="1:65" s="2" customFormat="1">
      <c r="A184" s="29"/>
      <c r="B184" s="30"/>
      <c r="C184" s="29"/>
      <c r="D184" s="153" t="s">
        <v>134</v>
      </c>
      <c r="E184" s="29"/>
      <c r="F184" s="154" t="s">
        <v>227</v>
      </c>
      <c r="G184" s="29"/>
      <c r="H184" s="29"/>
      <c r="I184" s="29"/>
      <c r="J184" s="29"/>
      <c r="K184" s="29"/>
      <c r="L184" s="30"/>
      <c r="M184" s="155"/>
      <c r="N184" s="156"/>
      <c r="O184" s="55"/>
      <c r="P184" s="55"/>
      <c r="Q184" s="55"/>
      <c r="R184" s="55"/>
      <c r="S184" s="55"/>
      <c r="T184" s="56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T184" s="17" t="s">
        <v>134</v>
      </c>
      <c r="AU184" s="17" t="s">
        <v>82</v>
      </c>
    </row>
    <row r="185" spans="1:65" s="2" customFormat="1" ht="16.5" customHeight="1">
      <c r="A185" s="29"/>
      <c r="B185" s="140"/>
      <c r="C185" s="141" t="s">
        <v>8</v>
      </c>
      <c r="D185" s="141" t="s">
        <v>127</v>
      </c>
      <c r="E185" s="142" t="s">
        <v>228</v>
      </c>
      <c r="F185" s="143" t="s">
        <v>229</v>
      </c>
      <c r="G185" s="144" t="s">
        <v>130</v>
      </c>
      <c r="H185" s="145">
        <v>2.5</v>
      </c>
      <c r="I185" s="146"/>
      <c r="J185" s="146">
        <f>ROUND(I185*H185,2)</f>
        <v>0</v>
      </c>
      <c r="K185" s="143" t="s">
        <v>131</v>
      </c>
      <c r="L185" s="30"/>
      <c r="M185" s="147" t="s">
        <v>1</v>
      </c>
      <c r="N185" s="148" t="s">
        <v>38</v>
      </c>
      <c r="O185" s="149">
        <v>3.1E-2</v>
      </c>
      <c r="P185" s="149">
        <f>O185*H185</f>
        <v>7.7499999999999999E-2</v>
      </c>
      <c r="Q185" s="149">
        <v>0</v>
      </c>
      <c r="R185" s="149">
        <f>Q185*H185</f>
        <v>0</v>
      </c>
      <c r="S185" s="149">
        <v>2.0999999999999999E-3</v>
      </c>
      <c r="T185" s="150">
        <f>S185*H185</f>
        <v>5.2499999999999995E-3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1" t="s">
        <v>225</v>
      </c>
      <c r="AT185" s="151" t="s">
        <v>127</v>
      </c>
      <c r="AU185" s="151" t="s">
        <v>82</v>
      </c>
      <c r="AY185" s="17" t="s">
        <v>124</v>
      </c>
      <c r="BE185" s="152">
        <f>IF(N185="základní",J185,0)</f>
        <v>0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7" t="s">
        <v>78</v>
      </c>
      <c r="BK185" s="152">
        <f>ROUND(I185*H185,2)</f>
        <v>0</v>
      </c>
      <c r="BL185" s="17" t="s">
        <v>225</v>
      </c>
      <c r="BM185" s="151" t="s">
        <v>595</v>
      </c>
    </row>
    <row r="186" spans="1:65" s="2" customFormat="1" ht="19.5">
      <c r="A186" s="29"/>
      <c r="B186" s="30"/>
      <c r="C186" s="29"/>
      <c r="D186" s="153" t="s">
        <v>134</v>
      </c>
      <c r="E186" s="29"/>
      <c r="F186" s="154" t="s">
        <v>231</v>
      </c>
      <c r="G186" s="29"/>
      <c r="H186" s="29"/>
      <c r="I186" s="29"/>
      <c r="J186" s="29"/>
      <c r="K186" s="29"/>
      <c r="L186" s="30"/>
      <c r="M186" s="155"/>
      <c r="N186" s="156"/>
      <c r="O186" s="55"/>
      <c r="P186" s="55"/>
      <c r="Q186" s="55"/>
      <c r="R186" s="55"/>
      <c r="S186" s="55"/>
      <c r="T186" s="56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7" t="s">
        <v>134</v>
      </c>
      <c r="AU186" s="17" t="s">
        <v>82</v>
      </c>
    </row>
    <row r="187" spans="1:65" s="2" customFormat="1" ht="16.5" customHeight="1">
      <c r="A187" s="29"/>
      <c r="B187" s="140"/>
      <c r="C187" s="141" t="s">
        <v>225</v>
      </c>
      <c r="D187" s="141" t="s">
        <v>127</v>
      </c>
      <c r="E187" s="142" t="s">
        <v>232</v>
      </c>
      <c r="F187" s="143" t="s">
        <v>233</v>
      </c>
      <c r="G187" s="144" t="s">
        <v>224</v>
      </c>
      <c r="H187" s="145">
        <v>5</v>
      </c>
      <c r="I187" s="146"/>
      <c r="J187" s="146">
        <f>ROUND(I187*H187,2)</f>
        <v>0</v>
      </c>
      <c r="K187" s="143" t="s">
        <v>131</v>
      </c>
      <c r="L187" s="30"/>
      <c r="M187" s="147" t="s">
        <v>1</v>
      </c>
      <c r="N187" s="148" t="s">
        <v>38</v>
      </c>
      <c r="O187" s="149">
        <v>0.35299999999999998</v>
      </c>
      <c r="P187" s="149">
        <f>O187*H187</f>
        <v>1.7649999999999999</v>
      </c>
      <c r="Q187" s="149">
        <v>3.1E-4</v>
      </c>
      <c r="R187" s="149">
        <f>Q187*H187</f>
        <v>1.5499999999999999E-3</v>
      </c>
      <c r="S187" s="149">
        <v>0</v>
      </c>
      <c r="T187" s="150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1" t="s">
        <v>225</v>
      </c>
      <c r="AT187" s="151" t="s">
        <v>127</v>
      </c>
      <c r="AU187" s="151" t="s">
        <v>82</v>
      </c>
      <c r="AY187" s="17" t="s">
        <v>124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7" t="s">
        <v>78</v>
      </c>
      <c r="BK187" s="152">
        <f>ROUND(I187*H187,2)</f>
        <v>0</v>
      </c>
      <c r="BL187" s="17" t="s">
        <v>225</v>
      </c>
      <c r="BM187" s="151" t="s">
        <v>596</v>
      </c>
    </row>
    <row r="188" spans="1:65" s="2" customFormat="1" ht="19.5">
      <c r="A188" s="29"/>
      <c r="B188" s="30"/>
      <c r="C188" s="29"/>
      <c r="D188" s="153" t="s">
        <v>134</v>
      </c>
      <c r="E188" s="29"/>
      <c r="F188" s="154" t="s">
        <v>235</v>
      </c>
      <c r="G188" s="29"/>
      <c r="H188" s="29"/>
      <c r="I188" s="29"/>
      <c r="J188" s="29"/>
      <c r="K188" s="29"/>
      <c r="L188" s="30"/>
      <c r="M188" s="155"/>
      <c r="N188" s="156"/>
      <c r="O188" s="55"/>
      <c r="P188" s="55"/>
      <c r="Q188" s="55"/>
      <c r="R188" s="55"/>
      <c r="S188" s="55"/>
      <c r="T188" s="56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T188" s="17" t="s">
        <v>134</v>
      </c>
      <c r="AU188" s="17" t="s">
        <v>82</v>
      </c>
    </row>
    <row r="189" spans="1:65" s="2" customFormat="1" ht="16.5" customHeight="1">
      <c r="A189" s="29"/>
      <c r="B189" s="140"/>
      <c r="C189" s="141" t="s">
        <v>236</v>
      </c>
      <c r="D189" s="141" t="s">
        <v>127</v>
      </c>
      <c r="E189" s="142" t="s">
        <v>237</v>
      </c>
      <c r="F189" s="143" t="s">
        <v>238</v>
      </c>
      <c r="G189" s="144" t="s">
        <v>130</v>
      </c>
      <c r="H189" s="145">
        <v>5</v>
      </c>
      <c r="I189" s="146"/>
      <c r="J189" s="146">
        <f>ROUND(I189*H189,2)</f>
        <v>0</v>
      </c>
      <c r="K189" s="143" t="s">
        <v>131</v>
      </c>
      <c r="L189" s="30"/>
      <c r="M189" s="147" t="s">
        <v>1</v>
      </c>
      <c r="N189" s="148" t="s">
        <v>38</v>
      </c>
      <c r="O189" s="149">
        <v>0.72799999999999998</v>
      </c>
      <c r="P189" s="149">
        <f>O189*H189</f>
        <v>3.6399999999999997</v>
      </c>
      <c r="Q189" s="149">
        <v>4.8000000000000001E-4</v>
      </c>
      <c r="R189" s="149">
        <f>Q189*H189</f>
        <v>2.4000000000000002E-3</v>
      </c>
      <c r="S189" s="149">
        <v>0</v>
      </c>
      <c r="T189" s="150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1" t="s">
        <v>225</v>
      </c>
      <c r="AT189" s="151" t="s">
        <v>127</v>
      </c>
      <c r="AU189" s="151" t="s">
        <v>82</v>
      </c>
      <c r="AY189" s="17" t="s">
        <v>124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7" t="s">
        <v>78</v>
      </c>
      <c r="BK189" s="152">
        <f>ROUND(I189*H189,2)</f>
        <v>0</v>
      </c>
      <c r="BL189" s="17" t="s">
        <v>225</v>
      </c>
      <c r="BM189" s="151" t="s">
        <v>597</v>
      </c>
    </row>
    <row r="190" spans="1:65" s="2" customFormat="1">
      <c r="A190" s="29"/>
      <c r="B190" s="30"/>
      <c r="C190" s="29"/>
      <c r="D190" s="153" t="s">
        <v>134</v>
      </c>
      <c r="E190" s="29"/>
      <c r="F190" s="154" t="s">
        <v>240</v>
      </c>
      <c r="G190" s="29"/>
      <c r="H190" s="29"/>
      <c r="I190" s="29"/>
      <c r="J190" s="29"/>
      <c r="K190" s="29"/>
      <c r="L190" s="30"/>
      <c r="M190" s="155"/>
      <c r="N190" s="156"/>
      <c r="O190" s="55"/>
      <c r="P190" s="55"/>
      <c r="Q190" s="55"/>
      <c r="R190" s="55"/>
      <c r="S190" s="55"/>
      <c r="T190" s="56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T190" s="17" t="s">
        <v>134</v>
      </c>
      <c r="AU190" s="17" t="s">
        <v>82</v>
      </c>
    </row>
    <row r="191" spans="1:65" s="2" customFormat="1" ht="24.2" customHeight="1">
      <c r="A191" s="29"/>
      <c r="B191" s="140"/>
      <c r="C191" s="141" t="s">
        <v>241</v>
      </c>
      <c r="D191" s="141" t="s">
        <v>127</v>
      </c>
      <c r="E191" s="142" t="s">
        <v>242</v>
      </c>
      <c r="F191" s="143" t="s">
        <v>243</v>
      </c>
      <c r="G191" s="144" t="s">
        <v>224</v>
      </c>
      <c r="H191" s="145">
        <v>5</v>
      </c>
      <c r="I191" s="146"/>
      <c r="J191" s="146">
        <f>ROUND(I191*H191,2)</f>
        <v>0</v>
      </c>
      <c r="K191" s="143" t="s">
        <v>131</v>
      </c>
      <c r="L191" s="30"/>
      <c r="M191" s="147" t="s">
        <v>1</v>
      </c>
      <c r="N191" s="148" t="s">
        <v>38</v>
      </c>
      <c r="O191" s="149">
        <v>2.54</v>
      </c>
      <c r="P191" s="149">
        <f>O191*H191</f>
        <v>12.7</v>
      </c>
      <c r="Q191" s="149">
        <v>5.3499999999999997E-3</v>
      </c>
      <c r="R191" s="149">
        <f>Q191*H191</f>
        <v>2.6749999999999999E-2</v>
      </c>
      <c r="S191" s="149">
        <v>0</v>
      </c>
      <c r="T191" s="150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1" t="s">
        <v>225</v>
      </c>
      <c r="AT191" s="151" t="s">
        <v>127</v>
      </c>
      <c r="AU191" s="151" t="s">
        <v>82</v>
      </c>
      <c r="AY191" s="17" t="s">
        <v>124</v>
      </c>
      <c r="BE191" s="152">
        <f>IF(N191="základní",J191,0)</f>
        <v>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7" t="s">
        <v>78</v>
      </c>
      <c r="BK191" s="152">
        <f>ROUND(I191*H191,2)</f>
        <v>0</v>
      </c>
      <c r="BL191" s="17" t="s">
        <v>225</v>
      </c>
      <c r="BM191" s="151" t="s">
        <v>598</v>
      </c>
    </row>
    <row r="192" spans="1:65" s="2" customFormat="1" ht="19.5">
      <c r="A192" s="29"/>
      <c r="B192" s="30"/>
      <c r="C192" s="29"/>
      <c r="D192" s="153" t="s">
        <v>134</v>
      </c>
      <c r="E192" s="29"/>
      <c r="F192" s="154" t="s">
        <v>245</v>
      </c>
      <c r="G192" s="29"/>
      <c r="H192" s="29"/>
      <c r="I192" s="29"/>
      <c r="J192" s="29"/>
      <c r="K192" s="29"/>
      <c r="L192" s="30"/>
      <c r="M192" s="155"/>
      <c r="N192" s="156"/>
      <c r="O192" s="55"/>
      <c r="P192" s="55"/>
      <c r="Q192" s="55"/>
      <c r="R192" s="55"/>
      <c r="S192" s="55"/>
      <c r="T192" s="56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T192" s="17" t="s">
        <v>134</v>
      </c>
      <c r="AU192" s="17" t="s">
        <v>82</v>
      </c>
    </row>
    <row r="193" spans="1:65" s="2" customFormat="1" ht="21.75" customHeight="1">
      <c r="A193" s="29"/>
      <c r="B193" s="140"/>
      <c r="C193" s="141" t="s">
        <v>246</v>
      </c>
      <c r="D193" s="141" t="s">
        <v>127</v>
      </c>
      <c r="E193" s="142" t="s">
        <v>247</v>
      </c>
      <c r="F193" s="143" t="s">
        <v>248</v>
      </c>
      <c r="G193" s="144" t="s">
        <v>130</v>
      </c>
      <c r="H193" s="145">
        <v>5</v>
      </c>
      <c r="I193" s="146"/>
      <c r="J193" s="146">
        <f>ROUND(I193*H193,2)</f>
        <v>0</v>
      </c>
      <c r="K193" s="143" t="s">
        <v>131</v>
      </c>
      <c r="L193" s="30"/>
      <c r="M193" s="147" t="s">
        <v>1</v>
      </c>
      <c r="N193" s="148" t="s">
        <v>38</v>
      </c>
      <c r="O193" s="149">
        <v>4.8000000000000001E-2</v>
      </c>
      <c r="P193" s="149">
        <f>O193*H193</f>
        <v>0.24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1" t="s">
        <v>225</v>
      </c>
      <c r="AT193" s="151" t="s">
        <v>127</v>
      </c>
      <c r="AU193" s="151" t="s">
        <v>82</v>
      </c>
      <c r="AY193" s="17" t="s">
        <v>124</v>
      </c>
      <c r="BE193" s="152">
        <f>IF(N193="základní",J193,0)</f>
        <v>0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7" t="s">
        <v>78</v>
      </c>
      <c r="BK193" s="152">
        <f>ROUND(I193*H193,2)</f>
        <v>0</v>
      </c>
      <c r="BL193" s="17" t="s">
        <v>225</v>
      </c>
      <c r="BM193" s="151" t="s">
        <v>599</v>
      </c>
    </row>
    <row r="194" spans="1:65" s="2" customFormat="1">
      <c r="A194" s="29"/>
      <c r="B194" s="30"/>
      <c r="C194" s="29"/>
      <c r="D194" s="153" t="s">
        <v>134</v>
      </c>
      <c r="E194" s="29"/>
      <c r="F194" s="154" t="s">
        <v>250</v>
      </c>
      <c r="G194" s="29"/>
      <c r="H194" s="29"/>
      <c r="I194" s="29"/>
      <c r="J194" s="29"/>
      <c r="K194" s="29"/>
      <c r="L194" s="30"/>
      <c r="M194" s="155"/>
      <c r="N194" s="156"/>
      <c r="O194" s="55"/>
      <c r="P194" s="55"/>
      <c r="Q194" s="55"/>
      <c r="R194" s="55"/>
      <c r="S194" s="55"/>
      <c r="T194" s="56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T194" s="17" t="s">
        <v>134</v>
      </c>
      <c r="AU194" s="17" t="s">
        <v>82</v>
      </c>
    </row>
    <row r="195" spans="1:65" s="2" customFormat="1" ht="24.2" customHeight="1">
      <c r="A195" s="29"/>
      <c r="B195" s="140"/>
      <c r="C195" s="141" t="s">
        <v>251</v>
      </c>
      <c r="D195" s="141" t="s">
        <v>127</v>
      </c>
      <c r="E195" s="142" t="s">
        <v>252</v>
      </c>
      <c r="F195" s="143" t="s">
        <v>253</v>
      </c>
      <c r="G195" s="144" t="s">
        <v>191</v>
      </c>
      <c r="H195" s="145">
        <v>3.1E-2</v>
      </c>
      <c r="I195" s="146"/>
      <c r="J195" s="146">
        <f>ROUND(I195*H195,2)</f>
        <v>0</v>
      </c>
      <c r="K195" s="143" t="s">
        <v>131</v>
      </c>
      <c r="L195" s="30"/>
      <c r="M195" s="147" t="s">
        <v>1</v>
      </c>
      <c r="N195" s="148" t="s">
        <v>38</v>
      </c>
      <c r="O195" s="149">
        <v>1.47</v>
      </c>
      <c r="P195" s="149">
        <f>O195*H195</f>
        <v>4.5569999999999999E-2</v>
      </c>
      <c r="Q195" s="149">
        <v>0</v>
      </c>
      <c r="R195" s="149">
        <f>Q195*H195</f>
        <v>0</v>
      </c>
      <c r="S195" s="149">
        <v>0</v>
      </c>
      <c r="T195" s="150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1" t="s">
        <v>225</v>
      </c>
      <c r="AT195" s="151" t="s">
        <v>127</v>
      </c>
      <c r="AU195" s="151" t="s">
        <v>82</v>
      </c>
      <c r="AY195" s="17" t="s">
        <v>124</v>
      </c>
      <c r="BE195" s="152">
        <f>IF(N195="základní",J195,0)</f>
        <v>0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7" t="s">
        <v>78</v>
      </c>
      <c r="BK195" s="152">
        <f>ROUND(I195*H195,2)</f>
        <v>0</v>
      </c>
      <c r="BL195" s="17" t="s">
        <v>225</v>
      </c>
      <c r="BM195" s="151" t="s">
        <v>600</v>
      </c>
    </row>
    <row r="196" spans="1:65" s="2" customFormat="1" ht="29.25">
      <c r="A196" s="29"/>
      <c r="B196" s="30"/>
      <c r="C196" s="29"/>
      <c r="D196" s="153" t="s">
        <v>134</v>
      </c>
      <c r="E196" s="29"/>
      <c r="F196" s="154" t="s">
        <v>255</v>
      </c>
      <c r="G196" s="29"/>
      <c r="H196" s="29"/>
      <c r="I196" s="29"/>
      <c r="J196" s="29"/>
      <c r="K196" s="29"/>
      <c r="L196" s="30"/>
      <c r="M196" s="155"/>
      <c r="N196" s="156"/>
      <c r="O196" s="55"/>
      <c r="P196" s="55"/>
      <c r="Q196" s="55"/>
      <c r="R196" s="55"/>
      <c r="S196" s="55"/>
      <c r="T196" s="56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7" t="s">
        <v>134</v>
      </c>
      <c r="AU196" s="17" t="s">
        <v>82</v>
      </c>
    </row>
    <row r="197" spans="1:65" s="2" customFormat="1" ht="24.2" customHeight="1">
      <c r="A197" s="29"/>
      <c r="B197" s="140"/>
      <c r="C197" s="141" t="s">
        <v>7</v>
      </c>
      <c r="D197" s="141" t="s">
        <v>127</v>
      </c>
      <c r="E197" s="142" t="s">
        <v>256</v>
      </c>
      <c r="F197" s="143" t="s">
        <v>257</v>
      </c>
      <c r="G197" s="144" t="s">
        <v>191</v>
      </c>
      <c r="H197" s="145">
        <v>3.1E-2</v>
      </c>
      <c r="I197" s="146"/>
      <c r="J197" s="146">
        <f>ROUND(I197*H197,2)</f>
        <v>0</v>
      </c>
      <c r="K197" s="143" t="s">
        <v>131</v>
      </c>
      <c r="L197" s="30"/>
      <c r="M197" s="147" t="s">
        <v>1</v>
      </c>
      <c r="N197" s="148" t="s">
        <v>38</v>
      </c>
      <c r="O197" s="149">
        <v>1.21</v>
      </c>
      <c r="P197" s="149">
        <f>O197*H197</f>
        <v>3.7510000000000002E-2</v>
      </c>
      <c r="Q197" s="149">
        <v>0</v>
      </c>
      <c r="R197" s="149">
        <f>Q197*H197</f>
        <v>0</v>
      </c>
      <c r="S197" s="149">
        <v>0</v>
      </c>
      <c r="T197" s="150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1" t="s">
        <v>225</v>
      </c>
      <c r="AT197" s="151" t="s">
        <v>127</v>
      </c>
      <c r="AU197" s="151" t="s">
        <v>82</v>
      </c>
      <c r="AY197" s="17" t="s">
        <v>124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7" t="s">
        <v>78</v>
      </c>
      <c r="BK197" s="152">
        <f>ROUND(I197*H197,2)</f>
        <v>0</v>
      </c>
      <c r="BL197" s="17" t="s">
        <v>225</v>
      </c>
      <c r="BM197" s="151" t="s">
        <v>601</v>
      </c>
    </row>
    <row r="198" spans="1:65" s="2" customFormat="1" ht="29.25">
      <c r="A198" s="29"/>
      <c r="B198" s="30"/>
      <c r="C198" s="29"/>
      <c r="D198" s="153" t="s">
        <v>134</v>
      </c>
      <c r="E198" s="29"/>
      <c r="F198" s="154" t="s">
        <v>259</v>
      </c>
      <c r="G198" s="29"/>
      <c r="H198" s="29"/>
      <c r="I198" s="29"/>
      <c r="J198" s="29"/>
      <c r="K198" s="29"/>
      <c r="L198" s="30"/>
      <c r="M198" s="155"/>
      <c r="N198" s="156"/>
      <c r="O198" s="55"/>
      <c r="P198" s="55"/>
      <c r="Q198" s="55"/>
      <c r="R198" s="55"/>
      <c r="S198" s="55"/>
      <c r="T198" s="56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T198" s="17" t="s">
        <v>134</v>
      </c>
      <c r="AU198" s="17" t="s">
        <v>82</v>
      </c>
    </row>
    <row r="199" spans="1:65" s="12" customFormat="1" ht="22.9" customHeight="1">
      <c r="B199" s="128"/>
      <c r="D199" s="129" t="s">
        <v>72</v>
      </c>
      <c r="E199" s="138" t="s">
        <v>260</v>
      </c>
      <c r="F199" s="138" t="s">
        <v>261</v>
      </c>
      <c r="J199" s="139">
        <f>BK199</f>
        <v>0</v>
      </c>
      <c r="L199" s="128"/>
      <c r="M199" s="132"/>
      <c r="N199" s="133"/>
      <c r="O199" s="133"/>
      <c r="P199" s="134">
        <f>SUM(P200:P227)</f>
        <v>10.524063</v>
      </c>
      <c r="Q199" s="133"/>
      <c r="R199" s="134">
        <f>SUM(R200:R227)</f>
        <v>9.3250000000000017E-3</v>
      </c>
      <c r="S199" s="133"/>
      <c r="T199" s="135">
        <f>SUM(T200:T227)</f>
        <v>3.8999999999999998E-3</v>
      </c>
      <c r="AR199" s="129" t="s">
        <v>82</v>
      </c>
      <c r="AT199" s="136" t="s">
        <v>72</v>
      </c>
      <c r="AU199" s="136" t="s">
        <v>78</v>
      </c>
      <c r="AY199" s="129" t="s">
        <v>124</v>
      </c>
      <c r="BK199" s="137">
        <f>SUM(BK200:BK227)</f>
        <v>0</v>
      </c>
    </row>
    <row r="200" spans="1:65" s="2" customFormat="1" ht="16.5" customHeight="1">
      <c r="A200" s="29"/>
      <c r="B200" s="140"/>
      <c r="C200" s="141" t="s">
        <v>262</v>
      </c>
      <c r="D200" s="141" t="s">
        <v>127</v>
      </c>
      <c r="E200" s="142" t="s">
        <v>263</v>
      </c>
      <c r="F200" s="143" t="s">
        <v>264</v>
      </c>
      <c r="G200" s="144" t="s">
        <v>130</v>
      </c>
      <c r="H200" s="145">
        <v>7.5</v>
      </c>
      <c r="I200" s="146"/>
      <c r="J200" s="146">
        <f>ROUND(I200*H200,2)</f>
        <v>0</v>
      </c>
      <c r="K200" s="143" t="s">
        <v>131</v>
      </c>
      <c r="L200" s="30"/>
      <c r="M200" s="147" t="s">
        <v>1</v>
      </c>
      <c r="N200" s="148" t="s">
        <v>38</v>
      </c>
      <c r="O200" s="149">
        <v>5.1999999999999998E-2</v>
      </c>
      <c r="P200" s="149">
        <f>O200*H200</f>
        <v>0.38999999999999996</v>
      </c>
      <c r="Q200" s="149">
        <v>0</v>
      </c>
      <c r="R200" s="149">
        <f>Q200*H200</f>
        <v>0</v>
      </c>
      <c r="S200" s="149">
        <v>2.7999999999999998E-4</v>
      </c>
      <c r="T200" s="150">
        <f>S200*H200</f>
        <v>2.0999999999999999E-3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1" t="s">
        <v>225</v>
      </c>
      <c r="AT200" s="151" t="s">
        <v>127</v>
      </c>
      <c r="AU200" s="151" t="s">
        <v>82</v>
      </c>
      <c r="AY200" s="17" t="s">
        <v>124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7" t="s">
        <v>78</v>
      </c>
      <c r="BK200" s="152">
        <f>ROUND(I200*H200,2)</f>
        <v>0</v>
      </c>
      <c r="BL200" s="17" t="s">
        <v>225</v>
      </c>
      <c r="BM200" s="151" t="s">
        <v>602</v>
      </c>
    </row>
    <row r="201" spans="1:65" s="2" customFormat="1">
      <c r="A201" s="29"/>
      <c r="B201" s="30"/>
      <c r="C201" s="29"/>
      <c r="D201" s="153" t="s">
        <v>134</v>
      </c>
      <c r="E201" s="29"/>
      <c r="F201" s="154" t="s">
        <v>266</v>
      </c>
      <c r="G201" s="29"/>
      <c r="H201" s="29"/>
      <c r="I201" s="29"/>
      <c r="J201" s="29"/>
      <c r="K201" s="29"/>
      <c r="L201" s="30"/>
      <c r="M201" s="155"/>
      <c r="N201" s="156"/>
      <c r="O201" s="55"/>
      <c r="P201" s="55"/>
      <c r="Q201" s="55"/>
      <c r="R201" s="55"/>
      <c r="S201" s="55"/>
      <c r="T201" s="56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T201" s="17" t="s">
        <v>134</v>
      </c>
      <c r="AU201" s="17" t="s">
        <v>82</v>
      </c>
    </row>
    <row r="202" spans="1:65" s="2" customFormat="1" ht="21.75" customHeight="1">
      <c r="A202" s="29"/>
      <c r="B202" s="140"/>
      <c r="C202" s="141" t="s">
        <v>267</v>
      </c>
      <c r="D202" s="141" t="s">
        <v>127</v>
      </c>
      <c r="E202" s="142" t="s">
        <v>268</v>
      </c>
      <c r="F202" s="143" t="s">
        <v>269</v>
      </c>
      <c r="G202" s="144" t="s">
        <v>224</v>
      </c>
      <c r="H202" s="145">
        <v>1</v>
      </c>
      <c r="I202" s="146"/>
      <c r="J202" s="146">
        <f>ROUND(I202*H202,2)</f>
        <v>0</v>
      </c>
      <c r="K202" s="143" t="s">
        <v>131</v>
      </c>
      <c r="L202" s="30"/>
      <c r="M202" s="147" t="s">
        <v>1</v>
      </c>
      <c r="N202" s="148" t="s">
        <v>38</v>
      </c>
      <c r="O202" s="149">
        <v>1.9E-2</v>
      </c>
      <c r="P202" s="149">
        <f>O202*H202</f>
        <v>1.9E-2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1" t="s">
        <v>225</v>
      </c>
      <c r="AT202" s="151" t="s">
        <v>127</v>
      </c>
      <c r="AU202" s="151" t="s">
        <v>82</v>
      </c>
      <c r="AY202" s="17" t="s">
        <v>124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7" t="s">
        <v>78</v>
      </c>
      <c r="BK202" s="152">
        <f>ROUND(I202*H202,2)</f>
        <v>0</v>
      </c>
      <c r="BL202" s="17" t="s">
        <v>225</v>
      </c>
      <c r="BM202" s="151" t="s">
        <v>603</v>
      </c>
    </row>
    <row r="203" spans="1:65" s="2" customFormat="1" ht="19.5">
      <c r="A203" s="29"/>
      <c r="B203" s="30"/>
      <c r="C203" s="29"/>
      <c r="D203" s="153" t="s">
        <v>134</v>
      </c>
      <c r="E203" s="29"/>
      <c r="F203" s="154" t="s">
        <v>271</v>
      </c>
      <c r="G203" s="29"/>
      <c r="H203" s="29"/>
      <c r="I203" s="29"/>
      <c r="J203" s="29"/>
      <c r="K203" s="29"/>
      <c r="L203" s="30"/>
      <c r="M203" s="155"/>
      <c r="N203" s="156"/>
      <c r="O203" s="55"/>
      <c r="P203" s="55"/>
      <c r="Q203" s="55"/>
      <c r="R203" s="55"/>
      <c r="S203" s="55"/>
      <c r="T203" s="56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7" t="s">
        <v>134</v>
      </c>
      <c r="AU203" s="17" t="s">
        <v>82</v>
      </c>
    </row>
    <row r="204" spans="1:65" s="2" customFormat="1" ht="24.2" customHeight="1">
      <c r="A204" s="29"/>
      <c r="B204" s="140"/>
      <c r="C204" s="141" t="s">
        <v>272</v>
      </c>
      <c r="D204" s="141" t="s">
        <v>127</v>
      </c>
      <c r="E204" s="142" t="s">
        <v>273</v>
      </c>
      <c r="F204" s="143" t="s">
        <v>274</v>
      </c>
      <c r="G204" s="144" t="s">
        <v>224</v>
      </c>
      <c r="H204" s="145">
        <v>1</v>
      </c>
      <c r="I204" s="146"/>
      <c r="J204" s="146">
        <f>ROUND(I204*H204,2)</f>
        <v>0</v>
      </c>
      <c r="K204" s="143" t="s">
        <v>131</v>
      </c>
      <c r="L204" s="30"/>
      <c r="M204" s="147" t="s">
        <v>1</v>
      </c>
      <c r="N204" s="148" t="s">
        <v>38</v>
      </c>
      <c r="O204" s="149">
        <v>0.1</v>
      </c>
      <c r="P204" s="149">
        <f>O204*H204</f>
        <v>0.1</v>
      </c>
      <c r="Q204" s="149">
        <v>0</v>
      </c>
      <c r="R204" s="149">
        <f>Q204*H204</f>
        <v>0</v>
      </c>
      <c r="S204" s="149">
        <v>0</v>
      </c>
      <c r="T204" s="150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1" t="s">
        <v>225</v>
      </c>
      <c r="AT204" s="151" t="s">
        <v>127</v>
      </c>
      <c r="AU204" s="151" t="s">
        <v>82</v>
      </c>
      <c r="AY204" s="17" t="s">
        <v>124</v>
      </c>
      <c r="BE204" s="152">
        <f>IF(N204="základní",J204,0)</f>
        <v>0</v>
      </c>
      <c r="BF204" s="152">
        <f>IF(N204="snížená",J204,0)</f>
        <v>0</v>
      </c>
      <c r="BG204" s="152">
        <f>IF(N204="zákl. přenesená",J204,0)</f>
        <v>0</v>
      </c>
      <c r="BH204" s="152">
        <f>IF(N204="sníž. přenesená",J204,0)</f>
        <v>0</v>
      </c>
      <c r="BI204" s="152">
        <f>IF(N204="nulová",J204,0)</f>
        <v>0</v>
      </c>
      <c r="BJ204" s="17" t="s">
        <v>78</v>
      </c>
      <c r="BK204" s="152">
        <f>ROUND(I204*H204,2)</f>
        <v>0</v>
      </c>
      <c r="BL204" s="17" t="s">
        <v>225</v>
      </c>
      <c r="BM204" s="151" t="s">
        <v>604</v>
      </c>
    </row>
    <row r="205" spans="1:65" s="2" customFormat="1">
      <c r="A205" s="29"/>
      <c r="B205" s="30"/>
      <c r="C205" s="29"/>
      <c r="D205" s="153" t="s">
        <v>134</v>
      </c>
      <c r="E205" s="29"/>
      <c r="F205" s="154" t="s">
        <v>276</v>
      </c>
      <c r="G205" s="29"/>
      <c r="H205" s="29"/>
      <c r="I205" s="29"/>
      <c r="J205" s="29"/>
      <c r="K205" s="29"/>
      <c r="L205" s="30"/>
      <c r="M205" s="155"/>
      <c r="N205" s="156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7" t="s">
        <v>134</v>
      </c>
      <c r="AU205" s="17" t="s">
        <v>82</v>
      </c>
    </row>
    <row r="206" spans="1:65" s="2" customFormat="1" ht="24.2" customHeight="1">
      <c r="A206" s="29"/>
      <c r="B206" s="140"/>
      <c r="C206" s="141" t="s">
        <v>277</v>
      </c>
      <c r="D206" s="141" t="s">
        <v>127</v>
      </c>
      <c r="E206" s="142" t="s">
        <v>278</v>
      </c>
      <c r="F206" s="143" t="s">
        <v>279</v>
      </c>
      <c r="G206" s="144" t="s">
        <v>130</v>
      </c>
      <c r="H206" s="145">
        <v>2.5</v>
      </c>
      <c r="I206" s="146"/>
      <c r="J206" s="146">
        <f>ROUND(I206*H206,2)</f>
        <v>0</v>
      </c>
      <c r="K206" s="143" t="s">
        <v>131</v>
      </c>
      <c r="L206" s="30"/>
      <c r="M206" s="147" t="s">
        <v>1</v>
      </c>
      <c r="N206" s="148" t="s">
        <v>38</v>
      </c>
      <c r="O206" s="149">
        <v>0.52900000000000003</v>
      </c>
      <c r="P206" s="149">
        <f>O206*H206</f>
        <v>1.3225</v>
      </c>
      <c r="Q206" s="149">
        <v>7.2999999999999996E-4</v>
      </c>
      <c r="R206" s="149">
        <f>Q206*H206</f>
        <v>1.8249999999999998E-3</v>
      </c>
      <c r="S206" s="149">
        <v>0</v>
      </c>
      <c r="T206" s="150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1" t="s">
        <v>225</v>
      </c>
      <c r="AT206" s="151" t="s">
        <v>127</v>
      </c>
      <c r="AU206" s="151" t="s">
        <v>82</v>
      </c>
      <c r="AY206" s="17" t="s">
        <v>124</v>
      </c>
      <c r="BE206" s="152">
        <f>IF(N206="základní",J206,0)</f>
        <v>0</v>
      </c>
      <c r="BF206" s="152">
        <f>IF(N206="snížená",J206,0)</f>
        <v>0</v>
      </c>
      <c r="BG206" s="152">
        <f>IF(N206="zákl. přenesená",J206,0)</f>
        <v>0</v>
      </c>
      <c r="BH206" s="152">
        <f>IF(N206="sníž. přenesená",J206,0)</f>
        <v>0</v>
      </c>
      <c r="BI206" s="152">
        <f>IF(N206="nulová",J206,0)</f>
        <v>0</v>
      </c>
      <c r="BJ206" s="17" t="s">
        <v>78</v>
      </c>
      <c r="BK206" s="152">
        <f>ROUND(I206*H206,2)</f>
        <v>0</v>
      </c>
      <c r="BL206" s="17" t="s">
        <v>225</v>
      </c>
      <c r="BM206" s="151" t="s">
        <v>605</v>
      </c>
    </row>
    <row r="207" spans="1:65" s="2" customFormat="1" ht="19.5">
      <c r="A207" s="29"/>
      <c r="B207" s="30"/>
      <c r="C207" s="29"/>
      <c r="D207" s="153" t="s">
        <v>134</v>
      </c>
      <c r="E207" s="29"/>
      <c r="F207" s="154" t="s">
        <v>281</v>
      </c>
      <c r="G207" s="29"/>
      <c r="H207" s="29"/>
      <c r="I207" s="29"/>
      <c r="J207" s="29"/>
      <c r="K207" s="29"/>
      <c r="L207" s="30"/>
      <c r="M207" s="155"/>
      <c r="N207" s="156"/>
      <c r="O207" s="55"/>
      <c r="P207" s="55"/>
      <c r="Q207" s="55"/>
      <c r="R207" s="55"/>
      <c r="S207" s="55"/>
      <c r="T207" s="56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T207" s="17" t="s">
        <v>134</v>
      </c>
      <c r="AU207" s="17" t="s">
        <v>82</v>
      </c>
    </row>
    <row r="208" spans="1:65" s="2" customFormat="1" ht="24.2" customHeight="1">
      <c r="A208" s="29"/>
      <c r="B208" s="140"/>
      <c r="C208" s="141" t="s">
        <v>282</v>
      </c>
      <c r="D208" s="141" t="s">
        <v>127</v>
      </c>
      <c r="E208" s="142" t="s">
        <v>283</v>
      </c>
      <c r="F208" s="143" t="s">
        <v>284</v>
      </c>
      <c r="G208" s="144" t="s">
        <v>130</v>
      </c>
      <c r="H208" s="145">
        <v>5</v>
      </c>
      <c r="I208" s="146"/>
      <c r="J208" s="146">
        <f>ROUND(I208*H208,2)</f>
        <v>0</v>
      </c>
      <c r="K208" s="143" t="s">
        <v>131</v>
      </c>
      <c r="L208" s="30"/>
      <c r="M208" s="147" t="s">
        <v>1</v>
      </c>
      <c r="N208" s="148" t="s">
        <v>38</v>
      </c>
      <c r="O208" s="149">
        <v>0.61599999999999999</v>
      </c>
      <c r="P208" s="149">
        <f>O208*H208</f>
        <v>3.08</v>
      </c>
      <c r="Q208" s="149">
        <v>9.7999999999999997E-4</v>
      </c>
      <c r="R208" s="149">
        <f>Q208*H208</f>
        <v>4.8999999999999998E-3</v>
      </c>
      <c r="S208" s="149">
        <v>0</v>
      </c>
      <c r="T208" s="150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1" t="s">
        <v>225</v>
      </c>
      <c r="AT208" s="151" t="s">
        <v>127</v>
      </c>
      <c r="AU208" s="151" t="s">
        <v>82</v>
      </c>
      <c r="AY208" s="17" t="s">
        <v>124</v>
      </c>
      <c r="BE208" s="152">
        <f>IF(N208="základní",J208,0)</f>
        <v>0</v>
      </c>
      <c r="BF208" s="152">
        <f>IF(N208="snížená",J208,0)</f>
        <v>0</v>
      </c>
      <c r="BG208" s="152">
        <f>IF(N208="zákl. přenesená",J208,0)</f>
        <v>0</v>
      </c>
      <c r="BH208" s="152">
        <f>IF(N208="sníž. přenesená",J208,0)</f>
        <v>0</v>
      </c>
      <c r="BI208" s="152">
        <f>IF(N208="nulová",J208,0)</f>
        <v>0</v>
      </c>
      <c r="BJ208" s="17" t="s">
        <v>78</v>
      </c>
      <c r="BK208" s="152">
        <f>ROUND(I208*H208,2)</f>
        <v>0</v>
      </c>
      <c r="BL208" s="17" t="s">
        <v>225</v>
      </c>
      <c r="BM208" s="151" t="s">
        <v>606</v>
      </c>
    </row>
    <row r="209" spans="1:65" s="2" customFormat="1" ht="19.5">
      <c r="A209" s="29"/>
      <c r="B209" s="30"/>
      <c r="C209" s="29"/>
      <c r="D209" s="153" t="s">
        <v>134</v>
      </c>
      <c r="E209" s="29"/>
      <c r="F209" s="154" t="s">
        <v>286</v>
      </c>
      <c r="G209" s="29"/>
      <c r="H209" s="29"/>
      <c r="I209" s="29"/>
      <c r="J209" s="29"/>
      <c r="K209" s="29"/>
      <c r="L209" s="30"/>
      <c r="M209" s="155"/>
      <c r="N209" s="156"/>
      <c r="O209" s="55"/>
      <c r="P209" s="55"/>
      <c r="Q209" s="55"/>
      <c r="R209" s="55"/>
      <c r="S209" s="55"/>
      <c r="T209" s="56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T209" s="17" t="s">
        <v>134</v>
      </c>
      <c r="AU209" s="17" t="s">
        <v>82</v>
      </c>
    </row>
    <row r="210" spans="1:65" s="2" customFormat="1" ht="37.9" customHeight="1">
      <c r="A210" s="29"/>
      <c r="B210" s="140"/>
      <c r="C210" s="141" t="s">
        <v>287</v>
      </c>
      <c r="D210" s="141" t="s">
        <v>127</v>
      </c>
      <c r="E210" s="142" t="s">
        <v>288</v>
      </c>
      <c r="F210" s="143" t="s">
        <v>289</v>
      </c>
      <c r="G210" s="144" t="s">
        <v>130</v>
      </c>
      <c r="H210" s="145">
        <v>2.5</v>
      </c>
      <c r="I210" s="146"/>
      <c r="J210" s="146">
        <f>ROUND(I210*H210,2)</f>
        <v>0</v>
      </c>
      <c r="K210" s="143" t="s">
        <v>131</v>
      </c>
      <c r="L210" s="30"/>
      <c r="M210" s="147" t="s">
        <v>1</v>
      </c>
      <c r="N210" s="148" t="s">
        <v>38</v>
      </c>
      <c r="O210" s="149">
        <v>0.113</v>
      </c>
      <c r="P210" s="149">
        <f>O210*H210</f>
        <v>0.28250000000000003</v>
      </c>
      <c r="Q210" s="149">
        <v>1.2E-4</v>
      </c>
      <c r="R210" s="149">
        <f>Q210*H210</f>
        <v>3.0000000000000003E-4</v>
      </c>
      <c r="S210" s="149">
        <v>0</v>
      </c>
      <c r="T210" s="150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1" t="s">
        <v>225</v>
      </c>
      <c r="AT210" s="151" t="s">
        <v>127</v>
      </c>
      <c r="AU210" s="151" t="s">
        <v>82</v>
      </c>
      <c r="AY210" s="17" t="s">
        <v>124</v>
      </c>
      <c r="BE210" s="152">
        <f>IF(N210="základní",J210,0)</f>
        <v>0</v>
      </c>
      <c r="BF210" s="152">
        <f>IF(N210="snížená",J210,0)</f>
        <v>0</v>
      </c>
      <c r="BG210" s="152">
        <f>IF(N210="zákl. přenesená",J210,0)</f>
        <v>0</v>
      </c>
      <c r="BH210" s="152">
        <f>IF(N210="sníž. přenesená",J210,0)</f>
        <v>0</v>
      </c>
      <c r="BI210" s="152">
        <f>IF(N210="nulová",J210,0)</f>
        <v>0</v>
      </c>
      <c r="BJ210" s="17" t="s">
        <v>78</v>
      </c>
      <c r="BK210" s="152">
        <f>ROUND(I210*H210,2)</f>
        <v>0</v>
      </c>
      <c r="BL210" s="17" t="s">
        <v>225</v>
      </c>
      <c r="BM210" s="151" t="s">
        <v>607</v>
      </c>
    </row>
    <row r="211" spans="1:65" s="2" customFormat="1" ht="29.25">
      <c r="A211" s="29"/>
      <c r="B211" s="30"/>
      <c r="C211" s="29"/>
      <c r="D211" s="153" t="s">
        <v>134</v>
      </c>
      <c r="E211" s="29"/>
      <c r="F211" s="154" t="s">
        <v>291</v>
      </c>
      <c r="G211" s="29"/>
      <c r="H211" s="29"/>
      <c r="I211" s="29"/>
      <c r="J211" s="29"/>
      <c r="K211" s="29"/>
      <c r="L211" s="30"/>
      <c r="M211" s="155"/>
      <c r="N211" s="156"/>
      <c r="O211" s="55"/>
      <c r="P211" s="55"/>
      <c r="Q211" s="55"/>
      <c r="R211" s="55"/>
      <c r="S211" s="55"/>
      <c r="T211" s="56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T211" s="17" t="s">
        <v>134</v>
      </c>
      <c r="AU211" s="17" t="s">
        <v>82</v>
      </c>
    </row>
    <row r="212" spans="1:65" s="2" customFormat="1" ht="37.9" customHeight="1">
      <c r="A212" s="29"/>
      <c r="B212" s="140"/>
      <c r="C212" s="141" t="s">
        <v>292</v>
      </c>
      <c r="D212" s="141" t="s">
        <v>127</v>
      </c>
      <c r="E212" s="142" t="s">
        <v>293</v>
      </c>
      <c r="F212" s="143" t="s">
        <v>294</v>
      </c>
      <c r="G212" s="144" t="s">
        <v>130</v>
      </c>
      <c r="H212" s="145">
        <v>5</v>
      </c>
      <c r="I212" s="146"/>
      <c r="J212" s="146">
        <f>ROUND(I212*H212,2)</f>
        <v>0</v>
      </c>
      <c r="K212" s="143" t="s">
        <v>131</v>
      </c>
      <c r="L212" s="30"/>
      <c r="M212" s="147" t="s">
        <v>1</v>
      </c>
      <c r="N212" s="148" t="s">
        <v>38</v>
      </c>
      <c r="O212" s="149">
        <v>0.113</v>
      </c>
      <c r="P212" s="149">
        <f>O212*H212</f>
        <v>0.56500000000000006</v>
      </c>
      <c r="Q212" s="149">
        <v>1.6000000000000001E-4</v>
      </c>
      <c r="R212" s="149">
        <f>Q212*H212</f>
        <v>8.0000000000000004E-4</v>
      </c>
      <c r="S212" s="149">
        <v>0</v>
      </c>
      <c r="T212" s="150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1" t="s">
        <v>225</v>
      </c>
      <c r="AT212" s="151" t="s">
        <v>127</v>
      </c>
      <c r="AU212" s="151" t="s">
        <v>82</v>
      </c>
      <c r="AY212" s="17" t="s">
        <v>124</v>
      </c>
      <c r="BE212" s="152">
        <f>IF(N212="základní",J212,0)</f>
        <v>0</v>
      </c>
      <c r="BF212" s="152">
        <f>IF(N212="snížená",J212,0)</f>
        <v>0</v>
      </c>
      <c r="BG212" s="152">
        <f>IF(N212="zákl. přenesená",J212,0)</f>
        <v>0</v>
      </c>
      <c r="BH212" s="152">
        <f>IF(N212="sníž. přenesená",J212,0)</f>
        <v>0</v>
      </c>
      <c r="BI212" s="152">
        <f>IF(N212="nulová",J212,0)</f>
        <v>0</v>
      </c>
      <c r="BJ212" s="17" t="s">
        <v>78</v>
      </c>
      <c r="BK212" s="152">
        <f>ROUND(I212*H212,2)</f>
        <v>0</v>
      </c>
      <c r="BL212" s="17" t="s">
        <v>225</v>
      </c>
      <c r="BM212" s="151" t="s">
        <v>608</v>
      </c>
    </row>
    <row r="213" spans="1:65" s="2" customFormat="1" ht="29.25">
      <c r="A213" s="29"/>
      <c r="B213" s="30"/>
      <c r="C213" s="29"/>
      <c r="D213" s="153" t="s">
        <v>134</v>
      </c>
      <c r="E213" s="29"/>
      <c r="F213" s="154" t="s">
        <v>296</v>
      </c>
      <c r="G213" s="29"/>
      <c r="H213" s="29"/>
      <c r="I213" s="29"/>
      <c r="J213" s="29"/>
      <c r="K213" s="29"/>
      <c r="L213" s="30"/>
      <c r="M213" s="155"/>
      <c r="N213" s="156"/>
      <c r="O213" s="55"/>
      <c r="P213" s="55"/>
      <c r="Q213" s="55"/>
      <c r="R213" s="55"/>
      <c r="S213" s="55"/>
      <c r="T213" s="56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T213" s="17" t="s">
        <v>134</v>
      </c>
      <c r="AU213" s="17" t="s">
        <v>82</v>
      </c>
    </row>
    <row r="214" spans="1:65" s="2" customFormat="1" ht="16.5" customHeight="1">
      <c r="A214" s="29"/>
      <c r="B214" s="140"/>
      <c r="C214" s="141" t="s">
        <v>297</v>
      </c>
      <c r="D214" s="141" t="s">
        <v>127</v>
      </c>
      <c r="E214" s="142" t="s">
        <v>298</v>
      </c>
      <c r="F214" s="143" t="s">
        <v>299</v>
      </c>
      <c r="G214" s="144" t="s">
        <v>130</v>
      </c>
      <c r="H214" s="145">
        <v>7.5</v>
      </c>
      <c r="I214" s="146"/>
      <c r="J214" s="146">
        <f>ROUND(I214*H214,2)</f>
        <v>0</v>
      </c>
      <c r="K214" s="143" t="s">
        <v>131</v>
      </c>
      <c r="L214" s="30"/>
      <c r="M214" s="147" t="s">
        <v>1</v>
      </c>
      <c r="N214" s="148" t="s">
        <v>38</v>
      </c>
      <c r="O214" s="149">
        <v>0.156</v>
      </c>
      <c r="P214" s="149">
        <f>O214*H214</f>
        <v>1.17</v>
      </c>
      <c r="Q214" s="149">
        <v>0</v>
      </c>
      <c r="R214" s="149">
        <f>Q214*H214</f>
        <v>0</v>
      </c>
      <c r="S214" s="149">
        <v>2.4000000000000001E-4</v>
      </c>
      <c r="T214" s="150">
        <f>S214*H214</f>
        <v>1.8E-3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1" t="s">
        <v>225</v>
      </c>
      <c r="AT214" s="151" t="s">
        <v>127</v>
      </c>
      <c r="AU214" s="151" t="s">
        <v>82</v>
      </c>
      <c r="AY214" s="17" t="s">
        <v>124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7" t="s">
        <v>78</v>
      </c>
      <c r="BK214" s="152">
        <f>ROUND(I214*H214,2)</f>
        <v>0</v>
      </c>
      <c r="BL214" s="17" t="s">
        <v>225</v>
      </c>
      <c r="BM214" s="151" t="s">
        <v>609</v>
      </c>
    </row>
    <row r="215" spans="1:65" s="2" customFormat="1" ht="19.5">
      <c r="A215" s="29"/>
      <c r="B215" s="30"/>
      <c r="C215" s="29"/>
      <c r="D215" s="153" t="s">
        <v>134</v>
      </c>
      <c r="E215" s="29"/>
      <c r="F215" s="154" t="s">
        <v>301</v>
      </c>
      <c r="G215" s="29"/>
      <c r="H215" s="29"/>
      <c r="I215" s="29"/>
      <c r="J215" s="29"/>
      <c r="K215" s="29"/>
      <c r="L215" s="30"/>
      <c r="M215" s="155"/>
      <c r="N215" s="156"/>
      <c r="O215" s="55"/>
      <c r="P215" s="55"/>
      <c r="Q215" s="55"/>
      <c r="R215" s="55"/>
      <c r="S215" s="55"/>
      <c r="T215" s="56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T215" s="17" t="s">
        <v>134</v>
      </c>
      <c r="AU215" s="17" t="s">
        <v>82</v>
      </c>
    </row>
    <row r="216" spans="1:65" s="2" customFormat="1" ht="16.5" customHeight="1">
      <c r="A216" s="29"/>
      <c r="B216" s="140"/>
      <c r="C216" s="141" t="s">
        <v>302</v>
      </c>
      <c r="D216" s="141" t="s">
        <v>127</v>
      </c>
      <c r="E216" s="142" t="s">
        <v>303</v>
      </c>
      <c r="F216" s="143" t="s">
        <v>304</v>
      </c>
      <c r="G216" s="144" t="s">
        <v>224</v>
      </c>
      <c r="H216" s="145">
        <v>5</v>
      </c>
      <c r="I216" s="146"/>
      <c r="J216" s="146">
        <f>ROUND(I216*H216,2)</f>
        <v>0</v>
      </c>
      <c r="K216" s="143" t="s">
        <v>131</v>
      </c>
      <c r="L216" s="30"/>
      <c r="M216" s="147" t="s">
        <v>1</v>
      </c>
      <c r="N216" s="148" t="s">
        <v>38</v>
      </c>
      <c r="O216" s="149">
        <v>0.42499999999999999</v>
      </c>
      <c r="P216" s="149">
        <f>O216*H216</f>
        <v>2.125</v>
      </c>
      <c r="Q216" s="149">
        <v>0</v>
      </c>
      <c r="R216" s="149">
        <f>Q216*H216</f>
        <v>0</v>
      </c>
      <c r="S216" s="149">
        <v>0</v>
      </c>
      <c r="T216" s="150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1" t="s">
        <v>225</v>
      </c>
      <c r="AT216" s="151" t="s">
        <v>127</v>
      </c>
      <c r="AU216" s="151" t="s">
        <v>82</v>
      </c>
      <c r="AY216" s="17" t="s">
        <v>124</v>
      </c>
      <c r="BE216" s="152">
        <f>IF(N216="základní",J216,0)</f>
        <v>0</v>
      </c>
      <c r="BF216" s="152">
        <f>IF(N216="snížená",J216,0)</f>
        <v>0</v>
      </c>
      <c r="BG216" s="152">
        <f>IF(N216="zákl. přenesená",J216,0)</f>
        <v>0</v>
      </c>
      <c r="BH216" s="152">
        <f>IF(N216="sníž. přenesená",J216,0)</f>
        <v>0</v>
      </c>
      <c r="BI216" s="152">
        <f>IF(N216="nulová",J216,0)</f>
        <v>0</v>
      </c>
      <c r="BJ216" s="17" t="s">
        <v>78</v>
      </c>
      <c r="BK216" s="152">
        <f>ROUND(I216*H216,2)</f>
        <v>0</v>
      </c>
      <c r="BL216" s="17" t="s">
        <v>225</v>
      </c>
      <c r="BM216" s="151" t="s">
        <v>610</v>
      </c>
    </row>
    <row r="217" spans="1:65" s="2" customFormat="1" ht="19.5">
      <c r="A217" s="29"/>
      <c r="B217" s="30"/>
      <c r="C217" s="29"/>
      <c r="D217" s="153" t="s">
        <v>134</v>
      </c>
      <c r="E217" s="29"/>
      <c r="F217" s="154" t="s">
        <v>306</v>
      </c>
      <c r="G217" s="29"/>
      <c r="H217" s="29"/>
      <c r="I217" s="29"/>
      <c r="J217" s="29"/>
      <c r="K217" s="29"/>
      <c r="L217" s="30"/>
      <c r="M217" s="155"/>
      <c r="N217" s="156"/>
      <c r="O217" s="55"/>
      <c r="P217" s="55"/>
      <c r="Q217" s="55"/>
      <c r="R217" s="55"/>
      <c r="S217" s="55"/>
      <c r="T217" s="56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T217" s="17" t="s">
        <v>134</v>
      </c>
      <c r="AU217" s="17" t="s">
        <v>82</v>
      </c>
    </row>
    <row r="218" spans="1:65" s="2" customFormat="1" ht="24.2" customHeight="1">
      <c r="A218" s="29"/>
      <c r="B218" s="140"/>
      <c r="C218" s="141" t="s">
        <v>307</v>
      </c>
      <c r="D218" s="141" t="s">
        <v>127</v>
      </c>
      <c r="E218" s="142" t="s">
        <v>308</v>
      </c>
      <c r="F218" s="143" t="s">
        <v>309</v>
      </c>
      <c r="G218" s="144" t="s">
        <v>224</v>
      </c>
      <c r="H218" s="145">
        <v>2</v>
      </c>
      <c r="I218" s="146"/>
      <c r="J218" s="146">
        <f>ROUND(I218*H218,2)</f>
        <v>0</v>
      </c>
      <c r="K218" s="143" t="s">
        <v>131</v>
      </c>
      <c r="L218" s="30"/>
      <c r="M218" s="147" t="s">
        <v>1</v>
      </c>
      <c r="N218" s="148" t="s">
        <v>38</v>
      </c>
      <c r="O218" s="149">
        <v>0.16500000000000001</v>
      </c>
      <c r="P218" s="149">
        <f>O218*H218</f>
        <v>0.33</v>
      </c>
      <c r="Q218" s="149">
        <v>0</v>
      </c>
      <c r="R218" s="149">
        <f>Q218*H218</f>
        <v>0</v>
      </c>
      <c r="S218" s="149">
        <v>0</v>
      </c>
      <c r="T218" s="150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1" t="s">
        <v>225</v>
      </c>
      <c r="AT218" s="151" t="s">
        <v>127</v>
      </c>
      <c r="AU218" s="151" t="s">
        <v>82</v>
      </c>
      <c r="AY218" s="17" t="s">
        <v>124</v>
      </c>
      <c r="BE218" s="152">
        <f>IF(N218="základní",J218,0)</f>
        <v>0</v>
      </c>
      <c r="BF218" s="152">
        <f>IF(N218="snížená",J218,0)</f>
        <v>0</v>
      </c>
      <c r="BG218" s="152">
        <f>IF(N218="zákl. přenesená",J218,0)</f>
        <v>0</v>
      </c>
      <c r="BH218" s="152">
        <f>IF(N218="sníž. přenesená",J218,0)</f>
        <v>0</v>
      </c>
      <c r="BI218" s="152">
        <f>IF(N218="nulová",J218,0)</f>
        <v>0</v>
      </c>
      <c r="BJ218" s="17" t="s">
        <v>78</v>
      </c>
      <c r="BK218" s="152">
        <f>ROUND(I218*H218,2)</f>
        <v>0</v>
      </c>
      <c r="BL218" s="17" t="s">
        <v>225</v>
      </c>
      <c r="BM218" s="151" t="s">
        <v>611</v>
      </c>
    </row>
    <row r="219" spans="1:65" s="2" customFormat="1" ht="19.5">
      <c r="A219" s="29"/>
      <c r="B219" s="30"/>
      <c r="C219" s="29"/>
      <c r="D219" s="153" t="s">
        <v>134</v>
      </c>
      <c r="E219" s="29"/>
      <c r="F219" s="154" t="s">
        <v>311</v>
      </c>
      <c r="G219" s="29"/>
      <c r="H219" s="29"/>
      <c r="I219" s="29"/>
      <c r="J219" s="29"/>
      <c r="K219" s="29"/>
      <c r="L219" s="30"/>
      <c r="M219" s="155"/>
      <c r="N219" s="156"/>
      <c r="O219" s="55"/>
      <c r="P219" s="55"/>
      <c r="Q219" s="55"/>
      <c r="R219" s="55"/>
      <c r="S219" s="55"/>
      <c r="T219" s="5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7" t="s">
        <v>134</v>
      </c>
      <c r="AU219" s="17" t="s">
        <v>82</v>
      </c>
    </row>
    <row r="220" spans="1:65" s="2" customFormat="1" ht="24.2" customHeight="1">
      <c r="A220" s="29"/>
      <c r="B220" s="140"/>
      <c r="C220" s="141" t="s">
        <v>312</v>
      </c>
      <c r="D220" s="141" t="s">
        <v>127</v>
      </c>
      <c r="E220" s="142" t="s">
        <v>313</v>
      </c>
      <c r="F220" s="143" t="s">
        <v>314</v>
      </c>
      <c r="G220" s="144" t="s">
        <v>130</v>
      </c>
      <c r="H220" s="145">
        <v>7.5</v>
      </c>
      <c r="I220" s="146"/>
      <c r="J220" s="146">
        <f>ROUND(I220*H220,2)</f>
        <v>0</v>
      </c>
      <c r="K220" s="143" t="s">
        <v>131</v>
      </c>
      <c r="L220" s="30"/>
      <c r="M220" s="147" t="s">
        <v>1</v>
      </c>
      <c r="N220" s="148" t="s">
        <v>38</v>
      </c>
      <c r="O220" s="149">
        <v>6.7000000000000004E-2</v>
      </c>
      <c r="P220" s="149">
        <f>O220*H220</f>
        <v>0.50250000000000006</v>
      </c>
      <c r="Q220" s="149">
        <v>1.9000000000000001E-4</v>
      </c>
      <c r="R220" s="149">
        <f>Q220*H220</f>
        <v>1.4250000000000001E-3</v>
      </c>
      <c r="S220" s="149">
        <v>0</v>
      </c>
      <c r="T220" s="150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1" t="s">
        <v>225</v>
      </c>
      <c r="AT220" s="151" t="s">
        <v>127</v>
      </c>
      <c r="AU220" s="151" t="s">
        <v>82</v>
      </c>
      <c r="AY220" s="17" t="s">
        <v>124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7" t="s">
        <v>78</v>
      </c>
      <c r="BK220" s="152">
        <f>ROUND(I220*H220,2)</f>
        <v>0</v>
      </c>
      <c r="BL220" s="17" t="s">
        <v>225</v>
      </c>
      <c r="BM220" s="151" t="s">
        <v>612</v>
      </c>
    </row>
    <row r="221" spans="1:65" s="2" customFormat="1" ht="19.5">
      <c r="A221" s="29"/>
      <c r="B221" s="30"/>
      <c r="C221" s="29"/>
      <c r="D221" s="153" t="s">
        <v>134</v>
      </c>
      <c r="E221" s="29"/>
      <c r="F221" s="154" t="s">
        <v>316</v>
      </c>
      <c r="G221" s="29"/>
      <c r="H221" s="29"/>
      <c r="I221" s="29"/>
      <c r="J221" s="29"/>
      <c r="K221" s="29"/>
      <c r="L221" s="30"/>
      <c r="M221" s="155"/>
      <c r="N221" s="156"/>
      <c r="O221" s="55"/>
      <c r="P221" s="55"/>
      <c r="Q221" s="55"/>
      <c r="R221" s="55"/>
      <c r="S221" s="55"/>
      <c r="T221" s="56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T221" s="17" t="s">
        <v>134</v>
      </c>
      <c r="AU221" s="17" t="s">
        <v>82</v>
      </c>
    </row>
    <row r="222" spans="1:65" s="2" customFormat="1" ht="21.75" customHeight="1">
      <c r="A222" s="29"/>
      <c r="B222" s="140"/>
      <c r="C222" s="141" t="s">
        <v>317</v>
      </c>
      <c r="D222" s="141" t="s">
        <v>127</v>
      </c>
      <c r="E222" s="142" t="s">
        <v>318</v>
      </c>
      <c r="F222" s="143" t="s">
        <v>319</v>
      </c>
      <c r="G222" s="144" t="s">
        <v>130</v>
      </c>
      <c r="H222" s="145">
        <v>7.5</v>
      </c>
      <c r="I222" s="146"/>
      <c r="J222" s="146">
        <f>ROUND(I222*H222,2)</f>
        <v>0</v>
      </c>
      <c r="K222" s="143" t="s">
        <v>131</v>
      </c>
      <c r="L222" s="30"/>
      <c r="M222" s="147" t="s">
        <v>1</v>
      </c>
      <c r="N222" s="148" t="s">
        <v>38</v>
      </c>
      <c r="O222" s="149">
        <v>8.2000000000000003E-2</v>
      </c>
      <c r="P222" s="149">
        <f>O222*H222</f>
        <v>0.61499999999999999</v>
      </c>
      <c r="Q222" s="149">
        <v>1.0000000000000001E-5</v>
      </c>
      <c r="R222" s="149">
        <f>Q222*H222</f>
        <v>7.5000000000000007E-5</v>
      </c>
      <c r="S222" s="149">
        <v>0</v>
      </c>
      <c r="T222" s="150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1" t="s">
        <v>225</v>
      </c>
      <c r="AT222" s="151" t="s">
        <v>127</v>
      </c>
      <c r="AU222" s="151" t="s">
        <v>82</v>
      </c>
      <c r="AY222" s="17" t="s">
        <v>124</v>
      </c>
      <c r="BE222" s="152">
        <f>IF(N222="základní",J222,0)</f>
        <v>0</v>
      </c>
      <c r="BF222" s="152">
        <f>IF(N222="snížená",J222,0)</f>
        <v>0</v>
      </c>
      <c r="BG222" s="152">
        <f>IF(N222="zákl. přenesená",J222,0)</f>
        <v>0</v>
      </c>
      <c r="BH222" s="152">
        <f>IF(N222="sníž. přenesená",J222,0)</f>
        <v>0</v>
      </c>
      <c r="BI222" s="152">
        <f>IF(N222="nulová",J222,0)</f>
        <v>0</v>
      </c>
      <c r="BJ222" s="17" t="s">
        <v>78</v>
      </c>
      <c r="BK222" s="152">
        <f>ROUND(I222*H222,2)</f>
        <v>0</v>
      </c>
      <c r="BL222" s="17" t="s">
        <v>225</v>
      </c>
      <c r="BM222" s="151" t="s">
        <v>613</v>
      </c>
    </row>
    <row r="223" spans="1:65" s="2" customFormat="1" ht="19.5">
      <c r="A223" s="29"/>
      <c r="B223" s="30"/>
      <c r="C223" s="29"/>
      <c r="D223" s="153" t="s">
        <v>134</v>
      </c>
      <c r="E223" s="29"/>
      <c r="F223" s="154" t="s">
        <v>321</v>
      </c>
      <c r="G223" s="29"/>
      <c r="H223" s="29"/>
      <c r="I223" s="29"/>
      <c r="J223" s="29"/>
      <c r="K223" s="29"/>
      <c r="L223" s="30"/>
      <c r="M223" s="155"/>
      <c r="N223" s="156"/>
      <c r="O223" s="55"/>
      <c r="P223" s="55"/>
      <c r="Q223" s="55"/>
      <c r="R223" s="55"/>
      <c r="S223" s="55"/>
      <c r="T223" s="56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T223" s="17" t="s">
        <v>134</v>
      </c>
      <c r="AU223" s="17" t="s">
        <v>82</v>
      </c>
    </row>
    <row r="224" spans="1:65" s="2" customFormat="1" ht="24.2" customHeight="1">
      <c r="A224" s="29"/>
      <c r="B224" s="140"/>
      <c r="C224" s="141" t="s">
        <v>322</v>
      </c>
      <c r="D224" s="141" t="s">
        <v>127</v>
      </c>
      <c r="E224" s="142" t="s">
        <v>323</v>
      </c>
      <c r="F224" s="143" t="s">
        <v>324</v>
      </c>
      <c r="G224" s="144" t="s">
        <v>191</v>
      </c>
      <c r="H224" s="145">
        <v>8.9999999999999993E-3</v>
      </c>
      <c r="I224" s="146"/>
      <c r="J224" s="146">
        <f>ROUND(I224*H224,2)</f>
        <v>0</v>
      </c>
      <c r="K224" s="143" t="s">
        <v>131</v>
      </c>
      <c r="L224" s="30"/>
      <c r="M224" s="147" t="s">
        <v>1</v>
      </c>
      <c r="N224" s="148" t="s">
        <v>38</v>
      </c>
      <c r="O224" s="149">
        <v>1.327</v>
      </c>
      <c r="P224" s="149">
        <f>O224*H224</f>
        <v>1.1942999999999999E-2</v>
      </c>
      <c r="Q224" s="149">
        <v>0</v>
      </c>
      <c r="R224" s="149">
        <f>Q224*H224</f>
        <v>0</v>
      </c>
      <c r="S224" s="149">
        <v>0</v>
      </c>
      <c r="T224" s="150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1" t="s">
        <v>225</v>
      </c>
      <c r="AT224" s="151" t="s">
        <v>127</v>
      </c>
      <c r="AU224" s="151" t="s">
        <v>82</v>
      </c>
      <c r="AY224" s="17" t="s">
        <v>124</v>
      </c>
      <c r="BE224" s="152">
        <f>IF(N224="základní",J224,0)</f>
        <v>0</v>
      </c>
      <c r="BF224" s="152">
        <f>IF(N224="snížená",J224,0)</f>
        <v>0</v>
      </c>
      <c r="BG224" s="152">
        <f>IF(N224="zákl. přenesená",J224,0)</f>
        <v>0</v>
      </c>
      <c r="BH224" s="152">
        <f>IF(N224="sníž. přenesená",J224,0)</f>
        <v>0</v>
      </c>
      <c r="BI224" s="152">
        <f>IF(N224="nulová",J224,0)</f>
        <v>0</v>
      </c>
      <c r="BJ224" s="17" t="s">
        <v>78</v>
      </c>
      <c r="BK224" s="152">
        <f>ROUND(I224*H224,2)</f>
        <v>0</v>
      </c>
      <c r="BL224" s="17" t="s">
        <v>225</v>
      </c>
      <c r="BM224" s="151" t="s">
        <v>614</v>
      </c>
    </row>
    <row r="225" spans="1:65" s="2" customFormat="1" ht="29.25">
      <c r="A225" s="29"/>
      <c r="B225" s="30"/>
      <c r="C225" s="29"/>
      <c r="D225" s="153" t="s">
        <v>134</v>
      </c>
      <c r="E225" s="29"/>
      <c r="F225" s="154" t="s">
        <v>326</v>
      </c>
      <c r="G225" s="29"/>
      <c r="H225" s="29"/>
      <c r="I225" s="29"/>
      <c r="J225" s="29"/>
      <c r="K225" s="29"/>
      <c r="L225" s="30"/>
      <c r="M225" s="155"/>
      <c r="N225" s="156"/>
      <c r="O225" s="55"/>
      <c r="P225" s="55"/>
      <c r="Q225" s="55"/>
      <c r="R225" s="55"/>
      <c r="S225" s="55"/>
      <c r="T225" s="56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T225" s="17" t="s">
        <v>134</v>
      </c>
      <c r="AU225" s="17" t="s">
        <v>82</v>
      </c>
    </row>
    <row r="226" spans="1:65" s="2" customFormat="1" ht="24.2" customHeight="1">
      <c r="A226" s="29"/>
      <c r="B226" s="140"/>
      <c r="C226" s="141" t="s">
        <v>327</v>
      </c>
      <c r="D226" s="141" t="s">
        <v>127</v>
      </c>
      <c r="E226" s="142" t="s">
        <v>328</v>
      </c>
      <c r="F226" s="143" t="s">
        <v>329</v>
      </c>
      <c r="G226" s="144" t="s">
        <v>191</v>
      </c>
      <c r="H226" s="145">
        <v>8.9999999999999993E-3</v>
      </c>
      <c r="I226" s="146"/>
      <c r="J226" s="146">
        <f>ROUND(I226*H226,2)</f>
        <v>0</v>
      </c>
      <c r="K226" s="143" t="s">
        <v>131</v>
      </c>
      <c r="L226" s="30"/>
      <c r="M226" s="147" t="s">
        <v>1</v>
      </c>
      <c r="N226" s="148" t="s">
        <v>38</v>
      </c>
      <c r="O226" s="149">
        <v>1.18</v>
      </c>
      <c r="P226" s="149">
        <f>O226*H226</f>
        <v>1.0619999999999999E-2</v>
      </c>
      <c r="Q226" s="149">
        <v>0</v>
      </c>
      <c r="R226" s="149">
        <f>Q226*H226</f>
        <v>0</v>
      </c>
      <c r="S226" s="149">
        <v>0</v>
      </c>
      <c r="T226" s="150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1" t="s">
        <v>225</v>
      </c>
      <c r="AT226" s="151" t="s">
        <v>127</v>
      </c>
      <c r="AU226" s="151" t="s">
        <v>82</v>
      </c>
      <c r="AY226" s="17" t="s">
        <v>124</v>
      </c>
      <c r="BE226" s="152">
        <f>IF(N226="základní",J226,0)</f>
        <v>0</v>
      </c>
      <c r="BF226" s="152">
        <f>IF(N226="snížená",J226,0)</f>
        <v>0</v>
      </c>
      <c r="BG226" s="152">
        <f>IF(N226="zákl. přenesená",J226,0)</f>
        <v>0</v>
      </c>
      <c r="BH226" s="152">
        <f>IF(N226="sníž. přenesená",J226,0)</f>
        <v>0</v>
      </c>
      <c r="BI226" s="152">
        <f>IF(N226="nulová",J226,0)</f>
        <v>0</v>
      </c>
      <c r="BJ226" s="17" t="s">
        <v>78</v>
      </c>
      <c r="BK226" s="152">
        <f>ROUND(I226*H226,2)</f>
        <v>0</v>
      </c>
      <c r="BL226" s="17" t="s">
        <v>225</v>
      </c>
      <c r="BM226" s="151" t="s">
        <v>615</v>
      </c>
    </row>
    <row r="227" spans="1:65" s="2" customFormat="1" ht="29.25">
      <c r="A227" s="29"/>
      <c r="B227" s="30"/>
      <c r="C227" s="29"/>
      <c r="D227" s="153" t="s">
        <v>134</v>
      </c>
      <c r="E227" s="29"/>
      <c r="F227" s="154" t="s">
        <v>331</v>
      </c>
      <c r="G227" s="29"/>
      <c r="H227" s="29"/>
      <c r="I227" s="29"/>
      <c r="J227" s="29"/>
      <c r="K227" s="29"/>
      <c r="L227" s="30"/>
      <c r="M227" s="155"/>
      <c r="N227" s="156"/>
      <c r="O227" s="55"/>
      <c r="P227" s="55"/>
      <c r="Q227" s="55"/>
      <c r="R227" s="55"/>
      <c r="S227" s="55"/>
      <c r="T227" s="56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T227" s="17" t="s">
        <v>134</v>
      </c>
      <c r="AU227" s="17" t="s">
        <v>82</v>
      </c>
    </row>
    <row r="228" spans="1:65" s="12" customFormat="1" ht="22.9" customHeight="1">
      <c r="B228" s="128"/>
      <c r="D228" s="129" t="s">
        <v>72</v>
      </c>
      <c r="E228" s="138" t="s">
        <v>332</v>
      </c>
      <c r="F228" s="138" t="s">
        <v>333</v>
      </c>
      <c r="J228" s="139">
        <f>BK228</f>
        <v>0</v>
      </c>
      <c r="L228" s="128"/>
      <c r="M228" s="132"/>
      <c r="N228" s="133"/>
      <c r="O228" s="133"/>
      <c r="P228" s="134">
        <f>SUM(P229:P253)</f>
        <v>24.14</v>
      </c>
      <c r="Q228" s="133"/>
      <c r="R228" s="134">
        <f>SUM(R229:R253)</f>
        <v>6.9000000000000008E-4</v>
      </c>
      <c r="S228" s="133"/>
      <c r="T228" s="135">
        <f>SUM(T229:T253)</f>
        <v>0.13800000000000001</v>
      </c>
      <c r="AR228" s="129" t="s">
        <v>82</v>
      </c>
      <c r="AT228" s="136" t="s">
        <v>72</v>
      </c>
      <c r="AU228" s="136" t="s">
        <v>78</v>
      </c>
      <c r="AY228" s="129" t="s">
        <v>124</v>
      </c>
      <c r="BK228" s="137">
        <f>SUM(BK229:BK253)</f>
        <v>0</v>
      </c>
    </row>
    <row r="229" spans="1:65" s="2" customFormat="1" ht="21.75" customHeight="1">
      <c r="A229" s="29"/>
      <c r="B229" s="140"/>
      <c r="C229" s="141" t="s">
        <v>334</v>
      </c>
      <c r="D229" s="141" t="s">
        <v>127</v>
      </c>
      <c r="E229" s="142" t="s">
        <v>335</v>
      </c>
      <c r="F229" s="143" t="s">
        <v>336</v>
      </c>
      <c r="G229" s="144" t="s">
        <v>337</v>
      </c>
      <c r="H229" s="145">
        <v>5</v>
      </c>
      <c r="I229" s="146"/>
      <c r="J229" s="146">
        <f>ROUND(I229*H229,2)</f>
        <v>0</v>
      </c>
      <c r="K229" s="143" t="s">
        <v>131</v>
      </c>
      <c r="L229" s="30"/>
      <c r="M229" s="147" t="s">
        <v>1</v>
      </c>
      <c r="N229" s="148" t="s">
        <v>38</v>
      </c>
      <c r="O229" s="149">
        <v>0.38300000000000001</v>
      </c>
      <c r="P229" s="149">
        <f>O229*H229</f>
        <v>1.915</v>
      </c>
      <c r="Q229" s="149">
        <v>0</v>
      </c>
      <c r="R229" s="149">
        <f>Q229*H229</f>
        <v>0</v>
      </c>
      <c r="S229" s="149">
        <v>2.4500000000000001E-2</v>
      </c>
      <c r="T229" s="150">
        <f>S229*H229</f>
        <v>0.1225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1" t="s">
        <v>225</v>
      </c>
      <c r="AT229" s="151" t="s">
        <v>127</v>
      </c>
      <c r="AU229" s="151" t="s">
        <v>82</v>
      </c>
      <c r="AY229" s="17" t="s">
        <v>124</v>
      </c>
      <c r="BE229" s="152">
        <f>IF(N229="základní",J229,0)</f>
        <v>0</v>
      </c>
      <c r="BF229" s="152">
        <f>IF(N229="snížená",J229,0)</f>
        <v>0</v>
      </c>
      <c r="BG229" s="152">
        <f>IF(N229="zákl. přenesená",J229,0)</f>
        <v>0</v>
      </c>
      <c r="BH229" s="152">
        <f>IF(N229="sníž. přenesená",J229,0)</f>
        <v>0</v>
      </c>
      <c r="BI229" s="152">
        <f>IF(N229="nulová",J229,0)</f>
        <v>0</v>
      </c>
      <c r="BJ229" s="17" t="s">
        <v>78</v>
      </c>
      <c r="BK229" s="152">
        <f>ROUND(I229*H229,2)</f>
        <v>0</v>
      </c>
      <c r="BL229" s="17" t="s">
        <v>225</v>
      </c>
      <c r="BM229" s="151" t="s">
        <v>616</v>
      </c>
    </row>
    <row r="230" spans="1:65" s="2" customFormat="1" ht="19.5">
      <c r="A230" s="29"/>
      <c r="B230" s="30"/>
      <c r="C230" s="29"/>
      <c r="D230" s="153" t="s">
        <v>134</v>
      </c>
      <c r="E230" s="29"/>
      <c r="F230" s="154" t="s">
        <v>339</v>
      </c>
      <c r="G230" s="29"/>
      <c r="H230" s="29"/>
      <c r="I230" s="29"/>
      <c r="J230" s="29"/>
      <c r="K230" s="29"/>
      <c r="L230" s="30"/>
      <c r="M230" s="155"/>
      <c r="N230" s="156"/>
      <c r="O230" s="55"/>
      <c r="P230" s="55"/>
      <c r="Q230" s="55"/>
      <c r="R230" s="55"/>
      <c r="S230" s="55"/>
      <c r="T230" s="56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T230" s="17" t="s">
        <v>134</v>
      </c>
      <c r="AU230" s="17" t="s">
        <v>82</v>
      </c>
    </row>
    <row r="231" spans="1:65" s="2" customFormat="1" ht="16.5" customHeight="1">
      <c r="A231" s="29"/>
      <c r="B231" s="140"/>
      <c r="C231" s="141" t="s">
        <v>340</v>
      </c>
      <c r="D231" s="141" t="s">
        <v>127</v>
      </c>
      <c r="E231" s="142" t="s">
        <v>341</v>
      </c>
      <c r="F231" s="143" t="s">
        <v>342</v>
      </c>
      <c r="G231" s="144" t="s">
        <v>224</v>
      </c>
      <c r="H231" s="145">
        <v>5</v>
      </c>
      <c r="I231" s="146"/>
      <c r="J231" s="146">
        <f>ROUND(I231*H231,2)</f>
        <v>0</v>
      </c>
      <c r="K231" s="143" t="s">
        <v>131</v>
      </c>
      <c r="L231" s="30"/>
      <c r="M231" s="147" t="s">
        <v>1</v>
      </c>
      <c r="N231" s="148" t="s">
        <v>38</v>
      </c>
      <c r="O231" s="149">
        <v>0.40699999999999997</v>
      </c>
      <c r="P231" s="149">
        <f>O231*H231</f>
        <v>2.0349999999999997</v>
      </c>
      <c r="Q231" s="149">
        <v>0</v>
      </c>
      <c r="R231" s="149">
        <f>Q231*H231</f>
        <v>0</v>
      </c>
      <c r="S231" s="149">
        <v>2.2499999999999998E-3</v>
      </c>
      <c r="T231" s="150">
        <f>S231*H231</f>
        <v>1.125E-2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1" t="s">
        <v>225</v>
      </c>
      <c r="AT231" s="151" t="s">
        <v>127</v>
      </c>
      <c r="AU231" s="151" t="s">
        <v>82</v>
      </c>
      <c r="AY231" s="17" t="s">
        <v>124</v>
      </c>
      <c r="BE231" s="152">
        <f>IF(N231="základní",J231,0)</f>
        <v>0</v>
      </c>
      <c r="BF231" s="152">
        <f>IF(N231="snížená",J231,0)</f>
        <v>0</v>
      </c>
      <c r="BG231" s="152">
        <f>IF(N231="zákl. přenesená",J231,0)</f>
        <v>0</v>
      </c>
      <c r="BH231" s="152">
        <f>IF(N231="sníž. přenesená",J231,0)</f>
        <v>0</v>
      </c>
      <c r="BI231" s="152">
        <f>IF(N231="nulová",J231,0)</f>
        <v>0</v>
      </c>
      <c r="BJ231" s="17" t="s">
        <v>78</v>
      </c>
      <c r="BK231" s="152">
        <f>ROUND(I231*H231,2)</f>
        <v>0</v>
      </c>
      <c r="BL231" s="17" t="s">
        <v>225</v>
      </c>
      <c r="BM231" s="151" t="s">
        <v>617</v>
      </c>
    </row>
    <row r="232" spans="1:65" s="2" customFormat="1">
      <c r="A232" s="29"/>
      <c r="B232" s="30"/>
      <c r="C232" s="29"/>
      <c r="D232" s="153" t="s">
        <v>134</v>
      </c>
      <c r="E232" s="29"/>
      <c r="F232" s="154" t="s">
        <v>344</v>
      </c>
      <c r="G232" s="29"/>
      <c r="H232" s="29"/>
      <c r="I232" s="29"/>
      <c r="J232" s="29"/>
      <c r="K232" s="29"/>
      <c r="L232" s="30"/>
      <c r="M232" s="155"/>
      <c r="N232" s="156"/>
      <c r="O232" s="55"/>
      <c r="P232" s="55"/>
      <c r="Q232" s="55"/>
      <c r="R232" s="55"/>
      <c r="S232" s="55"/>
      <c r="T232" s="56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T232" s="17" t="s">
        <v>134</v>
      </c>
      <c r="AU232" s="17" t="s">
        <v>82</v>
      </c>
    </row>
    <row r="233" spans="1:65" s="2" customFormat="1" ht="16.5" customHeight="1">
      <c r="A233" s="29"/>
      <c r="B233" s="140"/>
      <c r="C233" s="141" t="s">
        <v>345</v>
      </c>
      <c r="D233" s="141" t="s">
        <v>127</v>
      </c>
      <c r="E233" s="142" t="s">
        <v>346</v>
      </c>
      <c r="F233" s="143" t="s">
        <v>347</v>
      </c>
      <c r="G233" s="144" t="s">
        <v>224</v>
      </c>
      <c r="H233" s="145">
        <v>5</v>
      </c>
      <c r="I233" s="146"/>
      <c r="J233" s="146">
        <f>ROUND(I233*H233,2)</f>
        <v>0</v>
      </c>
      <c r="K233" s="143" t="s">
        <v>131</v>
      </c>
      <c r="L233" s="30"/>
      <c r="M233" s="147" t="s">
        <v>1</v>
      </c>
      <c r="N233" s="148" t="s">
        <v>38</v>
      </c>
      <c r="O233" s="149">
        <v>3.7999999999999999E-2</v>
      </c>
      <c r="P233" s="149">
        <f>O233*H233</f>
        <v>0.19</v>
      </c>
      <c r="Q233" s="149">
        <v>0</v>
      </c>
      <c r="R233" s="149">
        <f>Q233*H233</f>
        <v>0</v>
      </c>
      <c r="S233" s="149">
        <v>8.4999999999999995E-4</v>
      </c>
      <c r="T233" s="150">
        <f>S233*H233</f>
        <v>4.2499999999999994E-3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1" t="s">
        <v>225</v>
      </c>
      <c r="AT233" s="151" t="s">
        <v>127</v>
      </c>
      <c r="AU233" s="151" t="s">
        <v>82</v>
      </c>
      <c r="AY233" s="17" t="s">
        <v>124</v>
      </c>
      <c r="BE233" s="152">
        <f>IF(N233="základní",J233,0)</f>
        <v>0</v>
      </c>
      <c r="BF233" s="152">
        <f>IF(N233="snížená",J233,0)</f>
        <v>0</v>
      </c>
      <c r="BG233" s="152">
        <f>IF(N233="zákl. přenesená",J233,0)</f>
        <v>0</v>
      </c>
      <c r="BH233" s="152">
        <f>IF(N233="sníž. přenesená",J233,0)</f>
        <v>0</v>
      </c>
      <c r="BI233" s="152">
        <f>IF(N233="nulová",J233,0)</f>
        <v>0</v>
      </c>
      <c r="BJ233" s="17" t="s">
        <v>78</v>
      </c>
      <c r="BK233" s="152">
        <f>ROUND(I233*H233,2)</f>
        <v>0</v>
      </c>
      <c r="BL233" s="17" t="s">
        <v>225</v>
      </c>
      <c r="BM233" s="151" t="s">
        <v>618</v>
      </c>
    </row>
    <row r="234" spans="1:65" s="2" customFormat="1" ht="19.5">
      <c r="A234" s="29"/>
      <c r="B234" s="30"/>
      <c r="C234" s="29"/>
      <c r="D234" s="153" t="s">
        <v>134</v>
      </c>
      <c r="E234" s="29"/>
      <c r="F234" s="154" t="s">
        <v>349</v>
      </c>
      <c r="G234" s="29"/>
      <c r="H234" s="29"/>
      <c r="I234" s="29"/>
      <c r="J234" s="29"/>
      <c r="K234" s="29"/>
      <c r="L234" s="30"/>
      <c r="M234" s="155"/>
      <c r="N234" s="156"/>
      <c r="O234" s="55"/>
      <c r="P234" s="55"/>
      <c r="Q234" s="55"/>
      <c r="R234" s="55"/>
      <c r="S234" s="55"/>
      <c r="T234" s="56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T234" s="17" t="s">
        <v>134</v>
      </c>
      <c r="AU234" s="17" t="s">
        <v>82</v>
      </c>
    </row>
    <row r="235" spans="1:65" s="2" customFormat="1" ht="24.2" customHeight="1">
      <c r="A235" s="29"/>
      <c r="B235" s="140"/>
      <c r="C235" s="141" t="s">
        <v>350</v>
      </c>
      <c r="D235" s="141" t="s">
        <v>127</v>
      </c>
      <c r="E235" s="142" t="s">
        <v>388</v>
      </c>
      <c r="F235" s="143" t="s">
        <v>389</v>
      </c>
      <c r="G235" s="144" t="s">
        <v>390</v>
      </c>
      <c r="H235" s="145">
        <v>550.85</v>
      </c>
      <c r="I235" s="146"/>
      <c r="J235" s="146">
        <f>ROUND(I235*H235,2)</f>
        <v>0</v>
      </c>
      <c r="K235" s="143" t="s">
        <v>131</v>
      </c>
      <c r="L235" s="30"/>
      <c r="M235" s="147" t="s">
        <v>1</v>
      </c>
      <c r="N235" s="148" t="s">
        <v>38</v>
      </c>
      <c r="O235" s="149">
        <v>0</v>
      </c>
      <c r="P235" s="149">
        <f>O235*H235</f>
        <v>0</v>
      </c>
      <c r="Q235" s="149">
        <v>0</v>
      </c>
      <c r="R235" s="149">
        <f>Q235*H235</f>
        <v>0</v>
      </c>
      <c r="S235" s="149">
        <v>0</v>
      </c>
      <c r="T235" s="150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1" t="s">
        <v>225</v>
      </c>
      <c r="AT235" s="151" t="s">
        <v>127</v>
      </c>
      <c r="AU235" s="151" t="s">
        <v>82</v>
      </c>
      <c r="AY235" s="17" t="s">
        <v>124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7" t="s">
        <v>78</v>
      </c>
      <c r="BK235" s="152">
        <f>ROUND(I235*H235,2)</f>
        <v>0</v>
      </c>
      <c r="BL235" s="17" t="s">
        <v>225</v>
      </c>
      <c r="BM235" s="151" t="s">
        <v>619</v>
      </c>
    </row>
    <row r="236" spans="1:65" s="2" customFormat="1" ht="29.25">
      <c r="A236" s="29"/>
      <c r="B236" s="30"/>
      <c r="C236" s="29"/>
      <c r="D236" s="153" t="s">
        <v>134</v>
      </c>
      <c r="E236" s="29"/>
      <c r="F236" s="154" t="s">
        <v>392</v>
      </c>
      <c r="G236" s="29"/>
      <c r="H236" s="29"/>
      <c r="I236" s="29"/>
      <c r="J236" s="29"/>
      <c r="K236" s="29"/>
      <c r="L236" s="30"/>
      <c r="M236" s="155"/>
      <c r="N236" s="156"/>
      <c r="O236" s="55"/>
      <c r="P236" s="55"/>
      <c r="Q236" s="55"/>
      <c r="R236" s="55"/>
      <c r="S236" s="55"/>
      <c r="T236" s="56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T236" s="17" t="s">
        <v>134</v>
      </c>
      <c r="AU236" s="17" t="s">
        <v>82</v>
      </c>
    </row>
    <row r="237" spans="1:65" s="2" customFormat="1" ht="16.5" customHeight="1">
      <c r="A237" s="29"/>
      <c r="B237" s="140"/>
      <c r="C237" s="141" t="s">
        <v>359</v>
      </c>
      <c r="D237" s="141" t="s">
        <v>127</v>
      </c>
      <c r="E237" s="142" t="s">
        <v>351</v>
      </c>
      <c r="F237" s="143" t="s">
        <v>352</v>
      </c>
      <c r="G237" s="144" t="s">
        <v>353</v>
      </c>
      <c r="H237" s="145">
        <v>20</v>
      </c>
      <c r="I237" s="146"/>
      <c r="J237" s="146">
        <f>ROUND(I237*H237,2)</f>
        <v>0</v>
      </c>
      <c r="K237" s="143" t="s">
        <v>131</v>
      </c>
      <c r="L237" s="30"/>
      <c r="M237" s="147" t="s">
        <v>1</v>
      </c>
      <c r="N237" s="148" t="s">
        <v>38</v>
      </c>
      <c r="O237" s="149">
        <v>1</v>
      </c>
      <c r="P237" s="149">
        <f>O237*H237</f>
        <v>20</v>
      </c>
      <c r="Q237" s="149">
        <v>0</v>
      </c>
      <c r="R237" s="149">
        <f>Q237*H237</f>
        <v>0</v>
      </c>
      <c r="S237" s="149">
        <v>0</v>
      </c>
      <c r="T237" s="150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1" t="s">
        <v>354</v>
      </c>
      <c r="AT237" s="151" t="s">
        <v>127</v>
      </c>
      <c r="AU237" s="151" t="s">
        <v>82</v>
      </c>
      <c r="AY237" s="17" t="s">
        <v>124</v>
      </c>
      <c r="BE237" s="152">
        <f>IF(N237="základní",J237,0)</f>
        <v>0</v>
      </c>
      <c r="BF237" s="152">
        <f>IF(N237="snížená",J237,0)</f>
        <v>0</v>
      </c>
      <c r="BG237" s="152">
        <f>IF(N237="zákl. přenesená",J237,0)</f>
        <v>0</v>
      </c>
      <c r="BH237" s="152">
        <f>IF(N237="sníž. přenesená",J237,0)</f>
        <v>0</v>
      </c>
      <c r="BI237" s="152">
        <f>IF(N237="nulová",J237,0)</f>
        <v>0</v>
      </c>
      <c r="BJ237" s="17" t="s">
        <v>78</v>
      </c>
      <c r="BK237" s="152">
        <f>ROUND(I237*H237,2)</f>
        <v>0</v>
      </c>
      <c r="BL237" s="17" t="s">
        <v>354</v>
      </c>
      <c r="BM237" s="151" t="s">
        <v>620</v>
      </c>
    </row>
    <row r="238" spans="1:65" s="2" customFormat="1" ht="19.5">
      <c r="A238" s="29"/>
      <c r="B238" s="30"/>
      <c r="C238" s="29"/>
      <c r="D238" s="153" t="s">
        <v>134</v>
      </c>
      <c r="E238" s="29"/>
      <c r="F238" s="154" t="s">
        <v>356</v>
      </c>
      <c r="G238" s="29"/>
      <c r="H238" s="29"/>
      <c r="I238" s="29"/>
      <c r="J238" s="29"/>
      <c r="K238" s="29"/>
      <c r="L238" s="30"/>
      <c r="M238" s="155"/>
      <c r="N238" s="156"/>
      <c r="O238" s="55"/>
      <c r="P238" s="55"/>
      <c r="Q238" s="55"/>
      <c r="R238" s="55"/>
      <c r="S238" s="55"/>
      <c r="T238" s="56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T238" s="17" t="s">
        <v>134</v>
      </c>
      <c r="AU238" s="17" t="s">
        <v>82</v>
      </c>
    </row>
    <row r="239" spans="1:65" s="13" customFormat="1">
      <c r="B239" s="157"/>
      <c r="D239" s="153" t="s">
        <v>136</v>
      </c>
      <c r="E239" s="158" t="s">
        <v>1</v>
      </c>
      <c r="F239" s="159" t="s">
        <v>357</v>
      </c>
      <c r="H239" s="158" t="s">
        <v>1</v>
      </c>
      <c r="L239" s="157"/>
      <c r="M239" s="160"/>
      <c r="N239" s="161"/>
      <c r="O239" s="161"/>
      <c r="P239" s="161"/>
      <c r="Q239" s="161"/>
      <c r="R239" s="161"/>
      <c r="S239" s="161"/>
      <c r="T239" s="162"/>
      <c r="AT239" s="158" t="s">
        <v>136</v>
      </c>
      <c r="AU239" s="158" t="s">
        <v>82</v>
      </c>
      <c r="AV239" s="13" t="s">
        <v>78</v>
      </c>
      <c r="AW239" s="13" t="s">
        <v>27</v>
      </c>
      <c r="AX239" s="13" t="s">
        <v>73</v>
      </c>
      <c r="AY239" s="158" t="s">
        <v>124</v>
      </c>
    </row>
    <row r="240" spans="1:65" s="14" customFormat="1">
      <c r="B240" s="163"/>
      <c r="D240" s="153" t="s">
        <v>136</v>
      </c>
      <c r="E240" s="164" t="s">
        <v>1</v>
      </c>
      <c r="F240" s="165" t="s">
        <v>358</v>
      </c>
      <c r="H240" s="166">
        <v>20</v>
      </c>
      <c r="L240" s="163"/>
      <c r="M240" s="167"/>
      <c r="N240" s="168"/>
      <c r="O240" s="168"/>
      <c r="P240" s="168"/>
      <c r="Q240" s="168"/>
      <c r="R240" s="168"/>
      <c r="S240" s="168"/>
      <c r="T240" s="169"/>
      <c r="AT240" s="164" t="s">
        <v>136</v>
      </c>
      <c r="AU240" s="164" t="s">
        <v>82</v>
      </c>
      <c r="AV240" s="14" t="s">
        <v>82</v>
      </c>
      <c r="AW240" s="14" t="s">
        <v>27</v>
      </c>
      <c r="AX240" s="14" t="s">
        <v>78</v>
      </c>
      <c r="AY240" s="164" t="s">
        <v>124</v>
      </c>
    </row>
    <row r="241" spans="1:65" s="2" customFormat="1" ht="21.75" customHeight="1">
      <c r="A241" s="29"/>
      <c r="B241" s="140"/>
      <c r="C241" s="177" t="s">
        <v>366</v>
      </c>
      <c r="D241" s="177" t="s">
        <v>360</v>
      </c>
      <c r="E241" s="178" t="s">
        <v>361</v>
      </c>
      <c r="F241" s="179" t="s">
        <v>362</v>
      </c>
      <c r="G241" s="180" t="s">
        <v>224</v>
      </c>
      <c r="H241" s="181">
        <v>5</v>
      </c>
      <c r="I241" s="182"/>
      <c r="J241" s="182">
        <f>ROUND(I241*H241,2)</f>
        <v>0</v>
      </c>
      <c r="K241" s="179" t="s">
        <v>1</v>
      </c>
      <c r="L241" s="183"/>
      <c r="M241" s="184" t="s">
        <v>1</v>
      </c>
      <c r="N241" s="185" t="s">
        <v>38</v>
      </c>
      <c r="O241" s="149">
        <v>0</v>
      </c>
      <c r="P241" s="149">
        <f>O241*H241</f>
        <v>0</v>
      </c>
      <c r="Q241" s="149">
        <v>0</v>
      </c>
      <c r="R241" s="149">
        <f>Q241*H241</f>
        <v>0</v>
      </c>
      <c r="S241" s="149">
        <v>0</v>
      </c>
      <c r="T241" s="150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1" t="s">
        <v>312</v>
      </c>
      <c r="AT241" s="151" t="s">
        <v>360</v>
      </c>
      <c r="AU241" s="151" t="s">
        <v>82</v>
      </c>
      <c r="AY241" s="17" t="s">
        <v>124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7" t="s">
        <v>78</v>
      </c>
      <c r="BK241" s="152">
        <f>ROUND(I241*H241,2)</f>
        <v>0</v>
      </c>
      <c r="BL241" s="17" t="s">
        <v>225</v>
      </c>
      <c r="BM241" s="151" t="s">
        <v>621</v>
      </c>
    </row>
    <row r="242" spans="1:65" s="2" customFormat="1">
      <c r="A242" s="29"/>
      <c r="B242" s="30"/>
      <c r="C242" s="29"/>
      <c r="D242" s="153" t="s">
        <v>134</v>
      </c>
      <c r="E242" s="29"/>
      <c r="F242" s="154" t="s">
        <v>362</v>
      </c>
      <c r="G242" s="29"/>
      <c r="H242" s="29"/>
      <c r="I242" s="29"/>
      <c r="J242" s="29"/>
      <c r="K242" s="29"/>
      <c r="L242" s="30"/>
      <c r="M242" s="155"/>
      <c r="N242" s="156"/>
      <c r="O242" s="55"/>
      <c r="P242" s="55"/>
      <c r="Q242" s="55"/>
      <c r="R242" s="55"/>
      <c r="S242" s="55"/>
      <c r="T242" s="56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T242" s="17" t="s">
        <v>134</v>
      </c>
      <c r="AU242" s="17" t="s">
        <v>82</v>
      </c>
    </row>
    <row r="243" spans="1:65" s="2" customFormat="1" ht="48.75">
      <c r="A243" s="29"/>
      <c r="B243" s="30"/>
      <c r="C243" s="29"/>
      <c r="D243" s="153" t="s">
        <v>364</v>
      </c>
      <c r="E243" s="29"/>
      <c r="F243" s="186" t="s">
        <v>365</v>
      </c>
      <c r="G243" s="29"/>
      <c r="H243" s="29"/>
      <c r="I243" s="29"/>
      <c r="J243" s="29"/>
      <c r="K243" s="29"/>
      <c r="L243" s="30"/>
      <c r="M243" s="155"/>
      <c r="N243" s="156"/>
      <c r="O243" s="55"/>
      <c r="P243" s="55"/>
      <c r="Q243" s="55"/>
      <c r="R243" s="55"/>
      <c r="S243" s="55"/>
      <c r="T243" s="56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T243" s="17" t="s">
        <v>364</v>
      </c>
      <c r="AU243" s="17" t="s">
        <v>82</v>
      </c>
    </row>
    <row r="244" spans="1:65" s="2" customFormat="1" ht="24.2" customHeight="1">
      <c r="A244" s="29"/>
      <c r="B244" s="140"/>
      <c r="C244" s="177" t="s">
        <v>370</v>
      </c>
      <c r="D244" s="177" t="s">
        <v>360</v>
      </c>
      <c r="E244" s="178" t="s">
        <v>367</v>
      </c>
      <c r="F244" s="179" t="s">
        <v>368</v>
      </c>
      <c r="G244" s="180" t="s">
        <v>224</v>
      </c>
      <c r="H244" s="181">
        <v>1</v>
      </c>
      <c r="I244" s="182"/>
      <c r="J244" s="182">
        <f>ROUND(I244*H244,2)</f>
        <v>0</v>
      </c>
      <c r="K244" s="179" t="s">
        <v>1</v>
      </c>
      <c r="L244" s="183"/>
      <c r="M244" s="184" t="s">
        <v>1</v>
      </c>
      <c r="N244" s="185" t="s">
        <v>38</v>
      </c>
      <c r="O244" s="149">
        <v>0</v>
      </c>
      <c r="P244" s="149">
        <f>O244*H244</f>
        <v>0</v>
      </c>
      <c r="Q244" s="149">
        <v>5.0000000000000002E-5</v>
      </c>
      <c r="R244" s="149">
        <f>Q244*H244</f>
        <v>5.0000000000000002E-5</v>
      </c>
      <c r="S244" s="149">
        <v>0</v>
      </c>
      <c r="T244" s="150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1" t="s">
        <v>312</v>
      </c>
      <c r="AT244" s="151" t="s">
        <v>360</v>
      </c>
      <c r="AU244" s="151" t="s">
        <v>82</v>
      </c>
      <c r="AY244" s="17" t="s">
        <v>124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7" t="s">
        <v>78</v>
      </c>
      <c r="BK244" s="152">
        <f>ROUND(I244*H244,2)</f>
        <v>0</v>
      </c>
      <c r="BL244" s="17" t="s">
        <v>225</v>
      </c>
      <c r="BM244" s="151" t="s">
        <v>622</v>
      </c>
    </row>
    <row r="245" spans="1:65" s="2" customFormat="1">
      <c r="A245" s="29"/>
      <c r="B245" s="30"/>
      <c r="C245" s="29"/>
      <c r="D245" s="153" t="s">
        <v>134</v>
      </c>
      <c r="E245" s="29"/>
      <c r="F245" s="154" t="s">
        <v>368</v>
      </c>
      <c r="G245" s="29"/>
      <c r="H245" s="29"/>
      <c r="I245" s="29"/>
      <c r="J245" s="29"/>
      <c r="K245" s="29"/>
      <c r="L245" s="30"/>
      <c r="M245" s="155"/>
      <c r="N245" s="156"/>
      <c r="O245" s="55"/>
      <c r="P245" s="55"/>
      <c r="Q245" s="55"/>
      <c r="R245" s="55"/>
      <c r="S245" s="55"/>
      <c r="T245" s="56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T245" s="17" t="s">
        <v>134</v>
      </c>
      <c r="AU245" s="17" t="s">
        <v>82</v>
      </c>
    </row>
    <row r="246" spans="1:65" s="2" customFormat="1" ht="16.5" customHeight="1">
      <c r="A246" s="29"/>
      <c r="B246" s="140"/>
      <c r="C246" s="177" t="s">
        <v>374</v>
      </c>
      <c r="D246" s="177" t="s">
        <v>360</v>
      </c>
      <c r="E246" s="178" t="s">
        <v>371</v>
      </c>
      <c r="F246" s="179" t="s">
        <v>372</v>
      </c>
      <c r="G246" s="180" t="s">
        <v>224</v>
      </c>
      <c r="H246" s="181">
        <v>1</v>
      </c>
      <c r="I246" s="182"/>
      <c r="J246" s="182">
        <f>ROUND(I246*H246,2)</f>
        <v>0</v>
      </c>
      <c r="K246" s="179" t="s">
        <v>1</v>
      </c>
      <c r="L246" s="183"/>
      <c r="M246" s="184" t="s">
        <v>1</v>
      </c>
      <c r="N246" s="185" t="s">
        <v>38</v>
      </c>
      <c r="O246" s="149">
        <v>0</v>
      </c>
      <c r="P246" s="149">
        <f>O246*H246</f>
        <v>0</v>
      </c>
      <c r="Q246" s="149">
        <v>5.0000000000000002E-5</v>
      </c>
      <c r="R246" s="149">
        <f>Q246*H246</f>
        <v>5.0000000000000002E-5</v>
      </c>
      <c r="S246" s="149">
        <v>0</v>
      </c>
      <c r="T246" s="150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1" t="s">
        <v>312</v>
      </c>
      <c r="AT246" s="151" t="s">
        <v>360</v>
      </c>
      <c r="AU246" s="151" t="s">
        <v>82</v>
      </c>
      <c r="AY246" s="17" t="s">
        <v>124</v>
      </c>
      <c r="BE246" s="152">
        <f>IF(N246="základní",J246,0)</f>
        <v>0</v>
      </c>
      <c r="BF246" s="152">
        <f>IF(N246="snížená",J246,0)</f>
        <v>0</v>
      </c>
      <c r="BG246" s="152">
        <f>IF(N246="zákl. přenesená",J246,0)</f>
        <v>0</v>
      </c>
      <c r="BH246" s="152">
        <f>IF(N246="sníž. přenesená",J246,0)</f>
        <v>0</v>
      </c>
      <c r="BI246" s="152">
        <f>IF(N246="nulová",J246,0)</f>
        <v>0</v>
      </c>
      <c r="BJ246" s="17" t="s">
        <v>78</v>
      </c>
      <c r="BK246" s="152">
        <f>ROUND(I246*H246,2)</f>
        <v>0</v>
      </c>
      <c r="BL246" s="17" t="s">
        <v>225</v>
      </c>
      <c r="BM246" s="151" t="s">
        <v>623</v>
      </c>
    </row>
    <row r="247" spans="1:65" s="2" customFormat="1">
      <c r="A247" s="29"/>
      <c r="B247" s="30"/>
      <c r="C247" s="29"/>
      <c r="D247" s="153" t="s">
        <v>134</v>
      </c>
      <c r="E247" s="29"/>
      <c r="F247" s="154" t="s">
        <v>372</v>
      </c>
      <c r="G247" s="29"/>
      <c r="H247" s="29"/>
      <c r="I247" s="29"/>
      <c r="J247" s="29"/>
      <c r="K247" s="29"/>
      <c r="L247" s="30"/>
      <c r="M247" s="155"/>
      <c r="N247" s="156"/>
      <c r="O247" s="55"/>
      <c r="P247" s="55"/>
      <c r="Q247" s="55"/>
      <c r="R247" s="55"/>
      <c r="S247" s="55"/>
      <c r="T247" s="56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T247" s="17" t="s">
        <v>134</v>
      </c>
      <c r="AU247" s="17" t="s">
        <v>82</v>
      </c>
    </row>
    <row r="248" spans="1:65" s="2" customFormat="1" ht="24.2" customHeight="1">
      <c r="A248" s="29"/>
      <c r="B248" s="140"/>
      <c r="C248" s="177" t="s">
        <v>379</v>
      </c>
      <c r="D248" s="177" t="s">
        <v>360</v>
      </c>
      <c r="E248" s="178" t="s">
        <v>375</v>
      </c>
      <c r="F248" s="179" t="s">
        <v>376</v>
      </c>
      <c r="G248" s="180" t="s">
        <v>377</v>
      </c>
      <c r="H248" s="181">
        <v>1</v>
      </c>
      <c r="I248" s="182"/>
      <c r="J248" s="182">
        <f>ROUND(I248*H248,2)</f>
        <v>0</v>
      </c>
      <c r="K248" s="179" t="s">
        <v>1</v>
      </c>
      <c r="L248" s="183"/>
      <c r="M248" s="184" t="s">
        <v>1</v>
      </c>
      <c r="N248" s="185" t="s">
        <v>38</v>
      </c>
      <c r="O248" s="149">
        <v>0</v>
      </c>
      <c r="P248" s="149">
        <f>O248*H248</f>
        <v>0</v>
      </c>
      <c r="Q248" s="149">
        <v>2.5000000000000001E-4</v>
      </c>
      <c r="R248" s="149">
        <f>Q248*H248</f>
        <v>2.5000000000000001E-4</v>
      </c>
      <c r="S248" s="149">
        <v>0</v>
      </c>
      <c r="T248" s="150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1" t="s">
        <v>312</v>
      </c>
      <c r="AT248" s="151" t="s">
        <v>360</v>
      </c>
      <c r="AU248" s="151" t="s">
        <v>82</v>
      </c>
      <c r="AY248" s="17" t="s">
        <v>124</v>
      </c>
      <c r="BE248" s="152">
        <f>IF(N248="základní",J248,0)</f>
        <v>0</v>
      </c>
      <c r="BF248" s="152">
        <f>IF(N248="snížená",J248,0)</f>
        <v>0</v>
      </c>
      <c r="BG248" s="152">
        <f>IF(N248="zákl. přenesená",J248,0)</f>
        <v>0</v>
      </c>
      <c r="BH248" s="152">
        <f>IF(N248="sníž. přenesená",J248,0)</f>
        <v>0</v>
      </c>
      <c r="BI248" s="152">
        <f>IF(N248="nulová",J248,0)</f>
        <v>0</v>
      </c>
      <c r="BJ248" s="17" t="s">
        <v>78</v>
      </c>
      <c r="BK248" s="152">
        <f>ROUND(I248*H248,2)</f>
        <v>0</v>
      </c>
      <c r="BL248" s="17" t="s">
        <v>225</v>
      </c>
      <c r="BM248" s="151" t="s">
        <v>624</v>
      </c>
    </row>
    <row r="249" spans="1:65" s="2" customFormat="1">
      <c r="A249" s="29"/>
      <c r="B249" s="30"/>
      <c r="C249" s="29"/>
      <c r="D249" s="153" t="s">
        <v>134</v>
      </c>
      <c r="E249" s="29"/>
      <c r="F249" s="154" t="s">
        <v>376</v>
      </c>
      <c r="G249" s="29"/>
      <c r="H249" s="29"/>
      <c r="I249" s="29"/>
      <c r="J249" s="29"/>
      <c r="K249" s="29"/>
      <c r="L249" s="30"/>
      <c r="M249" s="155"/>
      <c r="N249" s="156"/>
      <c r="O249" s="55"/>
      <c r="P249" s="55"/>
      <c r="Q249" s="55"/>
      <c r="R249" s="55"/>
      <c r="S249" s="55"/>
      <c r="T249" s="56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T249" s="17" t="s">
        <v>134</v>
      </c>
      <c r="AU249" s="17" t="s">
        <v>82</v>
      </c>
    </row>
    <row r="250" spans="1:65" s="2" customFormat="1" ht="16.5" customHeight="1">
      <c r="A250" s="29"/>
      <c r="B250" s="140"/>
      <c r="C250" s="177" t="s">
        <v>383</v>
      </c>
      <c r="D250" s="177" t="s">
        <v>360</v>
      </c>
      <c r="E250" s="178" t="s">
        <v>380</v>
      </c>
      <c r="F250" s="179" t="s">
        <v>381</v>
      </c>
      <c r="G250" s="180" t="s">
        <v>224</v>
      </c>
      <c r="H250" s="181">
        <v>1</v>
      </c>
      <c r="I250" s="182"/>
      <c r="J250" s="182">
        <f>ROUND(I250*H250,2)</f>
        <v>0</v>
      </c>
      <c r="K250" s="179" t="s">
        <v>1</v>
      </c>
      <c r="L250" s="183"/>
      <c r="M250" s="184" t="s">
        <v>1</v>
      </c>
      <c r="N250" s="185" t="s">
        <v>38</v>
      </c>
      <c r="O250" s="149">
        <v>0</v>
      </c>
      <c r="P250" s="149">
        <f>O250*H250</f>
        <v>0</v>
      </c>
      <c r="Q250" s="149">
        <v>3.2000000000000003E-4</v>
      </c>
      <c r="R250" s="149">
        <f>Q250*H250</f>
        <v>3.2000000000000003E-4</v>
      </c>
      <c r="S250" s="149">
        <v>0</v>
      </c>
      <c r="T250" s="150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1" t="s">
        <v>312</v>
      </c>
      <c r="AT250" s="151" t="s">
        <v>360</v>
      </c>
      <c r="AU250" s="151" t="s">
        <v>82</v>
      </c>
      <c r="AY250" s="17" t="s">
        <v>124</v>
      </c>
      <c r="BE250" s="152">
        <f>IF(N250="základní",J250,0)</f>
        <v>0</v>
      </c>
      <c r="BF250" s="152">
        <f>IF(N250="snížená",J250,0)</f>
        <v>0</v>
      </c>
      <c r="BG250" s="152">
        <f>IF(N250="zákl. přenesená",J250,0)</f>
        <v>0</v>
      </c>
      <c r="BH250" s="152">
        <f>IF(N250="sníž. přenesená",J250,0)</f>
        <v>0</v>
      </c>
      <c r="BI250" s="152">
        <f>IF(N250="nulová",J250,0)</f>
        <v>0</v>
      </c>
      <c r="BJ250" s="17" t="s">
        <v>78</v>
      </c>
      <c r="BK250" s="152">
        <f>ROUND(I250*H250,2)</f>
        <v>0</v>
      </c>
      <c r="BL250" s="17" t="s">
        <v>225</v>
      </c>
      <c r="BM250" s="151" t="s">
        <v>625</v>
      </c>
    </row>
    <row r="251" spans="1:65" s="2" customFormat="1">
      <c r="A251" s="29"/>
      <c r="B251" s="30"/>
      <c r="C251" s="29"/>
      <c r="D251" s="153" t="s">
        <v>134</v>
      </c>
      <c r="E251" s="29"/>
      <c r="F251" s="154" t="s">
        <v>381</v>
      </c>
      <c r="G251" s="29"/>
      <c r="H251" s="29"/>
      <c r="I251" s="29"/>
      <c r="J251" s="29"/>
      <c r="K251" s="29"/>
      <c r="L251" s="30"/>
      <c r="M251" s="155"/>
      <c r="N251" s="156"/>
      <c r="O251" s="55"/>
      <c r="P251" s="55"/>
      <c r="Q251" s="55"/>
      <c r="R251" s="55"/>
      <c r="S251" s="55"/>
      <c r="T251" s="56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T251" s="17" t="s">
        <v>134</v>
      </c>
      <c r="AU251" s="17" t="s">
        <v>82</v>
      </c>
    </row>
    <row r="252" spans="1:65" s="2" customFormat="1" ht="16.5" customHeight="1">
      <c r="A252" s="29"/>
      <c r="B252" s="140"/>
      <c r="C252" s="177" t="s">
        <v>387</v>
      </c>
      <c r="D252" s="177" t="s">
        <v>360</v>
      </c>
      <c r="E252" s="178" t="s">
        <v>384</v>
      </c>
      <c r="F252" s="179" t="s">
        <v>385</v>
      </c>
      <c r="G252" s="180" t="s">
        <v>224</v>
      </c>
      <c r="H252" s="181">
        <v>1</v>
      </c>
      <c r="I252" s="182"/>
      <c r="J252" s="182">
        <f>ROUND(I252*H252,2)</f>
        <v>0</v>
      </c>
      <c r="K252" s="179" t="s">
        <v>1</v>
      </c>
      <c r="L252" s="183"/>
      <c r="M252" s="184" t="s">
        <v>1</v>
      </c>
      <c r="N252" s="185" t="s">
        <v>38</v>
      </c>
      <c r="O252" s="149">
        <v>0</v>
      </c>
      <c r="P252" s="149">
        <f>O252*H252</f>
        <v>0</v>
      </c>
      <c r="Q252" s="149">
        <v>2.0000000000000002E-5</v>
      </c>
      <c r="R252" s="149">
        <f>Q252*H252</f>
        <v>2.0000000000000002E-5</v>
      </c>
      <c r="S252" s="149">
        <v>0</v>
      </c>
      <c r="T252" s="150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1" t="s">
        <v>312</v>
      </c>
      <c r="AT252" s="151" t="s">
        <v>360</v>
      </c>
      <c r="AU252" s="151" t="s">
        <v>82</v>
      </c>
      <c r="AY252" s="17" t="s">
        <v>124</v>
      </c>
      <c r="BE252" s="152">
        <f>IF(N252="základní",J252,0)</f>
        <v>0</v>
      </c>
      <c r="BF252" s="152">
        <f>IF(N252="snížená",J252,0)</f>
        <v>0</v>
      </c>
      <c r="BG252" s="152">
        <f>IF(N252="zákl. přenesená",J252,0)</f>
        <v>0</v>
      </c>
      <c r="BH252" s="152">
        <f>IF(N252="sníž. přenesená",J252,0)</f>
        <v>0</v>
      </c>
      <c r="BI252" s="152">
        <f>IF(N252="nulová",J252,0)</f>
        <v>0</v>
      </c>
      <c r="BJ252" s="17" t="s">
        <v>78</v>
      </c>
      <c r="BK252" s="152">
        <f>ROUND(I252*H252,2)</f>
        <v>0</v>
      </c>
      <c r="BL252" s="17" t="s">
        <v>225</v>
      </c>
      <c r="BM252" s="151" t="s">
        <v>626</v>
      </c>
    </row>
    <row r="253" spans="1:65" s="2" customFormat="1">
      <c r="A253" s="29"/>
      <c r="B253" s="30"/>
      <c r="C253" s="29"/>
      <c r="D253" s="153" t="s">
        <v>134</v>
      </c>
      <c r="E253" s="29"/>
      <c r="F253" s="154" t="s">
        <v>385</v>
      </c>
      <c r="G253" s="29"/>
      <c r="H253" s="29"/>
      <c r="I253" s="29"/>
      <c r="J253" s="29"/>
      <c r="K253" s="29"/>
      <c r="L253" s="30"/>
      <c r="M253" s="155"/>
      <c r="N253" s="156"/>
      <c r="O253" s="55"/>
      <c r="P253" s="55"/>
      <c r="Q253" s="55"/>
      <c r="R253" s="55"/>
      <c r="S253" s="55"/>
      <c r="T253" s="56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T253" s="17" t="s">
        <v>134</v>
      </c>
      <c r="AU253" s="17" t="s">
        <v>82</v>
      </c>
    </row>
    <row r="254" spans="1:65" s="12" customFormat="1" ht="22.9" customHeight="1">
      <c r="B254" s="128"/>
      <c r="D254" s="129" t="s">
        <v>72</v>
      </c>
      <c r="E254" s="138" t="s">
        <v>393</v>
      </c>
      <c r="F254" s="138" t="s">
        <v>394</v>
      </c>
      <c r="J254" s="139">
        <f>BK254</f>
        <v>0</v>
      </c>
      <c r="L254" s="128"/>
      <c r="M254" s="132"/>
      <c r="N254" s="133"/>
      <c r="O254" s="133"/>
      <c r="P254" s="134">
        <f>SUM(P255:P263)</f>
        <v>89.699880000000007</v>
      </c>
      <c r="Q254" s="133"/>
      <c r="R254" s="134">
        <f>SUM(R255:R263)</f>
        <v>0.43092000000000003</v>
      </c>
      <c r="S254" s="133"/>
      <c r="T254" s="135">
        <f>SUM(T255:T263)</f>
        <v>0</v>
      </c>
      <c r="AR254" s="129" t="s">
        <v>82</v>
      </c>
      <c r="AT254" s="136" t="s">
        <v>72</v>
      </c>
      <c r="AU254" s="136" t="s">
        <v>78</v>
      </c>
      <c r="AY254" s="129" t="s">
        <v>124</v>
      </c>
      <c r="BK254" s="137">
        <f>SUM(BK255:BK263)</f>
        <v>0</v>
      </c>
    </row>
    <row r="255" spans="1:65" s="2" customFormat="1" ht="24.2" customHeight="1">
      <c r="A255" s="29"/>
      <c r="B255" s="140"/>
      <c r="C255" s="141" t="s">
        <v>395</v>
      </c>
      <c r="D255" s="141" t="s">
        <v>127</v>
      </c>
      <c r="E255" s="142" t="s">
        <v>396</v>
      </c>
      <c r="F255" s="143" t="s">
        <v>397</v>
      </c>
      <c r="G255" s="144" t="s">
        <v>151</v>
      </c>
      <c r="H255" s="145">
        <v>25.2</v>
      </c>
      <c r="I255" s="146"/>
      <c r="J255" s="146">
        <f>ROUND(I255*H255,2)</f>
        <v>0</v>
      </c>
      <c r="K255" s="143" t="s">
        <v>131</v>
      </c>
      <c r="L255" s="30"/>
      <c r="M255" s="147" t="s">
        <v>1</v>
      </c>
      <c r="N255" s="148" t="s">
        <v>38</v>
      </c>
      <c r="O255" s="149">
        <v>3.5</v>
      </c>
      <c r="P255" s="149">
        <f>O255*H255</f>
        <v>88.2</v>
      </c>
      <c r="Q255" s="149">
        <v>1.7100000000000001E-2</v>
      </c>
      <c r="R255" s="149">
        <f>Q255*H255</f>
        <v>0.43092000000000003</v>
      </c>
      <c r="S255" s="149">
        <v>0</v>
      </c>
      <c r="T255" s="150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1" t="s">
        <v>225</v>
      </c>
      <c r="AT255" s="151" t="s">
        <v>127</v>
      </c>
      <c r="AU255" s="151" t="s">
        <v>82</v>
      </c>
      <c r="AY255" s="17" t="s">
        <v>124</v>
      </c>
      <c r="BE255" s="152">
        <f>IF(N255="základní",J255,0)</f>
        <v>0</v>
      </c>
      <c r="BF255" s="152">
        <f>IF(N255="snížená",J255,0)</f>
        <v>0</v>
      </c>
      <c r="BG255" s="152">
        <f>IF(N255="zákl. přenesená",J255,0)</f>
        <v>0</v>
      </c>
      <c r="BH255" s="152">
        <f>IF(N255="sníž. přenesená",J255,0)</f>
        <v>0</v>
      </c>
      <c r="BI255" s="152">
        <f>IF(N255="nulová",J255,0)</f>
        <v>0</v>
      </c>
      <c r="BJ255" s="17" t="s">
        <v>78</v>
      </c>
      <c r="BK255" s="152">
        <f>ROUND(I255*H255,2)</f>
        <v>0</v>
      </c>
      <c r="BL255" s="17" t="s">
        <v>225</v>
      </c>
      <c r="BM255" s="151" t="s">
        <v>627</v>
      </c>
    </row>
    <row r="256" spans="1:65" s="2" customFormat="1" ht="19.5">
      <c r="A256" s="29"/>
      <c r="B256" s="30"/>
      <c r="C256" s="29"/>
      <c r="D256" s="153" t="s">
        <v>134</v>
      </c>
      <c r="E256" s="29"/>
      <c r="F256" s="154" t="s">
        <v>399</v>
      </c>
      <c r="G256" s="29"/>
      <c r="H256" s="29"/>
      <c r="I256" s="29"/>
      <c r="J256" s="29"/>
      <c r="K256" s="29"/>
      <c r="L256" s="30"/>
      <c r="M256" s="155"/>
      <c r="N256" s="156"/>
      <c r="O256" s="55"/>
      <c r="P256" s="55"/>
      <c r="Q256" s="55"/>
      <c r="R256" s="55"/>
      <c r="S256" s="55"/>
      <c r="T256" s="56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T256" s="17" t="s">
        <v>134</v>
      </c>
      <c r="AU256" s="17" t="s">
        <v>82</v>
      </c>
    </row>
    <row r="257" spans="1:65" s="14" customFormat="1">
      <c r="B257" s="163"/>
      <c r="D257" s="153" t="s">
        <v>136</v>
      </c>
      <c r="E257" s="164" t="s">
        <v>1</v>
      </c>
      <c r="F257" s="165" t="s">
        <v>400</v>
      </c>
      <c r="H257" s="166">
        <v>16.8</v>
      </c>
      <c r="L257" s="163"/>
      <c r="M257" s="167"/>
      <c r="N257" s="168"/>
      <c r="O257" s="168"/>
      <c r="P257" s="168"/>
      <c r="Q257" s="168"/>
      <c r="R257" s="168"/>
      <c r="S257" s="168"/>
      <c r="T257" s="169"/>
      <c r="AT257" s="164" t="s">
        <v>136</v>
      </c>
      <c r="AU257" s="164" t="s">
        <v>82</v>
      </c>
      <c r="AV257" s="14" t="s">
        <v>82</v>
      </c>
      <c r="AW257" s="14" t="s">
        <v>27</v>
      </c>
      <c r="AX257" s="14" t="s">
        <v>73</v>
      </c>
      <c r="AY257" s="164" t="s">
        <v>124</v>
      </c>
    </row>
    <row r="258" spans="1:65" s="14" customFormat="1">
      <c r="B258" s="163"/>
      <c r="D258" s="153" t="s">
        <v>136</v>
      </c>
      <c r="E258" s="164" t="s">
        <v>1</v>
      </c>
      <c r="F258" s="165" t="s">
        <v>401</v>
      </c>
      <c r="H258" s="166">
        <v>8.4</v>
      </c>
      <c r="L258" s="163"/>
      <c r="M258" s="167"/>
      <c r="N258" s="168"/>
      <c r="O258" s="168"/>
      <c r="P258" s="168"/>
      <c r="Q258" s="168"/>
      <c r="R258" s="168"/>
      <c r="S258" s="168"/>
      <c r="T258" s="169"/>
      <c r="AT258" s="164" t="s">
        <v>136</v>
      </c>
      <c r="AU258" s="164" t="s">
        <v>82</v>
      </c>
      <c r="AV258" s="14" t="s">
        <v>82</v>
      </c>
      <c r="AW258" s="14" t="s">
        <v>27</v>
      </c>
      <c r="AX258" s="14" t="s">
        <v>73</v>
      </c>
      <c r="AY258" s="164" t="s">
        <v>124</v>
      </c>
    </row>
    <row r="259" spans="1:65" s="15" customFormat="1">
      <c r="B259" s="170"/>
      <c r="D259" s="153" t="s">
        <v>136</v>
      </c>
      <c r="E259" s="171" t="s">
        <v>1</v>
      </c>
      <c r="F259" s="172" t="s">
        <v>166</v>
      </c>
      <c r="H259" s="173">
        <v>25.2</v>
      </c>
      <c r="L259" s="170"/>
      <c r="M259" s="174"/>
      <c r="N259" s="175"/>
      <c r="O259" s="175"/>
      <c r="P259" s="175"/>
      <c r="Q259" s="175"/>
      <c r="R259" s="175"/>
      <c r="S259" s="175"/>
      <c r="T259" s="176"/>
      <c r="AT259" s="171" t="s">
        <v>136</v>
      </c>
      <c r="AU259" s="171" t="s">
        <v>82</v>
      </c>
      <c r="AV259" s="15" t="s">
        <v>132</v>
      </c>
      <c r="AW259" s="15" t="s">
        <v>27</v>
      </c>
      <c r="AX259" s="15" t="s">
        <v>78</v>
      </c>
      <c r="AY259" s="171" t="s">
        <v>124</v>
      </c>
    </row>
    <row r="260" spans="1:65" s="2" customFormat="1" ht="24.2" customHeight="1">
      <c r="A260" s="29"/>
      <c r="B260" s="140"/>
      <c r="C260" s="141" t="s">
        <v>402</v>
      </c>
      <c r="D260" s="141" t="s">
        <v>127</v>
      </c>
      <c r="E260" s="142" t="s">
        <v>403</v>
      </c>
      <c r="F260" s="143" t="s">
        <v>404</v>
      </c>
      <c r="G260" s="144" t="s">
        <v>191</v>
      </c>
      <c r="H260" s="145">
        <v>0.43099999999999999</v>
      </c>
      <c r="I260" s="146"/>
      <c r="J260" s="146">
        <f>ROUND(I260*H260,2)</f>
        <v>0</v>
      </c>
      <c r="K260" s="143" t="s">
        <v>131</v>
      </c>
      <c r="L260" s="30"/>
      <c r="M260" s="147" t="s">
        <v>1</v>
      </c>
      <c r="N260" s="148" t="s">
        <v>38</v>
      </c>
      <c r="O260" s="149">
        <v>2.16</v>
      </c>
      <c r="P260" s="149">
        <f>O260*H260</f>
        <v>0.93096000000000001</v>
      </c>
      <c r="Q260" s="149">
        <v>0</v>
      </c>
      <c r="R260" s="149">
        <f>Q260*H260</f>
        <v>0</v>
      </c>
      <c r="S260" s="149">
        <v>0</v>
      </c>
      <c r="T260" s="150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1" t="s">
        <v>225</v>
      </c>
      <c r="AT260" s="151" t="s">
        <v>127</v>
      </c>
      <c r="AU260" s="151" t="s">
        <v>82</v>
      </c>
      <c r="AY260" s="17" t="s">
        <v>124</v>
      </c>
      <c r="BE260" s="152">
        <f>IF(N260="základní",J260,0)</f>
        <v>0</v>
      </c>
      <c r="BF260" s="152">
        <f>IF(N260="snížená",J260,0)</f>
        <v>0</v>
      </c>
      <c r="BG260" s="152">
        <f>IF(N260="zákl. přenesená",J260,0)</f>
        <v>0</v>
      </c>
      <c r="BH260" s="152">
        <f>IF(N260="sníž. přenesená",J260,0)</f>
        <v>0</v>
      </c>
      <c r="BI260" s="152">
        <f>IF(N260="nulová",J260,0)</f>
        <v>0</v>
      </c>
      <c r="BJ260" s="17" t="s">
        <v>78</v>
      </c>
      <c r="BK260" s="152">
        <f>ROUND(I260*H260,2)</f>
        <v>0</v>
      </c>
      <c r="BL260" s="17" t="s">
        <v>225</v>
      </c>
      <c r="BM260" s="151" t="s">
        <v>628</v>
      </c>
    </row>
    <row r="261" spans="1:65" s="2" customFormat="1" ht="39">
      <c r="A261" s="29"/>
      <c r="B261" s="30"/>
      <c r="C261" s="29"/>
      <c r="D261" s="153" t="s">
        <v>134</v>
      </c>
      <c r="E261" s="29"/>
      <c r="F261" s="154" t="s">
        <v>406</v>
      </c>
      <c r="G261" s="29"/>
      <c r="H261" s="29"/>
      <c r="I261" s="29"/>
      <c r="J261" s="29"/>
      <c r="K261" s="29"/>
      <c r="L261" s="30"/>
      <c r="M261" s="155"/>
      <c r="N261" s="156"/>
      <c r="O261" s="55"/>
      <c r="P261" s="55"/>
      <c r="Q261" s="55"/>
      <c r="R261" s="55"/>
      <c r="S261" s="55"/>
      <c r="T261" s="56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T261" s="17" t="s">
        <v>134</v>
      </c>
      <c r="AU261" s="17" t="s">
        <v>82</v>
      </c>
    </row>
    <row r="262" spans="1:65" s="2" customFormat="1" ht="24.2" customHeight="1">
      <c r="A262" s="29"/>
      <c r="B262" s="140"/>
      <c r="C262" s="141" t="s">
        <v>407</v>
      </c>
      <c r="D262" s="141" t="s">
        <v>127</v>
      </c>
      <c r="E262" s="142" t="s">
        <v>408</v>
      </c>
      <c r="F262" s="143" t="s">
        <v>409</v>
      </c>
      <c r="G262" s="144" t="s">
        <v>191</v>
      </c>
      <c r="H262" s="145">
        <v>0.43099999999999999</v>
      </c>
      <c r="I262" s="146"/>
      <c r="J262" s="146">
        <f>ROUND(I262*H262,2)</f>
        <v>0</v>
      </c>
      <c r="K262" s="143" t="s">
        <v>131</v>
      </c>
      <c r="L262" s="30"/>
      <c r="M262" s="147" t="s">
        <v>1</v>
      </c>
      <c r="N262" s="148" t="s">
        <v>38</v>
      </c>
      <c r="O262" s="149">
        <v>1.32</v>
      </c>
      <c r="P262" s="149">
        <f>O262*H262</f>
        <v>0.56891999999999998</v>
      </c>
      <c r="Q262" s="149">
        <v>0</v>
      </c>
      <c r="R262" s="149">
        <f>Q262*H262</f>
        <v>0</v>
      </c>
      <c r="S262" s="149">
        <v>0</v>
      </c>
      <c r="T262" s="150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1" t="s">
        <v>225</v>
      </c>
      <c r="AT262" s="151" t="s">
        <v>127</v>
      </c>
      <c r="AU262" s="151" t="s">
        <v>82</v>
      </c>
      <c r="AY262" s="17" t="s">
        <v>124</v>
      </c>
      <c r="BE262" s="152">
        <f>IF(N262="základní",J262,0)</f>
        <v>0</v>
      </c>
      <c r="BF262" s="152">
        <f>IF(N262="snížená",J262,0)</f>
        <v>0</v>
      </c>
      <c r="BG262" s="152">
        <f>IF(N262="zákl. přenesená",J262,0)</f>
        <v>0</v>
      </c>
      <c r="BH262" s="152">
        <f>IF(N262="sníž. přenesená",J262,0)</f>
        <v>0</v>
      </c>
      <c r="BI262" s="152">
        <f>IF(N262="nulová",J262,0)</f>
        <v>0</v>
      </c>
      <c r="BJ262" s="17" t="s">
        <v>78</v>
      </c>
      <c r="BK262" s="152">
        <f>ROUND(I262*H262,2)</f>
        <v>0</v>
      </c>
      <c r="BL262" s="17" t="s">
        <v>225</v>
      </c>
      <c r="BM262" s="151" t="s">
        <v>629</v>
      </c>
    </row>
    <row r="263" spans="1:65" s="2" customFormat="1" ht="39">
      <c r="A263" s="29"/>
      <c r="B263" s="30"/>
      <c r="C263" s="29"/>
      <c r="D263" s="153" t="s">
        <v>134</v>
      </c>
      <c r="E263" s="29"/>
      <c r="F263" s="154" t="s">
        <v>411</v>
      </c>
      <c r="G263" s="29"/>
      <c r="H263" s="29"/>
      <c r="I263" s="29"/>
      <c r="J263" s="29"/>
      <c r="K263" s="29"/>
      <c r="L263" s="30"/>
      <c r="M263" s="155"/>
      <c r="N263" s="156"/>
      <c r="O263" s="55"/>
      <c r="P263" s="55"/>
      <c r="Q263" s="55"/>
      <c r="R263" s="55"/>
      <c r="S263" s="55"/>
      <c r="T263" s="56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T263" s="17" t="s">
        <v>134</v>
      </c>
      <c r="AU263" s="17" t="s">
        <v>82</v>
      </c>
    </row>
    <row r="264" spans="1:65" s="12" customFormat="1" ht="22.9" customHeight="1">
      <c r="B264" s="128"/>
      <c r="D264" s="129" t="s">
        <v>72</v>
      </c>
      <c r="E264" s="138" t="s">
        <v>412</v>
      </c>
      <c r="F264" s="138" t="s">
        <v>413</v>
      </c>
      <c r="J264" s="139">
        <f>BK264</f>
        <v>0</v>
      </c>
      <c r="L264" s="128"/>
      <c r="M264" s="132"/>
      <c r="N264" s="133"/>
      <c r="O264" s="133"/>
      <c r="P264" s="134">
        <f>SUM(P265:P293)</f>
        <v>18.548752</v>
      </c>
      <c r="Q264" s="133"/>
      <c r="R264" s="134">
        <f>SUM(R265:R293)</f>
        <v>0.37941999999999992</v>
      </c>
      <c r="S264" s="133"/>
      <c r="T264" s="135">
        <f>SUM(T265:T293)</f>
        <v>0</v>
      </c>
      <c r="AR264" s="129" t="s">
        <v>82</v>
      </c>
      <c r="AT264" s="136" t="s">
        <v>72</v>
      </c>
      <c r="AU264" s="136" t="s">
        <v>78</v>
      </c>
      <c r="AY264" s="129" t="s">
        <v>124</v>
      </c>
      <c r="BK264" s="137">
        <f>SUM(BK265:BK293)</f>
        <v>0</v>
      </c>
    </row>
    <row r="265" spans="1:65" s="2" customFormat="1" ht="16.5" customHeight="1">
      <c r="A265" s="29"/>
      <c r="B265" s="140"/>
      <c r="C265" s="141" t="s">
        <v>414</v>
      </c>
      <c r="D265" s="141" t="s">
        <v>127</v>
      </c>
      <c r="E265" s="142" t="s">
        <v>415</v>
      </c>
      <c r="F265" s="143" t="s">
        <v>416</v>
      </c>
      <c r="G265" s="144" t="s">
        <v>151</v>
      </c>
      <c r="H265" s="145">
        <v>10</v>
      </c>
      <c r="I265" s="146"/>
      <c r="J265" s="146">
        <f>ROUND(I265*H265,2)</f>
        <v>0</v>
      </c>
      <c r="K265" s="143" t="s">
        <v>131</v>
      </c>
      <c r="L265" s="30"/>
      <c r="M265" s="147" t="s">
        <v>1</v>
      </c>
      <c r="N265" s="148" t="s">
        <v>38</v>
      </c>
      <c r="O265" s="149">
        <v>2.4E-2</v>
      </c>
      <c r="P265" s="149">
        <f>O265*H265</f>
        <v>0.24</v>
      </c>
      <c r="Q265" s="149">
        <v>0</v>
      </c>
      <c r="R265" s="149">
        <f>Q265*H265</f>
        <v>0</v>
      </c>
      <c r="S265" s="149">
        <v>0</v>
      </c>
      <c r="T265" s="150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1" t="s">
        <v>225</v>
      </c>
      <c r="AT265" s="151" t="s">
        <v>127</v>
      </c>
      <c r="AU265" s="151" t="s">
        <v>82</v>
      </c>
      <c r="AY265" s="17" t="s">
        <v>124</v>
      </c>
      <c r="BE265" s="152">
        <f>IF(N265="základní",J265,0)</f>
        <v>0</v>
      </c>
      <c r="BF265" s="152">
        <f>IF(N265="snížená",J265,0)</f>
        <v>0</v>
      </c>
      <c r="BG265" s="152">
        <f>IF(N265="zákl. přenesená",J265,0)</f>
        <v>0</v>
      </c>
      <c r="BH265" s="152">
        <f>IF(N265="sníž. přenesená",J265,0)</f>
        <v>0</v>
      </c>
      <c r="BI265" s="152">
        <f>IF(N265="nulová",J265,0)</f>
        <v>0</v>
      </c>
      <c r="BJ265" s="17" t="s">
        <v>78</v>
      </c>
      <c r="BK265" s="152">
        <f>ROUND(I265*H265,2)</f>
        <v>0</v>
      </c>
      <c r="BL265" s="17" t="s">
        <v>225</v>
      </c>
      <c r="BM265" s="151" t="s">
        <v>630</v>
      </c>
    </row>
    <row r="266" spans="1:65" s="2" customFormat="1">
      <c r="A266" s="29"/>
      <c r="B266" s="30"/>
      <c r="C266" s="29"/>
      <c r="D266" s="153" t="s">
        <v>134</v>
      </c>
      <c r="E266" s="29"/>
      <c r="F266" s="154" t="s">
        <v>418</v>
      </c>
      <c r="G266" s="29"/>
      <c r="H266" s="29"/>
      <c r="I266" s="29"/>
      <c r="J266" s="29"/>
      <c r="K266" s="29"/>
      <c r="L266" s="30"/>
      <c r="M266" s="155"/>
      <c r="N266" s="156"/>
      <c r="O266" s="55"/>
      <c r="P266" s="55"/>
      <c r="Q266" s="55"/>
      <c r="R266" s="55"/>
      <c r="S266" s="55"/>
      <c r="T266" s="56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T266" s="17" t="s">
        <v>134</v>
      </c>
      <c r="AU266" s="17" t="s">
        <v>82</v>
      </c>
    </row>
    <row r="267" spans="1:65" s="2" customFormat="1" ht="16.5" customHeight="1">
      <c r="A267" s="29"/>
      <c r="B267" s="140"/>
      <c r="C267" s="141" t="s">
        <v>419</v>
      </c>
      <c r="D267" s="141" t="s">
        <v>127</v>
      </c>
      <c r="E267" s="142" t="s">
        <v>420</v>
      </c>
      <c r="F267" s="143" t="s">
        <v>421</v>
      </c>
      <c r="G267" s="144" t="s">
        <v>151</v>
      </c>
      <c r="H267" s="145">
        <v>10</v>
      </c>
      <c r="I267" s="146"/>
      <c r="J267" s="146">
        <f>ROUND(I267*H267,2)</f>
        <v>0</v>
      </c>
      <c r="K267" s="143" t="s">
        <v>131</v>
      </c>
      <c r="L267" s="30"/>
      <c r="M267" s="147" t="s">
        <v>1</v>
      </c>
      <c r="N267" s="148" t="s">
        <v>38</v>
      </c>
      <c r="O267" s="149">
        <v>4.3999999999999997E-2</v>
      </c>
      <c r="P267" s="149">
        <f>O267*H267</f>
        <v>0.43999999999999995</v>
      </c>
      <c r="Q267" s="149">
        <v>2.9999999999999997E-4</v>
      </c>
      <c r="R267" s="149">
        <f>Q267*H267</f>
        <v>2.9999999999999996E-3</v>
      </c>
      <c r="S267" s="149">
        <v>0</v>
      </c>
      <c r="T267" s="150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1" t="s">
        <v>225</v>
      </c>
      <c r="AT267" s="151" t="s">
        <v>127</v>
      </c>
      <c r="AU267" s="151" t="s">
        <v>82</v>
      </c>
      <c r="AY267" s="17" t="s">
        <v>124</v>
      </c>
      <c r="BE267" s="152">
        <f>IF(N267="základní",J267,0)</f>
        <v>0</v>
      </c>
      <c r="BF267" s="152">
        <f>IF(N267="snížená",J267,0)</f>
        <v>0</v>
      </c>
      <c r="BG267" s="152">
        <f>IF(N267="zákl. přenesená",J267,0)</f>
        <v>0</v>
      </c>
      <c r="BH267" s="152">
        <f>IF(N267="sníž. přenesená",J267,0)</f>
        <v>0</v>
      </c>
      <c r="BI267" s="152">
        <f>IF(N267="nulová",J267,0)</f>
        <v>0</v>
      </c>
      <c r="BJ267" s="17" t="s">
        <v>78</v>
      </c>
      <c r="BK267" s="152">
        <f>ROUND(I267*H267,2)</f>
        <v>0</v>
      </c>
      <c r="BL267" s="17" t="s">
        <v>225</v>
      </c>
      <c r="BM267" s="151" t="s">
        <v>631</v>
      </c>
    </row>
    <row r="268" spans="1:65" s="2" customFormat="1" ht="19.5">
      <c r="A268" s="29"/>
      <c r="B268" s="30"/>
      <c r="C268" s="29"/>
      <c r="D268" s="153" t="s">
        <v>134</v>
      </c>
      <c r="E268" s="29"/>
      <c r="F268" s="154" t="s">
        <v>423</v>
      </c>
      <c r="G268" s="29"/>
      <c r="H268" s="29"/>
      <c r="I268" s="29"/>
      <c r="J268" s="29"/>
      <c r="K268" s="29"/>
      <c r="L268" s="30"/>
      <c r="M268" s="155"/>
      <c r="N268" s="156"/>
      <c r="O268" s="55"/>
      <c r="P268" s="55"/>
      <c r="Q268" s="55"/>
      <c r="R268" s="55"/>
      <c r="S268" s="55"/>
      <c r="T268" s="56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T268" s="17" t="s">
        <v>134</v>
      </c>
      <c r="AU268" s="17" t="s">
        <v>82</v>
      </c>
    </row>
    <row r="269" spans="1:65" s="2" customFormat="1" ht="24.2" customHeight="1">
      <c r="A269" s="29"/>
      <c r="B269" s="140"/>
      <c r="C269" s="141" t="s">
        <v>424</v>
      </c>
      <c r="D269" s="141" t="s">
        <v>127</v>
      </c>
      <c r="E269" s="142" t="s">
        <v>425</v>
      </c>
      <c r="F269" s="143" t="s">
        <v>426</v>
      </c>
      <c r="G269" s="144" t="s">
        <v>151</v>
      </c>
      <c r="H269" s="145">
        <v>10</v>
      </c>
      <c r="I269" s="146"/>
      <c r="J269" s="146">
        <f>ROUND(I269*H269,2)</f>
        <v>0</v>
      </c>
      <c r="K269" s="143" t="s">
        <v>131</v>
      </c>
      <c r="L269" s="30"/>
      <c r="M269" s="147" t="s">
        <v>1</v>
      </c>
      <c r="N269" s="148" t="s">
        <v>38</v>
      </c>
      <c r="O269" s="149">
        <v>0.245</v>
      </c>
      <c r="P269" s="149">
        <f>O269*H269</f>
        <v>2.4500000000000002</v>
      </c>
      <c r="Q269" s="149">
        <v>7.4999999999999997E-3</v>
      </c>
      <c r="R269" s="149">
        <f>Q269*H269</f>
        <v>7.4999999999999997E-2</v>
      </c>
      <c r="S269" s="149">
        <v>0</v>
      </c>
      <c r="T269" s="150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1" t="s">
        <v>225</v>
      </c>
      <c r="AT269" s="151" t="s">
        <v>127</v>
      </c>
      <c r="AU269" s="151" t="s">
        <v>82</v>
      </c>
      <c r="AY269" s="17" t="s">
        <v>124</v>
      </c>
      <c r="BE269" s="152">
        <f>IF(N269="základní",J269,0)</f>
        <v>0</v>
      </c>
      <c r="BF269" s="152">
        <f>IF(N269="snížená",J269,0)</f>
        <v>0</v>
      </c>
      <c r="BG269" s="152">
        <f>IF(N269="zákl. přenesená",J269,0)</f>
        <v>0</v>
      </c>
      <c r="BH269" s="152">
        <f>IF(N269="sníž. přenesená",J269,0)</f>
        <v>0</v>
      </c>
      <c r="BI269" s="152">
        <f>IF(N269="nulová",J269,0)</f>
        <v>0</v>
      </c>
      <c r="BJ269" s="17" t="s">
        <v>78</v>
      </c>
      <c r="BK269" s="152">
        <f>ROUND(I269*H269,2)</f>
        <v>0</v>
      </c>
      <c r="BL269" s="17" t="s">
        <v>225</v>
      </c>
      <c r="BM269" s="151" t="s">
        <v>632</v>
      </c>
    </row>
    <row r="270" spans="1:65" s="2" customFormat="1" ht="19.5">
      <c r="A270" s="29"/>
      <c r="B270" s="30"/>
      <c r="C270" s="29"/>
      <c r="D270" s="153" t="s">
        <v>134</v>
      </c>
      <c r="E270" s="29"/>
      <c r="F270" s="154" t="s">
        <v>428</v>
      </c>
      <c r="G270" s="29"/>
      <c r="H270" s="29"/>
      <c r="I270" s="29"/>
      <c r="J270" s="29"/>
      <c r="K270" s="29"/>
      <c r="L270" s="30"/>
      <c r="M270" s="155"/>
      <c r="N270" s="156"/>
      <c r="O270" s="55"/>
      <c r="P270" s="55"/>
      <c r="Q270" s="55"/>
      <c r="R270" s="55"/>
      <c r="S270" s="55"/>
      <c r="T270" s="56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T270" s="17" t="s">
        <v>134</v>
      </c>
      <c r="AU270" s="17" t="s">
        <v>82</v>
      </c>
    </row>
    <row r="271" spans="1:65" s="2" customFormat="1" ht="37.9" customHeight="1">
      <c r="A271" s="29"/>
      <c r="B271" s="140"/>
      <c r="C271" s="141" t="s">
        <v>429</v>
      </c>
      <c r="D271" s="141" t="s">
        <v>127</v>
      </c>
      <c r="E271" s="142" t="s">
        <v>430</v>
      </c>
      <c r="F271" s="143" t="s">
        <v>431</v>
      </c>
      <c r="G271" s="144" t="s">
        <v>151</v>
      </c>
      <c r="H271" s="145">
        <v>10</v>
      </c>
      <c r="I271" s="146"/>
      <c r="J271" s="146">
        <f>ROUND(I271*H271,2)</f>
        <v>0</v>
      </c>
      <c r="K271" s="143" t="s">
        <v>131</v>
      </c>
      <c r="L271" s="30"/>
      <c r="M271" s="147" t="s">
        <v>1</v>
      </c>
      <c r="N271" s="148" t="s">
        <v>38</v>
      </c>
      <c r="O271" s="149">
        <v>0.81200000000000006</v>
      </c>
      <c r="P271" s="149">
        <f>O271*H271</f>
        <v>8.120000000000001</v>
      </c>
      <c r="Q271" s="149">
        <v>6.94E-3</v>
      </c>
      <c r="R271" s="149">
        <f>Q271*H271</f>
        <v>6.9400000000000003E-2</v>
      </c>
      <c r="S271" s="149">
        <v>0</v>
      </c>
      <c r="T271" s="150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1" t="s">
        <v>225</v>
      </c>
      <c r="AT271" s="151" t="s">
        <v>127</v>
      </c>
      <c r="AU271" s="151" t="s">
        <v>82</v>
      </c>
      <c r="AY271" s="17" t="s">
        <v>124</v>
      </c>
      <c r="BE271" s="152">
        <f>IF(N271="základní",J271,0)</f>
        <v>0</v>
      </c>
      <c r="BF271" s="152">
        <f>IF(N271="snížená",J271,0)</f>
        <v>0</v>
      </c>
      <c r="BG271" s="152">
        <f>IF(N271="zákl. přenesená",J271,0)</f>
        <v>0</v>
      </c>
      <c r="BH271" s="152">
        <f>IF(N271="sníž. přenesená",J271,0)</f>
        <v>0</v>
      </c>
      <c r="BI271" s="152">
        <f>IF(N271="nulová",J271,0)</f>
        <v>0</v>
      </c>
      <c r="BJ271" s="17" t="s">
        <v>78</v>
      </c>
      <c r="BK271" s="152">
        <f>ROUND(I271*H271,2)</f>
        <v>0</v>
      </c>
      <c r="BL271" s="17" t="s">
        <v>225</v>
      </c>
      <c r="BM271" s="151" t="s">
        <v>633</v>
      </c>
    </row>
    <row r="272" spans="1:65" s="2" customFormat="1" ht="29.25">
      <c r="A272" s="29"/>
      <c r="B272" s="30"/>
      <c r="C272" s="29"/>
      <c r="D272" s="153" t="s">
        <v>134</v>
      </c>
      <c r="E272" s="29"/>
      <c r="F272" s="154" t="s">
        <v>433</v>
      </c>
      <c r="G272" s="29"/>
      <c r="H272" s="29"/>
      <c r="I272" s="29"/>
      <c r="J272" s="29"/>
      <c r="K272" s="29"/>
      <c r="L272" s="30"/>
      <c r="M272" s="155"/>
      <c r="N272" s="156"/>
      <c r="O272" s="55"/>
      <c r="P272" s="55"/>
      <c r="Q272" s="55"/>
      <c r="R272" s="55"/>
      <c r="S272" s="55"/>
      <c r="T272" s="56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T272" s="17" t="s">
        <v>134</v>
      </c>
      <c r="AU272" s="17" t="s">
        <v>82</v>
      </c>
    </row>
    <row r="273" spans="1:65" s="14" customFormat="1">
      <c r="B273" s="163"/>
      <c r="D273" s="153" t="s">
        <v>136</v>
      </c>
      <c r="E273" s="164" t="s">
        <v>1</v>
      </c>
      <c r="F273" s="165" t="s">
        <v>434</v>
      </c>
      <c r="H273" s="166">
        <v>10</v>
      </c>
      <c r="L273" s="163"/>
      <c r="M273" s="167"/>
      <c r="N273" s="168"/>
      <c r="O273" s="168"/>
      <c r="P273" s="168"/>
      <c r="Q273" s="168"/>
      <c r="R273" s="168"/>
      <c r="S273" s="168"/>
      <c r="T273" s="169"/>
      <c r="AT273" s="164" t="s">
        <v>136</v>
      </c>
      <c r="AU273" s="164" t="s">
        <v>82</v>
      </c>
      <c r="AV273" s="14" t="s">
        <v>82</v>
      </c>
      <c r="AW273" s="14" t="s">
        <v>27</v>
      </c>
      <c r="AX273" s="14" t="s">
        <v>78</v>
      </c>
      <c r="AY273" s="164" t="s">
        <v>124</v>
      </c>
    </row>
    <row r="274" spans="1:65" s="2" customFormat="1" ht="33" customHeight="1">
      <c r="A274" s="29"/>
      <c r="B274" s="140"/>
      <c r="C274" s="177" t="s">
        <v>435</v>
      </c>
      <c r="D274" s="177" t="s">
        <v>360</v>
      </c>
      <c r="E274" s="178" t="s">
        <v>436</v>
      </c>
      <c r="F274" s="179" t="s">
        <v>437</v>
      </c>
      <c r="G274" s="180" t="s">
        <v>151</v>
      </c>
      <c r="H274" s="181">
        <v>11</v>
      </c>
      <c r="I274" s="182"/>
      <c r="J274" s="182">
        <f>ROUND(I274*H274,2)</f>
        <v>0</v>
      </c>
      <c r="K274" s="179" t="s">
        <v>131</v>
      </c>
      <c r="L274" s="183"/>
      <c r="M274" s="184" t="s">
        <v>1</v>
      </c>
      <c r="N274" s="185" t="s">
        <v>38</v>
      </c>
      <c r="O274" s="149">
        <v>0</v>
      </c>
      <c r="P274" s="149">
        <f>O274*H274</f>
        <v>0</v>
      </c>
      <c r="Q274" s="149">
        <v>1.9199999999999998E-2</v>
      </c>
      <c r="R274" s="149">
        <f>Q274*H274</f>
        <v>0.21119999999999997</v>
      </c>
      <c r="S274" s="149">
        <v>0</v>
      </c>
      <c r="T274" s="150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1" t="s">
        <v>312</v>
      </c>
      <c r="AT274" s="151" t="s">
        <v>360</v>
      </c>
      <c r="AU274" s="151" t="s">
        <v>82</v>
      </c>
      <c r="AY274" s="17" t="s">
        <v>124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7" t="s">
        <v>78</v>
      </c>
      <c r="BK274" s="152">
        <f>ROUND(I274*H274,2)</f>
        <v>0</v>
      </c>
      <c r="BL274" s="17" t="s">
        <v>225</v>
      </c>
      <c r="BM274" s="151" t="s">
        <v>634</v>
      </c>
    </row>
    <row r="275" spans="1:65" s="2" customFormat="1" ht="19.5">
      <c r="A275" s="29"/>
      <c r="B275" s="30"/>
      <c r="C275" s="29"/>
      <c r="D275" s="153" t="s">
        <v>134</v>
      </c>
      <c r="E275" s="29"/>
      <c r="F275" s="154" t="s">
        <v>437</v>
      </c>
      <c r="G275" s="29"/>
      <c r="H275" s="29"/>
      <c r="I275" s="29"/>
      <c r="J275" s="29"/>
      <c r="K275" s="29"/>
      <c r="L275" s="30"/>
      <c r="M275" s="155"/>
      <c r="N275" s="156"/>
      <c r="O275" s="55"/>
      <c r="P275" s="55"/>
      <c r="Q275" s="55"/>
      <c r="R275" s="55"/>
      <c r="S275" s="55"/>
      <c r="T275" s="56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T275" s="17" t="s">
        <v>134</v>
      </c>
      <c r="AU275" s="17" t="s">
        <v>82</v>
      </c>
    </row>
    <row r="276" spans="1:65" s="14" customFormat="1">
      <c r="B276" s="163"/>
      <c r="D276" s="153" t="s">
        <v>136</v>
      </c>
      <c r="F276" s="165" t="s">
        <v>439</v>
      </c>
      <c r="H276" s="166">
        <v>11</v>
      </c>
      <c r="L276" s="163"/>
      <c r="M276" s="167"/>
      <c r="N276" s="168"/>
      <c r="O276" s="168"/>
      <c r="P276" s="168"/>
      <c r="Q276" s="168"/>
      <c r="R276" s="168"/>
      <c r="S276" s="168"/>
      <c r="T276" s="169"/>
      <c r="AT276" s="164" t="s">
        <v>136</v>
      </c>
      <c r="AU276" s="164" t="s">
        <v>82</v>
      </c>
      <c r="AV276" s="14" t="s">
        <v>82</v>
      </c>
      <c r="AW276" s="14" t="s">
        <v>3</v>
      </c>
      <c r="AX276" s="14" t="s">
        <v>78</v>
      </c>
      <c r="AY276" s="164" t="s">
        <v>124</v>
      </c>
    </row>
    <row r="277" spans="1:65" s="2" customFormat="1" ht="24.2" customHeight="1">
      <c r="A277" s="29"/>
      <c r="B277" s="140"/>
      <c r="C277" s="141" t="s">
        <v>440</v>
      </c>
      <c r="D277" s="141" t="s">
        <v>127</v>
      </c>
      <c r="E277" s="142" t="s">
        <v>441</v>
      </c>
      <c r="F277" s="143" t="s">
        <v>442</v>
      </c>
      <c r="G277" s="144" t="s">
        <v>151</v>
      </c>
      <c r="H277" s="145">
        <v>10</v>
      </c>
      <c r="I277" s="146"/>
      <c r="J277" s="146">
        <f>ROUND(I277*H277,2)</f>
        <v>0</v>
      </c>
      <c r="K277" s="143" t="s">
        <v>131</v>
      </c>
      <c r="L277" s="30"/>
      <c r="M277" s="147" t="s">
        <v>1</v>
      </c>
      <c r="N277" s="148" t="s">
        <v>38</v>
      </c>
      <c r="O277" s="149">
        <v>0.27800000000000002</v>
      </c>
      <c r="P277" s="149">
        <f>O277*H277</f>
        <v>2.7800000000000002</v>
      </c>
      <c r="Q277" s="149">
        <v>1.5E-3</v>
      </c>
      <c r="R277" s="149">
        <f>Q277*H277</f>
        <v>1.4999999999999999E-2</v>
      </c>
      <c r="S277" s="149">
        <v>0</v>
      </c>
      <c r="T277" s="150">
        <f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1" t="s">
        <v>225</v>
      </c>
      <c r="AT277" s="151" t="s">
        <v>127</v>
      </c>
      <c r="AU277" s="151" t="s">
        <v>82</v>
      </c>
      <c r="AY277" s="17" t="s">
        <v>124</v>
      </c>
      <c r="BE277" s="152">
        <f>IF(N277="základní",J277,0)</f>
        <v>0</v>
      </c>
      <c r="BF277" s="152">
        <f>IF(N277="snížená",J277,0)</f>
        <v>0</v>
      </c>
      <c r="BG277" s="152">
        <f>IF(N277="zákl. přenesená",J277,0)</f>
        <v>0</v>
      </c>
      <c r="BH277" s="152">
        <f>IF(N277="sníž. přenesená",J277,0)</f>
        <v>0</v>
      </c>
      <c r="BI277" s="152">
        <f>IF(N277="nulová",J277,0)</f>
        <v>0</v>
      </c>
      <c r="BJ277" s="17" t="s">
        <v>78</v>
      </c>
      <c r="BK277" s="152">
        <f>ROUND(I277*H277,2)</f>
        <v>0</v>
      </c>
      <c r="BL277" s="17" t="s">
        <v>225</v>
      </c>
      <c r="BM277" s="151" t="s">
        <v>635</v>
      </c>
    </row>
    <row r="278" spans="1:65" s="2" customFormat="1">
      <c r="A278" s="29"/>
      <c r="B278" s="30"/>
      <c r="C278" s="29"/>
      <c r="D278" s="153" t="s">
        <v>134</v>
      </c>
      <c r="E278" s="29"/>
      <c r="F278" s="154" t="s">
        <v>444</v>
      </c>
      <c r="G278" s="29"/>
      <c r="H278" s="29"/>
      <c r="I278" s="29"/>
      <c r="J278" s="29"/>
      <c r="K278" s="29"/>
      <c r="L278" s="30"/>
      <c r="M278" s="155"/>
      <c r="N278" s="156"/>
      <c r="O278" s="55"/>
      <c r="P278" s="55"/>
      <c r="Q278" s="55"/>
      <c r="R278" s="55"/>
      <c r="S278" s="55"/>
      <c r="T278" s="56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T278" s="17" t="s">
        <v>134</v>
      </c>
      <c r="AU278" s="17" t="s">
        <v>82</v>
      </c>
    </row>
    <row r="279" spans="1:65" s="2" customFormat="1" ht="16.5" customHeight="1">
      <c r="A279" s="29"/>
      <c r="B279" s="140"/>
      <c r="C279" s="141" t="s">
        <v>445</v>
      </c>
      <c r="D279" s="141" t="s">
        <v>127</v>
      </c>
      <c r="E279" s="142" t="s">
        <v>446</v>
      </c>
      <c r="F279" s="143" t="s">
        <v>447</v>
      </c>
      <c r="G279" s="144" t="s">
        <v>130</v>
      </c>
      <c r="H279" s="145">
        <v>14</v>
      </c>
      <c r="I279" s="146"/>
      <c r="J279" s="146">
        <f>ROUND(I279*H279,2)</f>
        <v>0</v>
      </c>
      <c r="K279" s="143" t="s">
        <v>131</v>
      </c>
      <c r="L279" s="30"/>
      <c r="M279" s="147" t="s">
        <v>1</v>
      </c>
      <c r="N279" s="148" t="s">
        <v>38</v>
      </c>
      <c r="O279" s="149">
        <v>0.05</v>
      </c>
      <c r="P279" s="149">
        <f>O279*H279</f>
        <v>0.70000000000000007</v>
      </c>
      <c r="Q279" s="149">
        <v>3.0000000000000001E-5</v>
      </c>
      <c r="R279" s="149">
        <f>Q279*H279</f>
        <v>4.2000000000000002E-4</v>
      </c>
      <c r="S279" s="149">
        <v>0</v>
      </c>
      <c r="T279" s="150">
        <f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1" t="s">
        <v>225</v>
      </c>
      <c r="AT279" s="151" t="s">
        <v>127</v>
      </c>
      <c r="AU279" s="151" t="s">
        <v>82</v>
      </c>
      <c r="AY279" s="17" t="s">
        <v>124</v>
      </c>
      <c r="BE279" s="152">
        <f>IF(N279="základní",J279,0)</f>
        <v>0</v>
      </c>
      <c r="BF279" s="152">
        <f>IF(N279="snížená",J279,0)</f>
        <v>0</v>
      </c>
      <c r="BG279" s="152">
        <f>IF(N279="zákl. přenesená",J279,0)</f>
        <v>0</v>
      </c>
      <c r="BH279" s="152">
        <f>IF(N279="sníž. přenesená",J279,0)</f>
        <v>0</v>
      </c>
      <c r="BI279" s="152">
        <f>IF(N279="nulová",J279,0)</f>
        <v>0</v>
      </c>
      <c r="BJ279" s="17" t="s">
        <v>78</v>
      </c>
      <c r="BK279" s="152">
        <f>ROUND(I279*H279,2)</f>
        <v>0</v>
      </c>
      <c r="BL279" s="17" t="s">
        <v>225</v>
      </c>
      <c r="BM279" s="151" t="s">
        <v>636</v>
      </c>
    </row>
    <row r="280" spans="1:65" s="2" customFormat="1">
      <c r="A280" s="29"/>
      <c r="B280" s="30"/>
      <c r="C280" s="29"/>
      <c r="D280" s="153" t="s">
        <v>134</v>
      </c>
      <c r="E280" s="29"/>
      <c r="F280" s="154" t="s">
        <v>449</v>
      </c>
      <c r="G280" s="29"/>
      <c r="H280" s="29"/>
      <c r="I280" s="29"/>
      <c r="J280" s="29"/>
      <c r="K280" s="29"/>
      <c r="L280" s="30"/>
      <c r="M280" s="155"/>
      <c r="N280" s="156"/>
      <c r="O280" s="55"/>
      <c r="P280" s="55"/>
      <c r="Q280" s="55"/>
      <c r="R280" s="55"/>
      <c r="S280" s="55"/>
      <c r="T280" s="56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T280" s="17" t="s">
        <v>134</v>
      </c>
      <c r="AU280" s="17" t="s">
        <v>82</v>
      </c>
    </row>
    <row r="281" spans="1:65" s="2" customFormat="1" ht="21.75" customHeight="1">
      <c r="A281" s="29"/>
      <c r="B281" s="140"/>
      <c r="C281" s="141" t="s">
        <v>450</v>
      </c>
      <c r="D281" s="141" t="s">
        <v>127</v>
      </c>
      <c r="E281" s="142" t="s">
        <v>451</v>
      </c>
      <c r="F281" s="143" t="s">
        <v>452</v>
      </c>
      <c r="G281" s="144" t="s">
        <v>130</v>
      </c>
      <c r="H281" s="145">
        <v>8</v>
      </c>
      <c r="I281" s="146"/>
      <c r="J281" s="146">
        <f>ROUND(I281*H281,2)</f>
        <v>0</v>
      </c>
      <c r="K281" s="143" t="s">
        <v>131</v>
      </c>
      <c r="L281" s="30"/>
      <c r="M281" s="147" t="s">
        <v>1</v>
      </c>
      <c r="N281" s="148" t="s">
        <v>38</v>
      </c>
      <c r="O281" s="149">
        <v>0.185</v>
      </c>
      <c r="P281" s="149">
        <f>O281*H281</f>
        <v>1.48</v>
      </c>
      <c r="Q281" s="149">
        <v>0</v>
      </c>
      <c r="R281" s="149">
        <f>Q281*H281</f>
        <v>0</v>
      </c>
      <c r="S281" s="149">
        <v>0</v>
      </c>
      <c r="T281" s="150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1" t="s">
        <v>225</v>
      </c>
      <c r="AT281" s="151" t="s">
        <v>127</v>
      </c>
      <c r="AU281" s="151" t="s">
        <v>82</v>
      </c>
      <c r="AY281" s="17" t="s">
        <v>124</v>
      </c>
      <c r="BE281" s="152">
        <f>IF(N281="základní",J281,0)</f>
        <v>0</v>
      </c>
      <c r="BF281" s="152">
        <f>IF(N281="snížená",J281,0)</f>
        <v>0</v>
      </c>
      <c r="BG281" s="152">
        <f>IF(N281="zákl. přenesená",J281,0)</f>
        <v>0</v>
      </c>
      <c r="BH281" s="152">
        <f>IF(N281="sníž. přenesená",J281,0)</f>
        <v>0</v>
      </c>
      <c r="BI281" s="152">
        <f>IF(N281="nulová",J281,0)</f>
        <v>0</v>
      </c>
      <c r="BJ281" s="17" t="s">
        <v>78</v>
      </c>
      <c r="BK281" s="152">
        <f>ROUND(I281*H281,2)</f>
        <v>0</v>
      </c>
      <c r="BL281" s="17" t="s">
        <v>225</v>
      </c>
      <c r="BM281" s="151" t="s">
        <v>637</v>
      </c>
    </row>
    <row r="282" spans="1:65" s="2" customFormat="1" ht="19.5">
      <c r="A282" s="29"/>
      <c r="B282" s="30"/>
      <c r="C282" s="29"/>
      <c r="D282" s="153" t="s">
        <v>134</v>
      </c>
      <c r="E282" s="29"/>
      <c r="F282" s="154" t="s">
        <v>454</v>
      </c>
      <c r="G282" s="29"/>
      <c r="H282" s="29"/>
      <c r="I282" s="29"/>
      <c r="J282" s="29"/>
      <c r="K282" s="29"/>
      <c r="L282" s="30"/>
      <c r="M282" s="155"/>
      <c r="N282" s="156"/>
      <c r="O282" s="55"/>
      <c r="P282" s="55"/>
      <c r="Q282" s="55"/>
      <c r="R282" s="55"/>
      <c r="S282" s="55"/>
      <c r="T282" s="56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T282" s="17" t="s">
        <v>134</v>
      </c>
      <c r="AU282" s="17" t="s">
        <v>82</v>
      </c>
    </row>
    <row r="283" spans="1:65" s="14" customFormat="1">
      <c r="B283" s="163"/>
      <c r="D283" s="153" t="s">
        <v>136</v>
      </c>
      <c r="E283" s="164" t="s">
        <v>1</v>
      </c>
      <c r="F283" s="165" t="s">
        <v>455</v>
      </c>
      <c r="H283" s="166">
        <v>8</v>
      </c>
      <c r="L283" s="163"/>
      <c r="M283" s="167"/>
      <c r="N283" s="168"/>
      <c r="O283" s="168"/>
      <c r="P283" s="168"/>
      <c r="Q283" s="168"/>
      <c r="R283" s="168"/>
      <c r="S283" s="168"/>
      <c r="T283" s="169"/>
      <c r="AT283" s="164" t="s">
        <v>136</v>
      </c>
      <c r="AU283" s="164" t="s">
        <v>82</v>
      </c>
      <c r="AV283" s="14" t="s">
        <v>82</v>
      </c>
      <c r="AW283" s="14" t="s">
        <v>27</v>
      </c>
      <c r="AX283" s="14" t="s">
        <v>78</v>
      </c>
      <c r="AY283" s="164" t="s">
        <v>124</v>
      </c>
    </row>
    <row r="284" spans="1:65" s="2" customFormat="1" ht="16.5" customHeight="1">
      <c r="A284" s="29"/>
      <c r="B284" s="140"/>
      <c r="C284" s="141" t="s">
        <v>456</v>
      </c>
      <c r="D284" s="141" t="s">
        <v>127</v>
      </c>
      <c r="E284" s="142" t="s">
        <v>457</v>
      </c>
      <c r="F284" s="143" t="s">
        <v>458</v>
      </c>
      <c r="G284" s="144" t="s">
        <v>224</v>
      </c>
      <c r="H284" s="145">
        <v>2</v>
      </c>
      <c r="I284" s="146"/>
      <c r="J284" s="146">
        <f>ROUND(I284*H284,2)</f>
        <v>0</v>
      </c>
      <c r="K284" s="143" t="s">
        <v>131</v>
      </c>
      <c r="L284" s="30"/>
      <c r="M284" s="147" t="s">
        <v>1</v>
      </c>
      <c r="N284" s="148" t="s">
        <v>38</v>
      </c>
      <c r="O284" s="149">
        <v>3.5000000000000003E-2</v>
      </c>
      <c r="P284" s="149">
        <f>O284*H284</f>
        <v>7.0000000000000007E-2</v>
      </c>
      <c r="Q284" s="149">
        <v>2.1000000000000001E-4</v>
      </c>
      <c r="R284" s="149">
        <f>Q284*H284</f>
        <v>4.2000000000000002E-4</v>
      </c>
      <c r="S284" s="149">
        <v>0</v>
      </c>
      <c r="T284" s="150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1" t="s">
        <v>225</v>
      </c>
      <c r="AT284" s="151" t="s">
        <v>127</v>
      </c>
      <c r="AU284" s="151" t="s">
        <v>82</v>
      </c>
      <c r="AY284" s="17" t="s">
        <v>124</v>
      </c>
      <c r="BE284" s="152">
        <f>IF(N284="základní",J284,0)</f>
        <v>0</v>
      </c>
      <c r="BF284" s="152">
        <f>IF(N284="snížená",J284,0)</f>
        <v>0</v>
      </c>
      <c r="BG284" s="152">
        <f>IF(N284="zákl. přenesená",J284,0)</f>
        <v>0</v>
      </c>
      <c r="BH284" s="152">
        <f>IF(N284="sníž. přenesená",J284,0)</f>
        <v>0</v>
      </c>
      <c r="BI284" s="152">
        <f>IF(N284="nulová",J284,0)</f>
        <v>0</v>
      </c>
      <c r="BJ284" s="17" t="s">
        <v>78</v>
      </c>
      <c r="BK284" s="152">
        <f>ROUND(I284*H284,2)</f>
        <v>0</v>
      </c>
      <c r="BL284" s="17" t="s">
        <v>225</v>
      </c>
      <c r="BM284" s="151" t="s">
        <v>638</v>
      </c>
    </row>
    <row r="285" spans="1:65" s="2" customFormat="1">
      <c r="A285" s="29"/>
      <c r="B285" s="30"/>
      <c r="C285" s="29"/>
      <c r="D285" s="153" t="s">
        <v>134</v>
      </c>
      <c r="E285" s="29"/>
      <c r="F285" s="154" t="s">
        <v>460</v>
      </c>
      <c r="G285" s="29"/>
      <c r="H285" s="29"/>
      <c r="I285" s="29"/>
      <c r="J285" s="29"/>
      <c r="K285" s="29"/>
      <c r="L285" s="30"/>
      <c r="M285" s="155"/>
      <c r="N285" s="156"/>
      <c r="O285" s="55"/>
      <c r="P285" s="55"/>
      <c r="Q285" s="55"/>
      <c r="R285" s="55"/>
      <c r="S285" s="55"/>
      <c r="T285" s="56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T285" s="17" t="s">
        <v>134</v>
      </c>
      <c r="AU285" s="17" t="s">
        <v>82</v>
      </c>
    </row>
    <row r="286" spans="1:65" s="2" customFormat="1" ht="16.5" customHeight="1">
      <c r="A286" s="29"/>
      <c r="B286" s="140"/>
      <c r="C286" s="141" t="s">
        <v>461</v>
      </c>
      <c r="D286" s="141" t="s">
        <v>127</v>
      </c>
      <c r="E286" s="142" t="s">
        <v>462</v>
      </c>
      <c r="F286" s="143" t="s">
        <v>463</v>
      </c>
      <c r="G286" s="144" t="s">
        <v>130</v>
      </c>
      <c r="H286" s="145">
        <v>14</v>
      </c>
      <c r="I286" s="146"/>
      <c r="J286" s="146">
        <f>ROUND(I286*H286,2)</f>
        <v>0</v>
      </c>
      <c r="K286" s="143" t="s">
        <v>131</v>
      </c>
      <c r="L286" s="30"/>
      <c r="M286" s="147" t="s">
        <v>1</v>
      </c>
      <c r="N286" s="148" t="s">
        <v>38</v>
      </c>
      <c r="O286" s="149">
        <v>0.06</v>
      </c>
      <c r="P286" s="149">
        <f>O286*H286</f>
        <v>0.84</v>
      </c>
      <c r="Q286" s="149">
        <v>3.2000000000000003E-4</v>
      </c>
      <c r="R286" s="149">
        <f>Q286*H286</f>
        <v>4.4800000000000005E-3</v>
      </c>
      <c r="S286" s="149">
        <v>0</v>
      </c>
      <c r="T286" s="150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1" t="s">
        <v>225</v>
      </c>
      <c r="AT286" s="151" t="s">
        <v>127</v>
      </c>
      <c r="AU286" s="151" t="s">
        <v>82</v>
      </c>
      <c r="AY286" s="17" t="s">
        <v>124</v>
      </c>
      <c r="BE286" s="152">
        <f>IF(N286="základní",J286,0)</f>
        <v>0</v>
      </c>
      <c r="BF286" s="152">
        <f>IF(N286="snížená",J286,0)</f>
        <v>0</v>
      </c>
      <c r="BG286" s="152">
        <f>IF(N286="zákl. přenesená",J286,0)</f>
        <v>0</v>
      </c>
      <c r="BH286" s="152">
        <f>IF(N286="sníž. přenesená",J286,0)</f>
        <v>0</v>
      </c>
      <c r="BI286" s="152">
        <f>IF(N286="nulová",J286,0)</f>
        <v>0</v>
      </c>
      <c r="BJ286" s="17" t="s">
        <v>78</v>
      </c>
      <c r="BK286" s="152">
        <f>ROUND(I286*H286,2)</f>
        <v>0</v>
      </c>
      <c r="BL286" s="17" t="s">
        <v>225</v>
      </c>
      <c r="BM286" s="151" t="s">
        <v>639</v>
      </c>
    </row>
    <row r="287" spans="1:65" s="2" customFormat="1" ht="19.5">
      <c r="A287" s="29"/>
      <c r="B287" s="30"/>
      <c r="C287" s="29"/>
      <c r="D287" s="153" t="s">
        <v>134</v>
      </c>
      <c r="E287" s="29"/>
      <c r="F287" s="154" t="s">
        <v>465</v>
      </c>
      <c r="G287" s="29"/>
      <c r="H287" s="29"/>
      <c r="I287" s="29"/>
      <c r="J287" s="29"/>
      <c r="K287" s="29"/>
      <c r="L287" s="30"/>
      <c r="M287" s="155"/>
      <c r="N287" s="156"/>
      <c r="O287" s="55"/>
      <c r="P287" s="55"/>
      <c r="Q287" s="55"/>
      <c r="R287" s="55"/>
      <c r="S287" s="55"/>
      <c r="T287" s="56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T287" s="17" t="s">
        <v>134</v>
      </c>
      <c r="AU287" s="17" t="s">
        <v>82</v>
      </c>
    </row>
    <row r="288" spans="1:65" s="2" customFormat="1" ht="24.2" customHeight="1">
      <c r="A288" s="29"/>
      <c r="B288" s="140"/>
      <c r="C288" s="141" t="s">
        <v>466</v>
      </c>
      <c r="D288" s="141" t="s">
        <v>127</v>
      </c>
      <c r="E288" s="142" t="s">
        <v>467</v>
      </c>
      <c r="F288" s="143" t="s">
        <v>468</v>
      </c>
      <c r="G288" s="144" t="s">
        <v>151</v>
      </c>
      <c r="H288" s="145">
        <v>10</v>
      </c>
      <c r="I288" s="146"/>
      <c r="J288" s="146">
        <f>ROUND(I288*H288,2)</f>
        <v>0</v>
      </c>
      <c r="K288" s="143" t="s">
        <v>131</v>
      </c>
      <c r="L288" s="30"/>
      <c r="M288" s="147" t="s">
        <v>1</v>
      </c>
      <c r="N288" s="148" t="s">
        <v>38</v>
      </c>
      <c r="O288" s="149">
        <v>4.1000000000000002E-2</v>
      </c>
      <c r="P288" s="149">
        <f>O288*H288</f>
        <v>0.41000000000000003</v>
      </c>
      <c r="Q288" s="149">
        <v>5.0000000000000002E-5</v>
      </c>
      <c r="R288" s="149">
        <f>Q288*H288</f>
        <v>5.0000000000000001E-4</v>
      </c>
      <c r="S288" s="149">
        <v>0</v>
      </c>
      <c r="T288" s="150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1" t="s">
        <v>225</v>
      </c>
      <c r="AT288" s="151" t="s">
        <v>127</v>
      </c>
      <c r="AU288" s="151" t="s">
        <v>82</v>
      </c>
      <c r="AY288" s="17" t="s">
        <v>124</v>
      </c>
      <c r="BE288" s="152">
        <f>IF(N288="základní",J288,0)</f>
        <v>0</v>
      </c>
      <c r="BF288" s="152">
        <f>IF(N288="snížená",J288,0)</f>
        <v>0</v>
      </c>
      <c r="BG288" s="152">
        <f>IF(N288="zákl. přenesená",J288,0)</f>
        <v>0</v>
      </c>
      <c r="BH288" s="152">
        <f>IF(N288="sníž. přenesená",J288,0)</f>
        <v>0</v>
      </c>
      <c r="BI288" s="152">
        <f>IF(N288="nulová",J288,0)</f>
        <v>0</v>
      </c>
      <c r="BJ288" s="17" t="s">
        <v>78</v>
      </c>
      <c r="BK288" s="152">
        <f>ROUND(I288*H288,2)</f>
        <v>0</v>
      </c>
      <c r="BL288" s="17" t="s">
        <v>225</v>
      </c>
      <c r="BM288" s="151" t="s">
        <v>640</v>
      </c>
    </row>
    <row r="289" spans="1:65" s="2" customFormat="1" ht="19.5">
      <c r="A289" s="29"/>
      <c r="B289" s="30"/>
      <c r="C289" s="29"/>
      <c r="D289" s="153" t="s">
        <v>134</v>
      </c>
      <c r="E289" s="29"/>
      <c r="F289" s="154" t="s">
        <v>470</v>
      </c>
      <c r="G289" s="29"/>
      <c r="H289" s="29"/>
      <c r="I289" s="29"/>
      <c r="J289" s="29"/>
      <c r="K289" s="29"/>
      <c r="L289" s="30"/>
      <c r="M289" s="155"/>
      <c r="N289" s="156"/>
      <c r="O289" s="55"/>
      <c r="P289" s="55"/>
      <c r="Q289" s="55"/>
      <c r="R289" s="55"/>
      <c r="S289" s="55"/>
      <c r="T289" s="56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T289" s="17" t="s">
        <v>134</v>
      </c>
      <c r="AU289" s="17" t="s">
        <v>82</v>
      </c>
    </row>
    <row r="290" spans="1:65" s="2" customFormat="1" ht="24.2" customHeight="1">
      <c r="A290" s="29"/>
      <c r="B290" s="140"/>
      <c r="C290" s="141" t="s">
        <v>471</v>
      </c>
      <c r="D290" s="141" t="s">
        <v>127</v>
      </c>
      <c r="E290" s="142" t="s">
        <v>472</v>
      </c>
      <c r="F290" s="143" t="s">
        <v>473</v>
      </c>
      <c r="G290" s="144" t="s">
        <v>191</v>
      </c>
      <c r="H290" s="145">
        <v>0.379</v>
      </c>
      <c r="I290" s="146"/>
      <c r="J290" s="146">
        <f>ROUND(I290*H290,2)</f>
        <v>0</v>
      </c>
      <c r="K290" s="143" t="s">
        <v>131</v>
      </c>
      <c r="L290" s="30"/>
      <c r="M290" s="147" t="s">
        <v>1</v>
      </c>
      <c r="N290" s="148" t="s">
        <v>38</v>
      </c>
      <c r="O290" s="149">
        <v>1.548</v>
      </c>
      <c r="P290" s="149">
        <f>O290*H290</f>
        <v>0.58669199999999999</v>
      </c>
      <c r="Q290" s="149">
        <v>0</v>
      </c>
      <c r="R290" s="149">
        <f>Q290*H290</f>
        <v>0</v>
      </c>
      <c r="S290" s="149">
        <v>0</v>
      </c>
      <c r="T290" s="150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1" t="s">
        <v>225</v>
      </c>
      <c r="AT290" s="151" t="s">
        <v>127</v>
      </c>
      <c r="AU290" s="151" t="s">
        <v>82</v>
      </c>
      <c r="AY290" s="17" t="s">
        <v>124</v>
      </c>
      <c r="BE290" s="152">
        <f>IF(N290="základní",J290,0)</f>
        <v>0</v>
      </c>
      <c r="BF290" s="152">
        <f>IF(N290="snížená",J290,0)</f>
        <v>0</v>
      </c>
      <c r="BG290" s="152">
        <f>IF(N290="zákl. přenesená",J290,0)</f>
        <v>0</v>
      </c>
      <c r="BH290" s="152">
        <f>IF(N290="sníž. přenesená",J290,0)</f>
        <v>0</v>
      </c>
      <c r="BI290" s="152">
        <f>IF(N290="nulová",J290,0)</f>
        <v>0</v>
      </c>
      <c r="BJ290" s="17" t="s">
        <v>78</v>
      </c>
      <c r="BK290" s="152">
        <f>ROUND(I290*H290,2)</f>
        <v>0</v>
      </c>
      <c r="BL290" s="17" t="s">
        <v>225</v>
      </c>
      <c r="BM290" s="151" t="s">
        <v>641</v>
      </c>
    </row>
    <row r="291" spans="1:65" s="2" customFormat="1" ht="29.25">
      <c r="A291" s="29"/>
      <c r="B291" s="30"/>
      <c r="C291" s="29"/>
      <c r="D291" s="153" t="s">
        <v>134</v>
      </c>
      <c r="E291" s="29"/>
      <c r="F291" s="154" t="s">
        <v>475</v>
      </c>
      <c r="G291" s="29"/>
      <c r="H291" s="29"/>
      <c r="I291" s="29"/>
      <c r="J291" s="29"/>
      <c r="K291" s="29"/>
      <c r="L291" s="30"/>
      <c r="M291" s="155"/>
      <c r="N291" s="156"/>
      <c r="O291" s="55"/>
      <c r="P291" s="55"/>
      <c r="Q291" s="55"/>
      <c r="R291" s="55"/>
      <c r="S291" s="55"/>
      <c r="T291" s="56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T291" s="17" t="s">
        <v>134</v>
      </c>
      <c r="AU291" s="17" t="s">
        <v>82</v>
      </c>
    </row>
    <row r="292" spans="1:65" s="2" customFormat="1" ht="24.2" customHeight="1">
      <c r="A292" s="29"/>
      <c r="B292" s="140"/>
      <c r="C292" s="141" t="s">
        <v>476</v>
      </c>
      <c r="D292" s="141" t="s">
        <v>127</v>
      </c>
      <c r="E292" s="142" t="s">
        <v>477</v>
      </c>
      <c r="F292" s="143" t="s">
        <v>478</v>
      </c>
      <c r="G292" s="144" t="s">
        <v>191</v>
      </c>
      <c r="H292" s="145">
        <v>0.379</v>
      </c>
      <c r="I292" s="146"/>
      <c r="J292" s="146">
        <f>ROUND(I292*H292,2)</f>
        <v>0</v>
      </c>
      <c r="K292" s="143" t="s">
        <v>131</v>
      </c>
      <c r="L292" s="30"/>
      <c r="M292" s="147" t="s">
        <v>1</v>
      </c>
      <c r="N292" s="148" t="s">
        <v>38</v>
      </c>
      <c r="O292" s="149">
        <v>1.1399999999999999</v>
      </c>
      <c r="P292" s="149">
        <f>O292*H292</f>
        <v>0.43205999999999994</v>
      </c>
      <c r="Q292" s="149">
        <v>0</v>
      </c>
      <c r="R292" s="149">
        <f>Q292*H292</f>
        <v>0</v>
      </c>
      <c r="S292" s="149">
        <v>0</v>
      </c>
      <c r="T292" s="150">
        <f>S292*H292</f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1" t="s">
        <v>225</v>
      </c>
      <c r="AT292" s="151" t="s">
        <v>127</v>
      </c>
      <c r="AU292" s="151" t="s">
        <v>82</v>
      </c>
      <c r="AY292" s="17" t="s">
        <v>124</v>
      </c>
      <c r="BE292" s="152">
        <f>IF(N292="základní",J292,0)</f>
        <v>0</v>
      </c>
      <c r="BF292" s="152">
        <f>IF(N292="snížená",J292,0)</f>
        <v>0</v>
      </c>
      <c r="BG292" s="152">
        <f>IF(N292="zákl. přenesená",J292,0)</f>
        <v>0</v>
      </c>
      <c r="BH292" s="152">
        <f>IF(N292="sníž. přenesená",J292,0)</f>
        <v>0</v>
      </c>
      <c r="BI292" s="152">
        <f>IF(N292="nulová",J292,0)</f>
        <v>0</v>
      </c>
      <c r="BJ292" s="17" t="s">
        <v>78</v>
      </c>
      <c r="BK292" s="152">
        <f>ROUND(I292*H292,2)</f>
        <v>0</v>
      </c>
      <c r="BL292" s="17" t="s">
        <v>225</v>
      </c>
      <c r="BM292" s="151" t="s">
        <v>642</v>
      </c>
    </row>
    <row r="293" spans="1:65" s="2" customFormat="1" ht="29.25">
      <c r="A293" s="29"/>
      <c r="B293" s="30"/>
      <c r="C293" s="29"/>
      <c r="D293" s="153" t="s">
        <v>134</v>
      </c>
      <c r="E293" s="29"/>
      <c r="F293" s="154" t="s">
        <v>480</v>
      </c>
      <c r="G293" s="29"/>
      <c r="H293" s="29"/>
      <c r="I293" s="29"/>
      <c r="J293" s="29"/>
      <c r="K293" s="29"/>
      <c r="L293" s="30"/>
      <c r="M293" s="155"/>
      <c r="N293" s="156"/>
      <c r="O293" s="55"/>
      <c r="P293" s="55"/>
      <c r="Q293" s="55"/>
      <c r="R293" s="55"/>
      <c r="S293" s="55"/>
      <c r="T293" s="56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T293" s="17" t="s">
        <v>134</v>
      </c>
      <c r="AU293" s="17" t="s">
        <v>82</v>
      </c>
    </row>
    <row r="294" spans="1:65" s="12" customFormat="1" ht="22.9" customHeight="1">
      <c r="B294" s="128"/>
      <c r="D294" s="129" t="s">
        <v>72</v>
      </c>
      <c r="E294" s="138" t="s">
        <v>481</v>
      </c>
      <c r="F294" s="138" t="s">
        <v>482</v>
      </c>
      <c r="J294" s="139">
        <f>BK294</f>
        <v>0</v>
      </c>
      <c r="L294" s="128"/>
      <c r="M294" s="132"/>
      <c r="N294" s="133"/>
      <c r="O294" s="133"/>
      <c r="P294" s="134">
        <f>SUM(P295:P321)</f>
        <v>30.027051999999998</v>
      </c>
      <c r="Q294" s="133"/>
      <c r="R294" s="134">
        <f>SUM(R295:R321)</f>
        <v>0.50418899999999989</v>
      </c>
      <c r="S294" s="133"/>
      <c r="T294" s="135">
        <f>SUM(T295:T321)</f>
        <v>0</v>
      </c>
      <c r="AR294" s="129" t="s">
        <v>82</v>
      </c>
      <c r="AT294" s="136" t="s">
        <v>72</v>
      </c>
      <c r="AU294" s="136" t="s">
        <v>78</v>
      </c>
      <c r="AY294" s="129" t="s">
        <v>124</v>
      </c>
      <c r="BK294" s="137">
        <f>SUM(BK295:BK321)</f>
        <v>0</v>
      </c>
    </row>
    <row r="295" spans="1:65" s="2" customFormat="1" ht="16.5" customHeight="1">
      <c r="A295" s="29"/>
      <c r="B295" s="140"/>
      <c r="C295" s="141" t="s">
        <v>483</v>
      </c>
      <c r="D295" s="141" t="s">
        <v>127</v>
      </c>
      <c r="E295" s="142" t="s">
        <v>484</v>
      </c>
      <c r="F295" s="143" t="s">
        <v>485</v>
      </c>
      <c r="G295" s="144" t="s">
        <v>151</v>
      </c>
      <c r="H295" s="145">
        <v>18.899999999999999</v>
      </c>
      <c r="I295" s="146"/>
      <c r="J295" s="146">
        <f>ROUND(I295*H295,2)</f>
        <v>0</v>
      </c>
      <c r="K295" s="143" t="s">
        <v>131</v>
      </c>
      <c r="L295" s="30"/>
      <c r="M295" s="147" t="s">
        <v>1</v>
      </c>
      <c r="N295" s="148" t="s">
        <v>38</v>
      </c>
      <c r="O295" s="149">
        <v>1.2E-2</v>
      </c>
      <c r="P295" s="149">
        <f>O295*H295</f>
        <v>0.22679999999999997</v>
      </c>
      <c r="Q295" s="149">
        <v>0</v>
      </c>
      <c r="R295" s="149">
        <f>Q295*H295</f>
        <v>0</v>
      </c>
      <c r="S295" s="149">
        <v>0</v>
      </c>
      <c r="T295" s="150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1" t="s">
        <v>225</v>
      </c>
      <c r="AT295" s="151" t="s">
        <v>127</v>
      </c>
      <c r="AU295" s="151" t="s">
        <v>82</v>
      </c>
      <c r="AY295" s="17" t="s">
        <v>124</v>
      </c>
      <c r="BE295" s="152">
        <f>IF(N295="základní",J295,0)</f>
        <v>0</v>
      </c>
      <c r="BF295" s="152">
        <f>IF(N295="snížená",J295,0)</f>
        <v>0</v>
      </c>
      <c r="BG295" s="152">
        <f>IF(N295="zákl. přenesená",J295,0)</f>
        <v>0</v>
      </c>
      <c r="BH295" s="152">
        <f>IF(N295="sníž. přenesená",J295,0)</f>
        <v>0</v>
      </c>
      <c r="BI295" s="152">
        <f>IF(N295="nulová",J295,0)</f>
        <v>0</v>
      </c>
      <c r="BJ295" s="17" t="s">
        <v>78</v>
      </c>
      <c r="BK295" s="152">
        <f>ROUND(I295*H295,2)</f>
        <v>0</v>
      </c>
      <c r="BL295" s="17" t="s">
        <v>225</v>
      </c>
      <c r="BM295" s="151" t="s">
        <v>643</v>
      </c>
    </row>
    <row r="296" spans="1:65" s="2" customFormat="1" ht="19.5">
      <c r="A296" s="29"/>
      <c r="B296" s="30"/>
      <c r="C296" s="29"/>
      <c r="D296" s="153" t="s">
        <v>134</v>
      </c>
      <c r="E296" s="29"/>
      <c r="F296" s="154" t="s">
        <v>487</v>
      </c>
      <c r="G296" s="29"/>
      <c r="H296" s="29"/>
      <c r="I296" s="29"/>
      <c r="J296" s="29"/>
      <c r="K296" s="29"/>
      <c r="L296" s="30"/>
      <c r="M296" s="155"/>
      <c r="N296" s="156"/>
      <c r="O296" s="55"/>
      <c r="P296" s="55"/>
      <c r="Q296" s="55"/>
      <c r="R296" s="55"/>
      <c r="S296" s="55"/>
      <c r="T296" s="56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T296" s="17" t="s">
        <v>134</v>
      </c>
      <c r="AU296" s="17" t="s">
        <v>82</v>
      </c>
    </row>
    <row r="297" spans="1:65" s="2" customFormat="1" ht="16.5" customHeight="1">
      <c r="A297" s="29"/>
      <c r="B297" s="140"/>
      <c r="C297" s="141" t="s">
        <v>488</v>
      </c>
      <c r="D297" s="141" t="s">
        <v>127</v>
      </c>
      <c r="E297" s="142" t="s">
        <v>489</v>
      </c>
      <c r="F297" s="143" t="s">
        <v>490</v>
      </c>
      <c r="G297" s="144" t="s">
        <v>151</v>
      </c>
      <c r="H297" s="145">
        <v>18.899999999999999</v>
      </c>
      <c r="I297" s="146"/>
      <c r="J297" s="146">
        <f>ROUND(I297*H297,2)</f>
        <v>0</v>
      </c>
      <c r="K297" s="143" t="s">
        <v>131</v>
      </c>
      <c r="L297" s="30"/>
      <c r="M297" s="147" t="s">
        <v>1</v>
      </c>
      <c r="N297" s="148" t="s">
        <v>38</v>
      </c>
      <c r="O297" s="149">
        <v>4.3999999999999997E-2</v>
      </c>
      <c r="P297" s="149">
        <f>O297*H297</f>
        <v>0.83159999999999989</v>
      </c>
      <c r="Q297" s="149">
        <v>2.9999999999999997E-4</v>
      </c>
      <c r="R297" s="149">
        <f>Q297*H297</f>
        <v>5.6699999999999988E-3</v>
      </c>
      <c r="S297" s="149">
        <v>0</v>
      </c>
      <c r="T297" s="150">
        <f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1" t="s">
        <v>225</v>
      </c>
      <c r="AT297" s="151" t="s">
        <v>127</v>
      </c>
      <c r="AU297" s="151" t="s">
        <v>82</v>
      </c>
      <c r="AY297" s="17" t="s">
        <v>124</v>
      </c>
      <c r="BE297" s="152">
        <f>IF(N297="základní",J297,0)</f>
        <v>0</v>
      </c>
      <c r="BF297" s="152">
        <f>IF(N297="snížená",J297,0)</f>
        <v>0</v>
      </c>
      <c r="BG297" s="152">
        <f>IF(N297="zákl. přenesená",J297,0)</f>
        <v>0</v>
      </c>
      <c r="BH297" s="152">
        <f>IF(N297="sníž. přenesená",J297,0)</f>
        <v>0</v>
      </c>
      <c r="BI297" s="152">
        <f>IF(N297="nulová",J297,0)</f>
        <v>0</v>
      </c>
      <c r="BJ297" s="17" t="s">
        <v>78</v>
      </c>
      <c r="BK297" s="152">
        <f>ROUND(I297*H297,2)</f>
        <v>0</v>
      </c>
      <c r="BL297" s="17" t="s">
        <v>225</v>
      </c>
      <c r="BM297" s="151" t="s">
        <v>644</v>
      </c>
    </row>
    <row r="298" spans="1:65" s="2" customFormat="1" ht="19.5">
      <c r="A298" s="29"/>
      <c r="B298" s="30"/>
      <c r="C298" s="29"/>
      <c r="D298" s="153" t="s">
        <v>134</v>
      </c>
      <c r="E298" s="29"/>
      <c r="F298" s="154" t="s">
        <v>492</v>
      </c>
      <c r="G298" s="29"/>
      <c r="H298" s="29"/>
      <c r="I298" s="29"/>
      <c r="J298" s="29"/>
      <c r="K298" s="29"/>
      <c r="L298" s="30"/>
      <c r="M298" s="155"/>
      <c r="N298" s="156"/>
      <c r="O298" s="55"/>
      <c r="P298" s="55"/>
      <c r="Q298" s="55"/>
      <c r="R298" s="55"/>
      <c r="S298" s="55"/>
      <c r="T298" s="56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T298" s="17" t="s">
        <v>134</v>
      </c>
      <c r="AU298" s="17" t="s">
        <v>82</v>
      </c>
    </row>
    <row r="299" spans="1:65" s="2" customFormat="1" ht="24.2" customHeight="1">
      <c r="A299" s="29"/>
      <c r="B299" s="140"/>
      <c r="C299" s="141" t="s">
        <v>493</v>
      </c>
      <c r="D299" s="141" t="s">
        <v>127</v>
      </c>
      <c r="E299" s="142" t="s">
        <v>494</v>
      </c>
      <c r="F299" s="143" t="s">
        <v>495</v>
      </c>
      <c r="G299" s="144" t="s">
        <v>151</v>
      </c>
      <c r="H299" s="145">
        <v>18.899999999999999</v>
      </c>
      <c r="I299" s="146"/>
      <c r="J299" s="146">
        <f>ROUND(I299*H299,2)</f>
        <v>0</v>
      </c>
      <c r="K299" s="143" t="s">
        <v>131</v>
      </c>
      <c r="L299" s="30"/>
      <c r="M299" s="147" t="s">
        <v>1</v>
      </c>
      <c r="N299" s="148" t="s">
        <v>38</v>
      </c>
      <c r="O299" s="149">
        <v>0.375</v>
      </c>
      <c r="P299" s="149">
        <f>O299*H299</f>
        <v>7.0874999999999995</v>
      </c>
      <c r="Q299" s="149">
        <v>1.5E-3</v>
      </c>
      <c r="R299" s="149">
        <f>Q299*H299</f>
        <v>2.8349999999999997E-2</v>
      </c>
      <c r="S299" s="149">
        <v>0</v>
      </c>
      <c r="T299" s="150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1" t="s">
        <v>225</v>
      </c>
      <c r="AT299" s="151" t="s">
        <v>127</v>
      </c>
      <c r="AU299" s="151" t="s">
        <v>82</v>
      </c>
      <c r="AY299" s="17" t="s">
        <v>124</v>
      </c>
      <c r="BE299" s="152">
        <f>IF(N299="základní",J299,0)</f>
        <v>0</v>
      </c>
      <c r="BF299" s="152">
        <f>IF(N299="snížená",J299,0)</f>
        <v>0</v>
      </c>
      <c r="BG299" s="152">
        <f>IF(N299="zákl. přenesená",J299,0)</f>
        <v>0</v>
      </c>
      <c r="BH299" s="152">
        <f>IF(N299="sníž. přenesená",J299,0)</f>
        <v>0</v>
      </c>
      <c r="BI299" s="152">
        <f>IF(N299="nulová",J299,0)</f>
        <v>0</v>
      </c>
      <c r="BJ299" s="17" t="s">
        <v>78</v>
      </c>
      <c r="BK299" s="152">
        <f>ROUND(I299*H299,2)</f>
        <v>0</v>
      </c>
      <c r="BL299" s="17" t="s">
        <v>225</v>
      </c>
      <c r="BM299" s="151" t="s">
        <v>645</v>
      </c>
    </row>
    <row r="300" spans="1:65" s="2" customFormat="1" ht="19.5">
      <c r="A300" s="29"/>
      <c r="B300" s="30"/>
      <c r="C300" s="29"/>
      <c r="D300" s="153" t="s">
        <v>134</v>
      </c>
      <c r="E300" s="29"/>
      <c r="F300" s="154" t="s">
        <v>497</v>
      </c>
      <c r="G300" s="29"/>
      <c r="H300" s="29"/>
      <c r="I300" s="29"/>
      <c r="J300" s="29"/>
      <c r="K300" s="29"/>
      <c r="L300" s="30"/>
      <c r="M300" s="155"/>
      <c r="N300" s="156"/>
      <c r="O300" s="55"/>
      <c r="P300" s="55"/>
      <c r="Q300" s="55"/>
      <c r="R300" s="55"/>
      <c r="S300" s="55"/>
      <c r="T300" s="56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T300" s="17" t="s">
        <v>134</v>
      </c>
      <c r="AU300" s="17" t="s">
        <v>82</v>
      </c>
    </row>
    <row r="301" spans="1:65" s="2" customFormat="1" ht="16.5" customHeight="1">
      <c r="A301" s="29"/>
      <c r="B301" s="140"/>
      <c r="C301" s="141" t="s">
        <v>498</v>
      </c>
      <c r="D301" s="141" t="s">
        <v>127</v>
      </c>
      <c r="E301" s="142" t="s">
        <v>499</v>
      </c>
      <c r="F301" s="143" t="s">
        <v>500</v>
      </c>
      <c r="G301" s="144" t="s">
        <v>151</v>
      </c>
      <c r="H301" s="145">
        <v>18.899999999999999</v>
      </c>
      <c r="I301" s="146"/>
      <c r="J301" s="146">
        <f>ROUND(I301*H301,2)</f>
        <v>0</v>
      </c>
      <c r="K301" s="143" t="s">
        <v>131</v>
      </c>
      <c r="L301" s="30"/>
      <c r="M301" s="147" t="s">
        <v>1</v>
      </c>
      <c r="N301" s="148" t="s">
        <v>38</v>
      </c>
      <c r="O301" s="149">
        <v>9.9000000000000005E-2</v>
      </c>
      <c r="P301" s="149">
        <f>O301*H301</f>
        <v>1.8711</v>
      </c>
      <c r="Q301" s="149">
        <v>4.4999999999999997E-3</v>
      </c>
      <c r="R301" s="149">
        <f>Q301*H301</f>
        <v>8.5049999999999987E-2</v>
      </c>
      <c r="S301" s="149">
        <v>0</v>
      </c>
      <c r="T301" s="150">
        <f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51" t="s">
        <v>225</v>
      </c>
      <c r="AT301" s="151" t="s">
        <v>127</v>
      </c>
      <c r="AU301" s="151" t="s">
        <v>82</v>
      </c>
      <c r="AY301" s="17" t="s">
        <v>124</v>
      </c>
      <c r="BE301" s="152">
        <f>IF(N301="základní",J301,0)</f>
        <v>0</v>
      </c>
      <c r="BF301" s="152">
        <f>IF(N301="snížená",J301,0)</f>
        <v>0</v>
      </c>
      <c r="BG301" s="152">
        <f>IF(N301="zákl. přenesená",J301,0)</f>
        <v>0</v>
      </c>
      <c r="BH301" s="152">
        <f>IF(N301="sníž. přenesená",J301,0)</f>
        <v>0</v>
      </c>
      <c r="BI301" s="152">
        <f>IF(N301="nulová",J301,0)</f>
        <v>0</v>
      </c>
      <c r="BJ301" s="17" t="s">
        <v>78</v>
      </c>
      <c r="BK301" s="152">
        <f>ROUND(I301*H301,2)</f>
        <v>0</v>
      </c>
      <c r="BL301" s="17" t="s">
        <v>225</v>
      </c>
      <c r="BM301" s="151" t="s">
        <v>646</v>
      </c>
    </row>
    <row r="302" spans="1:65" s="2" customFormat="1" ht="19.5">
      <c r="A302" s="29"/>
      <c r="B302" s="30"/>
      <c r="C302" s="29"/>
      <c r="D302" s="153" t="s">
        <v>134</v>
      </c>
      <c r="E302" s="29"/>
      <c r="F302" s="154" t="s">
        <v>502</v>
      </c>
      <c r="G302" s="29"/>
      <c r="H302" s="29"/>
      <c r="I302" s="29"/>
      <c r="J302" s="29"/>
      <c r="K302" s="29"/>
      <c r="L302" s="30"/>
      <c r="M302" s="155"/>
      <c r="N302" s="156"/>
      <c r="O302" s="55"/>
      <c r="P302" s="55"/>
      <c r="Q302" s="55"/>
      <c r="R302" s="55"/>
      <c r="S302" s="55"/>
      <c r="T302" s="56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T302" s="17" t="s">
        <v>134</v>
      </c>
      <c r="AU302" s="17" t="s">
        <v>82</v>
      </c>
    </row>
    <row r="303" spans="1:65" s="2" customFormat="1" ht="33" customHeight="1">
      <c r="A303" s="29"/>
      <c r="B303" s="140"/>
      <c r="C303" s="141" t="s">
        <v>503</v>
      </c>
      <c r="D303" s="141" t="s">
        <v>127</v>
      </c>
      <c r="E303" s="142" t="s">
        <v>504</v>
      </c>
      <c r="F303" s="143" t="s">
        <v>505</v>
      </c>
      <c r="G303" s="144" t="s">
        <v>151</v>
      </c>
      <c r="H303" s="145">
        <v>18.899999999999999</v>
      </c>
      <c r="I303" s="146"/>
      <c r="J303" s="146">
        <f>ROUND(I303*H303,2)</f>
        <v>0</v>
      </c>
      <c r="K303" s="143" t="s">
        <v>131</v>
      </c>
      <c r="L303" s="30"/>
      <c r="M303" s="147" t="s">
        <v>1</v>
      </c>
      <c r="N303" s="148" t="s">
        <v>38</v>
      </c>
      <c r="O303" s="149">
        <v>0.746</v>
      </c>
      <c r="P303" s="149">
        <f>O303*H303</f>
        <v>14.099399999999999</v>
      </c>
      <c r="Q303" s="149">
        <v>5.1999999999999998E-3</v>
      </c>
      <c r="R303" s="149">
        <f>Q303*H303</f>
        <v>9.8279999999999992E-2</v>
      </c>
      <c r="S303" s="149">
        <v>0</v>
      </c>
      <c r="T303" s="150">
        <f>S303*H303</f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1" t="s">
        <v>225</v>
      </c>
      <c r="AT303" s="151" t="s">
        <v>127</v>
      </c>
      <c r="AU303" s="151" t="s">
        <v>82</v>
      </c>
      <c r="AY303" s="17" t="s">
        <v>124</v>
      </c>
      <c r="BE303" s="152">
        <f>IF(N303="základní",J303,0)</f>
        <v>0</v>
      </c>
      <c r="BF303" s="152">
        <f>IF(N303="snížená",J303,0)</f>
        <v>0</v>
      </c>
      <c r="BG303" s="152">
        <f>IF(N303="zákl. přenesená",J303,0)</f>
        <v>0</v>
      </c>
      <c r="BH303" s="152">
        <f>IF(N303="sníž. přenesená",J303,0)</f>
        <v>0</v>
      </c>
      <c r="BI303" s="152">
        <f>IF(N303="nulová",J303,0)</f>
        <v>0</v>
      </c>
      <c r="BJ303" s="17" t="s">
        <v>78</v>
      </c>
      <c r="BK303" s="152">
        <f>ROUND(I303*H303,2)</f>
        <v>0</v>
      </c>
      <c r="BL303" s="17" t="s">
        <v>225</v>
      </c>
      <c r="BM303" s="151" t="s">
        <v>647</v>
      </c>
    </row>
    <row r="304" spans="1:65" s="2" customFormat="1" ht="19.5">
      <c r="A304" s="29"/>
      <c r="B304" s="30"/>
      <c r="C304" s="29"/>
      <c r="D304" s="153" t="s">
        <v>134</v>
      </c>
      <c r="E304" s="29"/>
      <c r="F304" s="154" t="s">
        <v>507</v>
      </c>
      <c r="G304" s="29"/>
      <c r="H304" s="29"/>
      <c r="I304" s="29"/>
      <c r="J304" s="29"/>
      <c r="K304" s="29"/>
      <c r="L304" s="30"/>
      <c r="M304" s="155"/>
      <c r="N304" s="156"/>
      <c r="O304" s="55"/>
      <c r="P304" s="55"/>
      <c r="Q304" s="55"/>
      <c r="R304" s="55"/>
      <c r="S304" s="55"/>
      <c r="T304" s="56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T304" s="17" t="s">
        <v>134</v>
      </c>
      <c r="AU304" s="17" t="s">
        <v>82</v>
      </c>
    </row>
    <row r="305" spans="1:65" s="14" customFormat="1">
      <c r="B305" s="163"/>
      <c r="D305" s="153" t="s">
        <v>136</v>
      </c>
      <c r="E305" s="164" t="s">
        <v>1</v>
      </c>
      <c r="F305" s="165" t="s">
        <v>508</v>
      </c>
      <c r="H305" s="166">
        <v>18.899999999999999</v>
      </c>
      <c r="L305" s="163"/>
      <c r="M305" s="167"/>
      <c r="N305" s="168"/>
      <c r="O305" s="168"/>
      <c r="P305" s="168"/>
      <c r="Q305" s="168"/>
      <c r="R305" s="168"/>
      <c r="S305" s="168"/>
      <c r="T305" s="169"/>
      <c r="AT305" s="164" t="s">
        <v>136</v>
      </c>
      <c r="AU305" s="164" t="s">
        <v>82</v>
      </c>
      <c r="AV305" s="14" t="s">
        <v>82</v>
      </c>
      <c r="AW305" s="14" t="s">
        <v>27</v>
      </c>
      <c r="AX305" s="14" t="s">
        <v>78</v>
      </c>
      <c r="AY305" s="164" t="s">
        <v>124</v>
      </c>
    </row>
    <row r="306" spans="1:65" s="2" customFormat="1" ht="16.5" customHeight="1">
      <c r="A306" s="29"/>
      <c r="B306" s="140"/>
      <c r="C306" s="177" t="s">
        <v>509</v>
      </c>
      <c r="D306" s="177" t="s">
        <v>360</v>
      </c>
      <c r="E306" s="178" t="s">
        <v>510</v>
      </c>
      <c r="F306" s="179" t="s">
        <v>511</v>
      </c>
      <c r="G306" s="180" t="s">
        <v>151</v>
      </c>
      <c r="H306" s="181">
        <v>22.68</v>
      </c>
      <c r="I306" s="182"/>
      <c r="J306" s="182">
        <f>ROUND(I306*H306,2)</f>
        <v>0</v>
      </c>
      <c r="K306" s="179" t="s">
        <v>131</v>
      </c>
      <c r="L306" s="183"/>
      <c r="M306" s="184" t="s">
        <v>1</v>
      </c>
      <c r="N306" s="185" t="s">
        <v>38</v>
      </c>
      <c r="O306" s="149">
        <v>0</v>
      </c>
      <c r="P306" s="149">
        <f>O306*H306</f>
        <v>0</v>
      </c>
      <c r="Q306" s="149">
        <v>1.26E-2</v>
      </c>
      <c r="R306" s="149">
        <f>Q306*H306</f>
        <v>0.28576800000000002</v>
      </c>
      <c r="S306" s="149">
        <v>0</v>
      </c>
      <c r="T306" s="150">
        <f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1" t="s">
        <v>312</v>
      </c>
      <c r="AT306" s="151" t="s">
        <v>360</v>
      </c>
      <c r="AU306" s="151" t="s">
        <v>82</v>
      </c>
      <c r="AY306" s="17" t="s">
        <v>124</v>
      </c>
      <c r="BE306" s="152">
        <f>IF(N306="základní",J306,0)</f>
        <v>0</v>
      </c>
      <c r="BF306" s="152">
        <f>IF(N306="snížená",J306,0)</f>
        <v>0</v>
      </c>
      <c r="BG306" s="152">
        <f>IF(N306="zákl. přenesená",J306,0)</f>
        <v>0</v>
      </c>
      <c r="BH306" s="152">
        <f>IF(N306="sníž. přenesená",J306,0)</f>
        <v>0</v>
      </c>
      <c r="BI306" s="152">
        <f>IF(N306="nulová",J306,0)</f>
        <v>0</v>
      </c>
      <c r="BJ306" s="17" t="s">
        <v>78</v>
      </c>
      <c r="BK306" s="152">
        <f>ROUND(I306*H306,2)</f>
        <v>0</v>
      </c>
      <c r="BL306" s="17" t="s">
        <v>225</v>
      </c>
      <c r="BM306" s="151" t="s">
        <v>648</v>
      </c>
    </row>
    <row r="307" spans="1:65" s="2" customFormat="1">
      <c r="A307" s="29"/>
      <c r="B307" s="30"/>
      <c r="C307" s="29"/>
      <c r="D307" s="153" t="s">
        <v>134</v>
      </c>
      <c r="E307" s="29"/>
      <c r="F307" s="154" t="s">
        <v>511</v>
      </c>
      <c r="G307" s="29"/>
      <c r="H307" s="29"/>
      <c r="I307" s="29"/>
      <c r="J307" s="29"/>
      <c r="K307" s="29"/>
      <c r="L307" s="30"/>
      <c r="M307" s="155"/>
      <c r="N307" s="156"/>
      <c r="O307" s="55"/>
      <c r="P307" s="55"/>
      <c r="Q307" s="55"/>
      <c r="R307" s="55"/>
      <c r="S307" s="55"/>
      <c r="T307" s="56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T307" s="17" t="s">
        <v>134</v>
      </c>
      <c r="AU307" s="17" t="s">
        <v>82</v>
      </c>
    </row>
    <row r="308" spans="1:65" s="14" customFormat="1">
      <c r="B308" s="163"/>
      <c r="D308" s="153" t="s">
        <v>136</v>
      </c>
      <c r="F308" s="165" t="s">
        <v>513</v>
      </c>
      <c r="H308" s="166">
        <v>22.68</v>
      </c>
      <c r="L308" s="163"/>
      <c r="M308" s="167"/>
      <c r="N308" s="168"/>
      <c r="O308" s="168"/>
      <c r="P308" s="168"/>
      <c r="Q308" s="168"/>
      <c r="R308" s="168"/>
      <c r="S308" s="168"/>
      <c r="T308" s="169"/>
      <c r="AT308" s="164" t="s">
        <v>136</v>
      </c>
      <c r="AU308" s="164" t="s">
        <v>82</v>
      </c>
      <c r="AV308" s="14" t="s">
        <v>82</v>
      </c>
      <c r="AW308" s="14" t="s">
        <v>3</v>
      </c>
      <c r="AX308" s="14" t="s">
        <v>78</v>
      </c>
      <c r="AY308" s="164" t="s">
        <v>124</v>
      </c>
    </row>
    <row r="309" spans="1:65" s="2" customFormat="1" ht="16.5" customHeight="1">
      <c r="A309" s="29"/>
      <c r="B309" s="140"/>
      <c r="C309" s="141" t="s">
        <v>514</v>
      </c>
      <c r="D309" s="141" t="s">
        <v>127</v>
      </c>
      <c r="E309" s="142" t="s">
        <v>515</v>
      </c>
      <c r="F309" s="143" t="s">
        <v>516</v>
      </c>
      <c r="G309" s="144" t="s">
        <v>130</v>
      </c>
      <c r="H309" s="145">
        <v>4.2</v>
      </c>
      <c r="I309" s="146"/>
      <c r="J309" s="146">
        <f>ROUND(I309*H309,2)</f>
        <v>0</v>
      </c>
      <c r="K309" s="143" t="s">
        <v>131</v>
      </c>
      <c r="L309" s="30"/>
      <c r="M309" s="147" t="s">
        <v>1</v>
      </c>
      <c r="N309" s="148" t="s">
        <v>38</v>
      </c>
      <c r="O309" s="149">
        <v>5.5E-2</v>
      </c>
      <c r="P309" s="149">
        <f>O309*H309</f>
        <v>0.23100000000000001</v>
      </c>
      <c r="Q309" s="149">
        <v>3.0000000000000001E-5</v>
      </c>
      <c r="R309" s="149">
        <f>Q309*H309</f>
        <v>1.26E-4</v>
      </c>
      <c r="S309" s="149">
        <v>0</v>
      </c>
      <c r="T309" s="150">
        <f>S309*H309</f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1" t="s">
        <v>225</v>
      </c>
      <c r="AT309" s="151" t="s">
        <v>127</v>
      </c>
      <c r="AU309" s="151" t="s">
        <v>82</v>
      </c>
      <c r="AY309" s="17" t="s">
        <v>124</v>
      </c>
      <c r="BE309" s="152">
        <f>IF(N309="základní",J309,0)</f>
        <v>0</v>
      </c>
      <c r="BF309" s="152">
        <f>IF(N309="snížená",J309,0)</f>
        <v>0</v>
      </c>
      <c r="BG309" s="152">
        <f>IF(N309="zákl. přenesená",J309,0)</f>
        <v>0</v>
      </c>
      <c r="BH309" s="152">
        <f>IF(N309="sníž. přenesená",J309,0)</f>
        <v>0</v>
      </c>
      <c r="BI309" s="152">
        <f>IF(N309="nulová",J309,0)</f>
        <v>0</v>
      </c>
      <c r="BJ309" s="17" t="s">
        <v>78</v>
      </c>
      <c r="BK309" s="152">
        <f>ROUND(I309*H309,2)</f>
        <v>0</v>
      </c>
      <c r="BL309" s="17" t="s">
        <v>225</v>
      </c>
      <c r="BM309" s="151" t="s">
        <v>649</v>
      </c>
    </row>
    <row r="310" spans="1:65" s="2" customFormat="1">
      <c r="A310" s="29"/>
      <c r="B310" s="30"/>
      <c r="C310" s="29"/>
      <c r="D310" s="153" t="s">
        <v>134</v>
      </c>
      <c r="E310" s="29"/>
      <c r="F310" s="154" t="s">
        <v>518</v>
      </c>
      <c r="G310" s="29"/>
      <c r="H310" s="29"/>
      <c r="I310" s="29"/>
      <c r="J310" s="29"/>
      <c r="K310" s="29"/>
      <c r="L310" s="30"/>
      <c r="M310" s="155"/>
      <c r="N310" s="156"/>
      <c r="O310" s="55"/>
      <c r="P310" s="55"/>
      <c r="Q310" s="55"/>
      <c r="R310" s="55"/>
      <c r="S310" s="55"/>
      <c r="T310" s="56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T310" s="17" t="s">
        <v>134</v>
      </c>
      <c r="AU310" s="17" t="s">
        <v>82</v>
      </c>
    </row>
    <row r="311" spans="1:65" s="2" customFormat="1" ht="16.5" customHeight="1">
      <c r="A311" s="29"/>
      <c r="B311" s="140"/>
      <c r="C311" s="141" t="s">
        <v>519</v>
      </c>
      <c r="D311" s="141" t="s">
        <v>127</v>
      </c>
      <c r="E311" s="142" t="s">
        <v>520</v>
      </c>
      <c r="F311" s="143" t="s">
        <v>521</v>
      </c>
      <c r="G311" s="144" t="s">
        <v>224</v>
      </c>
      <c r="H311" s="145">
        <v>10</v>
      </c>
      <c r="I311" s="146"/>
      <c r="J311" s="146">
        <f>ROUND(I311*H311,2)</f>
        <v>0</v>
      </c>
      <c r="K311" s="143" t="s">
        <v>131</v>
      </c>
      <c r="L311" s="30"/>
      <c r="M311" s="147" t="s">
        <v>1</v>
      </c>
      <c r="N311" s="148" t="s">
        <v>38</v>
      </c>
      <c r="O311" s="149">
        <v>0.1</v>
      </c>
      <c r="P311" s="149">
        <f>O311*H311</f>
        <v>1</v>
      </c>
      <c r="Q311" s="149">
        <v>0</v>
      </c>
      <c r="R311" s="149">
        <f>Q311*H311</f>
        <v>0</v>
      </c>
      <c r="S311" s="149">
        <v>0</v>
      </c>
      <c r="T311" s="150">
        <f>S311*H311</f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51" t="s">
        <v>225</v>
      </c>
      <c r="AT311" s="151" t="s">
        <v>127</v>
      </c>
      <c r="AU311" s="151" t="s">
        <v>82</v>
      </c>
      <c r="AY311" s="17" t="s">
        <v>124</v>
      </c>
      <c r="BE311" s="152">
        <f>IF(N311="základní",J311,0)</f>
        <v>0</v>
      </c>
      <c r="BF311" s="152">
        <f>IF(N311="snížená",J311,0)</f>
        <v>0</v>
      </c>
      <c r="BG311" s="152">
        <f>IF(N311="zákl. přenesená",J311,0)</f>
        <v>0</v>
      </c>
      <c r="BH311" s="152">
        <f>IF(N311="sníž. přenesená",J311,0)</f>
        <v>0</v>
      </c>
      <c r="BI311" s="152">
        <f>IF(N311="nulová",J311,0)</f>
        <v>0</v>
      </c>
      <c r="BJ311" s="17" t="s">
        <v>78</v>
      </c>
      <c r="BK311" s="152">
        <f>ROUND(I311*H311,2)</f>
        <v>0</v>
      </c>
      <c r="BL311" s="17" t="s">
        <v>225</v>
      </c>
      <c r="BM311" s="151" t="s">
        <v>650</v>
      </c>
    </row>
    <row r="312" spans="1:65" s="2" customFormat="1" ht="19.5">
      <c r="A312" s="29"/>
      <c r="B312" s="30"/>
      <c r="C312" s="29"/>
      <c r="D312" s="153" t="s">
        <v>134</v>
      </c>
      <c r="E312" s="29"/>
      <c r="F312" s="154" t="s">
        <v>523</v>
      </c>
      <c r="G312" s="29"/>
      <c r="H312" s="29"/>
      <c r="I312" s="29"/>
      <c r="J312" s="29"/>
      <c r="K312" s="29"/>
      <c r="L312" s="30"/>
      <c r="M312" s="155"/>
      <c r="N312" s="156"/>
      <c r="O312" s="55"/>
      <c r="P312" s="55"/>
      <c r="Q312" s="55"/>
      <c r="R312" s="55"/>
      <c r="S312" s="55"/>
      <c r="T312" s="56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T312" s="17" t="s">
        <v>134</v>
      </c>
      <c r="AU312" s="17" t="s">
        <v>82</v>
      </c>
    </row>
    <row r="313" spans="1:65" s="2" customFormat="1" ht="16.5" customHeight="1">
      <c r="A313" s="29"/>
      <c r="B313" s="140"/>
      <c r="C313" s="141" t="s">
        <v>524</v>
      </c>
      <c r="D313" s="141" t="s">
        <v>127</v>
      </c>
      <c r="E313" s="142" t="s">
        <v>525</v>
      </c>
      <c r="F313" s="143" t="s">
        <v>526</v>
      </c>
      <c r="G313" s="144" t="s">
        <v>130</v>
      </c>
      <c r="H313" s="145">
        <v>15</v>
      </c>
      <c r="I313" s="146"/>
      <c r="J313" s="146">
        <f>ROUND(I313*H313,2)</f>
        <v>0</v>
      </c>
      <c r="K313" s="143" t="s">
        <v>131</v>
      </c>
      <c r="L313" s="30"/>
      <c r="M313" s="147" t="s">
        <v>1</v>
      </c>
      <c r="N313" s="148" t="s">
        <v>38</v>
      </c>
      <c r="O313" s="149">
        <v>0.17</v>
      </c>
      <c r="P313" s="149">
        <f>O313*H313</f>
        <v>2.5500000000000003</v>
      </c>
      <c r="Q313" s="149">
        <v>0</v>
      </c>
      <c r="R313" s="149">
        <f>Q313*H313</f>
        <v>0</v>
      </c>
      <c r="S313" s="149">
        <v>0</v>
      </c>
      <c r="T313" s="150">
        <f>S313*H313</f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51" t="s">
        <v>225</v>
      </c>
      <c r="AT313" s="151" t="s">
        <v>127</v>
      </c>
      <c r="AU313" s="151" t="s">
        <v>82</v>
      </c>
      <c r="AY313" s="17" t="s">
        <v>124</v>
      </c>
      <c r="BE313" s="152">
        <f>IF(N313="základní",J313,0)</f>
        <v>0</v>
      </c>
      <c r="BF313" s="152">
        <f>IF(N313="snížená",J313,0)</f>
        <v>0</v>
      </c>
      <c r="BG313" s="152">
        <f>IF(N313="zákl. přenesená",J313,0)</f>
        <v>0</v>
      </c>
      <c r="BH313" s="152">
        <f>IF(N313="sníž. přenesená",J313,0)</f>
        <v>0</v>
      </c>
      <c r="BI313" s="152">
        <f>IF(N313="nulová",J313,0)</f>
        <v>0</v>
      </c>
      <c r="BJ313" s="17" t="s">
        <v>78</v>
      </c>
      <c r="BK313" s="152">
        <f>ROUND(I313*H313,2)</f>
        <v>0</v>
      </c>
      <c r="BL313" s="17" t="s">
        <v>225</v>
      </c>
      <c r="BM313" s="151" t="s">
        <v>651</v>
      </c>
    </row>
    <row r="314" spans="1:65" s="2" customFormat="1">
      <c r="A314" s="29"/>
      <c r="B314" s="30"/>
      <c r="C314" s="29"/>
      <c r="D314" s="153" t="s">
        <v>134</v>
      </c>
      <c r="E314" s="29"/>
      <c r="F314" s="154" t="s">
        <v>528</v>
      </c>
      <c r="G314" s="29"/>
      <c r="H314" s="29"/>
      <c r="I314" s="29"/>
      <c r="J314" s="29"/>
      <c r="K314" s="29"/>
      <c r="L314" s="30"/>
      <c r="M314" s="155"/>
      <c r="N314" s="156"/>
      <c r="O314" s="55"/>
      <c r="P314" s="55"/>
      <c r="Q314" s="55"/>
      <c r="R314" s="55"/>
      <c r="S314" s="55"/>
      <c r="T314" s="56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T314" s="17" t="s">
        <v>134</v>
      </c>
      <c r="AU314" s="17" t="s">
        <v>82</v>
      </c>
    </row>
    <row r="315" spans="1:65" s="14" customFormat="1">
      <c r="B315" s="163"/>
      <c r="D315" s="153" t="s">
        <v>136</v>
      </c>
      <c r="E315" s="164" t="s">
        <v>1</v>
      </c>
      <c r="F315" s="165" t="s">
        <v>529</v>
      </c>
      <c r="H315" s="166">
        <v>15</v>
      </c>
      <c r="L315" s="163"/>
      <c r="M315" s="167"/>
      <c r="N315" s="168"/>
      <c r="O315" s="168"/>
      <c r="P315" s="168"/>
      <c r="Q315" s="168"/>
      <c r="R315" s="168"/>
      <c r="S315" s="168"/>
      <c r="T315" s="169"/>
      <c r="AT315" s="164" t="s">
        <v>136</v>
      </c>
      <c r="AU315" s="164" t="s">
        <v>82</v>
      </c>
      <c r="AV315" s="14" t="s">
        <v>82</v>
      </c>
      <c r="AW315" s="14" t="s">
        <v>27</v>
      </c>
      <c r="AX315" s="14" t="s">
        <v>78</v>
      </c>
      <c r="AY315" s="164" t="s">
        <v>124</v>
      </c>
    </row>
    <row r="316" spans="1:65" s="2" customFormat="1" ht="24.2" customHeight="1">
      <c r="A316" s="29"/>
      <c r="B316" s="140"/>
      <c r="C316" s="141" t="s">
        <v>530</v>
      </c>
      <c r="D316" s="141" t="s">
        <v>127</v>
      </c>
      <c r="E316" s="142" t="s">
        <v>531</v>
      </c>
      <c r="F316" s="143" t="s">
        <v>532</v>
      </c>
      <c r="G316" s="144" t="s">
        <v>151</v>
      </c>
      <c r="H316" s="145">
        <v>18.899999999999999</v>
      </c>
      <c r="I316" s="146"/>
      <c r="J316" s="146">
        <f>ROUND(I316*H316,2)</f>
        <v>0</v>
      </c>
      <c r="K316" s="143" t="s">
        <v>131</v>
      </c>
      <c r="L316" s="30"/>
      <c r="M316" s="147" t="s">
        <v>1</v>
      </c>
      <c r="N316" s="148" t="s">
        <v>38</v>
      </c>
      <c r="O316" s="149">
        <v>4.1000000000000002E-2</v>
      </c>
      <c r="P316" s="149">
        <f>O316*H316</f>
        <v>0.77489999999999992</v>
      </c>
      <c r="Q316" s="149">
        <v>5.0000000000000002E-5</v>
      </c>
      <c r="R316" s="149">
        <f>Q316*H316</f>
        <v>9.4499999999999998E-4</v>
      </c>
      <c r="S316" s="149">
        <v>0</v>
      </c>
      <c r="T316" s="150">
        <f>S316*H316</f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51" t="s">
        <v>225</v>
      </c>
      <c r="AT316" s="151" t="s">
        <v>127</v>
      </c>
      <c r="AU316" s="151" t="s">
        <v>82</v>
      </c>
      <c r="AY316" s="17" t="s">
        <v>124</v>
      </c>
      <c r="BE316" s="152">
        <f>IF(N316="základní",J316,0)</f>
        <v>0</v>
      </c>
      <c r="BF316" s="152">
        <f>IF(N316="snížená",J316,0)</f>
        <v>0</v>
      </c>
      <c r="BG316" s="152">
        <f>IF(N316="zákl. přenesená",J316,0)</f>
        <v>0</v>
      </c>
      <c r="BH316" s="152">
        <f>IF(N316="sníž. přenesená",J316,0)</f>
        <v>0</v>
      </c>
      <c r="BI316" s="152">
        <f>IF(N316="nulová",J316,0)</f>
        <v>0</v>
      </c>
      <c r="BJ316" s="17" t="s">
        <v>78</v>
      </c>
      <c r="BK316" s="152">
        <f>ROUND(I316*H316,2)</f>
        <v>0</v>
      </c>
      <c r="BL316" s="17" t="s">
        <v>225</v>
      </c>
      <c r="BM316" s="151" t="s">
        <v>652</v>
      </c>
    </row>
    <row r="317" spans="1:65" s="2" customFormat="1" ht="19.5">
      <c r="A317" s="29"/>
      <c r="B317" s="30"/>
      <c r="C317" s="29"/>
      <c r="D317" s="153" t="s">
        <v>134</v>
      </c>
      <c r="E317" s="29"/>
      <c r="F317" s="154" t="s">
        <v>534</v>
      </c>
      <c r="G317" s="29"/>
      <c r="H317" s="29"/>
      <c r="I317" s="29"/>
      <c r="J317" s="29"/>
      <c r="K317" s="29"/>
      <c r="L317" s="30"/>
      <c r="M317" s="155"/>
      <c r="N317" s="156"/>
      <c r="O317" s="55"/>
      <c r="P317" s="55"/>
      <c r="Q317" s="55"/>
      <c r="R317" s="55"/>
      <c r="S317" s="55"/>
      <c r="T317" s="56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T317" s="17" t="s">
        <v>134</v>
      </c>
      <c r="AU317" s="17" t="s">
        <v>82</v>
      </c>
    </row>
    <row r="318" spans="1:65" s="2" customFormat="1" ht="24.2" customHeight="1">
      <c r="A318" s="29"/>
      <c r="B318" s="140"/>
      <c r="C318" s="141" t="s">
        <v>535</v>
      </c>
      <c r="D318" s="141" t="s">
        <v>127</v>
      </c>
      <c r="E318" s="142" t="s">
        <v>536</v>
      </c>
      <c r="F318" s="143" t="s">
        <v>537</v>
      </c>
      <c r="G318" s="144" t="s">
        <v>191</v>
      </c>
      <c r="H318" s="145">
        <v>0.504</v>
      </c>
      <c r="I318" s="146"/>
      <c r="J318" s="146">
        <f>ROUND(I318*H318,2)</f>
        <v>0</v>
      </c>
      <c r="K318" s="143" t="s">
        <v>131</v>
      </c>
      <c r="L318" s="30"/>
      <c r="M318" s="147" t="s">
        <v>1</v>
      </c>
      <c r="N318" s="148" t="s">
        <v>38</v>
      </c>
      <c r="O318" s="149">
        <v>1.548</v>
      </c>
      <c r="P318" s="149">
        <f>O318*H318</f>
        <v>0.780192</v>
      </c>
      <c r="Q318" s="149">
        <v>0</v>
      </c>
      <c r="R318" s="149">
        <f>Q318*H318</f>
        <v>0</v>
      </c>
      <c r="S318" s="149">
        <v>0</v>
      </c>
      <c r="T318" s="150">
        <f>S318*H318</f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1" t="s">
        <v>225</v>
      </c>
      <c r="AT318" s="151" t="s">
        <v>127</v>
      </c>
      <c r="AU318" s="151" t="s">
        <v>82</v>
      </c>
      <c r="AY318" s="17" t="s">
        <v>124</v>
      </c>
      <c r="BE318" s="152">
        <f>IF(N318="základní",J318,0)</f>
        <v>0</v>
      </c>
      <c r="BF318" s="152">
        <f>IF(N318="snížená",J318,0)</f>
        <v>0</v>
      </c>
      <c r="BG318" s="152">
        <f>IF(N318="zákl. přenesená",J318,0)</f>
        <v>0</v>
      </c>
      <c r="BH318" s="152">
        <f>IF(N318="sníž. přenesená",J318,0)</f>
        <v>0</v>
      </c>
      <c r="BI318" s="152">
        <f>IF(N318="nulová",J318,0)</f>
        <v>0</v>
      </c>
      <c r="BJ318" s="17" t="s">
        <v>78</v>
      </c>
      <c r="BK318" s="152">
        <f>ROUND(I318*H318,2)</f>
        <v>0</v>
      </c>
      <c r="BL318" s="17" t="s">
        <v>225</v>
      </c>
      <c r="BM318" s="151" t="s">
        <v>653</v>
      </c>
    </row>
    <row r="319" spans="1:65" s="2" customFormat="1" ht="29.25">
      <c r="A319" s="29"/>
      <c r="B319" s="30"/>
      <c r="C319" s="29"/>
      <c r="D319" s="153" t="s">
        <v>134</v>
      </c>
      <c r="E319" s="29"/>
      <c r="F319" s="154" t="s">
        <v>539</v>
      </c>
      <c r="G319" s="29"/>
      <c r="H319" s="29"/>
      <c r="I319" s="29"/>
      <c r="J319" s="29"/>
      <c r="K319" s="29"/>
      <c r="L319" s="30"/>
      <c r="M319" s="155"/>
      <c r="N319" s="156"/>
      <c r="O319" s="55"/>
      <c r="P319" s="55"/>
      <c r="Q319" s="55"/>
      <c r="R319" s="55"/>
      <c r="S319" s="55"/>
      <c r="T319" s="56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T319" s="17" t="s">
        <v>134</v>
      </c>
      <c r="AU319" s="17" t="s">
        <v>82</v>
      </c>
    </row>
    <row r="320" spans="1:65" s="2" customFormat="1" ht="24.2" customHeight="1">
      <c r="A320" s="29"/>
      <c r="B320" s="140"/>
      <c r="C320" s="141" t="s">
        <v>540</v>
      </c>
      <c r="D320" s="141" t="s">
        <v>127</v>
      </c>
      <c r="E320" s="142" t="s">
        <v>541</v>
      </c>
      <c r="F320" s="143" t="s">
        <v>542</v>
      </c>
      <c r="G320" s="144" t="s">
        <v>191</v>
      </c>
      <c r="H320" s="145">
        <v>0.504</v>
      </c>
      <c r="I320" s="146"/>
      <c r="J320" s="146">
        <f>ROUND(I320*H320,2)</f>
        <v>0</v>
      </c>
      <c r="K320" s="143" t="s">
        <v>131</v>
      </c>
      <c r="L320" s="30"/>
      <c r="M320" s="147" t="s">
        <v>1</v>
      </c>
      <c r="N320" s="148" t="s">
        <v>38</v>
      </c>
      <c r="O320" s="149">
        <v>1.1399999999999999</v>
      </c>
      <c r="P320" s="149">
        <f>O320*H320</f>
        <v>0.57455999999999996</v>
      </c>
      <c r="Q320" s="149">
        <v>0</v>
      </c>
      <c r="R320" s="149">
        <f>Q320*H320</f>
        <v>0</v>
      </c>
      <c r="S320" s="149">
        <v>0</v>
      </c>
      <c r="T320" s="150">
        <f>S320*H320</f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51" t="s">
        <v>225</v>
      </c>
      <c r="AT320" s="151" t="s">
        <v>127</v>
      </c>
      <c r="AU320" s="151" t="s">
        <v>82</v>
      </c>
      <c r="AY320" s="17" t="s">
        <v>124</v>
      </c>
      <c r="BE320" s="152">
        <f>IF(N320="základní",J320,0)</f>
        <v>0</v>
      </c>
      <c r="BF320" s="152">
        <f>IF(N320="snížená",J320,0)</f>
        <v>0</v>
      </c>
      <c r="BG320" s="152">
        <f>IF(N320="zákl. přenesená",J320,0)</f>
        <v>0</v>
      </c>
      <c r="BH320" s="152">
        <f>IF(N320="sníž. přenesená",J320,0)</f>
        <v>0</v>
      </c>
      <c r="BI320" s="152">
        <f>IF(N320="nulová",J320,0)</f>
        <v>0</v>
      </c>
      <c r="BJ320" s="17" t="s">
        <v>78</v>
      </c>
      <c r="BK320" s="152">
        <f>ROUND(I320*H320,2)</f>
        <v>0</v>
      </c>
      <c r="BL320" s="17" t="s">
        <v>225</v>
      </c>
      <c r="BM320" s="151" t="s">
        <v>654</v>
      </c>
    </row>
    <row r="321" spans="1:65" s="2" customFormat="1" ht="29.25">
      <c r="A321" s="29"/>
      <c r="B321" s="30"/>
      <c r="C321" s="29"/>
      <c r="D321" s="153" t="s">
        <v>134</v>
      </c>
      <c r="E321" s="29"/>
      <c r="F321" s="154" t="s">
        <v>544</v>
      </c>
      <c r="G321" s="29"/>
      <c r="H321" s="29"/>
      <c r="I321" s="29"/>
      <c r="J321" s="29"/>
      <c r="K321" s="29"/>
      <c r="L321" s="30"/>
      <c r="M321" s="155"/>
      <c r="N321" s="156"/>
      <c r="O321" s="55"/>
      <c r="P321" s="55"/>
      <c r="Q321" s="55"/>
      <c r="R321" s="55"/>
      <c r="S321" s="55"/>
      <c r="T321" s="56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T321" s="17" t="s">
        <v>134</v>
      </c>
      <c r="AU321" s="17" t="s">
        <v>82</v>
      </c>
    </row>
    <row r="322" spans="1:65" s="12" customFormat="1" ht="22.9" customHeight="1">
      <c r="B322" s="128"/>
      <c r="D322" s="129" t="s">
        <v>72</v>
      </c>
      <c r="E322" s="138" t="s">
        <v>545</v>
      </c>
      <c r="F322" s="138" t="s">
        <v>546</v>
      </c>
      <c r="J322" s="139">
        <f>BK322</f>
        <v>0</v>
      </c>
      <c r="L322" s="128"/>
      <c r="M322" s="132"/>
      <c r="N322" s="133"/>
      <c r="O322" s="133"/>
      <c r="P322" s="134">
        <f>SUM(P323:P329)</f>
        <v>2.0114999999999998</v>
      </c>
      <c r="Q322" s="133"/>
      <c r="R322" s="134">
        <f>SUM(R323:R329)</f>
        <v>6.2100000000000002E-3</v>
      </c>
      <c r="S322" s="133"/>
      <c r="T322" s="135">
        <f>SUM(T323:T329)</f>
        <v>0</v>
      </c>
      <c r="AR322" s="129" t="s">
        <v>82</v>
      </c>
      <c r="AT322" s="136" t="s">
        <v>72</v>
      </c>
      <c r="AU322" s="136" t="s">
        <v>78</v>
      </c>
      <c r="AY322" s="129" t="s">
        <v>124</v>
      </c>
      <c r="BK322" s="137">
        <f>SUM(BK323:BK329)</f>
        <v>0</v>
      </c>
    </row>
    <row r="323" spans="1:65" s="2" customFormat="1" ht="24.2" customHeight="1">
      <c r="A323" s="29"/>
      <c r="B323" s="140"/>
      <c r="C323" s="141" t="s">
        <v>547</v>
      </c>
      <c r="D323" s="141" t="s">
        <v>127</v>
      </c>
      <c r="E323" s="142" t="s">
        <v>548</v>
      </c>
      <c r="F323" s="143" t="s">
        <v>549</v>
      </c>
      <c r="G323" s="144" t="s">
        <v>151</v>
      </c>
      <c r="H323" s="145">
        <v>13.5</v>
      </c>
      <c r="I323" s="146"/>
      <c r="J323" s="146">
        <f>ROUND(I323*H323,2)</f>
        <v>0</v>
      </c>
      <c r="K323" s="143" t="s">
        <v>131</v>
      </c>
      <c r="L323" s="30"/>
      <c r="M323" s="147" t="s">
        <v>1</v>
      </c>
      <c r="N323" s="148" t="s">
        <v>38</v>
      </c>
      <c r="O323" s="149">
        <v>1.2E-2</v>
      </c>
      <c r="P323" s="149">
        <f>O323*H323</f>
        <v>0.16200000000000001</v>
      </c>
      <c r="Q323" s="149">
        <v>0</v>
      </c>
      <c r="R323" s="149">
        <f>Q323*H323</f>
        <v>0</v>
      </c>
      <c r="S323" s="149">
        <v>0</v>
      </c>
      <c r="T323" s="150">
        <f>S323*H323</f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51" t="s">
        <v>225</v>
      </c>
      <c r="AT323" s="151" t="s">
        <v>127</v>
      </c>
      <c r="AU323" s="151" t="s">
        <v>82</v>
      </c>
      <c r="AY323" s="17" t="s">
        <v>124</v>
      </c>
      <c r="BE323" s="152">
        <f>IF(N323="základní",J323,0)</f>
        <v>0</v>
      </c>
      <c r="BF323" s="152">
        <f>IF(N323="snížená",J323,0)</f>
        <v>0</v>
      </c>
      <c r="BG323" s="152">
        <f>IF(N323="zákl. přenesená",J323,0)</f>
        <v>0</v>
      </c>
      <c r="BH323" s="152">
        <f>IF(N323="sníž. přenesená",J323,0)</f>
        <v>0</v>
      </c>
      <c r="BI323" s="152">
        <f>IF(N323="nulová",J323,0)</f>
        <v>0</v>
      </c>
      <c r="BJ323" s="17" t="s">
        <v>78</v>
      </c>
      <c r="BK323" s="152">
        <f>ROUND(I323*H323,2)</f>
        <v>0</v>
      </c>
      <c r="BL323" s="17" t="s">
        <v>225</v>
      </c>
      <c r="BM323" s="151" t="s">
        <v>655</v>
      </c>
    </row>
    <row r="324" spans="1:65" s="2" customFormat="1">
      <c r="A324" s="29"/>
      <c r="B324" s="30"/>
      <c r="C324" s="29"/>
      <c r="D324" s="153" t="s">
        <v>134</v>
      </c>
      <c r="E324" s="29"/>
      <c r="F324" s="154" t="s">
        <v>551</v>
      </c>
      <c r="G324" s="29"/>
      <c r="H324" s="29"/>
      <c r="I324" s="29"/>
      <c r="J324" s="29"/>
      <c r="K324" s="29"/>
      <c r="L324" s="30"/>
      <c r="M324" s="155"/>
      <c r="N324" s="156"/>
      <c r="O324" s="55"/>
      <c r="P324" s="55"/>
      <c r="Q324" s="55"/>
      <c r="R324" s="55"/>
      <c r="S324" s="55"/>
      <c r="T324" s="56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T324" s="17" t="s">
        <v>134</v>
      </c>
      <c r="AU324" s="17" t="s">
        <v>82</v>
      </c>
    </row>
    <row r="325" spans="1:65" s="14" customFormat="1">
      <c r="B325" s="163"/>
      <c r="D325" s="153" t="s">
        <v>136</v>
      </c>
      <c r="E325" s="164" t="s">
        <v>1</v>
      </c>
      <c r="F325" s="165" t="s">
        <v>552</v>
      </c>
      <c r="H325" s="166">
        <v>13.5</v>
      </c>
      <c r="L325" s="163"/>
      <c r="M325" s="167"/>
      <c r="N325" s="168"/>
      <c r="O325" s="168"/>
      <c r="P325" s="168"/>
      <c r="Q325" s="168"/>
      <c r="R325" s="168"/>
      <c r="S325" s="168"/>
      <c r="T325" s="169"/>
      <c r="AT325" s="164" t="s">
        <v>136</v>
      </c>
      <c r="AU325" s="164" t="s">
        <v>82</v>
      </c>
      <c r="AV325" s="14" t="s">
        <v>82</v>
      </c>
      <c r="AW325" s="14" t="s">
        <v>27</v>
      </c>
      <c r="AX325" s="14" t="s">
        <v>78</v>
      </c>
      <c r="AY325" s="164" t="s">
        <v>124</v>
      </c>
    </row>
    <row r="326" spans="1:65" s="2" customFormat="1" ht="24.2" customHeight="1">
      <c r="A326" s="29"/>
      <c r="B326" s="140"/>
      <c r="C326" s="141" t="s">
        <v>553</v>
      </c>
      <c r="D326" s="141" t="s">
        <v>127</v>
      </c>
      <c r="E326" s="142" t="s">
        <v>554</v>
      </c>
      <c r="F326" s="143" t="s">
        <v>555</v>
      </c>
      <c r="G326" s="144" t="s">
        <v>151</v>
      </c>
      <c r="H326" s="145">
        <v>13.5</v>
      </c>
      <c r="I326" s="146"/>
      <c r="J326" s="146">
        <f>ROUND(I326*H326,2)</f>
        <v>0</v>
      </c>
      <c r="K326" s="143" t="s">
        <v>131</v>
      </c>
      <c r="L326" s="30"/>
      <c r="M326" s="147" t="s">
        <v>1</v>
      </c>
      <c r="N326" s="148" t="s">
        <v>38</v>
      </c>
      <c r="O326" s="149">
        <v>3.3000000000000002E-2</v>
      </c>
      <c r="P326" s="149">
        <f>O326*H326</f>
        <v>0.44550000000000001</v>
      </c>
      <c r="Q326" s="149">
        <v>2.0000000000000001E-4</v>
      </c>
      <c r="R326" s="149">
        <f>Q326*H326</f>
        <v>2.7000000000000001E-3</v>
      </c>
      <c r="S326" s="149">
        <v>0</v>
      </c>
      <c r="T326" s="150">
        <f>S326*H326</f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51" t="s">
        <v>225</v>
      </c>
      <c r="AT326" s="151" t="s">
        <v>127</v>
      </c>
      <c r="AU326" s="151" t="s">
        <v>82</v>
      </c>
      <c r="AY326" s="17" t="s">
        <v>124</v>
      </c>
      <c r="BE326" s="152">
        <f>IF(N326="základní",J326,0)</f>
        <v>0</v>
      </c>
      <c r="BF326" s="152">
        <f>IF(N326="snížená",J326,0)</f>
        <v>0</v>
      </c>
      <c r="BG326" s="152">
        <f>IF(N326="zákl. přenesená",J326,0)</f>
        <v>0</v>
      </c>
      <c r="BH326" s="152">
        <f>IF(N326="sníž. přenesená",J326,0)</f>
        <v>0</v>
      </c>
      <c r="BI326" s="152">
        <f>IF(N326="nulová",J326,0)</f>
        <v>0</v>
      </c>
      <c r="BJ326" s="17" t="s">
        <v>78</v>
      </c>
      <c r="BK326" s="152">
        <f>ROUND(I326*H326,2)</f>
        <v>0</v>
      </c>
      <c r="BL326" s="17" t="s">
        <v>225</v>
      </c>
      <c r="BM326" s="151" t="s">
        <v>656</v>
      </c>
    </row>
    <row r="327" spans="1:65" s="2" customFormat="1" ht="19.5">
      <c r="A327" s="29"/>
      <c r="B327" s="30"/>
      <c r="C327" s="29"/>
      <c r="D327" s="153" t="s">
        <v>134</v>
      </c>
      <c r="E327" s="29"/>
      <c r="F327" s="154" t="s">
        <v>557</v>
      </c>
      <c r="G327" s="29"/>
      <c r="H327" s="29"/>
      <c r="I327" s="29"/>
      <c r="J327" s="29"/>
      <c r="K327" s="29"/>
      <c r="L327" s="30"/>
      <c r="M327" s="155"/>
      <c r="N327" s="156"/>
      <c r="O327" s="55"/>
      <c r="P327" s="55"/>
      <c r="Q327" s="55"/>
      <c r="R327" s="55"/>
      <c r="S327" s="55"/>
      <c r="T327" s="56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T327" s="17" t="s">
        <v>134</v>
      </c>
      <c r="AU327" s="17" t="s">
        <v>82</v>
      </c>
    </row>
    <row r="328" spans="1:65" s="2" customFormat="1" ht="33" customHeight="1">
      <c r="A328" s="29"/>
      <c r="B328" s="140"/>
      <c r="C328" s="141" t="s">
        <v>558</v>
      </c>
      <c r="D328" s="141" t="s">
        <v>127</v>
      </c>
      <c r="E328" s="142" t="s">
        <v>559</v>
      </c>
      <c r="F328" s="143" t="s">
        <v>560</v>
      </c>
      <c r="G328" s="144" t="s">
        <v>151</v>
      </c>
      <c r="H328" s="145">
        <v>13.5</v>
      </c>
      <c r="I328" s="146"/>
      <c r="J328" s="146">
        <f>ROUND(I328*H328,2)</f>
        <v>0</v>
      </c>
      <c r="K328" s="143" t="s">
        <v>131</v>
      </c>
      <c r="L328" s="30"/>
      <c r="M328" s="147" t="s">
        <v>1</v>
      </c>
      <c r="N328" s="148" t="s">
        <v>38</v>
      </c>
      <c r="O328" s="149">
        <v>0.104</v>
      </c>
      <c r="P328" s="149">
        <f>O328*H328</f>
        <v>1.4039999999999999</v>
      </c>
      <c r="Q328" s="149">
        <v>2.5999999999999998E-4</v>
      </c>
      <c r="R328" s="149">
        <f>Q328*H328</f>
        <v>3.5099999999999997E-3</v>
      </c>
      <c r="S328" s="149">
        <v>0</v>
      </c>
      <c r="T328" s="150">
        <f>S328*H328</f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51" t="s">
        <v>225</v>
      </c>
      <c r="AT328" s="151" t="s">
        <v>127</v>
      </c>
      <c r="AU328" s="151" t="s">
        <v>82</v>
      </c>
      <c r="AY328" s="17" t="s">
        <v>124</v>
      </c>
      <c r="BE328" s="152">
        <f>IF(N328="základní",J328,0)</f>
        <v>0</v>
      </c>
      <c r="BF328" s="152">
        <f>IF(N328="snížená",J328,0)</f>
        <v>0</v>
      </c>
      <c r="BG328" s="152">
        <f>IF(N328="zákl. přenesená",J328,0)</f>
        <v>0</v>
      </c>
      <c r="BH328" s="152">
        <f>IF(N328="sníž. přenesená",J328,0)</f>
        <v>0</v>
      </c>
      <c r="BI328" s="152">
        <f>IF(N328="nulová",J328,0)</f>
        <v>0</v>
      </c>
      <c r="BJ328" s="17" t="s">
        <v>78</v>
      </c>
      <c r="BK328" s="152">
        <f>ROUND(I328*H328,2)</f>
        <v>0</v>
      </c>
      <c r="BL328" s="17" t="s">
        <v>225</v>
      </c>
      <c r="BM328" s="151" t="s">
        <v>657</v>
      </c>
    </row>
    <row r="329" spans="1:65" s="2" customFormat="1" ht="29.25">
      <c r="A329" s="29"/>
      <c r="B329" s="30"/>
      <c r="C329" s="29"/>
      <c r="D329" s="153" t="s">
        <v>134</v>
      </c>
      <c r="E329" s="29"/>
      <c r="F329" s="154" t="s">
        <v>562</v>
      </c>
      <c r="G329" s="29"/>
      <c r="H329" s="29"/>
      <c r="I329" s="29"/>
      <c r="J329" s="29"/>
      <c r="K329" s="29"/>
      <c r="L329" s="30"/>
      <c r="M329" s="155"/>
      <c r="N329" s="156"/>
      <c r="O329" s="55"/>
      <c r="P329" s="55"/>
      <c r="Q329" s="55"/>
      <c r="R329" s="55"/>
      <c r="S329" s="55"/>
      <c r="T329" s="56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T329" s="17" t="s">
        <v>134</v>
      </c>
      <c r="AU329" s="17" t="s">
        <v>82</v>
      </c>
    </row>
    <row r="330" spans="1:65" s="12" customFormat="1" ht="25.9" customHeight="1">
      <c r="B330" s="128"/>
      <c r="D330" s="129" t="s">
        <v>72</v>
      </c>
      <c r="E330" s="130" t="s">
        <v>563</v>
      </c>
      <c r="F330" s="130" t="s">
        <v>564</v>
      </c>
      <c r="J330" s="131">
        <f>BK330</f>
        <v>0</v>
      </c>
      <c r="L330" s="128"/>
      <c r="M330" s="132"/>
      <c r="N330" s="133"/>
      <c r="O330" s="133"/>
      <c r="P330" s="134">
        <f>SUM(P331:P334)</f>
        <v>20</v>
      </c>
      <c r="Q330" s="133"/>
      <c r="R330" s="134">
        <f>SUM(R331:R334)</f>
        <v>0</v>
      </c>
      <c r="S330" s="133"/>
      <c r="T330" s="135">
        <f>SUM(T331:T334)</f>
        <v>0</v>
      </c>
      <c r="AR330" s="129" t="s">
        <v>132</v>
      </c>
      <c r="AT330" s="136" t="s">
        <v>72</v>
      </c>
      <c r="AU330" s="136" t="s">
        <v>73</v>
      </c>
      <c r="AY330" s="129" t="s">
        <v>124</v>
      </c>
      <c r="BK330" s="137">
        <f>SUM(BK331:BK334)</f>
        <v>0</v>
      </c>
    </row>
    <row r="331" spans="1:65" s="2" customFormat="1" ht="16.5" customHeight="1">
      <c r="A331" s="29"/>
      <c r="B331" s="140"/>
      <c r="C331" s="141" t="s">
        <v>565</v>
      </c>
      <c r="D331" s="141" t="s">
        <v>127</v>
      </c>
      <c r="E331" s="142" t="s">
        <v>566</v>
      </c>
      <c r="F331" s="143" t="s">
        <v>567</v>
      </c>
      <c r="G331" s="144" t="s">
        <v>353</v>
      </c>
      <c r="H331" s="145">
        <v>20</v>
      </c>
      <c r="I331" s="146"/>
      <c r="J331" s="146">
        <f>ROUND(I331*H331,2)</f>
        <v>0</v>
      </c>
      <c r="K331" s="143" t="s">
        <v>131</v>
      </c>
      <c r="L331" s="30"/>
      <c r="M331" s="147" t="s">
        <v>1</v>
      </c>
      <c r="N331" s="148" t="s">
        <v>38</v>
      </c>
      <c r="O331" s="149">
        <v>1</v>
      </c>
      <c r="P331" s="149">
        <f>O331*H331</f>
        <v>20</v>
      </c>
      <c r="Q331" s="149">
        <v>0</v>
      </c>
      <c r="R331" s="149">
        <f>Q331*H331</f>
        <v>0</v>
      </c>
      <c r="S331" s="149">
        <v>0</v>
      </c>
      <c r="T331" s="150">
        <f>S331*H331</f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51" t="s">
        <v>354</v>
      </c>
      <c r="AT331" s="151" t="s">
        <v>127</v>
      </c>
      <c r="AU331" s="151" t="s">
        <v>78</v>
      </c>
      <c r="AY331" s="17" t="s">
        <v>124</v>
      </c>
      <c r="BE331" s="152">
        <f>IF(N331="základní",J331,0)</f>
        <v>0</v>
      </c>
      <c r="BF331" s="152">
        <f>IF(N331="snížená",J331,0)</f>
        <v>0</v>
      </c>
      <c r="BG331" s="152">
        <f>IF(N331="zákl. přenesená",J331,0)</f>
        <v>0</v>
      </c>
      <c r="BH331" s="152">
        <f>IF(N331="sníž. přenesená",J331,0)</f>
        <v>0</v>
      </c>
      <c r="BI331" s="152">
        <f>IF(N331="nulová",J331,0)</f>
        <v>0</v>
      </c>
      <c r="BJ331" s="17" t="s">
        <v>78</v>
      </c>
      <c r="BK331" s="152">
        <f>ROUND(I331*H331,2)</f>
        <v>0</v>
      </c>
      <c r="BL331" s="17" t="s">
        <v>354</v>
      </c>
      <c r="BM331" s="151" t="s">
        <v>658</v>
      </c>
    </row>
    <row r="332" spans="1:65" s="2" customFormat="1" ht="19.5">
      <c r="A332" s="29"/>
      <c r="B332" s="30"/>
      <c r="C332" s="29"/>
      <c r="D332" s="153" t="s">
        <v>134</v>
      </c>
      <c r="E332" s="29"/>
      <c r="F332" s="154" t="s">
        <v>569</v>
      </c>
      <c r="G332" s="29"/>
      <c r="H332" s="29"/>
      <c r="I332" s="29"/>
      <c r="J332" s="29"/>
      <c r="K332" s="29"/>
      <c r="L332" s="30"/>
      <c r="M332" s="155"/>
      <c r="N332" s="156"/>
      <c r="O332" s="55"/>
      <c r="P332" s="55"/>
      <c r="Q332" s="55"/>
      <c r="R332" s="55"/>
      <c r="S332" s="55"/>
      <c r="T332" s="56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T332" s="17" t="s">
        <v>134</v>
      </c>
      <c r="AU332" s="17" t="s">
        <v>78</v>
      </c>
    </row>
    <row r="333" spans="1:65" s="13" customFormat="1">
      <c r="B333" s="157"/>
      <c r="D333" s="153" t="s">
        <v>136</v>
      </c>
      <c r="E333" s="158" t="s">
        <v>1</v>
      </c>
      <c r="F333" s="159" t="s">
        <v>570</v>
      </c>
      <c r="H333" s="158" t="s">
        <v>1</v>
      </c>
      <c r="L333" s="157"/>
      <c r="M333" s="160"/>
      <c r="N333" s="161"/>
      <c r="O333" s="161"/>
      <c r="P333" s="161"/>
      <c r="Q333" s="161"/>
      <c r="R333" s="161"/>
      <c r="S333" s="161"/>
      <c r="T333" s="162"/>
      <c r="AT333" s="158" t="s">
        <v>136</v>
      </c>
      <c r="AU333" s="158" t="s">
        <v>78</v>
      </c>
      <c r="AV333" s="13" t="s">
        <v>78</v>
      </c>
      <c r="AW333" s="13" t="s">
        <v>27</v>
      </c>
      <c r="AX333" s="13" t="s">
        <v>73</v>
      </c>
      <c r="AY333" s="158" t="s">
        <v>124</v>
      </c>
    </row>
    <row r="334" spans="1:65" s="14" customFormat="1">
      <c r="B334" s="163"/>
      <c r="D334" s="153" t="s">
        <v>136</v>
      </c>
      <c r="E334" s="164" t="s">
        <v>1</v>
      </c>
      <c r="F334" s="165" t="s">
        <v>251</v>
      </c>
      <c r="H334" s="166">
        <v>20</v>
      </c>
      <c r="L334" s="163"/>
      <c r="M334" s="167"/>
      <c r="N334" s="168"/>
      <c r="O334" s="168"/>
      <c r="P334" s="168"/>
      <c r="Q334" s="168"/>
      <c r="R334" s="168"/>
      <c r="S334" s="168"/>
      <c r="T334" s="169"/>
      <c r="AT334" s="164" t="s">
        <v>136</v>
      </c>
      <c r="AU334" s="164" t="s">
        <v>78</v>
      </c>
      <c r="AV334" s="14" t="s">
        <v>82</v>
      </c>
      <c r="AW334" s="14" t="s">
        <v>27</v>
      </c>
      <c r="AX334" s="14" t="s">
        <v>78</v>
      </c>
      <c r="AY334" s="164" t="s">
        <v>124</v>
      </c>
    </row>
    <row r="335" spans="1:65" s="12" customFormat="1" ht="25.9" customHeight="1">
      <c r="B335" s="128"/>
      <c r="D335" s="129" t="s">
        <v>72</v>
      </c>
      <c r="E335" s="130" t="s">
        <v>571</v>
      </c>
      <c r="F335" s="130" t="s">
        <v>572</v>
      </c>
      <c r="J335" s="131">
        <f>BK335</f>
        <v>0</v>
      </c>
      <c r="L335" s="128"/>
      <c r="M335" s="132"/>
      <c r="N335" s="133"/>
      <c r="O335" s="133"/>
      <c r="P335" s="134">
        <f>P336</f>
        <v>0</v>
      </c>
      <c r="Q335" s="133"/>
      <c r="R335" s="134">
        <f>R336</f>
        <v>0</v>
      </c>
      <c r="S335" s="133"/>
      <c r="T335" s="135">
        <f>T336</f>
        <v>0</v>
      </c>
      <c r="AR335" s="129" t="s">
        <v>158</v>
      </c>
      <c r="AT335" s="136" t="s">
        <v>72</v>
      </c>
      <c r="AU335" s="136" t="s">
        <v>73</v>
      </c>
      <c r="AY335" s="129" t="s">
        <v>124</v>
      </c>
      <c r="BK335" s="137">
        <f>BK336</f>
        <v>0</v>
      </c>
    </row>
    <row r="336" spans="1:65" s="12" customFormat="1" ht="22.9" customHeight="1">
      <c r="B336" s="128"/>
      <c r="D336" s="129" t="s">
        <v>72</v>
      </c>
      <c r="E336" s="138" t="s">
        <v>573</v>
      </c>
      <c r="F336" s="138" t="s">
        <v>574</v>
      </c>
      <c r="J336" s="139">
        <f>BK336</f>
        <v>0</v>
      </c>
      <c r="L336" s="128"/>
      <c r="M336" s="132"/>
      <c r="N336" s="133"/>
      <c r="O336" s="133"/>
      <c r="P336" s="134">
        <f>SUM(P337:P338)</f>
        <v>0</v>
      </c>
      <c r="Q336" s="133"/>
      <c r="R336" s="134">
        <f>SUM(R337:R338)</f>
        <v>0</v>
      </c>
      <c r="S336" s="133"/>
      <c r="T336" s="135">
        <f>SUM(T337:T338)</f>
        <v>0</v>
      </c>
      <c r="AR336" s="129" t="s">
        <v>158</v>
      </c>
      <c r="AT336" s="136" t="s">
        <v>72</v>
      </c>
      <c r="AU336" s="136" t="s">
        <v>78</v>
      </c>
      <c r="AY336" s="129" t="s">
        <v>124</v>
      </c>
      <c r="BK336" s="137">
        <f>SUM(BK337:BK338)</f>
        <v>0</v>
      </c>
    </row>
    <row r="337" spans="1:65" s="2" customFormat="1" ht="16.5" customHeight="1">
      <c r="A337" s="29"/>
      <c r="B337" s="140"/>
      <c r="C337" s="141" t="s">
        <v>575</v>
      </c>
      <c r="D337" s="141" t="s">
        <v>127</v>
      </c>
      <c r="E337" s="142" t="s">
        <v>576</v>
      </c>
      <c r="F337" s="143" t="s">
        <v>574</v>
      </c>
      <c r="G337" s="144" t="s">
        <v>577</v>
      </c>
      <c r="H337" s="145">
        <v>1</v>
      </c>
      <c r="I337" s="146"/>
      <c r="J337" s="146">
        <f>ROUND(I337*H337,2)</f>
        <v>0</v>
      </c>
      <c r="K337" s="143" t="s">
        <v>131</v>
      </c>
      <c r="L337" s="30"/>
      <c r="M337" s="147" t="s">
        <v>1</v>
      </c>
      <c r="N337" s="148" t="s">
        <v>38</v>
      </c>
      <c r="O337" s="149">
        <v>0</v>
      </c>
      <c r="P337" s="149">
        <f>O337*H337</f>
        <v>0</v>
      </c>
      <c r="Q337" s="149">
        <v>0</v>
      </c>
      <c r="R337" s="149">
        <f>Q337*H337</f>
        <v>0</v>
      </c>
      <c r="S337" s="149">
        <v>0</v>
      </c>
      <c r="T337" s="150">
        <f>S337*H337</f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51" t="s">
        <v>578</v>
      </c>
      <c r="AT337" s="151" t="s">
        <v>127</v>
      </c>
      <c r="AU337" s="151" t="s">
        <v>82</v>
      </c>
      <c r="AY337" s="17" t="s">
        <v>124</v>
      </c>
      <c r="BE337" s="152">
        <f>IF(N337="základní",J337,0)</f>
        <v>0</v>
      </c>
      <c r="BF337" s="152">
        <f>IF(N337="snížená",J337,0)</f>
        <v>0</v>
      </c>
      <c r="BG337" s="152">
        <f>IF(N337="zákl. přenesená",J337,0)</f>
        <v>0</v>
      </c>
      <c r="BH337" s="152">
        <f>IF(N337="sníž. přenesená",J337,0)</f>
        <v>0</v>
      </c>
      <c r="BI337" s="152">
        <f>IF(N337="nulová",J337,0)</f>
        <v>0</v>
      </c>
      <c r="BJ337" s="17" t="s">
        <v>78</v>
      </c>
      <c r="BK337" s="152">
        <f>ROUND(I337*H337,2)</f>
        <v>0</v>
      </c>
      <c r="BL337" s="17" t="s">
        <v>578</v>
      </c>
      <c r="BM337" s="151" t="s">
        <v>659</v>
      </c>
    </row>
    <row r="338" spans="1:65" s="2" customFormat="1">
      <c r="A338" s="29"/>
      <c r="B338" s="30"/>
      <c r="C338" s="29"/>
      <c r="D338" s="153" t="s">
        <v>134</v>
      </c>
      <c r="E338" s="29"/>
      <c r="F338" s="154" t="s">
        <v>574</v>
      </c>
      <c r="G338" s="29"/>
      <c r="H338" s="29"/>
      <c r="I338" s="29"/>
      <c r="J338" s="29"/>
      <c r="K338" s="29"/>
      <c r="L338" s="30"/>
      <c r="M338" s="187"/>
      <c r="N338" s="188"/>
      <c r="O338" s="189"/>
      <c r="P338" s="189"/>
      <c r="Q338" s="189"/>
      <c r="R338" s="189"/>
      <c r="S338" s="189"/>
      <c r="T338" s="190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T338" s="17" t="s">
        <v>134</v>
      </c>
      <c r="AU338" s="17" t="s">
        <v>82</v>
      </c>
    </row>
    <row r="339" spans="1:65" s="2" customFormat="1" ht="6.95" customHeight="1">
      <c r="A339" s="29"/>
      <c r="B339" s="44"/>
      <c r="C339" s="45"/>
      <c r="D339" s="45"/>
      <c r="E339" s="45"/>
      <c r="F339" s="45"/>
      <c r="G339" s="45"/>
      <c r="H339" s="45"/>
      <c r="I339" s="45"/>
      <c r="J339" s="45"/>
      <c r="K339" s="45"/>
      <c r="L339" s="30"/>
      <c r="M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</row>
  </sheetData>
  <autoFilter ref="C131:K338" xr:uid="{00000000-0009-0000-0000-000002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1 - sprchy - muži</vt:lpstr>
      <vt:lpstr>2 - sprchy - ženy</vt:lpstr>
      <vt:lpstr>'1 - sprchy - muži'!Názvy_tisku</vt:lpstr>
      <vt:lpstr>'2 - sprchy - ženy'!Názvy_tisku</vt:lpstr>
      <vt:lpstr>'Rekapitulace stavby'!Názvy_tisku</vt:lpstr>
      <vt:lpstr>'1 - sprchy - muži'!Oblast_tisku</vt:lpstr>
      <vt:lpstr>'2 - sprchy - ženy'!Oblast_tisku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Káťa</dc:creator>
  <cp:lastModifiedBy>Kuna Jan</cp:lastModifiedBy>
  <dcterms:created xsi:type="dcterms:W3CDTF">2023-02-10T15:05:54Z</dcterms:created>
  <dcterms:modified xsi:type="dcterms:W3CDTF">2023-02-16T05:34:12Z</dcterms:modified>
</cp:coreProperties>
</file>