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Kanalizace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'SO01 - Kanalizace'!$C$91:$K$235</definedName>
    <definedName name="_xlnm.Print_Area" localSheetId="1">'SO01 - Kanalizace'!$C$4:$J$39,'SO01 - Kanalizace'!$C$45:$J$73,'SO01 - Kanalizace'!$C$79:$K$235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'SO01 - Kanalizace'!$91:$91</definedName>
  </definedNames>
  <calcPr fullCalcOnLoad="1"/>
</workbook>
</file>

<file path=xl/sharedStrings.xml><?xml version="1.0" encoding="utf-8"?>
<sst xmlns="http://schemas.openxmlformats.org/spreadsheetml/2006/main" count="2144" uniqueCount="641">
  <si>
    <t>Export Komplet</t>
  </si>
  <si>
    <t>VZ</t>
  </si>
  <si>
    <t>2.0</t>
  </si>
  <si>
    <t>ZAMOK</t>
  </si>
  <si>
    <t>False</t>
  </si>
  <si>
    <t>{914b45b6-eed5-45ec-bb5e-171e20820de3}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</si>
  <si>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</si>
  <si>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</si>
  <si>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</si>
  <si>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</si>
  <si>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</si>
  <si>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</si>
  <si>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</si>
  <si>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</si>
  <si>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</si>
  <si>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19-29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</si>
  <si>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</si>
  <si>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</si>
  <si>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Splašková kanalizace v ulici Pod Lesem a Ve Stráni</t>
  </si>
  <si>
    <t>KSO:</t>
  </si>
  <si>
    <t/>
  </si>
  <si>
    <t>CC-CZ:</t>
  </si>
  <si>
    <t>Místo:</t>
  </si>
  <si>
    <t xml:space="preserve"> </t>
  </si>
  <si>
    <t>Datum:</t>
  </si>
  <si>
    <t>21. 11. 2019</t>
  </si>
  <si>
    <t>Zadavatel:</t>
  </si>
  <si>
    <t>IČ:</t>
  </si>
  <si>
    <t>město Chomutov</t>
  </si>
  <si>
    <t>DIČ:</t>
  </si>
  <si>
    <t>Uchazeč:</t>
  </si>
  <si>
    <t>Vyplň údaj</t>
  </si>
  <si>
    <t>Projektant:</t>
  </si>
  <si>
    <t>25494741</t>
  </si>
  <si>
    <t>SM - PROJEKT spol. s.r.o.</t>
  </si>
  <si>
    <t>CZ25494741</t>
  </si>
  <si>
    <t>True</t>
  </si>
  <si>
    <t>Zpracovatel:</t>
  </si>
  <si>
    <t>Lukáš Novák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</si>
  <si>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</si>
  <si>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</si>
  <si>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</si>
  <si>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</si>
  <si>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</si>
  <si>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</si>
  <si>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</si>
  <si>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</si>
  <si>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</si>
  <si>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</si>
  <si>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</si>
  <si>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</si>
  <si>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</si>
  <si>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</si>
  <si>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</si>
  <si>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</si>
  <si>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</si>
  <si>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</si>
  <si>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</si>
  <si>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</si>
  <si>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</si>
  <si>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</si>
  <si>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</si>
  <si>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</si>
  <si>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</si>
  <si>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</si>
  <si>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</si>
  <si>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</si>
  <si>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</si>
  <si>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</si>
  <si>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</si>
  <si>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</si>
  <si>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</si>
  <si>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</si>
  <si>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</si>
  <si>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</si>
  <si>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</si>
  <si>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</si>
  <si>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</si>
  <si>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</si>
  <si>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</si>
  <si>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</si>
  <si>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Kanalizace</t>
  </si>
  <si>
    <t>STA</t>
  </si>
  <si>
    <t>{23bc5848-e539-48c7-9f16-07dec3cf2072}</t>
  </si>
  <si>
    <t>2</t>
  </si>
  <si>
    <t>KRYCÍ LIST SOUPISU PRACÍ</t>
  </si>
  <si>
    <t>Objekt:</t>
  </si>
  <si>
    <t>SO01 - Kanalizace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</si>
  <si>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</si>
  <si>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</si>
  <si>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</si>
  <si>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</si>
  <si>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</si>
  <si>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</si>
  <si>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</si>
  <si>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</si>
  <si>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</si>
  <si>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</si>
  <si>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</si>
  <si>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</si>
  <si>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</si>
  <si>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</si>
  <si>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</si>
  <si>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</si>
  <si>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</si>
  <si>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</si>
  <si>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</si>
  <si>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</si>
  <si>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</si>
  <si>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</si>
  <si>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</si>
  <si>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</si>
  <si>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</si>
  <si>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</si>
  <si>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</si>
  <si>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</si>
  <si>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</si>
  <si>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</si>
  <si>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</si>
  <si>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</si>
  <si>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</si>
  <si>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</si>
  <si>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</si>
  <si>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113107523</t>
  </si>
  <si>
    <t>Odstranění podkladů nebo krytů při překopech inženýrských sítí s přemístěním hmot na skládku ve vzdálenosti do 3 m nebo s naložením na dopravní prostředek strojně plochy jednotlivě přes 15 m2 z kameniva hrubého drceného, o tl. vrstvy přes 200 do 300 mm</t>
  </si>
  <si>
    <t>m2</t>
  </si>
  <si>
    <t>CS ÚRS 2022 01</t>
  </si>
  <si>
    <t>4</t>
  </si>
  <si>
    <t>-835265152</t>
  </si>
  <si>
    <t>Online PSC</t>
  </si>
  <si>
    <t>https://podminky.urs.cz/item/CS_URS_2022_01/113107523</t>
  </si>
  <si>
    <t>VV</t>
  </si>
  <si>
    <t>bude znovu použito</t>
  </si>
  <si>
    <t>335*1,2</t>
  </si>
  <si>
    <t>113107542</t>
  </si>
  <si>
    <t>Odstranění podkladů nebo krytů při překopech inženýrských sítí s přemístěním hmot na skládku ve vzdálenosti do 3 m nebo s naložením na dopravní prostředek strojně plochy jednotlivě přes 15 m2 živičných, o tl. vrstvy přes 50 do 100 mm</t>
  </si>
  <si>
    <t>-1825146385</t>
  </si>
  <si>
    <t>https://podminky.urs.cz/item/CS_URS_2022_01/113107542</t>
  </si>
  <si>
    <t>3</t>
  </si>
  <si>
    <t>130001101</t>
  </si>
  <si>
    <t>Příplatek k cenám hloubených vykopávek za ztížení vykopávky v blízkosti podzemního vedení nebo výbušnin pro jakoukoliv třídu horniny</t>
  </si>
  <si>
    <t>m3</t>
  </si>
  <si>
    <t>1137868516</t>
  </si>
  <si>
    <t>https://podminky.urs.cz/item/CS_URS_2022_01/130001101</t>
  </si>
  <si>
    <t>41*2*2</t>
  </si>
  <si>
    <t>131251204</t>
  </si>
  <si>
    <t>Hloubení zapažených jam a zářezů strojně s urovnáním dna do předepsaného profilu a spádu v hornině třídy těžitelnosti I skupiny 3 přes 100 do 500 m3</t>
  </si>
  <si>
    <t>-152348809</t>
  </si>
  <si>
    <t>https://podminky.urs.cz/item/CS_URS_2022_01/131251204</t>
  </si>
  <si>
    <t>19*2*2*3</t>
  </si>
  <si>
    <t>5</t>
  </si>
  <si>
    <t>132254205</t>
  </si>
  <si>
    <t>Hloubení zapažených rýh šířky přes 800 do 2 000 mm strojně s urovnáním dna do předepsaného profilu a spádu v hornině třídy těžitelnosti I skupiny 3 přes 500 do 1 000 m3</t>
  </si>
  <si>
    <t>-1535342242</t>
  </si>
  <si>
    <t>https://podminky.urs.cz/item/CS_URS_2022_01/132254205</t>
  </si>
  <si>
    <t>335*1,2*2</t>
  </si>
  <si>
    <t>-335*1,2*0,3</t>
  </si>
  <si>
    <t>Součet</t>
  </si>
  <si>
    <t>6</t>
  </si>
  <si>
    <t>151101102</t>
  </si>
  <si>
    <t>Zřízení pažení a rozepření stěn rýh pro podzemní vedení příložné pro jakoukoliv mezerovitost, hloubky přes 2 do 4 m</t>
  </si>
  <si>
    <t>1108332267</t>
  </si>
  <si>
    <t>https://podminky.urs.cz/item/CS_URS_2022_01/151101102</t>
  </si>
  <si>
    <t>335*2*2</t>
  </si>
  <si>
    <t>7</t>
  </si>
  <si>
    <t>151101112</t>
  </si>
  <si>
    <t>Odstranění pažení a rozepření stěn rýh pro podzemní vedení s uložením materiálu na vzdálenost do 3 m od kraje výkopu příložné, hloubky přes 2 do 4 m</t>
  </si>
  <si>
    <t>291888998</t>
  </si>
  <si>
    <t>https://podminky.urs.cz/item/CS_URS_2022_01/151101112</t>
  </si>
  <si>
    <t>8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</si>
  <si>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</si>
  <si>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</si>
  <si>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-495743017</t>
  </si>
  <si>
    <t>https://podminky.urs.cz/item/CS_URS_2022_01/162251102</t>
  </si>
  <si>
    <t>228+221,1+60,3</t>
  </si>
  <si>
    <t>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</si>
  <si>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</si>
  <si>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</si>
  <si>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1202562356</t>
  </si>
  <si>
    <t>https://podminky.urs.cz/item/CS_URS_2022_01/162751117</t>
  </si>
  <si>
    <t>10</t>
  </si>
  <si>
    <t>167151111</t>
  </si>
  <si>
    <t>Nakládání, skládání a překládání neulehlého výkopku nebo sypaniny strojně nakládání, množství přes 100 m3, z hornin třídy těžitelnosti I, skupiny 1 až 3</t>
  </si>
  <si>
    <t>-1912900727</t>
  </si>
  <si>
    <t>https://podminky.urs.cz/item/CS_URS_2022_01/167151111</t>
  </si>
  <si>
    <t>11</t>
  </si>
  <si>
    <t>171201221</t>
  </si>
  <si>
    <t>Poplatek za uložení stavebního odpadu na skládce (skládkovné) zeminy a kamení zatříděného do Katalogu odpadů pod kódem 17 05 04</t>
  </si>
  <si>
    <t>t</t>
  </si>
  <si>
    <t>394069267</t>
  </si>
  <si>
    <t>https://podminky.urs.cz/item/CS_URS_2022_01/171201221</t>
  </si>
  <si>
    <t>509,4*2,1</t>
  </si>
  <si>
    <t>12</t>
  </si>
  <si>
    <t>171251201</t>
  </si>
  <si>
    <t>Uložení sypaniny na skládky nebo meziskládky bez hutnění s upravením uložené sypaniny do předepsaného tvaru</t>
  </si>
  <si>
    <t>-789186105</t>
  </si>
  <si>
    <t>https://podminky.urs.cz/item/CS_URS_2022_01/171251201</t>
  </si>
  <si>
    <t>13</t>
  </si>
  <si>
    <t>174151101</t>
  </si>
  <si>
    <t>Zásyp sypaninou z jakékoliv horniny strojně s uložením výkopku ve vrstvách se zhutněním jam, šachet, rýh nebo kolem objektů v těchto vykopávkách</t>
  </si>
  <si>
    <t>-1912729020</t>
  </si>
  <si>
    <t>https://podminky.urs.cz/item/CS_URS_2022_01/174151101</t>
  </si>
  <si>
    <t>683,4-221,1-60,3</t>
  </si>
  <si>
    <t>14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</si>
  <si>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</si>
  <si>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</si>
  <si>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1349792875</t>
  </si>
  <si>
    <t>https://podminky.urs.cz/item/CS_URS_2022_01/175151101</t>
  </si>
  <si>
    <t>335*0,55*1,2</t>
  </si>
  <si>
    <t>M</t>
  </si>
  <si>
    <t>58331200</t>
  </si>
  <si>
    <t>štěrkopísek netříděný</t>
  </si>
  <si>
    <t>727641337</t>
  </si>
  <si>
    <t>221,1*2 'Přepočtené koeficientem množství</t>
  </si>
  <si>
    <t>Vodorovné konstrukce</t>
  </si>
  <si>
    <t>16</t>
  </si>
  <si>
    <t>451572111</t>
  </si>
  <si>
    <t>Lože pod potrubí, stoky a drobné objekty v otevřeném výkopu z kameniva drobného těženého 0 až 4 mm</t>
  </si>
  <si>
    <t>-1321738904</t>
  </si>
  <si>
    <t>https://podminky.urs.cz/item/CS_URS_2022_01/451572111</t>
  </si>
  <si>
    <t>335*0,15*1,2</t>
  </si>
  <si>
    <t>Komunikace pozemní</t>
  </si>
  <si>
    <t>17</t>
  </si>
  <si>
    <t>564861111</t>
  </si>
  <si>
    <t>Podklad ze štěrkodrti ŠD s rozprostřením a zhutněním plochy přes 100 m2, po zhutnění tl. 200 mm</t>
  </si>
  <si>
    <t>-1777928867</t>
  </si>
  <si>
    <t>https://podminky.urs.cz/item/CS_URS_2022_01/564861111</t>
  </si>
  <si>
    <t>18</t>
  </si>
  <si>
    <t>565136101</t>
  </si>
  <si>
    <t>Asfaltový beton vrstva podkladní ACP 22 (obalované kamenivo hrubozrnné - OKH) s rozprostřením a zhutněním v pruhu šířky do 1,5 m, po zhutnění tl. 50 mm</t>
  </si>
  <si>
    <t>-287093028</t>
  </si>
  <si>
    <t>https://podminky.urs.cz/item/CS_URS_2022_01/565136101</t>
  </si>
  <si>
    <t>Trubní vedení</t>
  </si>
  <si>
    <t>19</t>
  </si>
  <si>
    <t>831362121</t>
  </si>
  <si>
    <t>Montáž potrubí z trub kameninových hrdlových s integrovaným těsněním v otevřeném výkopu ve sklonu do 20 % DN 250</t>
  </si>
  <si>
    <t>m</t>
  </si>
  <si>
    <t>1084422166</t>
  </si>
  <si>
    <t>https://podminky.urs.cz/item/CS_URS_2022_01/831362121</t>
  </si>
  <si>
    <t>189+79</t>
  </si>
  <si>
    <t>20</t>
  </si>
  <si>
    <t>59710705</t>
  </si>
  <si>
    <t>trouba kameninová glazovaná DN 250 dl 2,50m spojovací systém C Třída 240</t>
  </si>
  <si>
    <t>-10016374</t>
  </si>
  <si>
    <t>268*1,015 'Přepočtené koeficientem množství</t>
  </si>
  <si>
    <t>837361221</t>
  </si>
  <si>
    <t>Montáž kameninových tvarovek na potrubí z trub kameninových v otevřeném výkopu s integrovaným těsněním odbočných DN 250</t>
  </si>
  <si>
    <t>kus</t>
  </si>
  <si>
    <t>-371803516</t>
  </si>
  <si>
    <t>https://podminky.urs.cz/item/CS_URS_2022_01/837361221</t>
  </si>
  <si>
    <t>22</t>
  </si>
  <si>
    <t>59711560</t>
  </si>
  <si>
    <t>odbočka kameninová glazovaná jednoduchá šikmá DN 250/150 dl 500mm spojovací systém C/F tř.160/-</t>
  </si>
  <si>
    <t>344637762</t>
  </si>
  <si>
    <t>10,8374384236453*1,015 'Přepočtené koeficientem množství</t>
  </si>
  <si>
    <t>23</t>
  </si>
  <si>
    <t>871315221</t>
  </si>
  <si>
    <t>Kanalizační potrubí z tvrdého PVC v otevřeném výkopu ve sklonu do 20 %, hladkého plnostěnného jednovrstvého, tuhost třídy SN 8 DN 160</t>
  </si>
  <si>
    <t>1534933286</t>
  </si>
  <si>
    <t>https://podminky.urs.cz/item/CS_URS_2022_01/871315221</t>
  </si>
  <si>
    <t>24</t>
  </si>
  <si>
    <t>877315211</t>
  </si>
  <si>
    <t>Montáž tvarovek na kanalizačním potrubí z trub z plastu z tvrdého PVC nebo z polypropylenu v otevřeném výkopu jednoosých DN 160</t>
  </si>
  <si>
    <t>-2123455797</t>
  </si>
  <si>
    <t>https://podminky.urs.cz/item/CS_URS_2022_01/877315211</t>
  </si>
  <si>
    <t>25</t>
  </si>
  <si>
    <t>28611361</t>
  </si>
  <si>
    <t>koleno kanalizační PVC KG 160x45°</t>
  </si>
  <si>
    <t>-1324071887</t>
  </si>
  <si>
    <t>26</t>
  </si>
  <si>
    <t>1667133898</t>
  </si>
  <si>
    <t>27</t>
  </si>
  <si>
    <t>28611528</t>
  </si>
  <si>
    <t>přechod kanalizační KG kamenina-plast DN 160</t>
  </si>
  <si>
    <t>-1217144793</t>
  </si>
  <si>
    <t>28</t>
  </si>
  <si>
    <t>892351111</t>
  </si>
  <si>
    <t>Tlakové zkoušky vodou na potrubí DN 150 nebo 200</t>
  </si>
  <si>
    <t>1284064070</t>
  </si>
  <si>
    <t>https://podminky.urs.cz/item/CS_URS_2022_01/892351111</t>
  </si>
  <si>
    <t>67</t>
  </si>
  <si>
    <t>29</t>
  </si>
  <si>
    <t>892353122</t>
  </si>
  <si>
    <t>Proplach a dezinfekce vodovodního potrubí DN 150 nebo 200</t>
  </si>
  <si>
    <t>2094303339</t>
  </si>
  <si>
    <t>https://podminky.urs.cz/item/CS_URS_2022_01/892353122</t>
  </si>
  <si>
    <t>30</t>
  </si>
  <si>
    <t>892381111</t>
  </si>
  <si>
    <t>Tlakové zkoušky vodou na potrubí DN 250, 300 nebo 350</t>
  </si>
  <si>
    <t>1013511912</t>
  </si>
  <si>
    <t>https://podminky.urs.cz/item/CS_URS_2022_01/892381111</t>
  </si>
  <si>
    <t>268</t>
  </si>
  <si>
    <t>31</t>
  </si>
  <si>
    <t>892383122</t>
  </si>
  <si>
    <t>Proplach a dezinfekce vodovodního potrubí DN 250, 300 nebo 350</t>
  </si>
  <si>
    <t>192144204</t>
  </si>
  <si>
    <t>https://podminky.urs.cz/item/CS_URS_2022_01/892383122</t>
  </si>
  <si>
    <t>32</t>
  </si>
  <si>
    <t>894411121</t>
  </si>
  <si>
    <t>Zřízení šachet kanalizačních z betonových dílců výšky vstupu do 1,50 m s obložením dna betonem tř. C 25/30, na potrubí DN přes 200 do 300</t>
  </si>
  <si>
    <t>204105539</t>
  </si>
  <si>
    <t>https://podminky.urs.cz/item/CS_URS_2022_01/894411121</t>
  </si>
  <si>
    <t>33</t>
  </si>
  <si>
    <t>59224063</t>
  </si>
  <si>
    <t>dno betonové šachtové kulaté DN 1000x1000, 100x115x15cm</t>
  </si>
  <si>
    <t>1142810160</t>
  </si>
  <si>
    <t>34</t>
  </si>
  <si>
    <t>59224050</t>
  </si>
  <si>
    <t>skruž pro kanalizační šachty se zabudovanými stupadly 100x25x12cm</t>
  </si>
  <si>
    <t>-176893013</t>
  </si>
  <si>
    <t>35</t>
  </si>
  <si>
    <t>59224051</t>
  </si>
  <si>
    <t>skruž pro kanalizační šachty se zabudovanými stupadly 100x50x12cm</t>
  </si>
  <si>
    <t>-1832535046</t>
  </si>
  <si>
    <t>36</t>
  </si>
  <si>
    <t>59224052</t>
  </si>
  <si>
    <t>skruž pro kanalizační šachty se zabudovanými stupadly 100x100x12cm</t>
  </si>
  <si>
    <t>1287621204</t>
  </si>
  <si>
    <t>37</t>
  </si>
  <si>
    <t>59224135</t>
  </si>
  <si>
    <t>prstenec šachtový vyrovnávací betonový 625x90x60mm</t>
  </si>
  <si>
    <t>-37216912</t>
  </si>
  <si>
    <t>38</t>
  </si>
  <si>
    <t>59224167</t>
  </si>
  <si>
    <t>skruž betonová přechodová 62,5/100x60x12cm, stupadla poplastovaná</t>
  </si>
  <si>
    <t>1478444263</t>
  </si>
  <si>
    <t>39</t>
  </si>
  <si>
    <t>28661935</t>
  </si>
  <si>
    <t>poklop šachtový litinový  DN 600 pro třídu zatížení D400</t>
  </si>
  <si>
    <t>521475421</t>
  </si>
  <si>
    <t>40</t>
  </si>
  <si>
    <t>894812312</t>
  </si>
  <si>
    <t>Revizní a čistící šachta z polypropylenu PP pro hladké trouby DN 600 šachtové dno (DN šachty / DN trubního vedení) DN 600/160 průtočné 30°,60°,90°</t>
  </si>
  <si>
    <t>1300912316</t>
  </si>
  <si>
    <t>https://podminky.urs.cz/item/CS_URS_2022_01/894812312</t>
  </si>
  <si>
    <t>41</t>
  </si>
  <si>
    <t>894812332</t>
  </si>
  <si>
    <t>Revizní a čistící šachta z polypropylenu PP pro hladké trouby DN 600 roura šachtová korugovaná, světlé hloubky 2 000 mm</t>
  </si>
  <si>
    <t>179137810</t>
  </si>
  <si>
    <t>https://podminky.urs.cz/item/CS_URS_2022_01/894812332</t>
  </si>
  <si>
    <t>42</t>
  </si>
  <si>
    <t>894812333</t>
  </si>
  <si>
    <t>Revizní a čistící šachta z polypropylenu PP pro hladké trouby DN 600 roura šachtová korugovaná, světlé hloubky 3 000 mm</t>
  </si>
  <si>
    <t>153442577</t>
  </si>
  <si>
    <t>https://podminky.urs.cz/item/CS_URS_2022_01/894812333</t>
  </si>
  <si>
    <t>43</t>
  </si>
  <si>
    <t>894812339</t>
  </si>
  <si>
    <t>Revizní a čistící šachta z polypropylenu PP pro hladké trouby DN 600 Příplatek k cenám 2331 - 2334 za uříznutí šachtové roury</t>
  </si>
  <si>
    <t>901859653</t>
  </si>
  <si>
    <t>https://podminky.urs.cz/item/CS_URS_2022_01/894812339</t>
  </si>
  <si>
    <t>44</t>
  </si>
  <si>
    <t>894812376</t>
  </si>
  <si>
    <t>Revizní a čistící šachta z polypropylenu PP pro hladké trouby DN 600 poklop (mříž) litinový pro třídu zatížení D400 s betonovým prstencem</t>
  </si>
  <si>
    <t>779576884</t>
  </si>
  <si>
    <t>https://podminky.urs.cz/item/CS_URS_2022_01/894812376</t>
  </si>
  <si>
    <t>45</t>
  </si>
  <si>
    <t>896214212</t>
  </si>
  <si>
    <t>Spadiště kanalizační z prostého betonu kruhové výšky vstupu do 0,90 m a základní výšky spadiště 0,60 m dvojité při úhlech sevřených mezi horními a dolním potrubím 2 x 90° se dnem obloženým čedičem, s horními potrubími DN 250 nebo 300</t>
  </si>
  <si>
    <t>1579330899</t>
  </si>
  <si>
    <t>https://podminky.urs.cz/item/CS_URS_2022_01/896214212</t>
  </si>
  <si>
    <t>46</t>
  </si>
  <si>
    <t>896290114</t>
  </si>
  <si>
    <t>Spadiště kanalizační z prostého betonu kruhové výšky vstupu do 0,90 m a základní výšky spadiště 0,60 m Příplatek k cenám za každých dalších i započatých 0,30 m výšky spadiště dvojitého</t>
  </si>
  <si>
    <t>1115918134</t>
  </si>
  <si>
    <t>https://podminky.urs.cz/item/CS_URS_2022_01/896290114</t>
  </si>
  <si>
    <t>47</t>
  </si>
  <si>
    <t>899722112</t>
  </si>
  <si>
    <t>Krytí potrubí z plastů výstražnou fólií z PVC šířky 25 cm</t>
  </si>
  <si>
    <t>-466022098</t>
  </si>
  <si>
    <t>https://podminky.urs.cz/item/CS_URS_2022_01/899722112</t>
  </si>
  <si>
    <t>268+67</t>
  </si>
  <si>
    <t>48</t>
  </si>
  <si>
    <t>837375121</t>
  </si>
  <si>
    <t>Výsek a montáž kameninové odbočné tvarovky na kameninovém potrubí DN 300</t>
  </si>
  <si>
    <t>3717750</t>
  </si>
  <si>
    <t>https://podminky.urs.cz/item/CS_URS_2022_01/837375121</t>
  </si>
  <si>
    <t>Ostatní konstrukce a práce, bourání</t>
  </si>
  <si>
    <t>49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</si>
  <si>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</si>
  <si>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</si>
  <si>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808239921</t>
  </si>
  <si>
    <t>https://podminky.urs.cz/item/CS_URS_2022_01/919122111</t>
  </si>
  <si>
    <t>335*2</t>
  </si>
  <si>
    <t>50</t>
  </si>
  <si>
    <t>919735112</t>
  </si>
  <si>
    <t>Řezání stávajícího živičného krytu nebo podkladu hloubky přes 50 do 100 mm</t>
  </si>
  <si>
    <t>732345890</t>
  </si>
  <si>
    <t>https://podminky.urs.cz/item/CS_URS_2022_01/919735112</t>
  </si>
  <si>
    <t>997</t>
  </si>
  <si>
    <t>Přesun sutě</t>
  </si>
  <si>
    <t>51</t>
  </si>
  <si>
    <t>997221571</t>
  </si>
  <si>
    <t>Vodorovná doprava vybouraných hmot bez naložení, ale se složením a s hrubým urovnáním na vzdálenost do 1 km</t>
  </si>
  <si>
    <t>-1710838475</t>
  </si>
  <si>
    <t>https://podminky.urs.cz/item/CS_URS_2022_01/997221571</t>
  </si>
  <si>
    <t>52</t>
  </si>
  <si>
    <t>997221579</t>
  </si>
  <si>
    <t>Vodorovná doprava vybouraných hmot bez naložení, ale se složením a s hrubým urovnáním na vzdálenost Příplatek k ceně za každý další i započatý 1 km přes 1 km</t>
  </si>
  <si>
    <t>-1432172785</t>
  </si>
  <si>
    <t>https://podminky.urs.cz/item/CS_URS_2022_01/997221579</t>
  </si>
  <si>
    <t>88,44*9</t>
  </si>
  <si>
    <t>53</t>
  </si>
  <si>
    <t>997221612</t>
  </si>
  <si>
    <t>Nakládání na dopravní prostředky pro vodorovnou dopravu vybouraných hmot</t>
  </si>
  <si>
    <t>758503974</t>
  </si>
  <si>
    <t>https://podminky.urs.cz/item/CS_URS_2022_01/997221612</t>
  </si>
  <si>
    <t>54</t>
  </si>
  <si>
    <t>997221875</t>
  </si>
  <si>
    <t>Poplatek za uložení stavebního odpadu na recyklační skládce (skládkovné) asfaltového bez obsahu dehtu zatříděného do Katalogu odpadů pod kódem 17 03 02</t>
  </si>
  <si>
    <t>-1564472105</t>
  </si>
  <si>
    <t>https://podminky.urs.cz/item/CS_URS_2022_01/997221875</t>
  </si>
  <si>
    <t>998</t>
  </si>
  <si>
    <t>Přesun hmot</t>
  </si>
  <si>
    <t>55</t>
  </si>
  <si>
    <t>9982R</t>
  </si>
  <si>
    <t xml:space="preserve">Přesun hmot pro trubní vedení hloubené </t>
  </si>
  <si>
    <t>-1705165672</t>
  </si>
  <si>
    <t>VRN</t>
  </si>
  <si>
    <t>Vedlejší rozpočtové náklady</t>
  </si>
  <si>
    <t>VRN1</t>
  </si>
  <si>
    <t>Průzkumné, geodetické a projektové práce</t>
  </si>
  <si>
    <t>56</t>
  </si>
  <si>
    <t>012002000</t>
  </si>
  <si>
    <t>Vytyčení, zameření stavby</t>
  </si>
  <si>
    <t>kpl</t>
  </si>
  <si>
    <t>1024</t>
  </si>
  <si>
    <t>-1861567850</t>
  </si>
  <si>
    <t>57</t>
  </si>
  <si>
    <t>013244000</t>
  </si>
  <si>
    <t>Dokumentace pro provádění stavby</t>
  </si>
  <si>
    <t>191986086</t>
  </si>
  <si>
    <t>58</t>
  </si>
  <si>
    <t>013254000</t>
  </si>
  <si>
    <t>Dokumentace skutečného provedení stavby</t>
  </si>
  <si>
    <t>-693432004</t>
  </si>
  <si>
    <t>VRN3</t>
  </si>
  <si>
    <t>Zařízení staveniště</t>
  </si>
  <si>
    <t>59</t>
  </si>
  <si>
    <t>030001000.1</t>
  </si>
  <si>
    <t>-968151862</t>
  </si>
  <si>
    <t>VRN4</t>
  </si>
  <si>
    <t>Inženýrská činnost</t>
  </si>
  <si>
    <t>60</t>
  </si>
  <si>
    <t>045002000</t>
  </si>
  <si>
    <t>Hlavní tituly průvodních činností a nákladů inženýrská činnost kompletační a koordinační činnost</t>
  </si>
  <si>
    <t>-1320333500</t>
  </si>
  <si>
    <t>VRN9</t>
  </si>
  <si>
    <t>Ostatní náklady</t>
  </si>
  <si>
    <t>61</t>
  </si>
  <si>
    <t>090001000.1</t>
  </si>
  <si>
    <t>Posudky, měření, kontrolní a revizní zkoušky stávajících a nově vybudovaných konstrukcí a objektů</t>
  </si>
  <si>
    <t>1431281611</t>
  </si>
  <si>
    <t>62</t>
  </si>
  <si>
    <t>R465216</t>
  </si>
  <si>
    <t>Kamerové zkoušky potrubí</t>
  </si>
  <si>
    <t>463116435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</si>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</sst>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523" TargetMode="External" /><Relationship Id="rId2" Type="http://schemas.openxmlformats.org/officeDocument/2006/relationships/hyperlink" Target="https://podminky.urs.cz/item/CS_URS_2022_01/113107542" TargetMode="External" /><Relationship Id="rId3" Type="http://schemas.openxmlformats.org/officeDocument/2006/relationships/hyperlink" Target="https://podminky.urs.cz/item/CS_URS_2022_01/130001101" TargetMode="External" /><Relationship Id="rId4" Type="http://schemas.openxmlformats.org/officeDocument/2006/relationships/hyperlink" Target="https://podminky.urs.cz/item/CS_URS_2022_01/131251204" TargetMode="External" /><Relationship Id="rId5" Type="http://schemas.openxmlformats.org/officeDocument/2006/relationships/hyperlink" Target="https://podminky.urs.cz/item/CS_URS_2022_01/132254205" TargetMode="External" /><Relationship Id="rId6" Type="http://schemas.openxmlformats.org/officeDocument/2006/relationships/hyperlink" Target="https://podminky.urs.cz/item/CS_URS_2022_01/151101102" TargetMode="External" /><Relationship Id="rId7" Type="http://schemas.openxmlformats.org/officeDocument/2006/relationships/hyperlink" Target="https://podminky.urs.cz/item/CS_URS_2022_01/151101112" TargetMode="External" /><Relationship Id="rId8" Type="http://schemas.openxmlformats.org/officeDocument/2006/relationships/hyperlink" Target="https://podminky.urs.cz/item/CS_URS_2022_01/162251102" TargetMode="External" /><Relationship Id="rId9" Type="http://schemas.openxmlformats.org/officeDocument/2006/relationships/hyperlink" Target="https://podminky.urs.cz/item/CS_URS_2022_01/162751117" TargetMode="External" /><Relationship Id="rId10" Type="http://schemas.openxmlformats.org/officeDocument/2006/relationships/hyperlink" Target="https://podminky.urs.cz/item/CS_URS_2022_01/167151111" TargetMode="External" /><Relationship Id="rId11" Type="http://schemas.openxmlformats.org/officeDocument/2006/relationships/hyperlink" Target="https://podminky.urs.cz/item/CS_URS_2022_01/171201221" TargetMode="External" /><Relationship Id="rId12" Type="http://schemas.openxmlformats.org/officeDocument/2006/relationships/hyperlink" Target="https://podminky.urs.cz/item/CS_URS_2022_01/171251201" TargetMode="External" /><Relationship Id="rId13" Type="http://schemas.openxmlformats.org/officeDocument/2006/relationships/hyperlink" Target="https://podminky.urs.cz/item/CS_URS_2022_01/174151101" TargetMode="External" /><Relationship Id="rId14" Type="http://schemas.openxmlformats.org/officeDocument/2006/relationships/hyperlink" Target="https://podminky.urs.cz/item/CS_URS_2022_01/175151101" TargetMode="External" /><Relationship Id="rId15" Type="http://schemas.openxmlformats.org/officeDocument/2006/relationships/hyperlink" Target="https://podminky.urs.cz/item/CS_URS_2022_01/451572111" TargetMode="External" /><Relationship Id="rId16" Type="http://schemas.openxmlformats.org/officeDocument/2006/relationships/hyperlink" Target="https://podminky.urs.cz/item/CS_URS_2022_01/564861111" TargetMode="External" /><Relationship Id="rId17" Type="http://schemas.openxmlformats.org/officeDocument/2006/relationships/hyperlink" Target="https://podminky.urs.cz/item/CS_URS_2022_01/565136101" TargetMode="External" /><Relationship Id="rId18" Type="http://schemas.openxmlformats.org/officeDocument/2006/relationships/hyperlink" Target="https://podminky.urs.cz/item/CS_URS_2022_01/831362121" TargetMode="External" /><Relationship Id="rId19" Type="http://schemas.openxmlformats.org/officeDocument/2006/relationships/hyperlink" Target="https://podminky.urs.cz/item/CS_URS_2022_01/837361221" TargetMode="External" /><Relationship Id="rId20" Type="http://schemas.openxmlformats.org/officeDocument/2006/relationships/hyperlink" Target="https://podminky.urs.cz/item/CS_URS_2022_01/871315221" TargetMode="External" /><Relationship Id="rId21" Type="http://schemas.openxmlformats.org/officeDocument/2006/relationships/hyperlink" Target="https://podminky.urs.cz/item/CS_URS_2022_01/877315211" TargetMode="External" /><Relationship Id="rId22" Type="http://schemas.openxmlformats.org/officeDocument/2006/relationships/hyperlink" Target="https://podminky.urs.cz/item/CS_URS_2022_01/877315211" TargetMode="External" /><Relationship Id="rId23" Type="http://schemas.openxmlformats.org/officeDocument/2006/relationships/hyperlink" Target="https://podminky.urs.cz/item/CS_URS_2022_01/892351111" TargetMode="External" /><Relationship Id="rId24" Type="http://schemas.openxmlformats.org/officeDocument/2006/relationships/hyperlink" Target="https://podminky.urs.cz/item/CS_URS_2022_01/892353122" TargetMode="External" /><Relationship Id="rId25" Type="http://schemas.openxmlformats.org/officeDocument/2006/relationships/hyperlink" Target="https://podminky.urs.cz/item/CS_URS_2022_01/892381111" TargetMode="External" /><Relationship Id="rId26" Type="http://schemas.openxmlformats.org/officeDocument/2006/relationships/hyperlink" Target="https://podminky.urs.cz/item/CS_URS_2022_01/892383122" TargetMode="External" /><Relationship Id="rId27" Type="http://schemas.openxmlformats.org/officeDocument/2006/relationships/hyperlink" Target="https://podminky.urs.cz/item/CS_URS_2022_01/894411121" TargetMode="External" /><Relationship Id="rId28" Type="http://schemas.openxmlformats.org/officeDocument/2006/relationships/hyperlink" Target="https://podminky.urs.cz/item/CS_URS_2022_01/894812312" TargetMode="External" /><Relationship Id="rId29" Type="http://schemas.openxmlformats.org/officeDocument/2006/relationships/hyperlink" Target="https://podminky.urs.cz/item/CS_URS_2022_01/894812332" TargetMode="External" /><Relationship Id="rId30" Type="http://schemas.openxmlformats.org/officeDocument/2006/relationships/hyperlink" Target="https://podminky.urs.cz/item/CS_URS_2022_01/894812333" TargetMode="External" /><Relationship Id="rId31" Type="http://schemas.openxmlformats.org/officeDocument/2006/relationships/hyperlink" Target="https://podminky.urs.cz/item/CS_URS_2022_01/894812339" TargetMode="External" /><Relationship Id="rId32" Type="http://schemas.openxmlformats.org/officeDocument/2006/relationships/hyperlink" Target="https://podminky.urs.cz/item/CS_URS_2022_01/894812376" TargetMode="External" /><Relationship Id="rId33" Type="http://schemas.openxmlformats.org/officeDocument/2006/relationships/hyperlink" Target="https://podminky.urs.cz/item/CS_URS_2022_01/896214212" TargetMode="External" /><Relationship Id="rId34" Type="http://schemas.openxmlformats.org/officeDocument/2006/relationships/hyperlink" Target="https://podminky.urs.cz/item/CS_URS_2022_01/896290114" TargetMode="External" /><Relationship Id="rId35" Type="http://schemas.openxmlformats.org/officeDocument/2006/relationships/hyperlink" Target="https://podminky.urs.cz/item/CS_URS_2022_01/899722112" TargetMode="External" /><Relationship Id="rId36" Type="http://schemas.openxmlformats.org/officeDocument/2006/relationships/hyperlink" Target="https://podminky.urs.cz/item/CS_URS_2022_01/837375121" TargetMode="External" /><Relationship Id="rId37" Type="http://schemas.openxmlformats.org/officeDocument/2006/relationships/hyperlink" Target="https://podminky.urs.cz/item/CS_URS_2022_01/919122111" TargetMode="External" /><Relationship Id="rId38" Type="http://schemas.openxmlformats.org/officeDocument/2006/relationships/hyperlink" Target="https://podminky.urs.cz/item/CS_URS_2022_01/919735112" TargetMode="External" /><Relationship Id="rId39" Type="http://schemas.openxmlformats.org/officeDocument/2006/relationships/hyperlink" Target="https://podminky.urs.cz/item/CS_URS_2022_01/997221571" TargetMode="External" /><Relationship Id="rId40" Type="http://schemas.openxmlformats.org/officeDocument/2006/relationships/hyperlink" Target="https://podminky.urs.cz/item/CS_URS_2022_01/997221579" TargetMode="External" /><Relationship Id="rId41" Type="http://schemas.openxmlformats.org/officeDocument/2006/relationships/hyperlink" Target="https://podminky.urs.cz/item/CS_URS_2022_01/997221612" TargetMode="External" /><Relationship Id="rId42" Type="http://schemas.openxmlformats.org/officeDocument/2006/relationships/hyperlink" Target="https://podminky.urs.cz/item/CS_URS_2022_01/997221875" TargetMode="External" /><Relationship Id="rId4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9</v>
      </c>
    </row>
    <row r="4" spans="2:71" s="1" customFormat="1" ht="24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E4" s="26" t="s">
        <v>12</v>
      </c>
      <c r="BS4" s="18" t="s">
        <v>13</v>
      </c>
    </row>
    <row r="5" spans="2:71" s="1" customFormat="1" ht="12" customHeight="1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28" t="s">
        <v>15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16</v>
      </c>
      <c r="BS5" s="18" t="s">
        <v>6</v>
      </c>
    </row>
    <row r="6" spans="2:71" s="1" customFormat="1" ht="36.95" customHeight="1">
      <c r="B6" s="22"/>
      <c r="C6" s="23"/>
      <c r="D6" s="30" t="s">
        <v>17</v>
      </c>
      <c r="E6" s="23"/>
      <c r="F6" s="23"/>
      <c r="G6" s="23"/>
      <c r="H6" s="23"/>
      <c r="I6" s="23"/>
      <c r="J6" s="23"/>
      <c r="K6" s="31" t="s">
        <v>18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21</v>
      </c>
      <c r="AL7" s="23"/>
      <c r="AM7" s="23"/>
      <c r="AN7" s="28" t="s">
        <v>20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20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20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20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20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14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19-29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17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Splašková kanalizace v ulici Pod Lesem a Ve Stráni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IF(AN8="","",AN8)</f>
        <v>21. 11. 2019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26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Chomutov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SM - PROJEKT spol. s.r.o.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37</v>
      </c>
      <c r="AJ50" s="41"/>
      <c r="AK50" s="41"/>
      <c r="AL50" s="41"/>
      <c r="AM50" s="74" t="str">
        <f>IF(E20="","",E20)</f>
        <v>Lukáš Novák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20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74</v>
      </c>
      <c r="BT54" s="110" t="s">
        <v>75</v>
      </c>
      <c r="BU54" s="111" t="s">
        <v>76</v>
      </c>
      <c r="BV54" s="110" t="s">
        <v>77</v>
      </c>
      <c r="BW54" s="110" t="s">
        <v>5</v>
      </c>
      <c r="BX54" s="110" t="s">
        <v>78</v>
      </c>
      <c r="CL54" s="110" t="s">
        <v>20</v>
      </c>
    </row>
    <row r="55" spans="1:91" s="7" customFormat="1" ht="16.5" customHeight="1">
      <c r="A55" s="112" t="s">
        <v>79</v>
      </c>
      <c r="B55" s="113"/>
      <c r="C55" s="114"/>
      <c r="D55" s="115" t="s">
        <v>80</v>
      </c>
      <c r="E55" s="115"/>
      <c r="F55" s="115"/>
      <c r="G55" s="115"/>
      <c r="H55" s="115"/>
      <c r="I55" s="116"/>
      <c r="J55" s="115" t="s">
        <v>81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'SO01 - Kanalizace'!J30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82</v>
      </c>
      <c r="AR55" s="119"/>
      <c r="AS55" s="120">
        <v>0</v>
      </c>
      <c r="AT55" s="121">
        <f>ROUND(SUM(AV55:AW55),2)</f>
        <v>0</v>
      </c>
      <c r="AU55" s="122">
        <f>'SO01 - Kanalizace'!P92</f>
        <v>0</v>
      </c>
      <c r="AV55" s="121">
        <f>'SO01 - Kanalizace'!J33</f>
        <v>0</v>
      </c>
      <c r="AW55" s="121">
        <f>'SO01 - Kanalizace'!J34</f>
        <v>0</v>
      </c>
      <c r="AX55" s="121">
        <f>'SO01 - Kanalizace'!J35</f>
        <v>0</v>
      </c>
      <c r="AY55" s="121">
        <f>'SO01 - Kanalizace'!J36</f>
        <v>0</v>
      </c>
      <c r="AZ55" s="121">
        <f>'SO01 - Kanalizace'!F33</f>
        <v>0</v>
      </c>
      <c r="BA55" s="121">
        <f>'SO01 - Kanalizace'!F34</f>
        <v>0</v>
      </c>
      <c r="BB55" s="121">
        <f>'SO01 - Kanalizace'!F35</f>
        <v>0</v>
      </c>
      <c r="BC55" s="121">
        <f>'SO01 - Kanalizace'!F36</f>
        <v>0</v>
      </c>
      <c r="BD55" s="123">
        <f>'SO01 - Kanalizace'!F37</f>
        <v>0</v>
      </c>
      <c r="BE55" s="7"/>
      <c r="BT55" s="124" t="s">
        <v>8</v>
      </c>
      <c r="BV55" s="124" t="s">
        <v>77</v>
      </c>
      <c r="BW55" s="124" t="s">
        <v>83</v>
      </c>
      <c r="BX55" s="124" t="s">
        <v>5</v>
      </c>
      <c r="CL55" s="124" t="s">
        <v>20</v>
      </c>
      <c r="CM55" s="124" t="s">
        <v>84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01 - Kanaliz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84</v>
      </c>
    </row>
    <row r="4" spans="2:46" s="1" customFormat="1" ht="24.95" customHeight="1">
      <c r="B4" s="21"/>
      <c r="D4" s="127" t="s">
        <v>85</v>
      </c>
      <c r="L4" s="21"/>
      <c r="M4" s="128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9" t="s">
        <v>17</v>
      </c>
      <c r="L6" s="21"/>
    </row>
    <row r="7" spans="2:12" s="1" customFormat="1" ht="16.5" customHeight="1">
      <c r="B7" s="21"/>
      <c r="E7" s="130" t="str">
        <f>'Rekapitulace stavby'!K6</f>
        <v>Splašková kanalizace v ulici Pod Lesem a Ve Stráni</v>
      </c>
      <c r="F7" s="129"/>
      <c r="G7" s="129"/>
      <c r="H7" s="129"/>
      <c r="L7" s="21"/>
    </row>
    <row r="8" spans="1:31" s="2" customFormat="1" ht="12" customHeight="1">
      <c r="A8" s="39"/>
      <c r="B8" s="45"/>
      <c r="C8" s="39"/>
      <c r="D8" s="129" t="s">
        <v>86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2" t="s">
        <v>87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19</v>
      </c>
      <c r="E11" s="39"/>
      <c r="F11" s="133" t="s">
        <v>20</v>
      </c>
      <c r="G11" s="39"/>
      <c r="H11" s="39"/>
      <c r="I11" s="129" t="s">
        <v>21</v>
      </c>
      <c r="J11" s="133" t="s">
        <v>20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22</v>
      </c>
      <c r="E12" s="39"/>
      <c r="F12" s="133" t="s">
        <v>23</v>
      </c>
      <c r="G12" s="39"/>
      <c r="H12" s="39"/>
      <c r="I12" s="129" t="s">
        <v>24</v>
      </c>
      <c r="J12" s="134" t="str">
        <f>'Rekapitulace stavby'!AN8</f>
        <v>21. 11. 2019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26</v>
      </c>
      <c r="E14" s="39"/>
      <c r="F14" s="39"/>
      <c r="G14" s="39"/>
      <c r="H14" s="39"/>
      <c r="I14" s="129" t="s">
        <v>27</v>
      </c>
      <c r="J14" s="133" t="s">
        <v>20</v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">
        <v>28</v>
      </c>
      <c r="F15" s="39"/>
      <c r="G15" s="39"/>
      <c r="H15" s="39"/>
      <c r="I15" s="129" t="s">
        <v>29</v>
      </c>
      <c r="J15" s="133" t="s">
        <v>20</v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30</v>
      </c>
      <c r="E17" s="39"/>
      <c r="F17" s="39"/>
      <c r="G17" s="39"/>
      <c r="H17" s="39"/>
      <c r="I17" s="129" t="s">
        <v>27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29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32</v>
      </c>
      <c r="E20" s="39"/>
      <c r="F20" s="39"/>
      <c r="G20" s="39"/>
      <c r="H20" s="39"/>
      <c r="I20" s="129" t="s">
        <v>27</v>
      </c>
      <c r="J20" s="133" t="s">
        <v>33</v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">
        <v>34</v>
      </c>
      <c r="F21" s="39"/>
      <c r="G21" s="39"/>
      <c r="H21" s="39"/>
      <c r="I21" s="129" t="s">
        <v>29</v>
      </c>
      <c r="J21" s="133" t="s">
        <v>35</v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37</v>
      </c>
      <c r="E23" s="39"/>
      <c r="F23" s="39"/>
      <c r="G23" s="39"/>
      <c r="H23" s="39"/>
      <c r="I23" s="129" t="s">
        <v>27</v>
      </c>
      <c r="J23" s="133" t="s">
        <v>20</v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">
        <v>38</v>
      </c>
      <c r="F24" s="39"/>
      <c r="G24" s="39"/>
      <c r="H24" s="39"/>
      <c r="I24" s="129" t="s">
        <v>29</v>
      </c>
      <c r="J24" s="133" t="s">
        <v>20</v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39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5"/>
      <c r="B27" s="136"/>
      <c r="C27" s="135"/>
      <c r="D27" s="135"/>
      <c r="E27" s="137" t="s">
        <v>20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41</v>
      </c>
      <c r="E30" s="39"/>
      <c r="F30" s="39"/>
      <c r="G30" s="39"/>
      <c r="H30" s="39"/>
      <c r="I30" s="39"/>
      <c r="J30" s="141">
        <f>ROUND(J92,2)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43</v>
      </c>
      <c r="G32" s="39"/>
      <c r="H32" s="39"/>
      <c r="I32" s="142" t="s">
        <v>42</v>
      </c>
      <c r="J32" s="142" t="s">
        <v>44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45</v>
      </c>
      <c r="E33" s="129" t="s">
        <v>46</v>
      </c>
      <c r="F33" s="144">
        <f>ROUND((SUM(BE92:BE235)),2)</f>
        <v>0</v>
      </c>
      <c r="G33" s="39"/>
      <c r="H33" s="39"/>
      <c r="I33" s="145">
        <v>0.21</v>
      </c>
      <c r="J33" s="144">
        <f>ROUND(((SUM(BE92:BE235))*I33),2)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47</v>
      </c>
      <c r="F34" s="144">
        <f>ROUND((SUM(BF92:BF235)),2)</f>
        <v>0</v>
      </c>
      <c r="G34" s="39"/>
      <c r="H34" s="39"/>
      <c r="I34" s="145">
        <v>0.15</v>
      </c>
      <c r="J34" s="144">
        <f>ROUND(((SUM(BF92:BF235))*I34),2)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48</v>
      </c>
      <c r="F35" s="144">
        <f>ROUND((SUM(BG92:BG235)),2)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49</v>
      </c>
      <c r="F36" s="144">
        <f>ROUND((SUM(BH92:BH235)),2)</f>
        <v>0</v>
      </c>
      <c r="G36" s="39"/>
      <c r="H36" s="39"/>
      <c r="I36" s="145">
        <v>0.15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50</v>
      </c>
      <c r="F37" s="144">
        <f>ROUND((SUM(BI92:BI235)),2)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51</v>
      </c>
      <c r="E39" s="148"/>
      <c r="F39" s="148"/>
      <c r="G39" s="149" t="s">
        <v>52</v>
      </c>
      <c r="H39" s="150" t="s">
        <v>53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88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17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57" t="str">
        <f>E7</f>
        <v>Splašková kanalizace v ulici Pod Lesem a Ve Stráni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86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SO01 - Kanalizace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 xml:space="preserve"> </v>
      </c>
      <c r="G52" s="41"/>
      <c r="H52" s="41"/>
      <c r="I52" s="33" t="s">
        <v>24</v>
      </c>
      <c r="J52" s="73" t="str">
        <f>IF(J12="","",J12)</f>
        <v>21. 11. 2019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město Chomutov</v>
      </c>
      <c r="G54" s="41"/>
      <c r="H54" s="41"/>
      <c r="I54" s="33" t="s">
        <v>32</v>
      </c>
      <c r="J54" s="37" t="str">
        <f>E21</f>
        <v>SM - PROJEKT spol. s.r.o.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>Lukáš Novák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89</v>
      </c>
      <c r="D57" s="159"/>
      <c r="E57" s="159"/>
      <c r="F57" s="159"/>
      <c r="G57" s="159"/>
      <c r="H57" s="159"/>
      <c r="I57" s="159"/>
      <c r="J57" s="160" t="s">
        <v>90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73</v>
      </c>
      <c r="D59" s="41"/>
      <c r="E59" s="41"/>
      <c r="F59" s="41"/>
      <c r="G59" s="41"/>
      <c r="H59" s="41"/>
      <c r="I59" s="41"/>
      <c r="J59" s="103">
        <f>J92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91</v>
      </c>
    </row>
    <row r="60" spans="1:31" s="9" customFormat="1" ht="24.95" customHeight="1">
      <c r="A60" s="9"/>
      <c r="B60" s="162"/>
      <c r="C60" s="163"/>
      <c r="D60" s="164" t="s">
        <v>92</v>
      </c>
      <c r="E60" s="165"/>
      <c r="F60" s="165"/>
      <c r="G60" s="165"/>
      <c r="H60" s="165"/>
      <c r="I60" s="165"/>
      <c r="J60" s="166">
        <f>J93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93</v>
      </c>
      <c r="E61" s="171"/>
      <c r="F61" s="171"/>
      <c r="G61" s="171"/>
      <c r="H61" s="171"/>
      <c r="I61" s="171"/>
      <c r="J61" s="172">
        <f>J94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8"/>
      <c r="C62" s="169"/>
      <c r="D62" s="170" t="s">
        <v>94</v>
      </c>
      <c r="E62" s="171"/>
      <c r="F62" s="171"/>
      <c r="G62" s="171"/>
      <c r="H62" s="171"/>
      <c r="I62" s="171"/>
      <c r="J62" s="172">
        <f>J138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8"/>
      <c r="C63" s="169"/>
      <c r="D63" s="170" t="s">
        <v>95</v>
      </c>
      <c r="E63" s="171"/>
      <c r="F63" s="171"/>
      <c r="G63" s="171"/>
      <c r="H63" s="171"/>
      <c r="I63" s="171"/>
      <c r="J63" s="172">
        <f>J142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8"/>
      <c r="C64" s="169"/>
      <c r="D64" s="170" t="s">
        <v>96</v>
      </c>
      <c r="E64" s="171"/>
      <c r="F64" s="171"/>
      <c r="G64" s="171"/>
      <c r="H64" s="171"/>
      <c r="I64" s="171"/>
      <c r="J64" s="172">
        <f>J149</f>
        <v>0</v>
      </c>
      <c r="K64" s="169"/>
      <c r="L64" s="17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8"/>
      <c r="C65" s="169"/>
      <c r="D65" s="170" t="s">
        <v>97</v>
      </c>
      <c r="E65" s="171"/>
      <c r="F65" s="171"/>
      <c r="G65" s="171"/>
      <c r="H65" s="171"/>
      <c r="I65" s="171"/>
      <c r="J65" s="172">
        <f>J205</f>
        <v>0</v>
      </c>
      <c r="K65" s="169"/>
      <c r="L65" s="17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8"/>
      <c r="C66" s="169"/>
      <c r="D66" s="170" t="s">
        <v>98</v>
      </c>
      <c r="E66" s="171"/>
      <c r="F66" s="171"/>
      <c r="G66" s="171"/>
      <c r="H66" s="171"/>
      <c r="I66" s="171"/>
      <c r="J66" s="172">
        <f>J212</f>
        <v>0</v>
      </c>
      <c r="K66" s="169"/>
      <c r="L66" s="17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8"/>
      <c r="C67" s="169"/>
      <c r="D67" s="170" t="s">
        <v>99</v>
      </c>
      <c r="E67" s="171"/>
      <c r="F67" s="171"/>
      <c r="G67" s="171"/>
      <c r="H67" s="171"/>
      <c r="I67" s="171"/>
      <c r="J67" s="172">
        <f>J222</f>
        <v>0</v>
      </c>
      <c r="K67" s="169"/>
      <c r="L67" s="17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2"/>
      <c r="C68" s="163"/>
      <c r="D68" s="164" t="s">
        <v>100</v>
      </c>
      <c r="E68" s="165"/>
      <c r="F68" s="165"/>
      <c r="G68" s="165"/>
      <c r="H68" s="165"/>
      <c r="I68" s="165"/>
      <c r="J68" s="166">
        <f>J224</f>
        <v>0</v>
      </c>
      <c r="K68" s="163"/>
      <c r="L68" s="167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68"/>
      <c r="C69" s="169"/>
      <c r="D69" s="170" t="s">
        <v>101</v>
      </c>
      <c r="E69" s="171"/>
      <c r="F69" s="171"/>
      <c r="G69" s="171"/>
      <c r="H69" s="171"/>
      <c r="I69" s="171"/>
      <c r="J69" s="172">
        <f>J225</f>
        <v>0</v>
      </c>
      <c r="K69" s="169"/>
      <c r="L69" s="17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8"/>
      <c r="C70" s="169"/>
      <c r="D70" s="170" t="s">
        <v>102</v>
      </c>
      <c r="E70" s="171"/>
      <c r="F70" s="171"/>
      <c r="G70" s="171"/>
      <c r="H70" s="171"/>
      <c r="I70" s="171"/>
      <c r="J70" s="172">
        <f>J229</f>
        <v>0</v>
      </c>
      <c r="K70" s="169"/>
      <c r="L70" s="17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8"/>
      <c r="C71" s="169"/>
      <c r="D71" s="170" t="s">
        <v>103</v>
      </c>
      <c r="E71" s="171"/>
      <c r="F71" s="171"/>
      <c r="G71" s="171"/>
      <c r="H71" s="171"/>
      <c r="I71" s="171"/>
      <c r="J71" s="172">
        <f>J231</f>
        <v>0</v>
      </c>
      <c r="K71" s="169"/>
      <c r="L71" s="17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8"/>
      <c r="C72" s="169"/>
      <c r="D72" s="170" t="s">
        <v>104</v>
      </c>
      <c r="E72" s="171"/>
      <c r="F72" s="171"/>
      <c r="G72" s="171"/>
      <c r="H72" s="171"/>
      <c r="I72" s="171"/>
      <c r="J72" s="172">
        <f>J233</f>
        <v>0</v>
      </c>
      <c r="K72" s="169"/>
      <c r="L72" s="17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131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105</v>
      </c>
      <c r="D79" s="41"/>
      <c r="E79" s="41"/>
      <c r="F79" s="41"/>
      <c r="G79" s="41"/>
      <c r="H79" s="41"/>
      <c r="I79" s="41"/>
      <c r="J79" s="41"/>
      <c r="K79" s="41"/>
      <c r="L79" s="13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17</v>
      </c>
      <c r="D81" s="41"/>
      <c r="E81" s="41"/>
      <c r="F81" s="41"/>
      <c r="G81" s="41"/>
      <c r="H81" s="41"/>
      <c r="I81" s="41"/>
      <c r="J81" s="41"/>
      <c r="K81" s="41"/>
      <c r="L81" s="13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157" t="str">
        <f>E7</f>
        <v>Splašková kanalizace v ulici Pod Lesem a Ve Stráni</v>
      </c>
      <c r="F82" s="33"/>
      <c r="G82" s="33"/>
      <c r="H82" s="33"/>
      <c r="I82" s="41"/>
      <c r="J82" s="41"/>
      <c r="K82" s="41"/>
      <c r="L82" s="13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86</v>
      </c>
      <c r="D83" s="41"/>
      <c r="E83" s="41"/>
      <c r="F83" s="41"/>
      <c r="G83" s="41"/>
      <c r="H83" s="41"/>
      <c r="I83" s="41"/>
      <c r="J83" s="41"/>
      <c r="K83" s="41"/>
      <c r="L83" s="13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E9</f>
        <v>SO01 - Kanalizace</v>
      </c>
      <c r="F84" s="41"/>
      <c r="G84" s="41"/>
      <c r="H84" s="41"/>
      <c r="I84" s="41"/>
      <c r="J84" s="41"/>
      <c r="K84" s="41"/>
      <c r="L84" s="13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22</v>
      </c>
      <c r="D86" s="41"/>
      <c r="E86" s="41"/>
      <c r="F86" s="28" t="str">
        <f>F12</f>
        <v xml:space="preserve"> </v>
      </c>
      <c r="G86" s="41"/>
      <c r="H86" s="41"/>
      <c r="I86" s="33" t="s">
        <v>24</v>
      </c>
      <c r="J86" s="73" t="str">
        <f>IF(J12="","",J12)</f>
        <v>21. 11. 2019</v>
      </c>
      <c r="K86" s="41"/>
      <c r="L86" s="13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1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25.65" customHeight="1">
      <c r="A88" s="39"/>
      <c r="B88" s="40"/>
      <c r="C88" s="33" t="s">
        <v>26</v>
      </c>
      <c r="D88" s="41"/>
      <c r="E88" s="41"/>
      <c r="F88" s="28" t="str">
        <f>E15</f>
        <v>město Chomutov</v>
      </c>
      <c r="G88" s="41"/>
      <c r="H88" s="41"/>
      <c r="I88" s="33" t="s">
        <v>32</v>
      </c>
      <c r="J88" s="37" t="str">
        <f>E21</f>
        <v>SM - PROJEKT spol. s.r.o.</v>
      </c>
      <c r="K88" s="41"/>
      <c r="L88" s="131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30</v>
      </c>
      <c r="D89" s="41"/>
      <c r="E89" s="41"/>
      <c r="F89" s="28" t="str">
        <f>IF(E18="","",E18)</f>
        <v>Vyplň údaj</v>
      </c>
      <c r="G89" s="41"/>
      <c r="H89" s="41"/>
      <c r="I89" s="33" t="s">
        <v>37</v>
      </c>
      <c r="J89" s="37" t="str">
        <f>E24</f>
        <v>Lukáš Novák</v>
      </c>
      <c r="K89" s="41"/>
      <c r="L89" s="131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31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174"/>
      <c r="B91" s="175"/>
      <c r="C91" s="176" t="s">
        <v>106</v>
      </c>
      <c r="D91" s="177" t="s">
        <v>60</v>
      </c>
      <c r="E91" s="177" t="s">
        <v>56</v>
      </c>
      <c r="F91" s="177" t="s">
        <v>57</v>
      </c>
      <c r="G91" s="177" t="s">
        <v>107</v>
      </c>
      <c r="H91" s="177" t="s">
        <v>108</v>
      </c>
      <c r="I91" s="177" t="s">
        <v>109</v>
      </c>
      <c r="J91" s="177" t="s">
        <v>90</v>
      </c>
      <c r="K91" s="178" t="s">
        <v>110</v>
      </c>
      <c r="L91" s="179"/>
      <c r="M91" s="93" t="s">
        <v>20</v>
      </c>
      <c r="N91" s="94" t="s">
        <v>45</v>
      </c>
      <c r="O91" s="94" t="s">
        <v>111</v>
      </c>
      <c r="P91" s="94" t="s">
        <v>112</v>
      </c>
      <c r="Q91" s="94" t="s">
        <v>113</v>
      </c>
      <c r="R91" s="94" t="s">
        <v>114</v>
      </c>
      <c r="S91" s="94" t="s">
        <v>115</v>
      </c>
      <c r="T91" s="95" t="s">
        <v>116</v>
      </c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</row>
    <row r="92" spans="1:63" s="2" customFormat="1" ht="22.8" customHeight="1">
      <c r="A92" s="39"/>
      <c r="B92" s="40"/>
      <c r="C92" s="100" t="s">
        <v>117</v>
      </c>
      <c r="D92" s="41"/>
      <c r="E92" s="41"/>
      <c r="F92" s="41"/>
      <c r="G92" s="41"/>
      <c r="H92" s="41"/>
      <c r="I92" s="41"/>
      <c r="J92" s="180">
        <f>BK92</f>
        <v>0</v>
      </c>
      <c r="K92" s="41"/>
      <c r="L92" s="45"/>
      <c r="M92" s="96"/>
      <c r="N92" s="181"/>
      <c r="O92" s="97"/>
      <c r="P92" s="182">
        <f>P93+P224</f>
        <v>0</v>
      </c>
      <c r="Q92" s="97"/>
      <c r="R92" s="182">
        <f>R93+R224</f>
        <v>889.6302905520001</v>
      </c>
      <c r="S92" s="97"/>
      <c r="T92" s="183">
        <f>T93+T224</f>
        <v>265.32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74</v>
      </c>
      <c r="AU92" s="18" t="s">
        <v>91</v>
      </c>
      <c r="BK92" s="184">
        <f>BK93+BK224</f>
        <v>0</v>
      </c>
    </row>
    <row r="93" spans="1:63" s="12" customFormat="1" ht="25.9" customHeight="1">
      <c r="A93" s="12"/>
      <c r="B93" s="185"/>
      <c r="C93" s="186"/>
      <c r="D93" s="187" t="s">
        <v>74</v>
      </c>
      <c r="E93" s="188" t="s">
        <v>118</v>
      </c>
      <c r="F93" s="188" t="s">
        <v>119</v>
      </c>
      <c r="G93" s="186"/>
      <c r="H93" s="186"/>
      <c r="I93" s="189"/>
      <c r="J93" s="190">
        <f>BK93</f>
        <v>0</v>
      </c>
      <c r="K93" s="186"/>
      <c r="L93" s="191"/>
      <c r="M93" s="192"/>
      <c r="N93" s="193"/>
      <c r="O93" s="193"/>
      <c r="P93" s="194">
        <f>P94+P138+P142+P149+P205+P212+P222</f>
        <v>0</v>
      </c>
      <c r="Q93" s="193"/>
      <c r="R93" s="194">
        <f>R94+R138+R142+R149+R205+R212+R222</f>
        <v>889.6302905520001</v>
      </c>
      <c r="S93" s="193"/>
      <c r="T93" s="195">
        <f>T94+T138+T142+T149+T205+T212+T222</f>
        <v>265.32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6" t="s">
        <v>8</v>
      </c>
      <c r="AT93" s="197" t="s">
        <v>74</v>
      </c>
      <c r="AU93" s="197" t="s">
        <v>75</v>
      </c>
      <c r="AY93" s="196" t="s">
        <v>120</v>
      </c>
      <c r="BK93" s="198">
        <f>BK94+BK138+BK142+BK149+BK205+BK212+BK222</f>
        <v>0</v>
      </c>
    </row>
    <row r="94" spans="1:63" s="12" customFormat="1" ht="22.8" customHeight="1">
      <c r="A94" s="12"/>
      <c r="B94" s="185"/>
      <c r="C94" s="186"/>
      <c r="D94" s="187" t="s">
        <v>74</v>
      </c>
      <c r="E94" s="199" t="s">
        <v>8</v>
      </c>
      <c r="F94" s="199" t="s">
        <v>121</v>
      </c>
      <c r="G94" s="186"/>
      <c r="H94" s="186"/>
      <c r="I94" s="189"/>
      <c r="J94" s="200">
        <f>BK94</f>
        <v>0</v>
      </c>
      <c r="K94" s="186"/>
      <c r="L94" s="191"/>
      <c r="M94" s="192"/>
      <c r="N94" s="193"/>
      <c r="O94" s="193"/>
      <c r="P94" s="194">
        <f>SUM(P95:P137)</f>
        <v>0</v>
      </c>
      <c r="Q94" s="193"/>
      <c r="R94" s="194">
        <f>SUM(R95:R137)</f>
        <v>443.339</v>
      </c>
      <c r="S94" s="193"/>
      <c r="T94" s="195">
        <f>SUM(T95:T137)</f>
        <v>265.32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6" t="s">
        <v>8</v>
      </c>
      <c r="AT94" s="197" t="s">
        <v>74</v>
      </c>
      <c r="AU94" s="197" t="s">
        <v>8</v>
      </c>
      <c r="AY94" s="196" t="s">
        <v>120</v>
      </c>
      <c r="BK94" s="198">
        <f>SUM(BK95:BK137)</f>
        <v>0</v>
      </c>
    </row>
    <row r="95" spans="1:65" s="2" customFormat="1" ht="37.8" customHeight="1">
      <c r="A95" s="39"/>
      <c r="B95" s="40"/>
      <c r="C95" s="201" t="s">
        <v>8</v>
      </c>
      <c r="D95" s="201" t="s">
        <v>122</v>
      </c>
      <c r="E95" s="202" t="s">
        <v>123</v>
      </c>
      <c r="F95" s="203" t="s">
        <v>124</v>
      </c>
      <c r="G95" s="204" t="s">
        <v>125</v>
      </c>
      <c r="H95" s="205">
        <v>402</v>
      </c>
      <c r="I95" s="206"/>
      <c r="J95" s="207">
        <f>ROUND(I95*H95,0)</f>
        <v>0</v>
      </c>
      <c r="K95" s="203" t="s">
        <v>126</v>
      </c>
      <c r="L95" s="45"/>
      <c r="M95" s="208" t="s">
        <v>20</v>
      </c>
      <c r="N95" s="209" t="s">
        <v>46</v>
      </c>
      <c r="O95" s="85"/>
      <c r="P95" s="210">
        <f>O95*H95</f>
        <v>0</v>
      </c>
      <c r="Q95" s="210">
        <v>0</v>
      </c>
      <c r="R95" s="210">
        <f>Q95*H95</f>
        <v>0</v>
      </c>
      <c r="S95" s="210">
        <v>0.44</v>
      </c>
      <c r="T95" s="211">
        <f>S95*H95</f>
        <v>176.88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2" t="s">
        <v>127</v>
      </c>
      <c r="AT95" s="212" t="s">
        <v>122</v>
      </c>
      <c r="AU95" s="212" t="s">
        <v>84</v>
      </c>
      <c r="AY95" s="18" t="s">
        <v>120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18" t="s">
        <v>8</v>
      </c>
      <c r="BK95" s="213">
        <f>ROUND(I95*H95,0)</f>
        <v>0</v>
      </c>
      <c r="BL95" s="18" t="s">
        <v>127</v>
      </c>
      <c r="BM95" s="212" t="s">
        <v>128</v>
      </c>
    </row>
    <row r="96" spans="1:47" s="2" customFormat="1" ht="12">
      <c r="A96" s="39"/>
      <c r="B96" s="40"/>
      <c r="C96" s="41"/>
      <c r="D96" s="214" t="s">
        <v>129</v>
      </c>
      <c r="E96" s="41"/>
      <c r="F96" s="215" t="s">
        <v>130</v>
      </c>
      <c r="G96" s="41"/>
      <c r="H96" s="41"/>
      <c r="I96" s="216"/>
      <c r="J96" s="41"/>
      <c r="K96" s="41"/>
      <c r="L96" s="45"/>
      <c r="M96" s="217"/>
      <c r="N96" s="218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129</v>
      </c>
      <c r="AU96" s="18" t="s">
        <v>84</v>
      </c>
    </row>
    <row r="97" spans="1:51" s="13" customFormat="1" ht="12">
      <c r="A97" s="13"/>
      <c r="B97" s="219"/>
      <c r="C97" s="220"/>
      <c r="D97" s="221" t="s">
        <v>131</v>
      </c>
      <c r="E97" s="222" t="s">
        <v>20</v>
      </c>
      <c r="F97" s="223" t="s">
        <v>132</v>
      </c>
      <c r="G97" s="220"/>
      <c r="H97" s="222" t="s">
        <v>20</v>
      </c>
      <c r="I97" s="224"/>
      <c r="J97" s="220"/>
      <c r="K97" s="220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131</v>
      </c>
      <c r="AU97" s="229" t="s">
        <v>84</v>
      </c>
      <c r="AV97" s="13" t="s">
        <v>8</v>
      </c>
      <c r="AW97" s="13" t="s">
        <v>36</v>
      </c>
      <c r="AX97" s="13" t="s">
        <v>75</v>
      </c>
      <c r="AY97" s="229" t="s">
        <v>120</v>
      </c>
    </row>
    <row r="98" spans="1:51" s="14" customFormat="1" ht="12">
      <c r="A98" s="14"/>
      <c r="B98" s="230"/>
      <c r="C98" s="231"/>
      <c r="D98" s="221" t="s">
        <v>131</v>
      </c>
      <c r="E98" s="232" t="s">
        <v>20</v>
      </c>
      <c r="F98" s="233" t="s">
        <v>133</v>
      </c>
      <c r="G98" s="231"/>
      <c r="H98" s="234">
        <v>402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0" t="s">
        <v>131</v>
      </c>
      <c r="AU98" s="240" t="s">
        <v>84</v>
      </c>
      <c r="AV98" s="14" t="s">
        <v>84</v>
      </c>
      <c r="AW98" s="14" t="s">
        <v>36</v>
      </c>
      <c r="AX98" s="14" t="s">
        <v>8</v>
      </c>
      <c r="AY98" s="240" t="s">
        <v>120</v>
      </c>
    </row>
    <row r="99" spans="1:65" s="2" customFormat="1" ht="37.8" customHeight="1">
      <c r="A99" s="39"/>
      <c r="B99" s="40"/>
      <c r="C99" s="201" t="s">
        <v>84</v>
      </c>
      <c r="D99" s="201" t="s">
        <v>122</v>
      </c>
      <c r="E99" s="202" t="s">
        <v>134</v>
      </c>
      <c r="F99" s="203" t="s">
        <v>135</v>
      </c>
      <c r="G99" s="204" t="s">
        <v>125</v>
      </c>
      <c r="H99" s="205">
        <v>402</v>
      </c>
      <c r="I99" s="206"/>
      <c r="J99" s="207">
        <f>ROUND(I99*H99,0)</f>
        <v>0</v>
      </c>
      <c r="K99" s="203" t="s">
        <v>126</v>
      </c>
      <c r="L99" s="45"/>
      <c r="M99" s="208" t="s">
        <v>20</v>
      </c>
      <c r="N99" s="209" t="s">
        <v>46</v>
      </c>
      <c r="O99" s="85"/>
      <c r="P99" s="210">
        <f>O99*H99</f>
        <v>0</v>
      </c>
      <c r="Q99" s="210">
        <v>0</v>
      </c>
      <c r="R99" s="210">
        <f>Q99*H99</f>
        <v>0</v>
      </c>
      <c r="S99" s="210">
        <v>0.22</v>
      </c>
      <c r="T99" s="211">
        <f>S99*H99</f>
        <v>88.44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2" t="s">
        <v>127</v>
      </c>
      <c r="AT99" s="212" t="s">
        <v>122</v>
      </c>
      <c r="AU99" s="212" t="s">
        <v>84</v>
      </c>
      <c r="AY99" s="18" t="s">
        <v>120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18" t="s">
        <v>8</v>
      </c>
      <c r="BK99" s="213">
        <f>ROUND(I99*H99,0)</f>
        <v>0</v>
      </c>
      <c r="BL99" s="18" t="s">
        <v>127</v>
      </c>
      <c r="BM99" s="212" t="s">
        <v>136</v>
      </c>
    </row>
    <row r="100" spans="1:47" s="2" customFormat="1" ht="12">
      <c r="A100" s="39"/>
      <c r="B100" s="40"/>
      <c r="C100" s="41"/>
      <c r="D100" s="214" t="s">
        <v>129</v>
      </c>
      <c r="E100" s="41"/>
      <c r="F100" s="215" t="s">
        <v>137</v>
      </c>
      <c r="G100" s="41"/>
      <c r="H100" s="41"/>
      <c r="I100" s="216"/>
      <c r="J100" s="41"/>
      <c r="K100" s="41"/>
      <c r="L100" s="45"/>
      <c r="M100" s="217"/>
      <c r="N100" s="218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129</v>
      </c>
      <c r="AU100" s="18" t="s">
        <v>84</v>
      </c>
    </row>
    <row r="101" spans="1:51" s="14" customFormat="1" ht="12">
      <c r="A101" s="14"/>
      <c r="B101" s="230"/>
      <c r="C101" s="231"/>
      <c r="D101" s="221" t="s">
        <v>131</v>
      </c>
      <c r="E101" s="232" t="s">
        <v>20</v>
      </c>
      <c r="F101" s="233" t="s">
        <v>133</v>
      </c>
      <c r="G101" s="231"/>
      <c r="H101" s="234">
        <v>402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0" t="s">
        <v>131</v>
      </c>
      <c r="AU101" s="240" t="s">
        <v>84</v>
      </c>
      <c r="AV101" s="14" t="s">
        <v>84</v>
      </c>
      <c r="AW101" s="14" t="s">
        <v>36</v>
      </c>
      <c r="AX101" s="14" t="s">
        <v>8</v>
      </c>
      <c r="AY101" s="240" t="s">
        <v>120</v>
      </c>
    </row>
    <row r="102" spans="1:65" s="2" customFormat="1" ht="24.15" customHeight="1">
      <c r="A102" s="39"/>
      <c r="B102" s="40"/>
      <c r="C102" s="201" t="s">
        <v>138</v>
      </c>
      <c r="D102" s="201" t="s">
        <v>122</v>
      </c>
      <c r="E102" s="202" t="s">
        <v>139</v>
      </c>
      <c r="F102" s="203" t="s">
        <v>140</v>
      </c>
      <c r="G102" s="204" t="s">
        <v>141</v>
      </c>
      <c r="H102" s="205">
        <v>164</v>
      </c>
      <c r="I102" s="206"/>
      <c r="J102" s="207">
        <f>ROUND(I102*H102,0)</f>
        <v>0</v>
      </c>
      <c r="K102" s="203" t="s">
        <v>126</v>
      </c>
      <c r="L102" s="45"/>
      <c r="M102" s="208" t="s">
        <v>20</v>
      </c>
      <c r="N102" s="209" t="s">
        <v>46</v>
      </c>
      <c r="O102" s="85"/>
      <c r="P102" s="210">
        <f>O102*H102</f>
        <v>0</v>
      </c>
      <c r="Q102" s="210">
        <v>0</v>
      </c>
      <c r="R102" s="210">
        <f>Q102*H102</f>
        <v>0</v>
      </c>
      <c r="S102" s="210">
        <v>0</v>
      </c>
      <c r="T102" s="211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2" t="s">
        <v>127</v>
      </c>
      <c r="AT102" s="212" t="s">
        <v>122</v>
      </c>
      <c r="AU102" s="212" t="s">
        <v>84</v>
      </c>
      <c r="AY102" s="18" t="s">
        <v>120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18" t="s">
        <v>8</v>
      </c>
      <c r="BK102" s="213">
        <f>ROUND(I102*H102,0)</f>
        <v>0</v>
      </c>
      <c r="BL102" s="18" t="s">
        <v>127</v>
      </c>
      <c r="BM102" s="212" t="s">
        <v>142</v>
      </c>
    </row>
    <row r="103" spans="1:47" s="2" customFormat="1" ht="12">
      <c r="A103" s="39"/>
      <c r="B103" s="40"/>
      <c r="C103" s="41"/>
      <c r="D103" s="214" t="s">
        <v>129</v>
      </c>
      <c r="E103" s="41"/>
      <c r="F103" s="215" t="s">
        <v>143</v>
      </c>
      <c r="G103" s="41"/>
      <c r="H103" s="41"/>
      <c r="I103" s="216"/>
      <c r="J103" s="41"/>
      <c r="K103" s="41"/>
      <c r="L103" s="45"/>
      <c r="M103" s="217"/>
      <c r="N103" s="218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129</v>
      </c>
      <c r="AU103" s="18" t="s">
        <v>84</v>
      </c>
    </row>
    <row r="104" spans="1:51" s="14" customFormat="1" ht="12">
      <c r="A104" s="14"/>
      <c r="B104" s="230"/>
      <c r="C104" s="231"/>
      <c r="D104" s="221" t="s">
        <v>131</v>
      </c>
      <c r="E104" s="232" t="s">
        <v>20</v>
      </c>
      <c r="F104" s="233" t="s">
        <v>144</v>
      </c>
      <c r="G104" s="231"/>
      <c r="H104" s="234">
        <v>164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0" t="s">
        <v>131</v>
      </c>
      <c r="AU104" s="240" t="s">
        <v>84</v>
      </c>
      <c r="AV104" s="14" t="s">
        <v>84</v>
      </c>
      <c r="AW104" s="14" t="s">
        <v>36</v>
      </c>
      <c r="AX104" s="14" t="s">
        <v>8</v>
      </c>
      <c r="AY104" s="240" t="s">
        <v>120</v>
      </c>
    </row>
    <row r="105" spans="1:65" s="2" customFormat="1" ht="24.15" customHeight="1">
      <c r="A105" s="39"/>
      <c r="B105" s="40"/>
      <c r="C105" s="201" t="s">
        <v>127</v>
      </c>
      <c r="D105" s="201" t="s">
        <v>122</v>
      </c>
      <c r="E105" s="202" t="s">
        <v>145</v>
      </c>
      <c r="F105" s="203" t="s">
        <v>146</v>
      </c>
      <c r="G105" s="204" t="s">
        <v>141</v>
      </c>
      <c r="H105" s="205">
        <v>228</v>
      </c>
      <c r="I105" s="206"/>
      <c r="J105" s="207">
        <f>ROUND(I105*H105,0)</f>
        <v>0</v>
      </c>
      <c r="K105" s="203" t="s">
        <v>126</v>
      </c>
      <c r="L105" s="45"/>
      <c r="M105" s="208" t="s">
        <v>20</v>
      </c>
      <c r="N105" s="209" t="s">
        <v>46</v>
      </c>
      <c r="O105" s="85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1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2" t="s">
        <v>127</v>
      </c>
      <c r="AT105" s="212" t="s">
        <v>122</v>
      </c>
      <c r="AU105" s="212" t="s">
        <v>84</v>
      </c>
      <c r="AY105" s="18" t="s">
        <v>120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18" t="s">
        <v>8</v>
      </c>
      <c r="BK105" s="213">
        <f>ROUND(I105*H105,0)</f>
        <v>0</v>
      </c>
      <c r="BL105" s="18" t="s">
        <v>127</v>
      </c>
      <c r="BM105" s="212" t="s">
        <v>147</v>
      </c>
    </row>
    <row r="106" spans="1:47" s="2" customFormat="1" ht="12">
      <c r="A106" s="39"/>
      <c r="B106" s="40"/>
      <c r="C106" s="41"/>
      <c r="D106" s="214" t="s">
        <v>129</v>
      </c>
      <c r="E106" s="41"/>
      <c r="F106" s="215" t="s">
        <v>148</v>
      </c>
      <c r="G106" s="41"/>
      <c r="H106" s="41"/>
      <c r="I106" s="216"/>
      <c r="J106" s="41"/>
      <c r="K106" s="41"/>
      <c r="L106" s="45"/>
      <c r="M106" s="217"/>
      <c r="N106" s="218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129</v>
      </c>
      <c r="AU106" s="18" t="s">
        <v>84</v>
      </c>
    </row>
    <row r="107" spans="1:51" s="14" customFormat="1" ht="12">
      <c r="A107" s="14"/>
      <c r="B107" s="230"/>
      <c r="C107" s="231"/>
      <c r="D107" s="221" t="s">
        <v>131</v>
      </c>
      <c r="E107" s="232" t="s">
        <v>20</v>
      </c>
      <c r="F107" s="233" t="s">
        <v>149</v>
      </c>
      <c r="G107" s="231"/>
      <c r="H107" s="234">
        <v>228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0" t="s">
        <v>131</v>
      </c>
      <c r="AU107" s="240" t="s">
        <v>84</v>
      </c>
      <c r="AV107" s="14" t="s">
        <v>84</v>
      </c>
      <c r="AW107" s="14" t="s">
        <v>36</v>
      </c>
      <c r="AX107" s="14" t="s">
        <v>8</v>
      </c>
      <c r="AY107" s="240" t="s">
        <v>120</v>
      </c>
    </row>
    <row r="108" spans="1:65" s="2" customFormat="1" ht="24.15" customHeight="1">
      <c r="A108" s="39"/>
      <c r="B108" s="40"/>
      <c r="C108" s="201" t="s">
        <v>150</v>
      </c>
      <c r="D108" s="201" t="s">
        <v>122</v>
      </c>
      <c r="E108" s="202" t="s">
        <v>151</v>
      </c>
      <c r="F108" s="203" t="s">
        <v>152</v>
      </c>
      <c r="G108" s="204" t="s">
        <v>141</v>
      </c>
      <c r="H108" s="205">
        <v>683.4</v>
      </c>
      <c r="I108" s="206"/>
      <c r="J108" s="207">
        <f>ROUND(I108*H108,0)</f>
        <v>0</v>
      </c>
      <c r="K108" s="203" t="s">
        <v>126</v>
      </c>
      <c r="L108" s="45"/>
      <c r="M108" s="208" t="s">
        <v>20</v>
      </c>
      <c r="N108" s="209" t="s">
        <v>46</v>
      </c>
      <c r="O108" s="85"/>
      <c r="P108" s="210">
        <f>O108*H108</f>
        <v>0</v>
      </c>
      <c r="Q108" s="210">
        <v>0</v>
      </c>
      <c r="R108" s="210">
        <f>Q108*H108</f>
        <v>0</v>
      </c>
      <c r="S108" s="210">
        <v>0</v>
      </c>
      <c r="T108" s="211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2" t="s">
        <v>127</v>
      </c>
      <c r="AT108" s="212" t="s">
        <v>122</v>
      </c>
      <c r="AU108" s="212" t="s">
        <v>84</v>
      </c>
      <c r="AY108" s="18" t="s">
        <v>120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18" t="s">
        <v>8</v>
      </c>
      <c r="BK108" s="213">
        <f>ROUND(I108*H108,0)</f>
        <v>0</v>
      </c>
      <c r="BL108" s="18" t="s">
        <v>127</v>
      </c>
      <c r="BM108" s="212" t="s">
        <v>153</v>
      </c>
    </row>
    <row r="109" spans="1:47" s="2" customFormat="1" ht="12">
      <c r="A109" s="39"/>
      <c r="B109" s="40"/>
      <c r="C109" s="41"/>
      <c r="D109" s="214" t="s">
        <v>129</v>
      </c>
      <c r="E109" s="41"/>
      <c r="F109" s="215" t="s">
        <v>154</v>
      </c>
      <c r="G109" s="41"/>
      <c r="H109" s="41"/>
      <c r="I109" s="216"/>
      <c r="J109" s="41"/>
      <c r="K109" s="41"/>
      <c r="L109" s="45"/>
      <c r="M109" s="217"/>
      <c r="N109" s="218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129</v>
      </c>
      <c r="AU109" s="18" t="s">
        <v>84</v>
      </c>
    </row>
    <row r="110" spans="1:51" s="14" customFormat="1" ht="12">
      <c r="A110" s="14"/>
      <c r="B110" s="230"/>
      <c r="C110" s="231"/>
      <c r="D110" s="221" t="s">
        <v>131</v>
      </c>
      <c r="E110" s="232" t="s">
        <v>20</v>
      </c>
      <c r="F110" s="233" t="s">
        <v>155</v>
      </c>
      <c r="G110" s="231"/>
      <c r="H110" s="234">
        <v>804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0" t="s">
        <v>131</v>
      </c>
      <c r="AU110" s="240" t="s">
        <v>84</v>
      </c>
      <c r="AV110" s="14" t="s">
        <v>84</v>
      </c>
      <c r="AW110" s="14" t="s">
        <v>36</v>
      </c>
      <c r="AX110" s="14" t="s">
        <v>75</v>
      </c>
      <c r="AY110" s="240" t="s">
        <v>120</v>
      </c>
    </row>
    <row r="111" spans="1:51" s="14" customFormat="1" ht="12">
      <c r="A111" s="14"/>
      <c r="B111" s="230"/>
      <c r="C111" s="231"/>
      <c r="D111" s="221" t="s">
        <v>131</v>
      </c>
      <c r="E111" s="232" t="s">
        <v>20</v>
      </c>
      <c r="F111" s="233" t="s">
        <v>156</v>
      </c>
      <c r="G111" s="231"/>
      <c r="H111" s="234">
        <v>-120.6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0" t="s">
        <v>131</v>
      </c>
      <c r="AU111" s="240" t="s">
        <v>84</v>
      </c>
      <c r="AV111" s="14" t="s">
        <v>84</v>
      </c>
      <c r="AW111" s="14" t="s">
        <v>36</v>
      </c>
      <c r="AX111" s="14" t="s">
        <v>75</v>
      </c>
      <c r="AY111" s="240" t="s">
        <v>120</v>
      </c>
    </row>
    <row r="112" spans="1:51" s="15" customFormat="1" ht="12">
      <c r="A112" s="15"/>
      <c r="B112" s="241"/>
      <c r="C112" s="242"/>
      <c r="D112" s="221" t="s">
        <v>131</v>
      </c>
      <c r="E112" s="243" t="s">
        <v>20</v>
      </c>
      <c r="F112" s="244" t="s">
        <v>157</v>
      </c>
      <c r="G112" s="242"/>
      <c r="H112" s="245">
        <v>683.4</v>
      </c>
      <c r="I112" s="246"/>
      <c r="J112" s="242"/>
      <c r="K112" s="242"/>
      <c r="L112" s="247"/>
      <c r="M112" s="248"/>
      <c r="N112" s="249"/>
      <c r="O112" s="249"/>
      <c r="P112" s="249"/>
      <c r="Q112" s="249"/>
      <c r="R112" s="249"/>
      <c r="S112" s="249"/>
      <c r="T112" s="250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1" t="s">
        <v>131</v>
      </c>
      <c r="AU112" s="251" t="s">
        <v>84</v>
      </c>
      <c r="AV112" s="15" t="s">
        <v>127</v>
      </c>
      <c r="AW112" s="15" t="s">
        <v>36</v>
      </c>
      <c r="AX112" s="15" t="s">
        <v>8</v>
      </c>
      <c r="AY112" s="251" t="s">
        <v>120</v>
      </c>
    </row>
    <row r="113" spans="1:65" s="2" customFormat="1" ht="24.15" customHeight="1">
      <c r="A113" s="39"/>
      <c r="B113" s="40"/>
      <c r="C113" s="201" t="s">
        <v>158</v>
      </c>
      <c r="D113" s="201" t="s">
        <v>122</v>
      </c>
      <c r="E113" s="202" t="s">
        <v>159</v>
      </c>
      <c r="F113" s="203" t="s">
        <v>160</v>
      </c>
      <c r="G113" s="204" t="s">
        <v>125</v>
      </c>
      <c r="H113" s="205">
        <v>1340</v>
      </c>
      <c r="I113" s="206"/>
      <c r="J113" s="207">
        <f>ROUND(I113*H113,0)</f>
        <v>0</v>
      </c>
      <c r="K113" s="203" t="s">
        <v>126</v>
      </c>
      <c r="L113" s="45"/>
      <c r="M113" s="208" t="s">
        <v>20</v>
      </c>
      <c r="N113" s="209" t="s">
        <v>46</v>
      </c>
      <c r="O113" s="85"/>
      <c r="P113" s="210">
        <f>O113*H113</f>
        <v>0</v>
      </c>
      <c r="Q113" s="210">
        <v>0.00085</v>
      </c>
      <c r="R113" s="210">
        <f>Q113*H113</f>
        <v>1.139</v>
      </c>
      <c r="S113" s="210">
        <v>0</v>
      </c>
      <c r="T113" s="211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2" t="s">
        <v>127</v>
      </c>
      <c r="AT113" s="212" t="s">
        <v>122</v>
      </c>
      <c r="AU113" s="212" t="s">
        <v>84</v>
      </c>
      <c r="AY113" s="18" t="s">
        <v>120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18" t="s">
        <v>8</v>
      </c>
      <c r="BK113" s="213">
        <f>ROUND(I113*H113,0)</f>
        <v>0</v>
      </c>
      <c r="BL113" s="18" t="s">
        <v>127</v>
      </c>
      <c r="BM113" s="212" t="s">
        <v>161</v>
      </c>
    </row>
    <row r="114" spans="1:47" s="2" customFormat="1" ht="12">
      <c r="A114" s="39"/>
      <c r="B114" s="40"/>
      <c r="C114" s="41"/>
      <c r="D114" s="214" t="s">
        <v>129</v>
      </c>
      <c r="E114" s="41"/>
      <c r="F114" s="215" t="s">
        <v>162</v>
      </c>
      <c r="G114" s="41"/>
      <c r="H114" s="41"/>
      <c r="I114" s="216"/>
      <c r="J114" s="41"/>
      <c r="K114" s="41"/>
      <c r="L114" s="45"/>
      <c r="M114" s="217"/>
      <c r="N114" s="218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129</v>
      </c>
      <c r="AU114" s="18" t="s">
        <v>84</v>
      </c>
    </row>
    <row r="115" spans="1:51" s="14" customFormat="1" ht="12">
      <c r="A115" s="14"/>
      <c r="B115" s="230"/>
      <c r="C115" s="231"/>
      <c r="D115" s="221" t="s">
        <v>131</v>
      </c>
      <c r="E115" s="232" t="s">
        <v>20</v>
      </c>
      <c r="F115" s="233" t="s">
        <v>163</v>
      </c>
      <c r="G115" s="231"/>
      <c r="H115" s="234">
        <v>1340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0" t="s">
        <v>131</v>
      </c>
      <c r="AU115" s="240" t="s">
        <v>84</v>
      </c>
      <c r="AV115" s="14" t="s">
        <v>84</v>
      </c>
      <c r="AW115" s="14" t="s">
        <v>36</v>
      </c>
      <c r="AX115" s="14" t="s">
        <v>8</v>
      </c>
      <c r="AY115" s="240" t="s">
        <v>120</v>
      </c>
    </row>
    <row r="116" spans="1:65" s="2" customFormat="1" ht="24.15" customHeight="1">
      <c r="A116" s="39"/>
      <c r="B116" s="40"/>
      <c r="C116" s="201" t="s">
        <v>164</v>
      </c>
      <c r="D116" s="201" t="s">
        <v>122</v>
      </c>
      <c r="E116" s="202" t="s">
        <v>165</v>
      </c>
      <c r="F116" s="203" t="s">
        <v>166</v>
      </c>
      <c r="G116" s="204" t="s">
        <v>125</v>
      </c>
      <c r="H116" s="205">
        <v>1340</v>
      </c>
      <c r="I116" s="206"/>
      <c r="J116" s="207">
        <f>ROUND(I116*H116,0)</f>
        <v>0</v>
      </c>
      <c r="K116" s="203" t="s">
        <v>126</v>
      </c>
      <c r="L116" s="45"/>
      <c r="M116" s="208" t="s">
        <v>20</v>
      </c>
      <c r="N116" s="209" t="s">
        <v>46</v>
      </c>
      <c r="O116" s="85"/>
      <c r="P116" s="210">
        <f>O116*H116</f>
        <v>0</v>
      </c>
      <c r="Q116" s="210">
        <v>0</v>
      </c>
      <c r="R116" s="210">
        <f>Q116*H116</f>
        <v>0</v>
      </c>
      <c r="S116" s="210">
        <v>0</v>
      </c>
      <c r="T116" s="211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2" t="s">
        <v>127</v>
      </c>
      <c r="AT116" s="212" t="s">
        <v>122</v>
      </c>
      <c r="AU116" s="212" t="s">
        <v>84</v>
      </c>
      <c r="AY116" s="18" t="s">
        <v>120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18" t="s">
        <v>8</v>
      </c>
      <c r="BK116" s="213">
        <f>ROUND(I116*H116,0)</f>
        <v>0</v>
      </c>
      <c r="BL116" s="18" t="s">
        <v>127</v>
      </c>
      <c r="BM116" s="212" t="s">
        <v>167</v>
      </c>
    </row>
    <row r="117" spans="1:47" s="2" customFormat="1" ht="12">
      <c r="A117" s="39"/>
      <c r="B117" s="40"/>
      <c r="C117" s="41"/>
      <c r="D117" s="214" t="s">
        <v>129</v>
      </c>
      <c r="E117" s="41"/>
      <c r="F117" s="215" t="s">
        <v>168</v>
      </c>
      <c r="G117" s="41"/>
      <c r="H117" s="41"/>
      <c r="I117" s="216"/>
      <c r="J117" s="41"/>
      <c r="K117" s="41"/>
      <c r="L117" s="45"/>
      <c r="M117" s="217"/>
      <c r="N117" s="218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129</v>
      </c>
      <c r="AU117" s="18" t="s">
        <v>84</v>
      </c>
    </row>
    <row r="118" spans="1:65" s="2" customFormat="1" ht="37.8" customHeight="1">
      <c r="A118" s="39"/>
      <c r="B118" s="40"/>
      <c r="C118" s="201" t="s">
        <v>169</v>
      </c>
      <c r="D118" s="201" t="s">
        <v>122</v>
      </c>
      <c r="E118" s="202" t="s">
        <v>170</v>
      </c>
      <c r="F118" s="203" t="s">
        <v>171</v>
      </c>
      <c r="G118" s="204" t="s">
        <v>141</v>
      </c>
      <c r="H118" s="205">
        <v>509.4</v>
      </c>
      <c r="I118" s="206"/>
      <c r="J118" s="207">
        <f>ROUND(I118*H118,0)</f>
        <v>0</v>
      </c>
      <c r="K118" s="203" t="s">
        <v>126</v>
      </c>
      <c r="L118" s="45"/>
      <c r="M118" s="208" t="s">
        <v>20</v>
      </c>
      <c r="N118" s="209" t="s">
        <v>46</v>
      </c>
      <c r="O118" s="8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2" t="s">
        <v>127</v>
      </c>
      <c r="AT118" s="212" t="s">
        <v>122</v>
      </c>
      <c r="AU118" s="212" t="s">
        <v>84</v>
      </c>
      <c r="AY118" s="18" t="s">
        <v>120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8" t="s">
        <v>8</v>
      </c>
      <c r="BK118" s="213">
        <f>ROUND(I118*H118,0)</f>
        <v>0</v>
      </c>
      <c r="BL118" s="18" t="s">
        <v>127</v>
      </c>
      <c r="BM118" s="212" t="s">
        <v>172</v>
      </c>
    </row>
    <row r="119" spans="1:47" s="2" customFormat="1" ht="12">
      <c r="A119" s="39"/>
      <c r="B119" s="40"/>
      <c r="C119" s="41"/>
      <c r="D119" s="214" t="s">
        <v>129</v>
      </c>
      <c r="E119" s="41"/>
      <c r="F119" s="215" t="s">
        <v>173</v>
      </c>
      <c r="G119" s="41"/>
      <c r="H119" s="41"/>
      <c r="I119" s="216"/>
      <c r="J119" s="41"/>
      <c r="K119" s="41"/>
      <c r="L119" s="45"/>
      <c r="M119" s="217"/>
      <c r="N119" s="218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129</v>
      </c>
      <c r="AU119" s="18" t="s">
        <v>84</v>
      </c>
    </row>
    <row r="120" spans="1:51" s="14" customFormat="1" ht="12">
      <c r="A120" s="14"/>
      <c r="B120" s="230"/>
      <c r="C120" s="231"/>
      <c r="D120" s="221" t="s">
        <v>131</v>
      </c>
      <c r="E120" s="232" t="s">
        <v>20</v>
      </c>
      <c r="F120" s="233" t="s">
        <v>174</v>
      </c>
      <c r="G120" s="231"/>
      <c r="H120" s="234">
        <v>509.4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0" t="s">
        <v>131</v>
      </c>
      <c r="AU120" s="240" t="s">
        <v>84</v>
      </c>
      <c r="AV120" s="14" t="s">
        <v>84</v>
      </c>
      <c r="AW120" s="14" t="s">
        <v>36</v>
      </c>
      <c r="AX120" s="14" t="s">
        <v>8</v>
      </c>
      <c r="AY120" s="240" t="s">
        <v>120</v>
      </c>
    </row>
    <row r="121" spans="1:65" s="2" customFormat="1" ht="37.8" customHeight="1">
      <c r="A121" s="39"/>
      <c r="B121" s="40"/>
      <c r="C121" s="201" t="s">
        <v>175</v>
      </c>
      <c r="D121" s="201" t="s">
        <v>122</v>
      </c>
      <c r="E121" s="202" t="s">
        <v>176</v>
      </c>
      <c r="F121" s="203" t="s">
        <v>177</v>
      </c>
      <c r="G121" s="204" t="s">
        <v>141</v>
      </c>
      <c r="H121" s="205">
        <v>509.4</v>
      </c>
      <c r="I121" s="206"/>
      <c r="J121" s="207">
        <f>ROUND(I121*H121,0)</f>
        <v>0</v>
      </c>
      <c r="K121" s="203" t="s">
        <v>126</v>
      </c>
      <c r="L121" s="45"/>
      <c r="M121" s="208" t="s">
        <v>20</v>
      </c>
      <c r="N121" s="209" t="s">
        <v>46</v>
      </c>
      <c r="O121" s="8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2" t="s">
        <v>127</v>
      </c>
      <c r="AT121" s="212" t="s">
        <v>122</v>
      </c>
      <c r="AU121" s="212" t="s">
        <v>84</v>
      </c>
      <c r="AY121" s="18" t="s">
        <v>120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8" t="s">
        <v>8</v>
      </c>
      <c r="BK121" s="213">
        <f>ROUND(I121*H121,0)</f>
        <v>0</v>
      </c>
      <c r="BL121" s="18" t="s">
        <v>127</v>
      </c>
      <c r="BM121" s="212" t="s">
        <v>178</v>
      </c>
    </row>
    <row r="122" spans="1:47" s="2" customFormat="1" ht="12">
      <c r="A122" s="39"/>
      <c r="B122" s="40"/>
      <c r="C122" s="41"/>
      <c r="D122" s="214" t="s">
        <v>129</v>
      </c>
      <c r="E122" s="41"/>
      <c r="F122" s="215" t="s">
        <v>179</v>
      </c>
      <c r="G122" s="41"/>
      <c r="H122" s="41"/>
      <c r="I122" s="216"/>
      <c r="J122" s="41"/>
      <c r="K122" s="41"/>
      <c r="L122" s="45"/>
      <c r="M122" s="217"/>
      <c r="N122" s="218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129</v>
      </c>
      <c r="AU122" s="18" t="s">
        <v>84</v>
      </c>
    </row>
    <row r="123" spans="1:65" s="2" customFormat="1" ht="24.15" customHeight="1">
      <c r="A123" s="39"/>
      <c r="B123" s="40"/>
      <c r="C123" s="201" t="s">
        <v>180</v>
      </c>
      <c r="D123" s="201" t="s">
        <v>122</v>
      </c>
      <c r="E123" s="202" t="s">
        <v>181</v>
      </c>
      <c r="F123" s="203" t="s">
        <v>182</v>
      </c>
      <c r="G123" s="204" t="s">
        <v>141</v>
      </c>
      <c r="H123" s="205">
        <v>509</v>
      </c>
      <c r="I123" s="206"/>
      <c r="J123" s="207">
        <f>ROUND(I123*H123,0)</f>
        <v>0</v>
      </c>
      <c r="K123" s="203" t="s">
        <v>126</v>
      </c>
      <c r="L123" s="45"/>
      <c r="M123" s="208" t="s">
        <v>20</v>
      </c>
      <c r="N123" s="209" t="s">
        <v>46</v>
      </c>
      <c r="O123" s="8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2" t="s">
        <v>127</v>
      </c>
      <c r="AT123" s="212" t="s">
        <v>122</v>
      </c>
      <c r="AU123" s="212" t="s">
        <v>84</v>
      </c>
      <c r="AY123" s="18" t="s">
        <v>120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8" t="s">
        <v>8</v>
      </c>
      <c r="BK123" s="213">
        <f>ROUND(I123*H123,0)</f>
        <v>0</v>
      </c>
      <c r="BL123" s="18" t="s">
        <v>127</v>
      </c>
      <c r="BM123" s="212" t="s">
        <v>183</v>
      </c>
    </row>
    <row r="124" spans="1:47" s="2" customFormat="1" ht="12">
      <c r="A124" s="39"/>
      <c r="B124" s="40"/>
      <c r="C124" s="41"/>
      <c r="D124" s="214" t="s">
        <v>129</v>
      </c>
      <c r="E124" s="41"/>
      <c r="F124" s="215" t="s">
        <v>184</v>
      </c>
      <c r="G124" s="41"/>
      <c r="H124" s="41"/>
      <c r="I124" s="216"/>
      <c r="J124" s="41"/>
      <c r="K124" s="41"/>
      <c r="L124" s="45"/>
      <c r="M124" s="217"/>
      <c r="N124" s="218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129</v>
      </c>
      <c r="AU124" s="18" t="s">
        <v>84</v>
      </c>
    </row>
    <row r="125" spans="1:65" s="2" customFormat="1" ht="24.15" customHeight="1">
      <c r="A125" s="39"/>
      <c r="B125" s="40"/>
      <c r="C125" s="201" t="s">
        <v>185</v>
      </c>
      <c r="D125" s="201" t="s">
        <v>122</v>
      </c>
      <c r="E125" s="202" t="s">
        <v>186</v>
      </c>
      <c r="F125" s="203" t="s">
        <v>187</v>
      </c>
      <c r="G125" s="204" t="s">
        <v>188</v>
      </c>
      <c r="H125" s="205">
        <v>1069.74</v>
      </c>
      <c r="I125" s="206"/>
      <c r="J125" s="207">
        <f>ROUND(I125*H125,0)</f>
        <v>0</v>
      </c>
      <c r="K125" s="203" t="s">
        <v>126</v>
      </c>
      <c r="L125" s="45"/>
      <c r="M125" s="208" t="s">
        <v>20</v>
      </c>
      <c r="N125" s="209" t="s">
        <v>46</v>
      </c>
      <c r="O125" s="85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2" t="s">
        <v>127</v>
      </c>
      <c r="AT125" s="212" t="s">
        <v>122</v>
      </c>
      <c r="AU125" s="212" t="s">
        <v>84</v>
      </c>
      <c r="AY125" s="18" t="s">
        <v>120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8" t="s">
        <v>8</v>
      </c>
      <c r="BK125" s="213">
        <f>ROUND(I125*H125,0)</f>
        <v>0</v>
      </c>
      <c r="BL125" s="18" t="s">
        <v>127</v>
      </c>
      <c r="BM125" s="212" t="s">
        <v>189</v>
      </c>
    </row>
    <row r="126" spans="1:47" s="2" customFormat="1" ht="12">
      <c r="A126" s="39"/>
      <c r="B126" s="40"/>
      <c r="C126" s="41"/>
      <c r="D126" s="214" t="s">
        <v>129</v>
      </c>
      <c r="E126" s="41"/>
      <c r="F126" s="215" t="s">
        <v>190</v>
      </c>
      <c r="G126" s="41"/>
      <c r="H126" s="41"/>
      <c r="I126" s="216"/>
      <c r="J126" s="41"/>
      <c r="K126" s="41"/>
      <c r="L126" s="45"/>
      <c r="M126" s="217"/>
      <c r="N126" s="218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129</v>
      </c>
      <c r="AU126" s="18" t="s">
        <v>84</v>
      </c>
    </row>
    <row r="127" spans="1:51" s="14" customFormat="1" ht="12">
      <c r="A127" s="14"/>
      <c r="B127" s="230"/>
      <c r="C127" s="231"/>
      <c r="D127" s="221" t="s">
        <v>131</v>
      </c>
      <c r="E127" s="232" t="s">
        <v>20</v>
      </c>
      <c r="F127" s="233" t="s">
        <v>191</v>
      </c>
      <c r="G127" s="231"/>
      <c r="H127" s="234">
        <v>1069.74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0" t="s">
        <v>131</v>
      </c>
      <c r="AU127" s="240" t="s">
        <v>84</v>
      </c>
      <c r="AV127" s="14" t="s">
        <v>84</v>
      </c>
      <c r="AW127" s="14" t="s">
        <v>36</v>
      </c>
      <c r="AX127" s="14" t="s">
        <v>8</v>
      </c>
      <c r="AY127" s="240" t="s">
        <v>120</v>
      </c>
    </row>
    <row r="128" spans="1:65" s="2" customFormat="1" ht="24.15" customHeight="1">
      <c r="A128" s="39"/>
      <c r="B128" s="40"/>
      <c r="C128" s="201" t="s">
        <v>192</v>
      </c>
      <c r="D128" s="201" t="s">
        <v>122</v>
      </c>
      <c r="E128" s="202" t="s">
        <v>193</v>
      </c>
      <c r="F128" s="203" t="s">
        <v>194</v>
      </c>
      <c r="G128" s="204" t="s">
        <v>141</v>
      </c>
      <c r="H128" s="205">
        <v>509.4</v>
      </c>
      <c r="I128" s="206"/>
      <c r="J128" s="207">
        <f>ROUND(I128*H128,0)</f>
        <v>0</v>
      </c>
      <c r="K128" s="203" t="s">
        <v>126</v>
      </c>
      <c r="L128" s="45"/>
      <c r="M128" s="208" t="s">
        <v>20</v>
      </c>
      <c r="N128" s="209" t="s">
        <v>46</v>
      </c>
      <c r="O128" s="85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2" t="s">
        <v>127</v>
      </c>
      <c r="AT128" s="212" t="s">
        <v>122</v>
      </c>
      <c r="AU128" s="212" t="s">
        <v>84</v>
      </c>
      <c r="AY128" s="18" t="s">
        <v>120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8" t="s">
        <v>8</v>
      </c>
      <c r="BK128" s="213">
        <f>ROUND(I128*H128,0)</f>
        <v>0</v>
      </c>
      <c r="BL128" s="18" t="s">
        <v>127</v>
      </c>
      <c r="BM128" s="212" t="s">
        <v>195</v>
      </c>
    </row>
    <row r="129" spans="1:47" s="2" customFormat="1" ht="12">
      <c r="A129" s="39"/>
      <c r="B129" s="40"/>
      <c r="C129" s="41"/>
      <c r="D129" s="214" t="s">
        <v>129</v>
      </c>
      <c r="E129" s="41"/>
      <c r="F129" s="215" t="s">
        <v>196</v>
      </c>
      <c r="G129" s="41"/>
      <c r="H129" s="41"/>
      <c r="I129" s="216"/>
      <c r="J129" s="41"/>
      <c r="K129" s="41"/>
      <c r="L129" s="45"/>
      <c r="M129" s="217"/>
      <c r="N129" s="218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129</v>
      </c>
      <c r="AU129" s="18" t="s">
        <v>84</v>
      </c>
    </row>
    <row r="130" spans="1:65" s="2" customFormat="1" ht="24.15" customHeight="1">
      <c r="A130" s="39"/>
      <c r="B130" s="40"/>
      <c r="C130" s="201" t="s">
        <v>197</v>
      </c>
      <c r="D130" s="201" t="s">
        <v>122</v>
      </c>
      <c r="E130" s="202" t="s">
        <v>198</v>
      </c>
      <c r="F130" s="203" t="s">
        <v>199</v>
      </c>
      <c r="G130" s="204" t="s">
        <v>141</v>
      </c>
      <c r="H130" s="205">
        <v>402</v>
      </c>
      <c r="I130" s="206"/>
      <c r="J130" s="207">
        <f>ROUND(I130*H130,0)</f>
        <v>0</v>
      </c>
      <c r="K130" s="203" t="s">
        <v>126</v>
      </c>
      <c r="L130" s="45"/>
      <c r="M130" s="208" t="s">
        <v>20</v>
      </c>
      <c r="N130" s="209" t="s">
        <v>46</v>
      </c>
      <c r="O130" s="85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2" t="s">
        <v>127</v>
      </c>
      <c r="AT130" s="212" t="s">
        <v>122</v>
      </c>
      <c r="AU130" s="212" t="s">
        <v>84</v>
      </c>
      <c r="AY130" s="18" t="s">
        <v>120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8" t="s">
        <v>8</v>
      </c>
      <c r="BK130" s="213">
        <f>ROUND(I130*H130,0)</f>
        <v>0</v>
      </c>
      <c r="BL130" s="18" t="s">
        <v>127</v>
      </c>
      <c r="BM130" s="212" t="s">
        <v>200</v>
      </c>
    </row>
    <row r="131" spans="1:47" s="2" customFormat="1" ht="12">
      <c r="A131" s="39"/>
      <c r="B131" s="40"/>
      <c r="C131" s="41"/>
      <c r="D131" s="214" t="s">
        <v>129</v>
      </c>
      <c r="E131" s="41"/>
      <c r="F131" s="215" t="s">
        <v>201</v>
      </c>
      <c r="G131" s="41"/>
      <c r="H131" s="41"/>
      <c r="I131" s="216"/>
      <c r="J131" s="41"/>
      <c r="K131" s="41"/>
      <c r="L131" s="45"/>
      <c r="M131" s="217"/>
      <c r="N131" s="218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129</v>
      </c>
      <c r="AU131" s="18" t="s">
        <v>84</v>
      </c>
    </row>
    <row r="132" spans="1:51" s="14" customFormat="1" ht="12">
      <c r="A132" s="14"/>
      <c r="B132" s="230"/>
      <c r="C132" s="231"/>
      <c r="D132" s="221" t="s">
        <v>131</v>
      </c>
      <c r="E132" s="232" t="s">
        <v>20</v>
      </c>
      <c r="F132" s="233" t="s">
        <v>202</v>
      </c>
      <c r="G132" s="231"/>
      <c r="H132" s="234">
        <v>402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0" t="s">
        <v>131</v>
      </c>
      <c r="AU132" s="240" t="s">
        <v>84</v>
      </c>
      <c r="AV132" s="14" t="s">
        <v>84</v>
      </c>
      <c r="AW132" s="14" t="s">
        <v>36</v>
      </c>
      <c r="AX132" s="14" t="s">
        <v>8</v>
      </c>
      <c r="AY132" s="240" t="s">
        <v>120</v>
      </c>
    </row>
    <row r="133" spans="1:65" s="2" customFormat="1" ht="37.8" customHeight="1">
      <c r="A133" s="39"/>
      <c r="B133" s="40"/>
      <c r="C133" s="201" t="s">
        <v>203</v>
      </c>
      <c r="D133" s="201" t="s">
        <v>122</v>
      </c>
      <c r="E133" s="202" t="s">
        <v>204</v>
      </c>
      <c r="F133" s="203" t="s">
        <v>205</v>
      </c>
      <c r="G133" s="204" t="s">
        <v>141</v>
      </c>
      <c r="H133" s="205">
        <v>221.1</v>
      </c>
      <c r="I133" s="206"/>
      <c r="J133" s="207">
        <f>ROUND(I133*H133,0)</f>
        <v>0</v>
      </c>
      <c r="K133" s="203" t="s">
        <v>126</v>
      </c>
      <c r="L133" s="45"/>
      <c r="M133" s="208" t="s">
        <v>20</v>
      </c>
      <c r="N133" s="209" t="s">
        <v>46</v>
      </c>
      <c r="O133" s="85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2" t="s">
        <v>127</v>
      </c>
      <c r="AT133" s="212" t="s">
        <v>122</v>
      </c>
      <c r="AU133" s="212" t="s">
        <v>84</v>
      </c>
      <c r="AY133" s="18" t="s">
        <v>120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8" t="s">
        <v>8</v>
      </c>
      <c r="BK133" s="213">
        <f>ROUND(I133*H133,0)</f>
        <v>0</v>
      </c>
      <c r="BL133" s="18" t="s">
        <v>127</v>
      </c>
      <c r="BM133" s="212" t="s">
        <v>206</v>
      </c>
    </row>
    <row r="134" spans="1:47" s="2" customFormat="1" ht="12">
      <c r="A134" s="39"/>
      <c r="B134" s="40"/>
      <c r="C134" s="41"/>
      <c r="D134" s="214" t="s">
        <v>129</v>
      </c>
      <c r="E134" s="41"/>
      <c r="F134" s="215" t="s">
        <v>207</v>
      </c>
      <c r="G134" s="41"/>
      <c r="H134" s="41"/>
      <c r="I134" s="216"/>
      <c r="J134" s="41"/>
      <c r="K134" s="41"/>
      <c r="L134" s="45"/>
      <c r="M134" s="217"/>
      <c r="N134" s="218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129</v>
      </c>
      <c r="AU134" s="18" t="s">
        <v>84</v>
      </c>
    </row>
    <row r="135" spans="1:51" s="14" customFormat="1" ht="12">
      <c r="A135" s="14"/>
      <c r="B135" s="230"/>
      <c r="C135" s="231"/>
      <c r="D135" s="221" t="s">
        <v>131</v>
      </c>
      <c r="E135" s="232" t="s">
        <v>20</v>
      </c>
      <c r="F135" s="233" t="s">
        <v>208</v>
      </c>
      <c r="G135" s="231"/>
      <c r="H135" s="234">
        <v>221.1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0" t="s">
        <v>131</v>
      </c>
      <c r="AU135" s="240" t="s">
        <v>84</v>
      </c>
      <c r="AV135" s="14" t="s">
        <v>84</v>
      </c>
      <c r="AW135" s="14" t="s">
        <v>36</v>
      </c>
      <c r="AX135" s="14" t="s">
        <v>8</v>
      </c>
      <c r="AY135" s="240" t="s">
        <v>120</v>
      </c>
    </row>
    <row r="136" spans="1:65" s="2" customFormat="1" ht="16.5" customHeight="1">
      <c r="A136" s="39"/>
      <c r="B136" s="40"/>
      <c r="C136" s="252" t="s">
        <v>9</v>
      </c>
      <c r="D136" s="252" t="s">
        <v>209</v>
      </c>
      <c r="E136" s="253" t="s">
        <v>210</v>
      </c>
      <c r="F136" s="254" t="s">
        <v>211</v>
      </c>
      <c r="G136" s="255" t="s">
        <v>188</v>
      </c>
      <c r="H136" s="256">
        <v>442.2</v>
      </c>
      <c r="I136" s="257"/>
      <c r="J136" s="258">
        <f>ROUND(I136*H136,0)</f>
        <v>0</v>
      </c>
      <c r="K136" s="254" t="s">
        <v>126</v>
      </c>
      <c r="L136" s="259"/>
      <c r="M136" s="260" t="s">
        <v>20</v>
      </c>
      <c r="N136" s="261" t="s">
        <v>46</v>
      </c>
      <c r="O136" s="85"/>
      <c r="P136" s="210">
        <f>O136*H136</f>
        <v>0</v>
      </c>
      <c r="Q136" s="210">
        <v>1</v>
      </c>
      <c r="R136" s="210">
        <f>Q136*H136</f>
        <v>442.2</v>
      </c>
      <c r="S136" s="210">
        <v>0</v>
      </c>
      <c r="T136" s="21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2" t="s">
        <v>169</v>
      </c>
      <c r="AT136" s="212" t="s">
        <v>209</v>
      </c>
      <c r="AU136" s="212" t="s">
        <v>84</v>
      </c>
      <c r="AY136" s="18" t="s">
        <v>120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8" t="s">
        <v>8</v>
      </c>
      <c r="BK136" s="213">
        <f>ROUND(I136*H136,0)</f>
        <v>0</v>
      </c>
      <c r="BL136" s="18" t="s">
        <v>127</v>
      </c>
      <c r="BM136" s="212" t="s">
        <v>212</v>
      </c>
    </row>
    <row r="137" spans="1:51" s="14" customFormat="1" ht="12">
      <c r="A137" s="14"/>
      <c r="B137" s="230"/>
      <c r="C137" s="231"/>
      <c r="D137" s="221" t="s">
        <v>131</v>
      </c>
      <c r="E137" s="231"/>
      <c r="F137" s="233" t="s">
        <v>213</v>
      </c>
      <c r="G137" s="231"/>
      <c r="H137" s="234">
        <v>442.2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0" t="s">
        <v>131</v>
      </c>
      <c r="AU137" s="240" t="s">
        <v>84</v>
      </c>
      <c r="AV137" s="14" t="s">
        <v>84</v>
      </c>
      <c r="AW137" s="14" t="s">
        <v>4</v>
      </c>
      <c r="AX137" s="14" t="s">
        <v>8</v>
      </c>
      <c r="AY137" s="240" t="s">
        <v>120</v>
      </c>
    </row>
    <row r="138" spans="1:63" s="12" customFormat="1" ht="22.8" customHeight="1">
      <c r="A138" s="12"/>
      <c r="B138" s="185"/>
      <c r="C138" s="186"/>
      <c r="D138" s="187" t="s">
        <v>74</v>
      </c>
      <c r="E138" s="199" t="s">
        <v>127</v>
      </c>
      <c r="F138" s="199" t="s">
        <v>214</v>
      </c>
      <c r="G138" s="186"/>
      <c r="H138" s="186"/>
      <c r="I138" s="189"/>
      <c r="J138" s="200">
        <f>BK138</f>
        <v>0</v>
      </c>
      <c r="K138" s="186"/>
      <c r="L138" s="191"/>
      <c r="M138" s="192"/>
      <c r="N138" s="193"/>
      <c r="O138" s="193"/>
      <c r="P138" s="194">
        <f>SUM(P139:P141)</f>
        <v>0</v>
      </c>
      <c r="Q138" s="193"/>
      <c r="R138" s="194">
        <f>SUM(R139:R141)</f>
        <v>114.013431</v>
      </c>
      <c r="S138" s="193"/>
      <c r="T138" s="195">
        <f>SUM(T139:T141)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96" t="s">
        <v>8</v>
      </c>
      <c r="AT138" s="197" t="s">
        <v>74</v>
      </c>
      <c r="AU138" s="197" t="s">
        <v>8</v>
      </c>
      <c r="AY138" s="196" t="s">
        <v>120</v>
      </c>
      <c r="BK138" s="198">
        <f>SUM(BK139:BK141)</f>
        <v>0</v>
      </c>
    </row>
    <row r="139" spans="1:65" s="2" customFormat="1" ht="21.75" customHeight="1">
      <c r="A139" s="39"/>
      <c r="B139" s="40"/>
      <c r="C139" s="201" t="s">
        <v>215</v>
      </c>
      <c r="D139" s="201" t="s">
        <v>122</v>
      </c>
      <c r="E139" s="202" t="s">
        <v>216</v>
      </c>
      <c r="F139" s="203" t="s">
        <v>217</v>
      </c>
      <c r="G139" s="204" t="s">
        <v>141</v>
      </c>
      <c r="H139" s="205">
        <v>60.3</v>
      </c>
      <c r="I139" s="206"/>
      <c r="J139" s="207">
        <f>ROUND(I139*H139,0)</f>
        <v>0</v>
      </c>
      <c r="K139" s="203" t="s">
        <v>126</v>
      </c>
      <c r="L139" s="45"/>
      <c r="M139" s="208" t="s">
        <v>20</v>
      </c>
      <c r="N139" s="209" t="s">
        <v>46</v>
      </c>
      <c r="O139" s="85"/>
      <c r="P139" s="210">
        <f>O139*H139</f>
        <v>0</v>
      </c>
      <c r="Q139" s="210">
        <v>1.89077</v>
      </c>
      <c r="R139" s="210">
        <f>Q139*H139</f>
        <v>114.013431</v>
      </c>
      <c r="S139" s="210">
        <v>0</v>
      </c>
      <c r="T139" s="21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2" t="s">
        <v>127</v>
      </c>
      <c r="AT139" s="212" t="s">
        <v>122</v>
      </c>
      <c r="AU139" s="212" t="s">
        <v>84</v>
      </c>
      <c r="AY139" s="18" t="s">
        <v>120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8" t="s">
        <v>8</v>
      </c>
      <c r="BK139" s="213">
        <f>ROUND(I139*H139,0)</f>
        <v>0</v>
      </c>
      <c r="BL139" s="18" t="s">
        <v>127</v>
      </c>
      <c r="BM139" s="212" t="s">
        <v>218</v>
      </c>
    </row>
    <row r="140" spans="1:47" s="2" customFormat="1" ht="12">
      <c r="A140" s="39"/>
      <c r="B140" s="40"/>
      <c r="C140" s="41"/>
      <c r="D140" s="214" t="s">
        <v>129</v>
      </c>
      <c r="E140" s="41"/>
      <c r="F140" s="215" t="s">
        <v>219</v>
      </c>
      <c r="G140" s="41"/>
      <c r="H140" s="41"/>
      <c r="I140" s="216"/>
      <c r="J140" s="41"/>
      <c r="K140" s="41"/>
      <c r="L140" s="45"/>
      <c r="M140" s="217"/>
      <c r="N140" s="218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129</v>
      </c>
      <c r="AU140" s="18" t="s">
        <v>84</v>
      </c>
    </row>
    <row r="141" spans="1:51" s="14" customFormat="1" ht="12">
      <c r="A141" s="14"/>
      <c r="B141" s="230"/>
      <c r="C141" s="231"/>
      <c r="D141" s="221" t="s">
        <v>131</v>
      </c>
      <c r="E141" s="232" t="s">
        <v>20</v>
      </c>
      <c r="F141" s="233" t="s">
        <v>220</v>
      </c>
      <c r="G141" s="231"/>
      <c r="H141" s="234">
        <v>60.3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0" t="s">
        <v>131</v>
      </c>
      <c r="AU141" s="240" t="s">
        <v>84</v>
      </c>
      <c r="AV141" s="14" t="s">
        <v>84</v>
      </c>
      <c r="AW141" s="14" t="s">
        <v>36</v>
      </c>
      <c r="AX141" s="14" t="s">
        <v>8</v>
      </c>
      <c r="AY141" s="240" t="s">
        <v>120</v>
      </c>
    </row>
    <row r="142" spans="1:63" s="12" customFormat="1" ht="22.8" customHeight="1">
      <c r="A142" s="12"/>
      <c r="B142" s="185"/>
      <c r="C142" s="186"/>
      <c r="D142" s="187" t="s">
        <v>74</v>
      </c>
      <c r="E142" s="199" t="s">
        <v>150</v>
      </c>
      <c r="F142" s="199" t="s">
        <v>221</v>
      </c>
      <c r="G142" s="186"/>
      <c r="H142" s="186"/>
      <c r="I142" s="189"/>
      <c r="J142" s="200">
        <f>BK142</f>
        <v>0</v>
      </c>
      <c r="K142" s="186"/>
      <c r="L142" s="191"/>
      <c r="M142" s="192"/>
      <c r="N142" s="193"/>
      <c r="O142" s="193"/>
      <c r="P142" s="194">
        <f>SUM(P143:P148)</f>
        <v>0</v>
      </c>
      <c r="Q142" s="193"/>
      <c r="R142" s="194">
        <f>SUM(R143:R148)</f>
        <v>237.93576000000002</v>
      </c>
      <c r="S142" s="193"/>
      <c r="T142" s="195">
        <f>SUM(T143:T148)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6" t="s">
        <v>8</v>
      </c>
      <c r="AT142" s="197" t="s">
        <v>74</v>
      </c>
      <c r="AU142" s="197" t="s">
        <v>8</v>
      </c>
      <c r="AY142" s="196" t="s">
        <v>120</v>
      </c>
      <c r="BK142" s="198">
        <f>SUM(BK143:BK148)</f>
        <v>0</v>
      </c>
    </row>
    <row r="143" spans="1:65" s="2" customFormat="1" ht="21.75" customHeight="1">
      <c r="A143" s="39"/>
      <c r="B143" s="40"/>
      <c r="C143" s="201" t="s">
        <v>222</v>
      </c>
      <c r="D143" s="201" t="s">
        <v>122</v>
      </c>
      <c r="E143" s="202" t="s">
        <v>223</v>
      </c>
      <c r="F143" s="203" t="s">
        <v>224</v>
      </c>
      <c r="G143" s="204" t="s">
        <v>125</v>
      </c>
      <c r="H143" s="205">
        <v>402</v>
      </c>
      <c r="I143" s="206"/>
      <c r="J143" s="207">
        <f>ROUND(I143*H143,0)</f>
        <v>0</v>
      </c>
      <c r="K143" s="203" t="s">
        <v>126</v>
      </c>
      <c r="L143" s="45"/>
      <c r="M143" s="208" t="s">
        <v>20</v>
      </c>
      <c r="N143" s="209" t="s">
        <v>46</v>
      </c>
      <c r="O143" s="85"/>
      <c r="P143" s="210">
        <f>O143*H143</f>
        <v>0</v>
      </c>
      <c r="Q143" s="210">
        <v>0.46</v>
      </c>
      <c r="R143" s="210">
        <f>Q143*H143</f>
        <v>184.92000000000002</v>
      </c>
      <c r="S143" s="210">
        <v>0</v>
      </c>
      <c r="T143" s="21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2" t="s">
        <v>127</v>
      </c>
      <c r="AT143" s="212" t="s">
        <v>122</v>
      </c>
      <c r="AU143" s="212" t="s">
        <v>84</v>
      </c>
      <c r="AY143" s="18" t="s">
        <v>120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8" t="s">
        <v>8</v>
      </c>
      <c r="BK143" s="213">
        <f>ROUND(I143*H143,0)</f>
        <v>0</v>
      </c>
      <c r="BL143" s="18" t="s">
        <v>127</v>
      </c>
      <c r="BM143" s="212" t="s">
        <v>225</v>
      </c>
    </row>
    <row r="144" spans="1:47" s="2" customFormat="1" ht="12">
      <c r="A144" s="39"/>
      <c r="B144" s="40"/>
      <c r="C144" s="41"/>
      <c r="D144" s="214" t="s">
        <v>129</v>
      </c>
      <c r="E144" s="41"/>
      <c r="F144" s="215" t="s">
        <v>226</v>
      </c>
      <c r="G144" s="41"/>
      <c r="H144" s="41"/>
      <c r="I144" s="216"/>
      <c r="J144" s="41"/>
      <c r="K144" s="41"/>
      <c r="L144" s="45"/>
      <c r="M144" s="217"/>
      <c r="N144" s="218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129</v>
      </c>
      <c r="AU144" s="18" t="s">
        <v>84</v>
      </c>
    </row>
    <row r="145" spans="1:51" s="14" customFormat="1" ht="12">
      <c r="A145" s="14"/>
      <c r="B145" s="230"/>
      <c r="C145" s="231"/>
      <c r="D145" s="221" t="s">
        <v>131</v>
      </c>
      <c r="E145" s="232" t="s">
        <v>20</v>
      </c>
      <c r="F145" s="233" t="s">
        <v>133</v>
      </c>
      <c r="G145" s="231"/>
      <c r="H145" s="234">
        <v>402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0" t="s">
        <v>131</v>
      </c>
      <c r="AU145" s="240" t="s">
        <v>84</v>
      </c>
      <c r="AV145" s="14" t="s">
        <v>84</v>
      </c>
      <c r="AW145" s="14" t="s">
        <v>36</v>
      </c>
      <c r="AX145" s="14" t="s">
        <v>8</v>
      </c>
      <c r="AY145" s="240" t="s">
        <v>120</v>
      </c>
    </row>
    <row r="146" spans="1:65" s="2" customFormat="1" ht="24.15" customHeight="1">
      <c r="A146" s="39"/>
      <c r="B146" s="40"/>
      <c r="C146" s="201" t="s">
        <v>227</v>
      </c>
      <c r="D146" s="201" t="s">
        <v>122</v>
      </c>
      <c r="E146" s="202" t="s">
        <v>228</v>
      </c>
      <c r="F146" s="203" t="s">
        <v>229</v>
      </c>
      <c r="G146" s="204" t="s">
        <v>125</v>
      </c>
      <c r="H146" s="205">
        <v>402</v>
      </c>
      <c r="I146" s="206"/>
      <c r="J146" s="207">
        <f>ROUND(I146*H146,0)</f>
        <v>0</v>
      </c>
      <c r="K146" s="203" t="s">
        <v>126</v>
      </c>
      <c r="L146" s="45"/>
      <c r="M146" s="208" t="s">
        <v>20</v>
      </c>
      <c r="N146" s="209" t="s">
        <v>46</v>
      </c>
      <c r="O146" s="85"/>
      <c r="P146" s="210">
        <f>O146*H146</f>
        <v>0</v>
      </c>
      <c r="Q146" s="210">
        <v>0.13188</v>
      </c>
      <c r="R146" s="210">
        <f>Q146*H146</f>
        <v>53.01576</v>
      </c>
      <c r="S146" s="210">
        <v>0</v>
      </c>
      <c r="T146" s="21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2" t="s">
        <v>127</v>
      </c>
      <c r="AT146" s="212" t="s">
        <v>122</v>
      </c>
      <c r="AU146" s="212" t="s">
        <v>84</v>
      </c>
      <c r="AY146" s="18" t="s">
        <v>120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8" t="s">
        <v>8</v>
      </c>
      <c r="BK146" s="213">
        <f>ROUND(I146*H146,0)</f>
        <v>0</v>
      </c>
      <c r="BL146" s="18" t="s">
        <v>127</v>
      </c>
      <c r="BM146" s="212" t="s">
        <v>230</v>
      </c>
    </row>
    <row r="147" spans="1:47" s="2" customFormat="1" ht="12">
      <c r="A147" s="39"/>
      <c r="B147" s="40"/>
      <c r="C147" s="41"/>
      <c r="D147" s="214" t="s">
        <v>129</v>
      </c>
      <c r="E147" s="41"/>
      <c r="F147" s="215" t="s">
        <v>231</v>
      </c>
      <c r="G147" s="41"/>
      <c r="H147" s="41"/>
      <c r="I147" s="216"/>
      <c r="J147" s="41"/>
      <c r="K147" s="41"/>
      <c r="L147" s="45"/>
      <c r="M147" s="217"/>
      <c r="N147" s="218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129</v>
      </c>
      <c r="AU147" s="18" t="s">
        <v>84</v>
      </c>
    </row>
    <row r="148" spans="1:51" s="14" customFormat="1" ht="12">
      <c r="A148" s="14"/>
      <c r="B148" s="230"/>
      <c r="C148" s="231"/>
      <c r="D148" s="221" t="s">
        <v>131</v>
      </c>
      <c r="E148" s="232" t="s">
        <v>20</v>
      </c>
      <c r="F148" s="233" t="s">
        <v>133</v>
      </c>
      <c r="G148" s="231"/>
      <c r="H148" s="234">
        <v>402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0" t="s">
        <v>131</v>
      </c>
      <c r="AU148" s="240" t="s">
        <v>84</v>
      </c>
      <c r="AV148" s="14" t="s">
        <v>84</v>
      </c>
      <c r="AW148" s="14" t="s">
        <v>36</v>
      </c>
      <c r="AX148" s="14" t="s">
        <v>8</v>
      </c>
      <c r="AY148" s="240" t="s">
        <v>120</v>
      </c>
    </row>
    <row r="149" spans="1:63" s="12" customFormat="1" ht="22.8" customHeight="1">
      <c r="A149" s="12"/>
      <c r="B149" s="185"/>
      <c r="C149" s="186"/>
      <c r="D149" s="187" t="s">
        <v>74</v>
      </c>
      <c r="E149" s="199" t="s">
        <v>169</v>
      </c>
      <c r="F149" s="199" t="s">
        <v>232</v>
      </c>
      <c r="G149" s="186"/>
      <c r="H149" s="186"/>
      <c r="I149" s="189"/>
      <c r="J149" s="200">
        <f>BK149</f>
        <v>0</v>
      </c>
      <c r="K149" s="186"/>
      <c r="L149" s="191"/>
      <c r="M149" s="192"/>
      <c r="N149" s="193"/>
      <c r="O149" s="193"/>
      <c r="P149" s="194">
        <f>SUM(P150:P204)</f>
        <v>0</v>
      </c>
      <c r="Q149" s="193"/>
      <c r="R149" s="194">
        <f>SUM(R150:R204)</f>
        <v>94.308599552</v>
      </c>
      <c r="S149" s="193"/>
      <c r="T149" s="195">
        <f>SUM(T150:T204)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96" t="s">
        <v>8</v>
      </c>
      <c r="AT149" s="197" t="s">
        <v>74</v>
      </c>
      <c r="AU149" s="197" t="s">
        <v>8</v>
      </c>
      <c r="AY149" s="196" t="s">
        <v>120</v>
      </c>
      <c r="BK149" s="198">
        <f>SUM(BK150:BK204)</f>
        <v>0</v>
      </c>
    </row>
    <row r="150" spans="1:65" s="2" customFormat="1" ht="24.15" customHeight="1">
      <c r="A150" s="39"/>
      <c r="B150" s="40"/>
      <c r="C150" s="201" t="s">
        <v>233</v>
      </c>
      <c r="D150" s="201" t="s">
        <v>122</v>
      </c>
      <c r="E150" s="202" t="s">
        <v>234</v>
      </c>
      <c r="F150" s="203" t="s">
        <v>235</v>
      </c>
      <c r="G150" s="204" t="s">
        <v>236</v>
      </c>
      <c r="H150" s="205">
        <v>268</v>
      </c>
      <c r="I150" s="206"/>
      <c r="J150" s="207">
        <f>ROUND(I150*H150,0)</f>
        <v>0</v>
      </c>
      <c r="K150" s="203" t="s">
        <v>126</v>
      </c>
      <c r="L150" s="45"/>
      <c r="M150" s="208" t="s">
        <v>20</v>
      </c>
      <c r="N150" s="209" t="s">
        <v>46</v>
      </c>
      <c r="O150" s="85"/>
      <c r="P150" s="210">
        <f>O150*H150</f>
        <v>0</v>
      </c>
      <c r="Q150" s="210">
        <v>5E-05</v>
      </c>
      <c r="R150" s="210">
        <f>Q150*H150</f>
        <v>0.0134</v>
      </c>
      <c r="S150" s="210">
        <v>0</v>
      </c>
      <c r="T150" s="21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2" t="s">
        <v>127</v>
      </c>
      <c r="AT150" s="212" t="s">
        <v>122</v>
      </c>
      <c r="AU150" s="212" t="s">
        <v>84</v>
      </c>
      <c r="AY150" s="18" t="s">
        <v>120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8" t="s">
        <v>8</v>
      </c>
      <c r="BK150" s="213">
        <f>ROUND(I150*H150,0)</f>
        <v>0</v>
      </c>
      <c r="BL150" s="18" t="s">
        <v>127</v>
      </c>
      <c r="BM150" s="212" t="s">
        <v>237</v>
      </c>
    </row>
    <row r="151" spans="1:47" s="2" customFormat="1" ht="12">
      <c r="A151" s="39"/>
      <c r="B151" s="40"/>
      <c r="C151" s="41"/>
      <c r="D151" s="214" t="s">
        <v>129</v>
      </c>
      <c r="E151" s="41"/>
      <c r="F151" s="215" t="s">
        <v>238</v>
      </c>
      <c r="G151" s="41"/>
      <c r="H151" s="41"/>
      <c r="I151" s="216"/>
      <c r="J151" s="41"/>
      <c r="K151" s="41"/>
      <c r="L151" s="45"/>
      <c r="M151" s="217"/>
      <c r="N151" s="218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129</v>
      </c>
      <c r="AU151" s="18" t="s">
        <v>84</v>
      </c>
    </row>
    <row r="152" spans="1:51" s="14" customFormat="1" ht="12">
      <c r="A152" s="14"/>
      <c r="B152" s="230"/>
      <c r="C152" s="231"/>
      <c r="D152" s="221" t="s">
        <v>131</v>
      </c>
      <c r="E152" s="232" t="s">
        <v>20</v>
      </c>
      <c r="F152" s="233" t="s">
        <v>239</v>
      </c>
      <c r="G152" s="231"/>
      <c r="H152" s="234">
        <v>268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0" t="s">
        <v>131</v>
      </c>
      <c r="AU152" s="240" t="s">
        <v>84</v>
      </c>
      <c r="AV152" s="14" t="s">
        <v>84</v>
      </c>
      <c r="AW152" s="14" t="s">
        <v>36</v>
      </c>
      <c r="AX152" s="14" t="s">
        <v>8</v>
      </c>
      <c r="AY152" s="240" t="s">
        <v>120</v>
      </c>
    </row>
    <row r="153" spans="1:65" s="2" customFormat="1" ht="16.5" customHeight="1">
      <c r="A153" s="39"/>
      <c r="B153" s="40"/>
      <c r="C153" s="252" t="s">
        <v>240</v>
      </c>
      <c r="D153" s="252" t="s">
        <v>209</v>
      </c>
      <c r="E153" s="253" t="s">
        <v>241</v>
      </c>
      <c r="F153" s="254" t="s">
        <v>242</v>
      </c>
      <c r="G153" s="255" t="s">
        <v>236</v>
      </c>
      <c r="H153" s="256">
        <v>272.02</v>
      </c>
      <c r="I153" s="257"/>
      <c r="J153" s="258">
        <f>ROUND(I153*H153,0)</f>
        <v>0</v>
      </c>
      <c r="K153" s="254" t="s">
        <v>126</v>
      </c>
      <c r="L153" s="259"/>
      <c r="M153" s="260" t="s">
        <v>20</v>
      </c>
      <c r="N153" s="261" t="s">
        <v>46</v>
      </c>
      <c r="O153" s="85"/>
      <c r="P153" s="210">
        <f>O153*H153</f>
        <v>0</v>
      </c>
      <c r="Q153" s="210">
        <v>0.075</v>
      </c>
      <c r="R153" s="210">
        <f>Q153*H153</f>
        <v>20.4015</v>
      </c>
      <c r="S153" s="210">
        <v>0</v>
      </c>
      <c r="T153" s="21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2" t="s">
        <v>169</v>
      </c>
      <c r="AT153" s="212" t="s">
        <v>209</v>
      </c>
      <c r="AU153" s="212" t="s">
        <v>84</v>
      </c>
      <c r="AY153" s="18" t="s">
        <v>120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8" t="s">
        <v>8</v>
      </c>
      <c r="BK153" s="213">
        <f>ROUND(I153*H153,0)</f>
        <v>0</v>
      </c>
      <c r="BL153" s="18" t="s">
        <v>127</v>
      </c>
      <c r="BM153" s="212" t="s">
        <v>243</v>
      </c>
    </row>
    <row r="154" spans="1:51" s="14" customFormat="1" ht="12">
      <c r="A154" s="14"/>
      <c r="B154" s="230"/>
      <c r="C154" s="231"/>
      <c r="D154" s="221" t="s">
        <v>131</v>
      </c>
      <c r="E154" s="231"/>
      <c r="F154" s="233" t="s">
        <v>244</v>
      </c>
      <c r="G154" s="231"/>
      <c r="H154" s="234">
        <v>272.02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0" t="s">
        <v>131</v>
      </c>
      <c r="AU154" s="240" t="s">
        <v>84</v>
      </c>
      <c r="AV154" s="14" t="s">
        <v>84</v>
      </c>
      <c r="AW154" s="14" t="s">
        <v>4</v>
      </c>
      <c r="AX154" s="14" t="s">
        <v>8</v>
      </c>
      <c r="AY154" s="240" t="s">
        <v>120</v>
      </c>
    </row>
    <row r="155" spans="1:65" s="2" customFormat="1" ht="24.15" customHeight="1">
      <c r="A155" s="39"/>
      <c r="B155" s="40"/>
      <c r="C155" s="201" t="s">
        <v>7</v>
      </c>
      <c r="D155" s="201" t="s">
        <v>122</v>
      </c>
      <c r="E155" s="202" t="s">
        <v>245</v>
      </c>
      <c r="F155" s="203" t="s">
        <v>246</v>
      </c>
      <c r="G155" s="204" t="s">
        <v>247</v>
      </c>
      <c r="H155" s="205">
        <v>11</v>
      </c>
      <c r="I155" s="206"/>
      <c r="J155" s="207">
        <f>ROUND(I155*H155,0)</f>
        <v>0</v>
      </c>
      <c r="K155" s="203" t="s">
        <v>126</v>
      </c>
      <c r="L155" s="45"/>
      <c r="M155" s="208" t="s">
        <v>20</v>
      </c>
      <c r="N155" s="209" t="s">
        <v>46</v>
      </c>
      <c r="O155" s="85"/>
      <c r="P155" s="210">
        <f>O155*H155</f>
        <v>0</v>
      </c>
      <c r="Q155" s="210">
        <v>0.00015</v>
      </c>
      <c r="R155" s="210">
        <f>Q155*H155</f>
        <v>0.0016499999999999998</v>
      </c>
      <c r="S155" s="210">
        <v>0</v>
      </c>
      <c r="T155" s="21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2" t="s">
        <v>127</v>
      </c>
      <c r="AT155" s="212" t="s">
        <v>122</v>
      </c>
      <c r="AU155" s="212" t="s">
        <v>84</v>
      </c>
      <c r="AY155" s="18" t="s">
        <v>120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8" t="s">
        <v>8</v>
      </c>
      <c r="BK155" s="213">
        <f>ROUND(I155*H155,0)</f>
        <v>0</v>
      </c>
      <c r="BL155" s="18" t="s">
        <v>127</v>
      </c>
      <c r="BM155" s="212" t="s">
        <v>248</v>
      </c>
    </row>
    <row r="156" spans="1:47" s="2" customFormat="1" ht="12">
      <c r="A156" s="39"/>
      <c r="B156" s="40"/>
      <c r="C156" s="41"/>
      <c r="D156" s="214" t="s">
        <v>129</v>
      </c>
      <c r="E156" s="41"/>
      <c r="F156" s="215" t="s">
        <v>249</v>
      </c>
      <c r="G156" s="41"/>
      <c r="H156" s="41"/>
      <c r="I156" s="216"/>
      <c r="J156" s="41"/>
      <c r="K156" s="41"/>
      <c r="L156" s="45"/>
      <c r="M156" s="217"/>
      <c r="N156" s="218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129</v>
      </c>
      <c r="AU156" s="18" t="s">
        <v>84</v>
      </c>
    </row>
    <row r="157" spans="1:65" s="2" customFormat="1" ht="21.75" customHeight="1">
      <c r="A157" s="39"/>
      <c r="B157" s="40"/>
      <c r="C157" s="252" t="s">
        <v>250</v>
      </c>
      <c r="D157" s="252" t="s">
        <v>209</v>
      </c>
      <c r="E157" s="253" t="s">
        <v>251</v>
      </c>
      <c r="F157" s="254" t="s">
        <v>252</v>
      </c>
      <c r="G157" s="255" t="s">
        <v>247</v>
      </c>
      <c r="H157" s="256">
        <v>11</v>
      </c>
      <c r="I157" s="257"/>
      <c r="J157" s="258">
        <f>ROUND(I157*H157,0)</f>
        <v>0</v>
      </c>
      <c r="K157" s="254" t="s">
        <v>126</v>
      </c>
      <c r="L157" s="259"/>
      <c r="M157" s="260" t="s">
        <v>20</v>
      </c>
      <c r="N157" s="261" t="s">
        <v>46</v>
      </c>
      <c r="O157" s="85"/>
      <c r="P157" s="210">
        <f>O157*H157</f>
        <v>0</v>
      </c>
      <c r="Q157" s="210">
        <v>0.042</v>
      </c>
      <c r="R157" s="210">
        <f>Q157*H157</f>
        <v>0.462</v>
      </c>
      <c r="S157" s="210">
        <v>0</v>
      </c>
      <c r="T157" s="21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2" t="s">
        <v>169</v>
      </c>
      <c r="AT157" s="212" t="s">
        <v>209</v>
      </c>
      <c r="AU157" s="212" t="s">
        <v>84</v>
      </c>
      <c r="AY157" s="18" t="s">
        <v>120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8" t="s">
        <v>8</v>
      </c>
      <c r="BK157" s="213">
        <f>ROUND(I157*H157,0)</f>
        <v>0</v>
      </c>
      <c r="BL157" s="18" t="s">
        <v>127</v>
      </c>
      <c r="BM157" s="212" t="s">
        <v>253</v>
      </c>
    </row>
    <row r="158" spans="1:51" s="14" customFormat="1" ht="12">
      <c r="A158" s="14"/>
      <c r="B158" s="230"/>
      <c r="C158" s="231"/>
      <c r="D158" s="221" t="s">
        <v>131</v>
      </c>
      <c r="E158" s="231"/>
      <c r="F158" s="233" t="s">
        <v>254</v>
      </c>
      <c r="G158" s="231"/>
      <c r="H158" s="234">
        <v>11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0" t="s">
        <v>131</v>
      </c>
      <c r="AU158" s="240" t="s">
        <v>84</v>
      </c>
      <c r="AV158" s="14" t="s">
        <v>84</v>
      </c>
      <c r="AW158" s="14" t="s">
        <v>4</v>
      </c>
      <c r="AX158" s="14" t="s">
        <v>8</v>
      </c>
      <c r="AY158" s="240" t="s">
        <v>120</v>
      </c>
    </row>
    <row r="159" spans="1:65" s="2" customFormat="1" ht="24.15" customHeight="1">
      <c r="A159" s="39"/>
      <c r="B159" s="40"/>
      <c r="C159" s="201" t="s">
        <v>255</v>
      </c>
      <c r="D159" s="201" t="s">
        <v>122</v>
      </c>
      <c r="E159" s="202" t="s">
        <v>256</v>
      </c>
      <c r="F159" s="203" t="s">
        <v>257</v>
      </c>
      <c r="G159" s="204" t="s">
        <v>236</v>
      </c>
      <c r="H159" s="205">
        <v>67</v>
      </c>
      <c r="I159" s="206"/>
      <c r="J159" s="207">
        <f>ROUND(I159*H159,0)</f>
        <v>0</v>
      </c>
      <c r="K159" s="203" t="s">
        <v>126</v>
      </c>
      <c r="L159" s="45"/>
      <c r="M159" s="208" t="s">
        <v>20</v>
      </c>
      <c r="N159" s="209" t="s">
        <v>46</v>
      </c>
      <c r="O159" s="85"/>
      <c r="P159" s="210">
        <f>O159*H159</f>
        <v>0</v>
      </c>
      <c r="Q159" s="210">
        <v>0.00276</v>
      </c>
      <c r="R159" s="210">
        <f>Q159*H159</f>
        <v>0.18492</v>
      </c>
      <c r="S159" s="210">
        <v>0</v>
      </c>
      <c r="T159" s="21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2" t="s">
        <v>127</v>
      </c>
      <c r="AT159" s="212" t="s">
        <v>122</v>
      </c>
      <c r="AU159" s="212" t="s">
        <v>84</v>
      </c>
      <c r="AY159" s="18" t="s">
        <v>120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8" t="s">
        <v>8</v>
      </c>
      <c r="BK159" s="213">
        <f>ROUND(I159*H159,0)</f>
        <v>0</v>
      </c>
      <c r="BL159" s="18" t="s">
        <v>127</v>
      </c>
      <c r="BM159" s="212" t="s">
        <v>258</v>
      </c>
    </row>
    <row r="160" spans="1:47" s="2" customFormat="1" ht="12">
      <c r="A160" s="39"/>
      <c r="B160" s="40"/>
      <c r="C160" s="41"/>
      <c r="D160" s="214" t="s">
        <v>129</v>
      </c>
      <c r="E160" s="41"/>
      <c r="F160" s="215" t="s">
        <v>259</v>
      </c>
      <c r="G160" s="41"/>
      <c r="H160" s="41"/>
      <c r="I160" s="216"/>
      <c r="J160" s="41"/>
      <c r="K160" s="41"/>
      <c r="L160" s="45"/>
      <c r="M160" s="217"/>
      <c r="N160" s="218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129</v>
      </c>
      <c r="AU160" s="18" t="s">
        <v>84</v>
      </c>
    </row>
    <row r="161" spans="1:65" s="2" customFormat="1" ht="24.15" customHeight="1">
      <c r="A161" s="39"/>
      <c r="B161" s="40"/>
      <c r="C161" s="201" t="s">
        <v>260</v>
      </c>
      <c r="D161" s="201" t="s">
        <v>122</v>
      </c>
      <c r="E161" s="202" t="s">
        <v>261</v>
      </c>
      <c r="F161" s="203" t="s">
        <v>262</v>
      </c>
      <c r="G161" s="204" t="s">
        <v>247</v>
      </c>
      <c r="H161" s="205">
        <v>11</v>
      </c>
      <c r="I161" s="206"/>
      <c r="J161" s="207">
        <f>ROUND(I161*H161,0)</f>
        <v>0</v>
      </c>
      <c r="K161" s="203" t="s">
        <v>126</v>
      </c>
      <c r="L161" s="45"/>
      <c r="M161" s="208" t="s">
        <v>20</v>
      </c>
      <c r="N161" s="209" t="s">
        <v>46</v>
      </c>
      <c r="O161" s="85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2" t="s">
        <v>127</v>
      </c>
      <c r="AT161" s="212" t="s">
        <v>122</v>
      </c>
      <c r="AU161" s="212" t="s">
        <v>84</v>
      </c>
      <c r="AY161" s="18" t="s">
        <v>120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8" t="s">
        <v>8</v>
      </c>
      <c r="BK161" s="213">
        <f>ROUND(I161*H161,0)</f>
        <v>0</v>
      </c>
      <c r="BL161" s="18" t="s">
        <v>127</v>
      </c>
      <c r="BM161" s="212" t="s">
        <v>263</v>
      </c>
    </row>
    <row r="162" spans="1:47" s="2" customFormat="1" ht="12">
      <c r="A162" s="39"/>
      <c r="B162" s="40"/>
      <c r="C162" s="41"/>
      <c r="D162" s="214" t="s">
        <v>129</v>
      </c>
      <c r="E162" s="41"/>
      <c r="F162" s="215" t="s">
        <v>264</v>
      </c>
      <c r="G162" s="41"/>
      <c r="H162" s="41"/>
      <c r="I162" s="216"/>
      <c r="J162" s="41"/>
      <c r="K162" s="41"/>
      <c r="L162" s="45"/>
      <c r="M162" s="217"/>
      <c r="N162" s="218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129</v>
      </c>
      <c r="AU162" s="18" t="s">
        <v>84</v>
      </c>
    </row>
    <row r="163" spans="1:65" s="2" customFormat="1" ht="16.5" customHeight="1">
      <c r="A163" s="39"/>
      <c r="B163" s="40"/>
      <c r="C163" s="252" t="s">
        <v>265</v>
      </c>
      <c r="D163" s="252" t="s">
        <v>209</v>
      </c>
      <c r="E163" s="253" t="s">
        <v>266</v>
      </c>
      <c r="F163" s="254" t="s">
        <v>267</v>
      </c>
      <c r="G163" s="255" t="s">
        <v>247</v>
      </c>
      <c r="H163" s="256">
        <v>11</v>
      </c>
      <c r="I163" s="257"/>
      <c r="J163" s="258">
        <f>ROUND(I163*H163,0)</f>
        <v>0</v>
      </c>
      <c r="K163" s="254" t="s">
        <v>126</v>
      </c>
      <c r="L163" s="259"/>
      <c r="M163" s="260" t="s">
        <v>20</v>
      </c>
      <c r="N163" s="261" t="s">
        <v>46</v>
      </c>
      <c r="O163" s="85"/>
      <c r="P163" s="210">
        <f>O163*H163</f>
        <v>0</v>
      </c>
      <c r="Q163" s="210">
        <v>0.00065</v>
      </c>
      <c r="R163" s="210">
        <f>Q163*H163</f>
        <v>0.00715</v>
      </c>
      <c r="S163" s="210">
        <v>0</v>
      </c>
      <c r="T163" s="21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2" t="s">
        <v>169</v>
      </c>
      <c r="AT163" s="212" t="s">
        <v>209</v>
      </c>
      <c r="AU163" s="212" t="s">
        <v>84</v>
      </c>
      <c r="AY163" s="18" t="s">
        <v>120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8" t="s">
        <v>8</v>
      </c>
      <c r="BK163" s="213">
        <f>ROUND(I163*H163,0)</f>
        <v>0</v>
      </c>
      <c r="BL163" s="18" t="s">
        <v>127</v>
      </c>
      <c r="BM163" s="212" t="s">
        <v>268</v>
      </c>
    </row>
    <row r="164" spans="1:65" s="2" customFormat="1" ht="24.15" customHeight="1">
      <c r="A164" s="39"/>
      <c r="B164" s="40"/>
      <c r="C164" s="201" t="s">
        <v>269</v>
      </c>
      <c r="D164" s="201" t="s">
        <v>122</v>
      </c>
      <c r="E164" s="202" t="s">
        <v>261</v>
      </c>
      <c r="F164" s="203" t="s">
        <v>262</v>
      </c>
      <c r="G164" s="204" t="s">
        <v>247</v>
      </c>
      <c r="H164" s="205">
        <v>11</v>
      </c>
      <c r="I164" s="206"/>
      <c r="J164" s="207">
        <f>ROUND(I164*H164,0)</f>
        <v>0</v>
      </c>
      <c r="K164" s="203" t="s">
        <v>126</v>
      </c>
      <c r="L164" s="45"/>
      <c r="M164" s="208" t="s">
        <v>20</v>
      </c>
      <c r="N164" s="209" t="s">
        <v>46</v>
      </c>
      <c r="O164" s="85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2" t="s">
        <v>127</v>
      </c>
      <c r="AT164" s="212" t="s">
        <v>122</v>
      </c>
      <c r="AU164" s="212" t="s">
        <v>84</v>
      </c>
      <c r="AY164" s="18" t="s">
        <v>120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8" t="s">
        <v>8</v>
      </c>
      <c r="BK164" s="213">
        <f>ROUND(I164*H164,0)</f>
        <v>0</v>
      </c>
      <c r="BL164" s="18" t="s">
        <v>127</v>
      </c>
      <c r="BM164" s="212" t="s">
        <v>270</v>
      </c>
    </row>
    <row r="165" spans="1:47" s="2" customFormat="1" ht="12">
      <c r="A165" s="39"/>
      <c r="B165" s="40"/>
      <c r="C165" s="41"/>
      <c r="D165" s="214" t="s">
        <v>129</v>
      </c>
      <c r="E165" s="41"/>
      <c r="F165" s="215" t="s">
        <v>264</v>
      </c>
      <c r="G165" s="41"/>
      <c r="H165" s="41"/>
      <c r="I165" s="216"/>
      <c r="J165" s="41"/>
      <c r="K165" s="41"/>
      <c r="L165" s="45"/>
      <c r="M165" s="217"/>
      <c r="N165" s="218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129</v>
      </c>
      <c r="AU165" s="18" t="s">
        <v>84</v>
      </c>
    </row>
    <row r="166" spans="1:65" s="2" customFormat="1" ht="16.5" customHeight="1">
      <c r="A166" s="39"/>
      <c r="B166" s="40"/>
      <c r="C166" s="252" t="s">
        <v>271</v>
      </c>
      <c r="D166" s="252" t="s">
        <v>209</v>
      </c>
      <c r="E166" s="253" t="s">
        <v>272</v>
      </c>
      <c r="F166" s="254" t="s">
        <v>273</v>
      </c>
      <c r="G166" s="255" t="s">
        <v>247</v>
      </c>
      <c r="H166" s="256">
        <v>11</v>
      </c>
      <c r="I166" s="257"/>
      <c r="J166" s="258">
        <f>ROUND(I166*H166,0)</f>
        <v>0</v>
      </c>
      <c r="K166" s="254" t="s">
        <v>126</v>
      </c>
      <c r="L166" s="259"/>
      <c r="M166" s="260" t="s">
        <v>20</v>
      </c>
      <c r="N166" s="261" t="s">
        <v>46</v>
      </c>
      <c r="O166" s="85"/>
      <c r="P166" s="210">
        <f>O166*H166</f>
        <v>0</v>
      </c>
      <c r="Q166" s="210">
        <v>0.00076</v>
      </c>
      <c r="R166" s="210">
        <f>Q166*H166</f>
        <v>0.008360000000000001</v>
      </c>
      <c r="S166" s="210">
        <v>0</v>
      </c>
      <c r="T166" s="21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2" t="s">
        <v>169</v>
      </c>
      <c r="AT166" s="212" t="s">
        <v>209</v>
      </c>
      <c r="AU166" s="212" t="s">
        <v>84</v>
      </c>
      <c r="AY166" s="18" t="s">
        <v>120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8" t="s">
        <v>8</v>
      </c>
      <c r="BK166" s="213">
        <f>ROUND(I166*H166,0)</f>
        <v>0</v>
      </c>
      <c r="BL166" s="18" t="s">
        <v>127</v>
      </c>
      <c r="BM166" s="212" t="s">
        <v>274</v>
      </c>
    </row>
    <row r="167" spans="1:65" s="2" customFormat="1" ht="16.5" customHeight="1">
      <c r="A167" s="39"/>
      <c r="B167" s="40"/>
      <c r="C167" s="201" t="s">
        <v>275</v>
      </c>
      <c r="D167" s="201" t="s">
        <v>122</v>
      </c>
      <c r="E167" s="202" t="s">
        <v>276</v>
      </c>
      <c r="F167" s="203" t="s">
        <v>277</v>
      </c>
      <c r="G167" s="204" t="s">
        <v>236</v>
      </c>
      <c r="H167" s="205">
        <v>67</v>
      </c>
      <c r="I167" s="206"/>
      <c r="J167" s="207">
        <f>ROUND(I167*H167,0)</f>
        <v>0</v>
      </c>
      <c r="K167" s="203" t="s">
        <v>126</v>
      </c>
      <c r="L167" s="45"/>
      <c r="M167" s="208" t="s">
        <v>20</v>
      </c>
      <c r="N167" s="209" t="s">
        <v>46</v>
      </c>
      <c r="O167" s="85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2" t="s">
        <v>127</v>
      </c>
      <c r="AT167" s="212" t="s">
        <v>122</v>
      </c>
      <c r="AU167" s="212" t="s">
        <v>84</v>
      </c>
      <c r="AY167" s="18" t="s">
        <v>120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8" t="s">
        <v>8</v>
      </c>
      <c r="BK167" s="213">
        <f>ROUND(I167*H167,0)</f>
        <v>0</v>
      </c>
      <c r="BL167" s="18" t="s">
        <v>127</v>
      </c>
      <c r="BM167" s="212" t="s">
        <v>278</v>
      </c>
    </row>
    <row r="168" spans="1:47" s="2" customFormat="1" ht="12">
      <c r="A168" s="39"/>
      <c r="B168" s="40"/>
      <c r="C168" s="41"/>
      <c r="D168" s="214" t="s">
        <v>129</v>
      </c>
      <c r="E168" s="41"/>
      <c r="F168" s="215" t="s">
        <v>279</v>
      </c>
      <c r="G168" s="41"/>
      <c r="H168" s="41"/>
      <c r="I168" s="216"/>
      <c r="J168" s="41"/>
      <c r="K168" s="41"/>
      <c r="L168" s="45"/>
      <c r="M168" s="217"/>
      <c r="N168" s="218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129</v>
      </c>
      <c r="AU168" s="18" t="s">
        <v>84</v>
      </c>
    </row>
    <row r="169" spans="1:51" s="14" customFormat="1" ht="12">
      <c r="A169" s="14"/>
      <c r="B169" s="230"/>
      <c r="C169" s="231"/>
      <c r="D169" s="221" t="s">
        <v>131</v>
      </c>
      <c r="E169" s="232" t="s">
        <v>20</v>
      </c>
      <c r="F169" s="233" t="s">
        <v>280</v>
      </c>
      <c r="G169" s="231"/>
      <c r="H169" s="234">
        <v>67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0" t="s">
        <v>131</v>
      </c>
      <c r="AU169" s="240" t="s">
        <v>84</v>
      </c>
      <c r="AV169" s="14" t="s">
        <v>84</v>
      </c>
      <c r="AW169" s="14" t="s">
        <v>36</v>
      </c>
      <c r="AX169" s="14" t="s">
        <v>8</v>
      </c>
      <c r="AY169" s="240" t="s">
        <v>120</v>
      </c>
    </row>
    <row r="170" spans="1:65" s="2" customFormat="1" ht="16.5" customHeight="1">
      <c r="A170" s="39"/>
      <c r="B170" s="40"/>
      <c r="C170" s="201" t="s">
        <v>281</v>
      </c>
      <c r="D170" s="201" t="s">
        <v>122</v>
      </c>
      <c r="E170" s="202" t="s">
        <v>282</v>
      </c>
      <c r="F170" s="203" t="s">
        <v>283</v>
      </c>
      <c r="G170" s="204" t="s">
        <v>236</v>
      </c>
      <c r="H170" s="205">
        <v>67</v>
      </c>
      <c r="I170" s="206"/>
      <c r="J170" s="207">
        <f>ROUND(I170*H170,0)</f>
        <v>0</v>
      </c>
      <c r="K170" s="203" t="s">
        <v>126</v>
      </c>
      <c r="L170" s="45"/>
      <c r="M170" s="208" t="s">
        <v>20</v>
      </c>
      <c r="N170" s="209" t="s">
        <v>46</v>
      </c>
      <c r="O170" s="85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2" t="s">
        <v>127</v>
      </c>
      <c r="AT170" s="212" t="s">
        <v>122</v>
      </c>
      <c r="AU170" s="212" t="s">
        <v>84</v>
      </c>
      <c r="AY170" s="18" t="s">
        <v>120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8" t="s">
        <v>8</v>
      </c>
      <c r="BK170" s="213">
        <f>ROUND(I170*H170,0)</f>
        <v>0</v>
      </c>
      <c r="BL170" s="18" t="s">
        <v>127</v>
      </c>
      <c r="BM170" s="212" t="s">
        <v>284</v>
      </c>
    </row>
    <row r="171" spans="1:47" s="2" customFormat="1" ht="12">
      <c r="A171" s="39"/>
      <c r="B171" s="40"/>
      <c r="C171" s="41"/>
      <c r="D171" s="214" t="s">
        <v>129</v>
      </c>
      <c r="E171" s="41"/>
      <c r="F171" s="215" t="s">
        <v>285</v>
      </c>
      <c r="G171" s="41"/>
      <c r="H171" s="41"/>
      <c r="I171" s="216"/>
      <c r="J171" s="41"/>
      <c r="K171" s="41"/>
      <c r="L171" s="45"/>
      <c r="M171" s="217"/>
      <c r="N171" s="218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129</v>
      </c>
      <c r="AU171" s="18" t="s">
        <v>84</v>
      </c>
    </row>
    <row r="172" spans="1:65" s="2" customFormat="1" ht="16.5" customHeight="1">
      <c r="A172" s="39"/>
      <c r="B172" s="40"/>
      <c r="C172" s="201" t="s">
        <v>286</v>
      </c>
      <c r="D172" s="201" t="s">
        <v>122</v>
      </c>
      <c r="E172" s="202" t="s">
        <v>287</v>
      </c>
      <c r="F172" s="203" t="s">
        <v>288</v>
      </c>
      <c r="G172" s="204" t="s">
        <v>236</v>
      </c>
      <c r="H172" s="205">
        <v>268</v>
      </c>
      <c r="I172" s="206"/>
      <c r="J172" s="207">
        <f>ROUND(I172*H172,0)</f>
        <v>0</v>
      </c>
      <c r="K172" s="203" t="s">
        <v>126</v>
      </c>
      <c r="L172" s="45"/>
      <c r="M172" s="208" t="s">
        <v>20</v>
      </c>
      <c r="N172" s="209" t="s">
        <v>46</v>
      </c>
      <c r="O172" s="8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2" t="s">
        <v>127</v>
      </c>
      <c r="AT172" s="212" t="s">
        <v>122</v>
      </c>
      <c r="AU172" s="212" t="s">
        <v>84</v>
      </c>
      <c r="AY172" s="18" t="s">
        <v>120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8" t="s">
        <v>8</v>
      </c>
      <c r="BK172" s="213">
        <f>ROUND(I172*H172,0)</f>
        <v>0</v>
      </c>
      <c r="BL172" s="18" t="s">
        <v>127</v>
      </c>
      <c r="BM172" s="212" t="s">
        <v>289</v>
      </c>
    </row>
    <row r="173" spans="1:47" s="2" customFormat="1" ht="12">
      <c r="A173" s="39"/>
      <c r="B173" s="40"/>
      <c r="C173" s="41"/>
      <c r="D173" s="214" t="s">
        <v>129</v>
      </c>
      <c r="E173" s="41"/>
      <c r="F173" s="215" t="s">
        <v>290</v>
      </c>
      <c r="G173" s="41"/>
      <c r="H173" s="41"/>
      <c r="I173" s="216"/>
      <c r="J173" s="41"/>
      <c r="K173" s="41"/>
      <c r="L173" s="45"/>
      <c r="M173" s="217"/>
      <c r="N173" s="218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129</v>
      </c>
      <c r="AU173" s="18" t="s">
        <v>84</v>
      </c>
    </row>
    <row r="174" spans="1:51" s="14" customFormat="1" ht="12">
      <c r="A174" s="14"/>
      <c r="B174" s="230"/>
      <c r="C174" s="231"/>
      <c r="D174" s="221" t="s">
        <v>131</v>
      </c>
      <c r="E174" s="232" t="s">
        <v>20</v>
      </c>
      <c r="F174" s="233" t="s">
        <v>291</v>
      </c>
      <c r="G174" s="231"/>
      <c r="H174" s="234">
        <v>268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0" t="s">
        <v>131</v>
      </c>
      <c r="AU174" s="240" t="s">
        <v>84</v>
      </c>
      <c r="AV174" s="14" t="s">
        <v>84</v>
      </c>
      <c r="AW174" s="14" t="s">
        <v>36</v>
      </c>
      <c r="AX174" s="14" t="s">
        <v>8</v>
      </c>
      <c r="AY174" s="240" t="s">
        <v>120</v>
      </c>
    </row>
    <row r="175" spans="1:65" s="2" customFormat="1" ht="16.5" customHeight="1">
      <c r="A175" s="39"/>
      <c r="B175" s="40"/>
      <c r="C175" s="201" t="s">
        <v>292</v>
      </c>
      <c r="D175" s="201" t="s">
        <v>122</v>
      </c>
      <c r="E175" s="202" t="s">
        <v>293</v>
      </c>
      <c r="F175" s="203" t="s">
        <v>294</v>
      </c>
      <c r="G175" s="204" t="s">
        <v>236</v>
      </c>
      <c r="H175" s="205">
        <v>268</v>
      </c>
      <c r="I175" s="206"/>
      <c r="J175" s="207">
        <f>ROUND(I175*H175,0)</f>
        <v>0</v>
      </c>
      <c r="K175" s="203" t="s">
        <v>126</v>
      </c>
      <c r="L175" s="45"/>
      <c r="M175" s="208" t="s">
        <v>20</v>
      </c>
      <c r="N175" s="209" t="s">
        <v>46</v>
      </c>
      <c r="O175" s="85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2" t="s">
        <v>127</v>
      </c>
      <c r="AT175" s="212" t="s">
        <v>122</v>
      </c>
      <c r="AU175" s="212" t="s">
        <v>84</v>
      </c>
      <c r="AY175" s="18" t="s">
        <v>120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8" t="s">
        <v>8</v>
      </c>
      <c r="BK175" s="213">
        <f>ROUND(I175*H175,0)</f>
        <v>0</v>
      </c>
      <c r="BL175" s="18" t="s">
        <v>127</v>
      </c>
      <c r="BM175" s="212" t="s">
        <v>295</v>
      </c>
    </row>
    <row r="176" spans="1:47" s="2" customFormat="1" ht="12">
      <c r="A176" s="39"/>
      <c r="B176" s="40"/>
      <c r="C176" s="41"/>
      <c r="D176" s="214" t="s">
        <v>129</v>
      </c>
      <c r="E176" s="41"/>
      <c r="F176" s="215" t="s">
        <v>296</v>
      </c>
      <c r="G176" s="41"/>
      <c r="H176" s="41"/>
      <c r="I176" s="216"/>
      <c r="J176" s="41"/>
      <c r="K176" s="41"/>
      <c r="L176" s="45"/>
      <c r="M176" s="217"/>
      <c r="N176" s="218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129</v>
      </c>
      <c r="AU176" s="18" t="s">
        <v>84</v>
      </c>
    </row>
    <row r="177" spans="1:65" s="2" customFormat="1" ht="24.15" customHeight="1">
      <c r="A177" s="39"/>
      <c r="B177" s="40"/>
      <c r="C177" s="201" t="s">
        <v>297</v>
      </c>
      <c r="D177" s="201" t="s">
        <v>122</v>
      </c>
      <c r="E177" s="202" t="s">
        <v>298</v>
      </c>
      <c r="F177" s="203" t="s">
        <v>299</v>
      </c>
      <c r="G177" s="204" t="s">
        <v>247</v>
      </c>
      <c r="H177" s="205">
        <v>8</v>
      </c>
      <c r="I177" s="206"/>
      <c r="J177" s="207">
        <f>ROUND(I177*H177,0)</f>
        <v>0</v>
      </c>
      <c r="K177" s="203" t="s">
        <v>126</v>
      </c>
      <c r="L177" s="45"/>
      <c r="M177" s="208" t="s">
        <v>20</v>
      </c>
      <c r="N177" s="209" t="s">
        <v>46</v>
      </c>
      <c r="O177" s="85"/>
      <c r="P177" s="210">
        <f>O177*H177</f>
        <v>0</v>
      </c>
      <c r="Q177" s="210">
        <v>2.116764944</v>
      </c>
      <c r="R177" s="210">
        <f>Q177*H177</f>
        <v>16.934119552</v>
      </c>
      <c r="S177" s="210">
        <v>0</v>
      </c>
      <c r="T177" s="21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2" t="s">
        <v>127</v>
      </c>
      <c r="AT177" s="212" t="s">
        <v>122</v>
      </c>
      <c r="AU177" s="212" t="s">
        <v>84</v>
      </c>
      <c r="AY177" s="18" t="s">
        <v>120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8" t="s">
        <v>8</v>
      </c>
      <c r="BK177" s="213">
        <f>ROUND(I177*H177,0)</f>
        <v>0</v>
      </c>
      <c r="BL177" s="18" t="s">
        <v>127</v>
      </c>
      <c r="BM177" s="212" t="s">
        <v>300</v>
      </c>
    </row>
    <row r="178" spans="1:47" s="2" customFormat="1" ht="12">
      <c r="A178" s="39"/>
      <c r="B178" s="40"/>
      <c r="C178" s="41"/>
      <c r="D178" s="214" t="s">
        <v>129</v>
      </c>
      <c r="E178" s="41"/>
      <c r="F178" s="215" t="s">
        <v>301</v>
      </c>
      <c r="G178" s="41"/>
      <c r="H178" s="41"/>
      <c r="I178" s="216"/>
      <c r="J178" s="41"/>
      <c r="K178" s="41"/>
      <c r="L178" s="45"/>
      <c r="M178" s="217"/>
      <c r="N178" s="218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129</v>
      </c>
      <c r="AU178" s="18" t="s">
        <v>84</v>
      </c>
    </row>
    <row r="179" spans="1:65" s="2" customFormat="1" ht="16.5" customHeight="1">
      <c r="A179" s="39"/>
      <c r="B179" s="40"/>
      <c r="C179" s="252" t="s">
        <v>302</v>
      </c>
      <c r="D179" s="252" t="s">
        <v>209</v>
      </c>
      <c r="E179" s="253" t="s">
        <v>303</v>
      </c>
      <c r="F179" s="254" t="s">
        <v>304</v>
      </c>
      <c r="G179" s="255" t="s">
        <v>247</v>
      </c>
      <c r="H179" s="256">
        <v>8</v>
      </c>
      <c r="I179" s="257"/>
      <c r="J179" s="258">
        <f>ROUND(I179*H179,0)</f>
        <v>0</v>
      </c>
      <c r="K179" s="254" t="s">
        <v>126</v>
      </c>
      <c r="L179" s="259"/>
      <c r="M179" s="260" t="s">
        <v>20</v>
      </c>
      <c r="N179" s="261" t="s">
        <v>46</v>
      </c>
      <c r="O179" s="85"/>
      <c r="P179" s="210">
        <f>O179*H179</f>
        <v>0</v>
      </c>
      <c r="Q179" s="210">
        <v>1.817</v>
      </c>
      <c r="R179" s="210">
        <f>Q179*H179</f>
        <v>14.536</v>
      </c>
      <c r="S179" s="210">
        <v>0</v>
      </c>
      <c r="T179" s="21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2" t="s">
        <v>169</v>
      </c>
      <c r="AT179" s="212" t="s">
        <v>209</v>
      </c>
      <c r="AU179" s="212" t="s">
        <v>84</v>
      </c>
      <c r="AY179" s="18" t="s">
        <v>120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8" t="s">
        <v>8</v>
      </c>
      <c r="BK179" s="213">
        <f>ROUND(I179*H179,0)</f>
        <v>0</v>
      </c>
      <c r="BL179" s="18" t="s">
        <v>127</v>
      </c>
      <c r="BM179" s="212" t="s">
        <v>305</v>
      </c>
    </row>
    <row r="180" spans="1:65" s="2" customFormat="1" ht="16.5" customHeight="1">
      <c r="A180" s="39"/>
      <c r="B180" s="40"/>
      <c r="C180" s="252" t="s">
        <v>306</v>
      </c>
      <c r="D180" s="252" t="s">
        <v>209</v>
      </c>
      <c r="E180" s="253" t="s">
        <v>307</v>
      </c>
      <c r="F180" s="254" t="s">
        <v>308</v>
      </c>
      <c r="G180" s="255" t="s">
        <v>247</v>
      </c>
      <c r="H180" s="256">
        <v>8</v>
      </c>
      <c r="I180" s="257"/>
      <c r="J180" s="258">
        <f>ROUND(I180*H180,0)</f>
        <v>0</v>
      </c>
      <c r="K180" s="254" t="s">
        <v>126</v>
      </c>
      <c r="L180" s="259"/>
      <c r="M180" s="260" t="s">
        <v>20</v>
      </c>
      <c r="N180" s="261" t="s">
        <v>46</v>
      </c>
      <c r="O180" s="85"/>
      <c r="P180" s="210">
        <f>O180*H180</f>
        <v>0</v>
      </c>
      <c r="Q180" s="210">
        <v>0.254</v>
      </c>
      <c r="R180" s="210">
        <f>Q180*H180</f>
        <v>2.032</v>
      </c>
      <c r="S180" s="210">
        <v>0</v>
      </c>
      <c r="T180" s="21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2" t="s">
        <v>169</v>
      </c>
      <c r="AT180" s="212" t="s">
        <v>209</v>
      </c>
      <c r="AU180" s="212" t="s">
        <v>84</v>
      </c>
      <c r="AY180" s="18" t="s">
        <v>120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8" t="s">
        <v>8</v>
      </c>
      <c r="BK180" s="213">
        <f>ROUND(I180*H180,0)</f>
        <v>0</v>
      </c>
      <c r="BL180" s="18" t="s">
        <v>127</v>
      </c>
      <c r="BM180" s="212" t="s">
        <v>309</v>
      </c>
    </row>
    <row r="181" spans="1:65" s="2" customFormat="1" ht="16.5" customHeight="1">
      <c r="A181" s="39"/>
      <c r="B181" s="40"/>
      <c r="C181" s="252" t="s">
        <v>310</v>
      </c>
      <c r="D181" s="252" t="s">
        <v>209</v>
      </c>
      <c r="E181" s="253" t="s">
        <v>311</v>
      </c>
      <c r="F181" s="254" t="s">
        <v>312</v>
      </c>
      <c r="G181" s="255" t="s">
        <v>247</v>
      </c>
      <c r="H181" s="256">
        <v>16</v>
      </c>
      <c r="I181" s="257"/>
      <c r="J181" s="258">
        <f>ROUND(I181*H181,0)</f>
        <v>0</v>
      </c>
      <c r="K181" s="254" t="s">
        <v>126</v>
      </c>
      <c r="L181" s="259"/>
      <c r="M181" s="260" t="s">
        <v>20</v>
      </c>
      <c r="N181" s="261" t="s">
        <v>46</v>
      </c>
      <c r="O181" s="85"/>
      <c r="P181" s="210">
        <f>O181*H181</f>
        <v>0</v>
      </c>
      <c r="Q181" s="210">
        <v>0.506</v>
      </c>
      <c r="R181" s="210">
        <f>Q181*H181</f>
        <v>8.096</v>
      </c>
      <c r="S181" s="210">
        <v>0</v>
      </c>
      <c r="T181" s="21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2" t="s">
        <v>169</v>
      </c>
      <c r="AT181" s="212" t="s">
        <v>209</v>
      </c>
      <c r="AU181" s="212" t="s">
        <v>84</v>
      </c>
      <c r="AY181" s="18" t="s">
        <v>120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18" t="s">
        <v>8</v>
      </c>
      <c r="BK181" s="213">
        <f>ROUND(I181*H181,0)</f>
        <v>0</v>
      </c>
      <c r="BL181" s="18" t="s">
        <v>127</v>
      </c>
      <c r="BM181" s="212" t="s">
        <v>313</v>
      </c>
    </row>
    <row r="182" spans="1:65" s="2" customFormat="1" ht="16.5" customHeight="1">
      <c r="A182" s="39"/>
      <c r="B182" s="40"/>
      <c r="C182" s="252" t="s">
        <v>314</v>
      </c>
      <c r="D182" s="252" t="s">
        <v>209</v>
      </c>
      <c r="E182" s="253" t="s">
        <v>315</v>
      </c>
      <c r="F182" s="254" t="s">
        <v>316</v>
      </c>
      <c r="G182" s="255" t="s">
        <v>247</v>
      </c>
      <c r="H182" s="256">
        <v>8</v>
      </c>
      <c r="I182" s="257"/>
      <c r="J182" s="258">
        <f>ROUND(I182*H182,0)</f>
        <v>0</v>
      </c>
      <c r="K182" s="254" t="s">
        <v>126</v>
      </c>
      <c r="L182" s="259"/>
      <c r="M182" s="260" t="s">
        <v>20</v>
      </c>
      <c r="N182" s="261" t="s">
        <v>46</v>
      </c>
      <c r="O182" s="85"/>
      <c r="P182" s="210">
        <f>O182*H182</f>
        <v>0</v>
      </c>
      <c r="Q182" s="210">
        <v>1.013</v>
      </c>
      <c r="R182" s="210">
        <f>Q182*H182</f>
        <v>8.104</v>
      </c>
      <c r="S182" s="210">
        <v>0</v>
      </c>
      <c r="T182" s="21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2" t="s">
        <v>169</v>
      </c>
      <c r="AT182" s="212" t="s">
        <v>209</v>
      </c>
      <c r="AU182" s="212" t="s">
        <v>84</v>
      </c>
      <c r="AY182" s="18" t="s">
        <v>120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8" t="s">
        <v>8</v>
      </c>
      <c r="BK182" s="213">
        <f>ROUND(I182*H182,0)</f>
        <v>0</v>
      </c>
      <c r="BL182" s="18" t="s">
        <v>127</v>
      </c>
      <c r="BM182" s="212" t="s">
        <v>317</v>
      </c>
    </row>
    <row r="183" spans="1:65" s="2" customFormat="1" ht="16.5" customHeight="1">
      <c r="A183" s="39"/>
      <c r="B183" s="40"/>
      <c r="C183" s="252" t="s">
        <v>318</v>
      </c>
      <c r="D183" s="252" t="s">
        <v>209</v>
      </c>
      <c r="E183" s="253" t="s">
        <v>319</v>
      </c>
      <c r="F183" s="254" t="s">
        <v>320</v>
      </c>
      <c r="G183" s="255" t="s">
        <v>247</v>
      </c>
      <c r="H183" s="256">
        <v>8</v>
      </c>
      <c r="I183" s="257"/>
      <c r="J183" s="258">
        <f>ROUND(I183*H183,0)</f>
        <v>0</v>
      </c>
      <c r="K183" s="254" t="s">
        <v>126</v>
      </c>
      <c r="L183" s="259"/>
      <c r="M183" s="260" t="s">
        <v>20</v>
      </c>
      <c r="N183" s="261" t="s">
        <v>46</v>
      </c>
      <c r="O183" s="85"/>
      <c r="P183" s="210">
        <f>O183*H183</f>
        <v>0</v>
      </c>
      <c r="Q183" s="210">
        <v>0.033</v>
      </c>
      <c r="R183" s="210">
        <f>Q183*H183</f>
        <v>0.264</v>
      </c>
      <c r="S183" s="210">
        <v>0</v>
      </c>
      <c r="T183" s="21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2" t="s">
        <v>169</v>
      </c>
      <c r="AT183" s="212" t="s">
        <v>209</v>
      </c>
      <c r="AU183" s="212" t="s">
        <v>84</v>
      </c>
      <c r="AY183" s="18" t="s">
        <v>120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8" t="s">
        <v>8</v>
      </c>
      <c r="BK183" s="213">
        <f>ROUND(I183*H183,0)</f>
        <v>0</v>
      </c>
      <c r="BL183" s="18" t="s">
        <v>127</v>
      </c>
      <c r="BM183" s="212" t="s">
        <v>321</v>
      </c>
    </row>
    <row r="184" spans="1:65" s="2" customFormat="1" ht="16.5" customHeight="1">
      <c r="A184" s="39"/>
      <c r="B184" s="40"/>
      <c r="C184" s="252" t="s">
        <v>322</v>
      </c>
      <c r="D184" s="252" t="s">
        <v>209</v>
      </c>
      <c r="E184" s="253" t="s">
        <v>323</v>
      </c>
      <c r="F184" s="254" t="s">
        <v>324</v>
      </c>
      <c r="G184" s="255" t="s">
        <v>247</v>
      </c>
      <c r="H184" s="256">
        <v>8</v>
      </c>
      <c r="I184" s="257"/>
      <c r="J184" s="258">
        <f>ROUND(I184*H184,0)</f>
        <v>0</v>
      </c>
      <c r="K184" s="254" t="s">
        <v>126</v>
      </c>
      <c r="L184" s="259"/>
      <c r="M184" s="260" t="s">
        <v>20</v>
      </c>
      <c r="N184" s="261" t="s">
        <v>46</v>
      </c>
      <c r="O184" s="85"/>
      <c r="P184" s="210">
        <f>O184*H184</f>
        <v>0</v>
      </c>
      <c r="Q184" s="210">
        <v>0.548</v>
      </c>
      <c r="R184" s="210">
        <f>Q184*H184</f>
        <v>4.384</v>
      </c>
      <c r="S184" s="210">
        <v>0</v>
      </c>
      <c r="T184" s="21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2" t="s">
        <v>169</v>
      </c>
      <c r="AT184" s="212" t="s">
        <v>209</v>
      </c>
      <c r="AU184" s="212" t="s">
        <v>84</v>
      </c>
      <c r="AY184" s="18" t="s">
        <v>120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8" t="s">
        <v>8</v>
      </c>
      <c r="BK184" s="213">
        <f>ROUND(I184*H184,0)</f>
        <v>0</v>
      </c>
      <c r="BL184" s="18" t="s">
        <v>127</v>
      </c>
      <c r="BM184" s="212" t="s">
        <v>325</v>
      </c>
    </row>
    <row r="185" spans="1:65" s="2" customFormat="1" ht="16.5" customHeight="1">
      <c r="A185" s="39"/>
      <c r="B185" s="40"/>
      <c r="C185" s="252" t="s">
        <v>326</v>
      </c>
      <c r="D185" s="252" t="s">
        <v>209</v>
      </c>
      <c r="E185" s="253" t="s">
        <v>327</v>
      </c>
      <c r="F185" s="254" t="s">
        <v>328</v>
      </c>
      <c r="G185" s="255" t="s">
        <v>247</v>
      </c>
      <c r="H185" s="256">
        <v>8</v>
      </c>
      <c r="I185" s="257"/>
      <c r="J185" s="258">
        <f>ROUND(I185*H185,0)</f>
        <v>0</v>
      </c>
      <c r="K185" s="254" t="s">
        <v>126</v>
      </c>
      <c r="L185" s="259"/>
      <c r="M185" s="260" t="s">
        <v>20</v>
      </c>
      <c r="N185" s="261" t="s">
        <v>46</v>
      </c>
      <c r="O185" s="85"/>
      <c r="P185" s="210">
        <f>O185*H185</f>
        <v>0</v>
      </c>
      <c r="Q185" s="210">
        <v>0.196</v>
      </c>
      <c r="R185" s="210">
        <f>Q185*H185</f>
        <v>1.568</v>
      </c>
      <c r="S185" s="210">
        <v>0</v>
      </c>
      <c r="T185" s="21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2" t="s">
        <v>169</v>
      </c>
      <c r="AT185" s="212" t="s">
        <v>209</v>
      </c>
      <c r="AU185" s="212" t="s">
        <v>84</v>
      </c>
      <c r="AY185" s="18" t="s">
        <v>120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8" t="s">
        <v>8</v>
      </c>
      <c r="BK185" s="213">
        <f>ROUND(I185*H185,0)</f>
        <v>0</v>
      </c>
      <c r="BL185" s="18" t="s">
        <v>127</v>
      </c>
      <c r="BM185" s="212" t="s">
        <v>329</v>
      </c>
    </row>
    <row r="186" spans="1:65" s="2" customFormat="1" ht="24.15" customHeight="1">
      <c r="A186" s="39"/>
      <c r="B186" s="40"/>
      <c r="C186" s="201" t="s">
        <v>330</v>
      </c>
      <c r="D186" s="201" t="s">
        <v>122</v>
      </c>
      <c r="E186" s="202" t="s">
        <v>331</v>
      </c>
      <c r="F186" s="203" t="s">
        <v>332</v>
      </c>
      <c r="G186" s="204" t="s">
        <v>247</v>
      </c>
      <c r="H186" s="205">
        <v>11</v>
      </c>
      <c r="I186" s="206"/>
      <c r="J186" s="207">
        <f>ROUND(I186*H186,0)</f>
        <v>0</v>
      </c>
      <c r="K186" s="203" t="s">
        <v>126</v>
      </c>
      <c r="L186" s="45"/>
      <c r="M186" s="208" t="s">
        <v>20</v>
      </c>
      <c r="N186" s="209" t="s">
        <v>46</v>
      </c>
      <c r="O186" s="85"/>
      <c r="P186" s="210">
        <f>O186*H186</f>
        <v>0</v>
      </c>
      <c r="Q186" s="210">
        <v>0.1056</v>
      </c>
      <c r="R186" s="210">
        <f>Q186*H186</f>
        <v>1.1616</v>
      </c>
      <c r="S186" s="210">
        <v>0</v>
      </c>
      <c r="T186" s="21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2" t="s">
        <v>127</v>
      </c>
      <c r="AT186" s="212" t="s">
        <v>122</v>
      </c>
      <c r="AU186" s="212" t="s">
        <v>84</v>
      </c>
      <c r="AY186" s="18" t="s">
        <v>120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8" t="s">
        <v>8</v>
      </c>
      <c r="BK186" s="213">
        <f>ROUND(I186*H186,0)</f>
        <v>0</v>
      </c>
      <c r="BL186" s="18" t="s">
        <v>127</v>
      </c>
      <c r="BM186" s="212" t="s">
        <v>333</v>
      </c>
    </row>
    <row r="187" spans="1:47" s="2" customFormat="1" ht="12">
      <c r="A187" s="39"/>
      <c r="B187" s="40"/>
      <c r="C187" s="41"/>
      <c r="D187" s="214" t="s">
        <v>129</v>
      </c>
      <c r="E187" s="41"/>
      <c r="F187" s="215" t="s">
        <v>334</v>
      </c>
      <c r="G187" s="41"/>
      <c r="H187" s="41"/>
      <c r="I187" s="216"/>
      <c r="J187" s="41"/>
      <c r="K187" s="41"/>
      <c r="L187" s="45"/>
      <c r="M187" s="217"/>
      <c r="N187" s="218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129</v>
      </c>
      <c r="AU187" s="18" t="s">
        <v>84</v>
      </c>
    </row>
    <row r="188" spans="1:65" s="2" customFormat="1" ht="24.15" customHeight="1">
      <c r="A188" s="39"/>
      <c r="B188" s="40"/>
      <c r="C188" s="201" t="s">
        <v>335</v>
      </c>
      <c r="D188" s="201" t="s">
        <v>122</v>
      </c>
      <c r="E188" s="202" t="s">
        <v>336</v>
      </c>
      <c r="F188" s="203" t="s">
        <v>337</v>
      </c>
      <c r="G188" s="204" t="s">
        <v>247</v>
      </c>
      <c r="H188" s="205">
        <v>10</v>
      </c>
      <c r="I188" s="206"/>
      <c r="J188" s="207">
        <f>ROUND(I188*H188,0)</f>
        <v>0</v>
      </c>
      <c r="K188" s="203" t="s">
        <v>126</v>
      </c>
      <c r="L188" s="45"/>
      <c r="M188" s="208" t="s">
        <v>20</v>
      </c>
      <c r="N188" s="209" t="s">
        <v>46</v>
      </c>
      <c r="O188" s="85"/>
      <c r="P188" s="210">
        <f>O188*H188</f>
        <v>0</v>
      </c>
      <c r="Q188" s="210">
        <v>0.02424</v>
      </c>
      <c r="R188" s="210">
        <f>Q188*H188</f>
        <v>0.2424</v>
      </c>
      <c r="S188" s="210">
        <v>0</v>
      </c>
      <c r="T188" s="21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2" t="s">
        <v>127</v>
      </c>
      <c r="AT188" s="212" t="s">
        <v>122</v>
      </c>
      <c r="AU188" s="212" t="s">
        <v>84</v>
      </c>
      <c r="AY188" s="18" t="s">
        <v>120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8" t="s">
        <v>8</v>
      </c>
      <c r="BK188" s="213">
        <f>ROUND(I188*H188,0)</f>
        <v>0</v>
      </c>
      <c r="BL188" s="18" t="s">
        <v>127</v>
      </c>
      <c r="BM188" s="212" t="s">
        <v>338</v>
      </c>
    </row>
    <row r="189" spans="1:47" s="2" customFormat="1" ht="12">
      <c r="A189" s="39"/>
      <c r="B189" s="40"/>
      <c r="C189" s="41"/>
      <c r="D189" s="214" t="s">
        <v>129</v>
      </c>
      <c r="E189" s="41"/>
      <c r="F189" s="215" t="s">
        <v>339</v>
      </c>
      <c r="G189" s="41"/>
      <c r="H189" s="41"/>
      <c r="I189" s="216"/>
      <c r="J189" s="41"/>
      <c r="K189" s="41"/>
      <c r="L189" s="45"/>
      <c r="M189" s="217"/>
      <c r="N189" s="218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129</v>
      </c>
      <c r="AU189" s="18" t="s">
        <v>84</v>
      </c>
    </row>
    <row r="190" spans="1:65" s="2" customFormat="1" ht="24.15" customHeight="1">
      <c r="A190" s="39"/>
      <c r="B190" s="40"/>
      <c r="C190" s="201" t="s">
        <v>340</v>
      </c>
      <c r="D190" s="201" t="s">
        <v>122</v>
      </c>
      <c r="E190" s="202" t="s">
        <v>341</v>
      </c>
      <c r="F190" s="203" t="s">
        <v>342</v>
      </c>
      <c r="G190" s="204" t="s">
        <v>247</v>
      </c>
      <c r="H190" s="205">
        <v>1</v>
      </c>
      <c r="I190" s="206"/>
      <c r="J190" s="207">
        <f>ROUND(I190*H190,0)</f>
        <v>0</v>
      </c>
      <c r="K190" s="203" t="s">
        <v>126</v>
      </c>
      <c r="L190" s="45"/>
      <c r="M190" s="208" t="s">
        <v>20</v>
      </c>
      <c r="N190" s="209" t="s">
        <v>46</v>
      </c>
      <c r="O190" s="85"/>
      <c r="P190" s="210">
        <f>O190*H190</f>
        <v>0</v>
      </c>
      <c r="Q190" s="210">
        <v>0.03637</v>
      </c>
      <c r="R190" s="210">
        <f>Q190*H190</f>
        <v>0.03637</v>
      </c>
      <c r="S190" s="210">
        <v>0</v>
      </c>
      <c r="T190" s="21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2" t="s">
        <v>127</v>
      </c>
      <c r="AT190" s="212" t="s">
        <v>122</v>
      </c>
      <c r="AU190" s="212" t="s">
        <v>84</v>
      </c>
      <c r="AY190" s="18" t="s">
        <v>120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8" t="s">
        <v>8</v>
      </c>
      <c r="BK190" s="213">
        <f>ROUND(I190*H190,0)</f>
        <v>0</v>
      </c>
      <c r="BL190" s="18" t="s">
        <v>127</v>
      </c>
      <c r="BM190" s="212" t="s">
        <v>343</v>
      </c>
    </row>
    <row r="191" spans="1:47" s="2" customFormat="1" ht="12">
      <c r="A191" s="39"/>
      <c r="B191" s="40"/>
      <c r="C191" s="41"/>
      <c r="D191" s="214" t="s">
        <v>129</v>
      </c>
      <c r="E191" s="41"/>
      <c r="F191" s="215" t="s">
        <v>344</v>
      </c>
      <c r="G191" s="41"/>
      <c r="H191" s="41"/>
      <c r="I191" s="216"/>
      <c r="J191" s="41"/>
      <c r="K191" s="41"/>
      <c r="L191" s="45"/>
      <c r="M191" s="217"/>
      <c r="N191" s="218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129</v>
      </c>
      <c r="AU191" s="18" t="s">
        <v>84</v>
      </c>
    </row>
    <row r="192" spans="1:65" s="2" customFormat="1" ht="24.15" customHeight="1">
      <c r="A192" s="39"/>
      <c r="B192" s="40"/>
      <c r="C192" s="201" t="s">
        <v>345</v>
      </c>
      <c r="D192" s="201" t="s">
        <v>122</v>
      </c>
      <c r="E192" s="202" t="s">
        <v>346</v>
      </c>
      <c r="F192" s="203" t="s">
        <v>347</v>
      </c>
      <c r="G192" s="204" t="s">
        <v>247</v>
      </c>
      <c r="H192" s="205">
        <v>11</v>
      </c>
      <c r="I192" s="206"/>
      <c r="J192" s="207">
        <f>ROUND(I192*H192,0)</f>
        <v>0</v>
      </c>
      <c r="K192" s="203" t="s">
        <v>126</v>
      </c>
      <c r="L192" s="45"/>
      <c r="M192" s="208" t="s">
        <v>20</v>
      </c>
      <c r="N192" s="209" t="s">
        <v>46</v>
      </c>
      <c r="O192" s="85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2" t="s">
        <v>127</v>
      </c>
      <c r="AT192" s="212" t="s">
        <v>122</v>
      </c>
      <c r="AU192" s="212" t="s">
        <v>84</v>
      </c>
      <c r="AY192" s="18" t="s">
        <v>120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8" t="s">
        <v>8</v>
      </c>
      <c r="BK192" s="213">
        <f>ROUND(I192*H192,0)</f>
        <v>0</v>
      </c>
      <c r="BL192" s="18" t="s">
        <v>127</v>
      </c>
      <c r="BM192" s="212" t="s">
        <v>348</v>
      </c>
    </row>
    <row r="193" spans="1:47" s="2" customFormat="1" ht="12">
      <c r="A193" s="39"/>
      <c r="B193" s="40"/>
      <c r="C193" s="41"/>
      <c r="D193" s="214" t="s">
        <v>129</v>
      </c>
      <c r="E193" s="41"/>
      <c r="F193" s="215" t="s">
        <v>349</v>
      </c>
      <c r="G193" s="41"/>
      <c r="H193" s="41"/>
      <c r="I193" s="216"/>
      <c r="J193" s="41"/>
      <c r="K193" s="41"/>
      <c r="L193" s="45"/>
      <c r="M193" s="217"/>
      <c r="N193" s="218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129</v>
      </c>
      <c r="AU193" s="18" t="s">
        <v>84</v>
      </c>
    </row>
    <row r="194" spans="1:65" s="2" customFormat="1" ht="24.15" customHeight="1">
      <c r="A194" s="39"/>
      <c r="B194" s="40"/>
      <c r="C194" s="201" t="s">
        <v>350</v>
      </c>
      <c r="D194" s="201" t="s">
        <v>122</v>
      </c>
      <c r="E194" s="202" t="s">
        <v>351</v>
      </c>
      <c r="F194" s="203" t="s">
        <v>352</v>
      </c>
      <c r="G194" s="204" t="s">
        <v>247</v>
      </c>
      <c r="H194" s="205">
        <v>11</v>
      </c>
      <c r="I194" s="206"/>
      <c r="J194" s="207">
        <f>ROUND(I194*H194,0)</f>
        <v>0</v>
      </c>
      <c r="K194" s="203" t="s">
        <v>126</v>
      </c>
      <c r="L194" s="45"/>
      <c r="M194" s="208" t="s">
        <v>20</v>
      </c>
      <c r="N194" s="209" t="s">
        <v>46</v>
      </c>
      <c r="O194" s="85"/>
      <c r="P194" s="210">
        <f>O194*H194</f>
        <v>0</v>
      </c>
      <c r="Q194" s="210">
        <v>0.42116</v>
      </c>
      <c r="R194" s="210">
        <f>Q194*H194</f>
        <v>4.632759999999999</v>
      </c>
      <c r="S194" s="210">
        <v>0</v>
      </c>
      <c r="T194" s="21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2" t="s">
        <v>127</v>
      </c>
      <c r="AT194" s="212" t="s">
        <v>122</v>
      </c>
      <c r="AU194" s="212" t="s">
        <v>84</v>
      </c>
      <c r="AY194" s="18" t="s">
        <v>120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18" t="s">
        <v>8</v>
      </c>
      <c r="BK194" s="213">
        <f>ROUND(I194*H194,0)</f>
        <v>0</v>
      </c>
      <c r="BL194" s="18" t="s">
        <v>127</v>
      </c>
      <c r="BM194" s="212" t="s">
        <v>353</v>
      </c>
    </row>
    <row r="195" spans="1:47" s="2" customFormat="1" ht="12">
      <c r="A195" s="39"/>
      <c r="B195" s="40"/>
      <c r="C195" s="41"/>
      <c r="D195" s="214" t="s">
        <v>129</v>
      </c>
      <c r="E195" s="41"/>
      <c r="F195" s="215" t="s">
        <v>354</v>
      </c>
      <c r="G195" s="41"/>
      <c r="H195" s="41"/>
      <c r="I195" s="216"/>
      <c r="J195" s="41"/>
      <c r="K195" s="41"/>
      <c r="L195" s="45"/>
      <c r="M195" s="217"/>
      <c r="N195" s="218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129</v>
      </c>
      <c r="AU195" s="18" t="s">
        <v>84</v>
      </c>
    </row>
    <row r="196" spans="1:65" s="2" customFormat="1" ht="37.8" customHeight="1">
      <c r="A196" s="39"/>
      <c r="B196" s="40"/>
      <c r="C196" s="201" t="s">
        <v>355</v>
      </c>
      <c r="D196" s="201" t="s">
        <v>122</v>
      </c>
      <c r="E196" s="202" t="s">
        <v>356</v>
      </c>
      <c r="F196" s="203" t="s">
        <v>357</v>
      </c>
      <c r="G196" s="204" t="s">
        <v>247</v>
      </c>
      <c r="H196" s="205">
        <v>1</v>
      </c>
      <c r="I196" s="206"/>
      <c r="J196" s="207">
        <f>ROUND(I196*H196,0)</f>
        <v>0</v>
      </c>
      <c r="K196" s="203" t="s">
        <v>126</v>
      </c>
      <c r="L196" s="45"/>
      <c r="M196" s="208" t="s">
        <v>20</v>
      </c>
      <c r="N196" s="209" t="s">
        <v>46</v>
      </c>
      <c r="O196" s="85"/>
      <c r="P196" s="210">
        <f>O196*H196</f>
        <v>0</v>
      </c>
      <c r="Q196" s="210">
        <v>5.40008</v>
      </c>
      <c r="R196" s="210">
        <f>Q196*H196</f>
        <v>5.40008</v>
      </c>
      <c r="S196" s="210">
        <v>0</v>
      </c>
      <c r="T196" s="21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2" t="s">
        <v>127</v>
      </c>
      <c r="AT196" s="212" t="s">
        <v>122</v>
      </c>
      <c r="AU196" s="212" t="s">
        <v>84</v>
      </c>
      <c r="AY196" s="18" t="s">
        <v>120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8" t="s">
        <v>8</v>
      </c>
      <c r="BK196" s="213">
        <f>ROUND(I196*H196,0)</f>
        <v>0</v>
      </c>
      <c r="BL196" s="18" t="s">
        <v>127</v>
      </c>
      <c r="BM196" s="212" t="s">
        <v>358</v>
      </c>
    </row>
    <row r="197" spans="1:47" s="2" customFormat="1" ht="12">
      <c r="A197" s="39"/>
      <c r="B197" s="40"/>
      <c r="C197" s="41"/>
      <c r="D197" s="214" t="s">
        <v>129</v>
      </c>
      <c r="E197" s="41"/>
      <c r="F197" s="215" t="s">
        <v>359</v>
      </c>
      <c r="G197" s="41"/>
      <c r="H197" s="41"/>
      <c r="I197" s="216"/>
      <c r="J197" s="41"/>
      <c r="K197" s="41"/>
      <c r="L197" s="45"/>
      <c r="M197" s="217"/>
      <c r="N197" s="218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129</v>
      </c>
      <c r="AU197" s="18" t="s">
        <v>84</v>
      </c>
    </row>
    <row r="198" spans="1:65" s="2" customFormat="1" ht="33" customHeight="1">
      <c r="A198" s="39"/>
      <c r="B198" s="40"/>
      <c r="C198" s="201" t="s">
        <v>360</v>
      </c>
      <c r="D198" s="201" t="s">
        <v>122</v>
      </c>
      <c r="E198" s="202" t="s">
        <v>361</v>
      </c>
      <c r="F198" s="203" t="s">
        <v>362</v>
      </c>
      <c r="G198" s="204" t="s">
        <v>247</v>
      </c>
      <c r="H198" s="205">
        <v>2</v>
      </c>
      <c r="I198" s="206"/>
      <c r="J198" s="207">
        <f>ROUND(I198*H198,0)</f>
        <v>0</v>
      </c>
      <c r="K198" s="203" t="s">
        <v>126</v>
      </c>
      <c r="L198" s="45"/>
      <c r="M198" s="208" t="s">
        <v>20</v>
      </c>
      <c r="N198" s="209" t="s">
        <v>46</v>
      </c>
      <c r="O198" s="85"/>
      <c r="P198" s="210">
        <f>O198*H198</f>
        <v>0</v>
      </c>
      <c r="Q198" s="210">
        <v>1.43417</v>
      </c>
      <c r="R198" s="210">
        <f>Q198*H198</f>
        <v>2.86834</v>
      </c>
      <c r="S198" s="210">
        <v>0</v>
      </c>
      <c r="T198" s="21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2" t="s">
        <v>127</v>
      </c>
      <c r="AT198" s="212" t="s">
        <v>122</v>
      </c>
      <c r="AU198" s="212" t="s">
        <v>84</v>
      </c>
      <c r="AY198" s="18" t="s">
        <v>120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8" t="s">
        <v>8</v>
      </c>
      <c r="BK198" s="213">
        <f>ROUND(I198*H198,0)</f>
        <v>0</v>
      </c>
      <c r="BL198" s="18" t="s">
        <v>127</v>
      </c>
      <c r="BM198" s="212" t="s">
        <v>363</v>
      </c>
    </row>
    <row r="199" spans="1:47" s="2" customFormat="1" ht="12">
      <c r="A199" s="39"/>
      <c r="B199" s="40"/>
      <c r="C199" s="41"/>
      <c r="D199" s="214" t="s">
        <v>129</v>
      </c>
      <c r="E199" s="41"/>
      <c r="F199" s="215" t="s">
        <v>364</v>
      </c>
      <c r="G199" s="41"/>
      <c r="H199" s="41"/>
      <c r="I199" s="216"/>
      <c r="J199" s="41"/>
      <c r="K199" s="41"/>
      <c r="L199" s="45"/>
      <c r="M199" s="217"/>
      <c r="N199" s="218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129</v>
      </c>
      <c r="AU199" s="18" t="s">
        <v>84</v>
      </c>
    </row>
    <row r="200" spans="1:65" s="2" customFormat="1" ht="16.5" customHeight="1">
      <c r="A200" s="39"/>
      <c r="B200" s="40"/>
      <c r="C200" s="201" t="s">
        <v>365</v>
      </c>
      <c r="D200" s="201" t="s">
        <v>122</v>
      </c>
      <c r="E200" s="202" t="s">
        <v>366</v>
      </c>
      <c r="F200" s="203" t="s">
        <v>367</v>
      </c>
      <c r="G200" s="204" t="s">
        <v>236</v>
      </c>
      <c r="H200" s="205">
        <v>335</v>
      </c>
      <c r="I200" s="206"/>
      <c r="J200" s="207">
        <f>ROUND(I200*H200,0)</f>
        <v>0</v>
      </c>
      <c r="K200" s="203" t="s">
        <v>126</v>
      </c>
      <c r="L200" s="45"/>
      <c r="M200" s="208" t="s">
        <v>20</v>
      </c>
      <c r="N200" s="209" t="s">
        <v>46</v>
      </c>
      <c r="O200" s="85"/>
      <c r="P200" s="210">
        <f>O200*H200</f>
        <v>0</v>
      </c>
      <c r="Q200" s="210">
        <v>7E-05</v>
      </c>
      <c r="R200" s="210">
        <f>Q200*H200</f>
        <v>0.02345</v>
      </c>
      <c r="S200" s="210">
        <v>0</v>
      </c>
      <c r="T200" s="21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2" t="s">
        <v>127</v>
      </c>
      <c r="AT200" s="212" t="s">
        <v>122</v>
      </c>
      <c r="AU200" s="212" t="s">
        <v>84</v>
      </c>
      <c r="AY200" s="18" t="s">
        <v>120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8" t="s">
        <v>8</v>
      </c>
      <c r="BK200" s="213">
        <f>ROUND(I200*H200,0)</f>
        <v>0</v>
      </c>
      <c r="BL200" s="18" t="s">
        <v>127</v>
      </c>
      <c r="BM200" s="212" t="s">
        <v>368</v>
      </c>
    </row>
    <row r="201" spans="1:47" s="2" customFormat="1" ht="12">
      <c r="A201" s="39"/>
      <c r="B201" s="40"/>
      <c r="C201" s="41"/>
      <c r="D201" s="214" t="s">
        <v>129</v>
      </c>
      <c r="E201" s="41"/>
      <c r="F201" s="215" t="s">
        <v>369</v>
      </c>
      <c r="G201" s="41"/>
      <c r="H201" s="41"/>
      <c r="I201" s="216"/>
      <c r="J201" s="41"/>
      <c r="K201" s="41"/>
      <c r="L201" s="45"/>
      <c r="M201" s="217"/>
      <c r="N201" s="218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129</v>
      </c>
      <c r="AU201" s="18" t="s">
        <v>84</v>
      </c>
    </row>
    <row r="202" spans="1:51" s="14" customFormat="1" ht="12">
      <c r="A202" s="14"/>
      <c r="B202" s="230"/>
      <c r="C202" s="231"/>
      <c r="D202" s="221" t="s">
        <v>131</v>
      </c>
      <c r="E202" s="232" t="s">
        <v>20</v>
      </c>
      <c r="F202" s="233" t="s">
        <v>370</v>
      </c>
      <c r="G202" s="231"/>
      <c r="H202" s="234">
        <v>335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0" t="s">
        <v>131</v>
      </c>
      <c r="AU202" s="240" t="s">
        <v>84</v>
      </c>
      <c r="AV202" s="14" t="s">
        <v>84</v>
      </c>
      <c r="AW202" s="14" t="s">
        <v>36</v>
      </c>
      <c r="AX202" s="14" t="s">
        <v>8</v>
      </c>
      <c r="AY202" s="240" t="s">
        <v>120</v>
      </c>
    </row>
    <row r="203" spans="1:65" s="2" customFormat="1" ht="16.5" customHeight="1">
      <c r="A203" s="39"/>
      <c r="B203" s="40"/>
      <c r="C203" s="201" t="s">
        <v>371</v>
      </c>
      <c r="D203" s="201" t="s">
        <v>122</v>
      </c>
      <c r="E203" s="202" t="s">
        <v>372</v>
      </c>
      <c r="F203" s="203" t="s">
        <v>373</v>
      </c>
      <c r="G203" s="204" t="s">
        <v>247</v>
      </c>
      <c r="H203" s="205">
        <v>2</v>
      </c>
      <c r="I203" s="206"/>
      <c r="J203" s="207">
        <f>ROUND(I203*H203,0)</f>
        <v>0</v>
      </c>
      <c r="K203" s="203" t="s">
        <v>126</v>
      </c>
      <c r="L203" s="45"/>
      <c r="M203" s="208" t="s">
        <v>20</v>
      </c>
      <c r="N203" s="209" t="s">
        <v>46</v>
      </c>
      <c r="O203" s="85"/>
      <c r="P203" s="210">
        <f>O203*H203</f>
        <v>0</v>
      </c>
      <c r="Q203" s="210">
        <v>1.47325</v>
      </c>
      <c r="R203" s="210">
        <f>Q203*H203</f>
        <v>2.9465</v>
      </c>
      <c r="S203" s="210">
        <v>0</v>
      </c>
      <c r="T203" s="21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2" t="s">
        <v>127</v>
      </c>
      <c r="AT203" s="212" t="s">
        <v>122</v>
      </c>
      <c r="AU203" s="212" t="s">
        <v>84</v>
      </c>
      <c r="AY203" s="18" t="s">
        <v>120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8" t="s">
        <v>8</v>
      </c>
      <c r="BK203" s="213">
        <f>ROUND(I203*H203,0)</f>
        <v>0</v>
      </c>
      <c r="BL203" s="18" t="s">
        <v>127</v>
      </c>
      <c r="BM203" s="212" t="s">
        <v>374</v>
      </c>
    </row>
    <row r="204" spans="1:47" s="2" customFormat="1" ht="12">
      <c r="A204" s="39"/>
      <c r="B204" s="40"/>
      <c r="C204" s="41"/>
      <c r="D204" s="214" t="s">
        <v>129</v>
      </c>
      <c r="E204" s="41"/>
      <c r="F204" s="215" t="s">
        <v>375</v>
      </c>
      <c r="G204" s="41"/>
      <c r="H204" s="41"/>
      <c r="I204" s="216"/>
      <c r="J204" s="41"/>
      <c r="K204" s="41"/>
      <c r="L204" s="45"/>
      <c r="M204" s="217"/>
      <c r="N204" s="218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129</v>
      </c>
      <c r="AU204" s="18" t="s">
        <v>84</v>
      </c>
    </row>
    <row r="205" spans="1:63" s="12" customFormat="1" ht="22.8" customHeight="1">
      <c r="A205" s="12"/>
      <c r="B205" s="185"/>
      <c r="C205" s="186"/>
      <c r="D205" s="187" t="s">
        <v>74</v>
      </c>
      <c r="E205" s="199" t="s">
        <v>175</v>
      </c>
      <c r="F205" s="199" t="s">
        <v>376</v>
      </c>
      <c r="G205" s="186"/>
      <c r="H205" s="186"/>
      <c r="I205" s="189"/>
      <c r="J205" s="200">
        <f>BK205</f>
        <v>0</v>
      </c>
      <c r="K205" s="186"/>
      <c r="L205" s="191"/>
      <c r="M205" s="192"/>
      <c r="N205" s="193"/>
      <c r="O205" s="193"/>
      <c r="P205" s="194">
        <f>SUM(P206:P211)</f>
        <v>0</v>
      </c>
      <c r="Q205" s="193"/>
      <c r="R205" s="194">
        <f>SUM(R206:R211)</f>
        <v>0.0335</v>
      </c>
      <c r="S205" s="193"/>
      <c r="T205" s="195">
        <f>SUM(T206:T211)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196" t="s">
        <v>8</v>
      </c>
      <c r="AT205" s="197" t="s">
        <v>74</v>
      </c>
      <c r="AU205" s="197" t="s">
        <v>8</v>
      </c>
      <c r="AY205" s="196" t="s">
        <v>120</v>
      </c>
      <c r="BK205" s="198">
        <f>SUM(BK206:BK211)</f>
        <v>0</v>
      </c>
    </row>
    <row r="206" spans="1:65" s="2" customFormat="1" ht="24.15" customHeight="1">
      <c r="A206" s="39"/>
      <c r="B206" s="40"/>
      <c r="C206" s="201" t="s">
        <v>377</v>
      </c>
      <c r="D206" s="201" t="s">
        <v>122</v>
      </c>
      <c r="E206" s="202" t="s">
        <v>378</v>
      </c>
      <c r="F206" s="203" t="s">
        <v>379</v>
      </c>
      <c r="G206" s="204" t="s">
        <v>236</v>
      </c>
      <c r="H206" s="205">
        <v>670</v>
      </c>
      <c r="I206" s="206"/>
      <c r="J206" s="207">
        <f>ROUND(I206*H206,0)</f>
        <v>0</v>
      </c>
      <c r="K206" s="203" t="s">
        <v>126</v>
      </c>
      <c r="L206" s="45"/>
      <c r="M206" s="208" t="s">
        <v>20</v>
      </c>
      <c r="N206" s="209" t="s">
        <v>46</v>
      </c>
      <c r="O206" s="85"/>
      <c r="P206" s="210">
        <f>O206*H206</f>
        <v>0</v>
      </c>
      <c r="Q206" s="210">
        <v>5E-05</v>
      </c>
      <c r="R206" s="210">
        <f>Q206*H206</f>
        <v>0.0335</v>
      </c>
      <c r="S206" s="210">
        <v>0</v>
      </c>
      <c r="T206" s="21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2" t="s">
        <v>127</v>
      </c>
      <c r="AT206" s="212" t="s">
        <v>122</v>
      </c>
      <c r="AU206" s="212" t="s">
        <v>84</v>
      </c>
      <c r="AY206" s="18" t="s">
        <v>120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18" t="s">
        <v>8</v>
      </c>
      <c r="BK206" s="213">
        <f>ROUND(I206*H206,0)</f>
        <v>0</v>
      </c>
      <c r="BL206" s="18" t="s">
        <v>127</v>
      </c>
      <c r="BM206" s="212" t="s">
        <v>380</v>
      </c>
    </row>
    <row r="207" spans="1:47" s="2" customFormat="1" ht="12">
      <c r="A207" s="39"/>
      <c r="B207" s="40"/>
      <c r="C207" s="41"/>
      <c r="D207" s="214" t="s">
        <v>129</v>
      </c>
      <c r="E207" s="41"/>
      <c r="F207" s="215" t="s">
        <v>381</v>
      </c>
      <c r="G207" s="41"/>
      <c r="H207" s="41"/>
      <c r="I207" s="216"/>
      <c r="J207" s="41"/>
      <c r="K207" s="41"/>
      <c r="L207" s="45"/>
      <c r="M207" s="217"/>
      <c r="N207" s="218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129</v>
      </c>
      <c r="AU207" s="18" t="s">
        <v>84</v>
      </c>
    </row>
    <row r="208" spans="1:51" s="14" customFormat="1" ht="12">
      <c r="A208" s="14"/>
      <c r="B208" s="230"/>
      <c r="C208" s="231"/>
      <c r="D208" s="221" t="s">
        <v>131</v>
      </c>
      <c r="E208" s="232" t="s">
        <v>20</v>
      </c>
      <c r="F208" s="233" t="s">
        <v>382</v>
      </c>
      <c r="G208" s="231"/>
      <c r="H208" s="234">
        <v>670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0" t="s">
        <v>131</v>
      </c>
      <c r="AU208" s="240" t="s">
        <v>84</v>
      </c>
      <c r="AV208" s="14" t="s">
        <v>84</v>
      </c>
      <c r="AW208" s="14" t="s">
        <v>36</v>
      </c>
      <c r="AX208" s="14" t="s">
        <v>8</v>
      </c>
      <c r="AY208" s="240" t="s">
        <v>120</v>
      </c>
    </row>
    <row r="209" spans="1:65" s="2" customFormat="1" ht="16.5" customHeight="1">
      <c r="A209" s="39"/>
      <c r="B209" s="40"/>
      <c r="C209" s="201" t="s">
        <v>383</v>
      </c>
      <c r="D209" s="201" t="s">
        <v>122</v>
      </c>
      <c r="E209" s="202" t="s">
        <v>384</v>
      </c>
      <c r="F209" s="203" t="s">
        <v>385</v>
      </c>
      <c r="G209" s="204" t="s">
        <v>236</v>
      </c>
      <c r="H209" s="205">
        <v>670</v>
      </c>
      <c r="I209" s="206"/>
      <c r="J209" s="207">
        <f>ROUND(I209*H209,0)</f>
        <v>0</v>
      </c>
      <c r="K209" s="203" t="s">
        <v>126</v>
      </c>
      <c r="L209" s="45"/>
      <c r="M209" s="208" t="s">
        <v>20</v>
      </c>
      <c r="N209" s="209" t="s">
        <v>46</v>
      </c>
      <c r="O209" s="85"/>
      <c r="P209" s="210">
        <f>O209*H209</f>
        <v>0</v>
      </c>
      <c r="Q209" s="210">
        <v>0</v>
      </c>
      <c r="R209" s="210">
        <f>Q209*H209</f>
        <v>0</v>
      </c>
      <c r="S209" s="210">
        <v>0</v>
      </c>
      <c r="T209" s="21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2" t="s">
        <v>127</v>
      </c>
      <c r="AT209" s="212" t="s">
        <v>122</v>
      </c>
      <c r="AU209" s="212" t="s">
        <v>84</v>
      </c>
      <c r="AY209" s="18" t="s">
        <v>120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18" t="s">
        <v>8</v>
      </c>
      <c r="BK209" s="213">
        <f>ROUND(I209*H209,0)</f>
        <v>0</v>
      </c>
      <c r="BL209" s="18" t="s">
        <v>127</v>
      </c>
      <c r="BM209" s="212" t="s">
        <v>386</v>
      </c>
    </row>
    <row r="210" spans="1:47" s="2" customFormat="1" ht="12">
      <c r="A210" s="39"/>
      <c r="B210" s="40"/>
      <c r="C210" s="41"/>
      <c r="D210" s="214" t="s">
        <v>129</v>
      </c>
      <c r="E210" s="41"/>
      <c r="F210" s="215" t="s">
        <v>387</v>
      </c>
      <c r="G210" s="41"/>
      <c r="H210" s="41"/>
      <c r="I210" s="216"/>
      <c r="J210" s="41"/>
      <c r="K210" s="41"/>
      <c r="L210" s="45"/>
      <c r="M210" s="217"/>
      <c r="N210" s="218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129</v>
      </c>
      <c r="AU210" s="18" t="s">
        <v>84</v>
      </c>
    </row>
    <row r="211" spans="1:51" s="14" customFormat="1" ht="12">
      <c r="A211" s="14"/>
      <c r="B211" s="230"/>
      <c r="C211" s="231"/>
      <c r="D211" s="221" t="s">
        <v>131</v>
      </c>
      <c r="E211" s="232" t="s">
        <v>20</v>
      </c>
      <c r="F211" s="233" t="s">
        <v>382</v>
      </c>
      <c r="G211" s="231"/>
      <c r="H211" s="234">
        <v>670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0" t="s">
        <v>131</v>
      </c>
      <c r="AU211" s="240" t="s">
        <v>84</v>
      </c>
      <c r="AV211" s="14" t="s">
        <v>84</v>
      </c>
      <c r="AW211" s="14" t="s">
        <v>36</v>
      </c>
      <c r="AX211" s="14" t="s">
        <v>8</v>
      </c>
      <c r="AY211" s="240" t="s">
        <v>120</v>
      </c>
    </row>
    <row r="212" spans="1:63" s="12" customFormat="1" ht="22.8" customHeight="1">
      <c r="A212" s="12"/>
      <c r="B212" s="185"/>
      <c r="C212" s="186"/>
      <c r="D212" s="187" t="s">
        <v>74</v>
      </c>
      <c r="E212" s="199" t="s">
        <v>388</v>
      </c>
      <c r="F212" s="199" t="s">
        <v>389</v>
      </c>
      <c r="G212" s="186"/>
      <c r="H212" s="186"/>
      <c r="I212" s="189"/>
      <c r="J212" s="200">
        <f>BK212</f>
        <v>0</v>
      </c>
      <c r="K212" s="186"/>
      <c r="L212" s="191"/>
      <c r="M212" s="192"/>
      <c r="N212" s="193"/>
      <c r="O212" s="193"/>
      <c r="P212" s="194">
        <f>SUM(P213:P221)</f>
        <v>0</v>
      </c>
      <c r="Q212" s="193"/>
      <c r="R212" s="194">
        <f>SUM(R213:R221)</f>
        <v>0</v>
      </c>
      <c r="S212" s="193"/>
      <c r="T212" s="195">
        <f>SUM(T213:T221)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96" t="s">
        <v>8</v>
      </c>
      <c r="AT212" s="197" t="s">
        <v>74</v>
      </c>
      <c r="AU212" s="197" t="s">
        <v>8</v>
      </c>
      <c r="AY212" s="196" t="s">
        <v>120</v>
      </c>
      <c r="BK212" s="198">
        <f>SUM(BK213:BK221)</f>
        <v>0</v>
      </c>
    </row>
    <row r="213" spans="1:65" s="2" customFormat="1" ht="24.15" customHeight="1">
      <c r="A213" s="39"/>
      <c r="B213" s="40"/>
      <c r="C213" s="201" t="s">
        <v>390</v>
      </c>
      <c r="D213" s="201" t="s">
        <v>122</v>
      </c>
      <c r="E213" s="202" t="s">
        <v>391</v>
      </c>
      <c r="F213" s="203" t="s">
        <v>392</v>
      </c>
      <c r="G213" s="204" t="s">
        <v>188</v>
      </c>
      <c r="H213" s="205">
        <v>88.44</v>
      </c>
      <c r="I213" s="206"/>
      <c r="J213" s="207">
        <f>ROUND(I213*H213,0)</f>
        <v>0</v>
      </c>
      <c r="K213" s="203" t="s">
        <v>126</v>
      </c>
      <c r="L213" s="45"/>
      <c r="M213" s="208" t="s">
        <v>20</v>
      </c>
      <c r="N213" s="209" t="s">
        <v>46</v>
      </c>
      <c r="O213" s="85"/>
      <c r="P213" s="210">
        <f>O213*H213</f>
        <v>0</v>
      </c>
      <c r="Q213" s="210">
        <v>0</v>
      </c>
      <c r="R213" s="210">
        <f>Q213*H213</f>
        <v>0</v>
      </c>
      <c r="S213" s="210">
        <v>0</v>
      </c>
      <c r="T213" s="21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2" t="s">
        <v>127</v>
      </c>
      <c r="AT213" s="212" t="s">
        <v>122</v>
      </c>
      <c r="AU213" s="212" t="s">
        <v>84</v>
      </c>
      <c r="AY213" s="18" t="s">
        <v>120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18" t="s">
        <v>8</v>
      </c>
      <c r="BK213" s="213">
        <f>ROUND(I213*H213,0)</f>
        <v>0</v>
      </c>
      <c r="BL213" s="18" t="s">
        <v>127</v>
      </c>
      <c r="BM213" s="212" t="s">
        <v>393</v>
      </c>
    </row>
    <row r="214" spans="1:47" s="2" customFormat="1" ht="12">
      <c r="A214" s="39"/>
      <c r="B214" s="40"/>
      <c r="C214" s="41"/>
      <c r="D214" s="214" t="s">
        <v>129</v>
      </c>
      <c r="E214" s="41"/>
      <c r="F214" s="215" t="s">
        <v>394</v>
      </c>
      <c r="G214" s="41"/>
      <c r="H214" s="41"/>
      <c r="I214" s="216"/>
      <c r="J214" s="41"/>
      <c r="K214" s="41"/>
      <c r="L214" s="45"/>
      <c r="M214" s="217"/>
      <c r="N214" s="218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129</v>
      </c>
      <c r="AU214" s="18" t="s">
        <v>84</v>
      </c>
    </row>
    <row r="215" spans="1:65" s="2" customFormat="1" ht="24.15" customHeight="1">
      <c r="A215" s="39"/>
      <c r="B215" s="40"/>
      <c r="C215" s="201" t="s">
        <v>395</v>
      </c>
      <c r="D215" s="201" t="s">
        <v>122</v>
      </c>
      <c r="E215" s="202" t="s">
        <v>396</v>
      </c>
      <c r="F215" s="203" t="s">
        <v>397</v>
      </c>
      <c r="G215" s="204" t="s">
        <v>188</v>
      </c>
      <c r="H215" s="205">
        <v>795.96</v>
      </c>
      <c r="I215" s="206"/>
      <c r="J215" s="207">
        <f>ROUND(I215*H215,0)</f>
        <v>0</v>
      </c>
      <c r="K215" s="203" t="s">
        <v>126</v>
      </c>
      <c r="L215" s="45"/>
      <c r="M215" s="208" t="s">
        <v>20</v>
      </c>
      <c r="N215" s="209" t="s">
        <v>46</v>
      </c>
      <c r="O215" s="85"/>
      <c r="P215" s="210">
        <f>O215*H215</f>
        <v>0</v>
      </c>
      <c r="Q215" s="210">
        <v>0</v>
      </c>
      <c r="R215" s="210">
        <f>Q215*H215</f>
        <v>0</v>
      </c>
      <c r="S215" s="210">
        <v>0</v>
      </c>
      <c r="T215" s="21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2" t="s">
        <v>127</v>
      </c>
      <c r="AT215" s="212" t="s">
        <v>122</v>
      </c>
      <c r="AU215" s="212" t="s">
        <v>84</v>
      </c>
      <c r="AY215" s="18" t="s">
        <v>120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18" t="s">
        <v>8</v>
      </c>
      <c r="BK215" s="213">
        <f>ROUND(I215*H215,0)</f>
        <v>0</v>
      </c>
      <c r="BL215" s="18" t="s">
        <v>127</v>
      </c>
      <c r="BM215" s="212" t="s">
        <v>398</v>
      </c>
    </row>
    <row r="216" spans="1:47" s="2" customFormat="1" ht="12">
      <c r="A216" s="39"/>
      <c r="B216" s="40"/>
      <c r="C216" s="41"/>
      <c r="D216" s="214" t="s">
        <v>129</v>
      </c>
      <c r="E216" s="41"/>
      <c r="F216" s="215" t="s">
        <v>399</v>
      </c>
      <c r="G216" s="41"/>
      <c r="H216" s="41"/>
      <c r="I216" s="216"/>
      <c r="J216" s="41"/>
      <c r="K216" s="41"/>
      <c r="L216" s="45"/>
      <c r="M216" s="217"/>
      <c r="N216" s="218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129</v>
      </c>
      <c r="AU216" s="18" t="s">
        <v>84</v>
      </c>
    </row>
    <row r="217" spans="1:51" s="14" customFormat="1" ht="12">
      <c r="A217" s="14"/>
      <c r="B217" s="230"/>
      <c r="C217" s="231"/>
      <c r="D217" s="221" t="s">
        <v>131</v>
      </c>
      <c r="E217" s="232" t="s">
        <v>20</v>
      </c>
      <c r="F217" s="233" t="s">
        <v>400</v>
      </c>
      <c r="G217" s="231"/>
      <c r="H217" s="234">
        <v>795.96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0" t="s">
        <v>131</v>
      </c>
      <c r="AU217" s="240" t="s">
        <v>84</v>
      </c>
      <c r="AV217" s="14" t="s">
        <v>84</v>
      </c>
      <c r="AW217" s="14" t="s">
        <v>36</v>
      </c>
      <c r="AX217" s="14" t="s">
        <v>8</v>
      </c>
      <c r="AY217" s="240" t="s">
        <v>120</v>
      </c>
    </row>
    <row r="218" spans="1:65" s="2" customFormat="1" ht="16.5" customHeight="1">
      <c r="A218" s="39"/>
      <c r="B218" s="40"/>
      <c r="C218" s="201" t="s">
        <v>401</v>
      </c>
      <c r="D218" s="201" t="s">
        <v>122</v>
      </c>
      <c r="E218" s="202" t="s">
        <v>402</v>
      </c>
      <c r="F218" s="203" t="s">
        <v>403</v>
      </c>
      <c r="G218" s="204" t="s">
        <v>188</v>
      </c>
      <c r="H218" s="205">
        <v>88.44</v>
      </c>
      <c r="I218" s="206"/>
      <c r="J218" s="207">
        <f>ROUND(I218*H218,0)</f>
        <v>0</v>
      </c>
      <c r="K218" s="203" t="s">
        <v>126</v>
      </c>
      <c r="L218" s="45"/>
      <c r="M218" s="208" t="s">
        <v>20</v>
      </c>
      <c r="N218" s="209" t="s">
        <v>46</v>
      </c>
      <c r="O218" s="85"/>
      <c r="P218" s="210">
        <f>O218*H218</f>
        <v>0</v>
      </c>
      <c r="Q218" s="210">
        <v>0</v>
      </c>
      <c r="R218" s="210">
        <f>Q218*H218</f>
        <v>0</v>
      </c>
      <c r="S218" s="210">
        <v>0</v>
      </c>
      <c r="T218" s="21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2" t="s">
        <v>127</v>
      </c>
      <c r="AT218" s="212" t="s">
        <v>122</v>
      </c>
      <c r="AU218" s="212" t="s">
        <v>84</v>
      </c>
      <c r="AY218" s="18" t="s">
        <v>120</v>
      </c>
      <c r="BE218" s="213">
        <f>IF(N218="základní",J218,0)</f>
        <v>0</v>
      </c>
      <c r="BF218" s="213">
        <f>IF(N218="snížená",J218,0)</f>
        <v>0</v>
      </c>
      <c r="BG218" s="213">
        <f>IF(N218="zákl. přenesená",J218,0)</f>
        <v>0</v>
      </c>
      <c r="BH218" s="213">
        <f>IF(N218="sníž. přenesená",J218,0)</f>
        <v>0</v>
      </c>
      <c r="BI218" s="213">
        <f>IF(N218="nulová",J218,0)</f>
        <v>0</v>
      </c>
      <c r="BJ218" s="18" t="s">
        <v>8</v>
      </c>
      <c r="BK218" s="213">
        <f>ROUND(I218*H218,0)</f>
        <v>0</v>
      </c>
      <c r="BL218" s="18" t="s">
        <v>127</v>
      </c>
      <c r="BM218" s="212" t="s">
        <v>404</v>
      </c>
    </row>
    <row r="219" spans="1:47" s="2" customFormat="1" ht="12">
      <c r="A219" s="39"/>
      <c r="B219" s="40"/>
      <c r="C219" s="41"/>
      <c r="D219" s="214" t="s">
        <v>129</v>
      </c>
      <c r="E219" s="41"/>
      <c r="F219" s="215" t="s">
        <v>405</v>
      </c>
      <c r="G219" s="41"/>
      <c r="H219" s="41"/>
      <c r="I219" s="216"/>
      <c r="J219" s="41"/>
      <c r="K219" s="41"/>
      <c r="L219" s="45"/>
      <c r="M219" s="217"/>
      <c r="N219" s="218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129</v>
      </c>
      <c r="AU219" s="18" t="s">
        <v>84</v>
      </c>
    </row>
    <row r="220" spans="1:65" s="2" customFormat="1" ht="24.15" customHeight="1">
      <c r="A220" s="39"/>
      <c r="B220" s="40"/>
      <c r="C220" s="201" t="s">
        <v>406</v>
      </c>
      <c r="D220" s="201" t="s">
        <v>122</v>
      </c>
      <c r="E220" s="202" t="s">
        <v>407</v>
      </c>
      <c r="F220" s="203" t="s">
        <v>408</v>
      </c>
      <c r="G220" s="204" t="s">
        <v>188</v>
      </c>
      <c r="H220" s="205">
        <v>88.44</v>
      </c>
      <c r="I220" s="206"/>
      <c r="J220" s="207">
        <f>ROUND(I220*H220,0)</f>
        <v>0</v>
      </c>
      <c r="K220" s="203" t="s">
        <v>126</v>
      </c>
      <c r="L220" s="45"/>
      <c r="M220" s="208" t="s">
        <v>20</v>
      </c>
      <c r="N220" s="209" t="s">
        <v>46</v>
      </c>
      <c r="O220" s="85"/>
      <c r="P220" s="210">
        <f>O220*H220</f>
        <v>0</v>
      </c>
      <c r="Q220" s="210">
        <v>0</v>
      </c>
      <c r="R220" s="210">
        <f>Q220*H220</f>
        <v>0</v>
      </c>
      <c r="S220" s="210">
        <v>0</v>
      </c>
      <c r="T220" s="21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2" t="s">
        <v>127</v>
      </c>
      <c r="AT220" s="212" t="s">
        <v>122</v>
      </c>
      <c r="AU220" s="212" t="s">
        <v>84</v>
      </c>
      <c r="AY220" s="18" t="s">
        <v>120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18" t="s">
        <v>8</v>
      </c>
      <c r="BK220" s="213">
        <f>ROUND(I220*H220,0)</f>
        <v>0</v>
      </c>
      <c r="BL220" s="18" t="s">
        <v>127</v>
      </c>
      <c r="BM220" s="212" t="s">
        <v>409</v>
      </c>
    </row>
    <row r="221" spans="1:47" s="2" customFormat="1" ht="12">
      <c r="A221" s="39"/>
      <c r="B221" s="40"/>
      <c r="C221" s="41"/>
      <c r="D221" s="214" t="s">
        <v>129</v>
      </c>
      <c r="E221" s="41"/>
      <c r="F221" s="215" t="s">
        <v>410</v>
      </c>
      <c r="G221" s="41"/>
      <c r="H221" s="41"/>
      <c r="I221" s="216"/>
      <c r="J221" s="41"/>
      <c r="K221" s="41"/>
      <c r="L221" s="45"/>
      <c r="M221" s="217"/>
      <c r="N221" s="218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129</v>
      </c>
      <c r="AU221" s="18" t="s">
        <v>84</v>
      </c>
    </row>
    <row r="222" spans="1:63" s="12" customFormat="1" ht="22.8" customHeight="1">
      <c r="A222" s="12"/>
      <c r="B222" s="185"/>
      <c r="C222" s="186"/>
      <c r="D222" s="187" t="s">
        <v>74</v>
      </c>
      <c r="E222" s="199" t="s">
        <v>411</v>
      </c>
      <c r="F222" s="199" t="s">
        <v>412</v>
      </c>
      <c r="G222" s="186"/>
      <c r="H222" s="186"/>
      <c r="I222" s="189"/>
      <c r="J222" s="200">
        <f>BK222</f>
        <v>0</v>
      </c>
      <c r="K222" s="186"/>
      <c r="L222" s="191"/>
      <c r="M222" s="192"/>
      <c r="N222" s="193"/>
      <c r="O222" s="193"/>
      <c r="P222" s="194">
        <f>P223</f>
        <v>0</v>
      </c>
      <c r="Q222" s="193"/>
      <c r="R222" s="194">
        <f>R223</f>
        <v>0</v>
      </c>
      <c r="S222" s="193"/>
      <c r="T222" s="195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96" t="s">
        <v>8</v>
      </c>
      <c r="AT222" s="197" t="s">
        <v>74</v>
      </c>
      <c r="AU222" s="197" t="s">
        <v>8</v>
      </c>
      <c r="AY222" s="196" t="s">
        <v>120</v>
      </c>
      <c r="BK222" s="198">
        <f>BK223</f>
        <v>0</v>
      </c>
    </row>
    <row r="223" spans="1:65" s="2" customFormat="1" ht="16.5" customHeight="1">
      <c r="A223" s="39"/>
      <c r="B223" s="40"/>
      <c r="C223" s="201" t="s">
        <v>413</v>
      </c>
      <c r="D223" s="201" t="s">
        <v>122</v>
      </c>
      <c r="E223" s="202" t="s">
        <v>414</v>
      </c>
      <c r="F223" s="203" t="s">
        <v>415</v>
      </c>
      <c r="G223" s="204" t="s">
        <v>188</v>
      </c>
      <c r="H223" s="205">
        <v>889.63</v>
      </c>
      <c r="I223" s="206"/>
      <c r="J223" s="207">
        <f>ROUND(I223*H223,0)</f>
        <v>0</v>
      </c>
      <c r="K223" s="203" t="s">
        <v>20</v>
      </c>
      <c r="L223" s="45"/>
      <c r="M223" s="208" t="s">
        <v>20</v>
      </c>
      <c r="N223" s="209" t="s">
        <v>46</v>
      </c>
      <c r="O223" s="85"/>
      <c r="P223" s="210">
        <f>O223*H223</f>
        <v>0</v>
      </c>
      <c r="Q223" s="210">
        <v>0</v>
      </c>
      <c r="R223" s="210">
        <f>Q223*H223</f>
        <v>0</v>
      </c>
      <c r="S223" s="210">
        <v>0</v>
      </c>
      <c r="T223" s="21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2" t="s">
        <v>127</v>
      </c>
      <c r="AT223" s="212" t="s">
        <v>122</v>
      </c>
      <c r="AU223" s="212" t="s">
        <v>84</v>
      </c>
      <c r="AY223" s="18" t="s">
        <v>120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18" t="s">
        <v>8</v>
      </c>
      <c r="BK223" s="213">
        <f>ROUND(I223*H223,0)</f>
        <v>0</v>
      </c>
      <c r="BL223" s="18" t="s">
        <v>127</v>
      </c>
      <c r="BM223" s="212" t="s">
        <v>416</v>
      </c>
    </row>
    <row r="224" spans="1:63" s="12" customFormat="1" ht="25.9" customHeight="1">
      <c r="A224" s="12"/>
      <c r="B224" s="185"/>
      <c r="C224" s="186"/>
      <c r="D224" s="187" t="s">
        <v>74</v>
      </c>
      <c r="E224" s="188" t="s">
        <v>417</v>
      </c>
      <c r="F224" s="188" t="s">
        <v>418</v>
      </c>
      <c r="G224" s="186"/>
      <c r="H224" s="186"/>
      <c r="I224" s="189"/>
      <c r="J224" s="190">
        <f>BK224</f>
        <v>0</v>
      </c>
      <c r="K224" s="186"/>
      <c r="L224" s="191"/>
      <c r="M224" s="192"/>
      <c r="N224" s="193"/>
      <c r="O224" s="193"/>
      <c r="P224" s="194">
        <f>P225+P229+P231+P233</f>
        <v>0</v>
      </c>
      <c r="Q224" s="193"/>
      <c r="R224" s="194">
        <f>R225+R229+R231+R233</f>
        <v>0</v>
      </c>
      <c r="S224" s="193"/>
      <c r="T224" s="195">
        <f>T225+T229+T231+T233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96" t="s">
        <v>150</v>
      </c>
      <c r="AT224" s="197" t="s">
        <v>74</v>
      </c>
      <c r="AU224" s="197" t="s">
        <v>75</v>
      </c>
      <c r="AY224" s="196" t="s">
        <v>120</v>
      </c>
      <c r="BK224" s="198">
        <f>BK225+BK229+BK231+BK233</f>
        <v>0</v>
      </c>
    </row>
    <row r="225" spans="1:63" s="12" customFormat="1" ht="22.8" customHeight="1">
      <c r="A225" s="12"/>
      <c r="B225" s="185"/>
      <c r="C225" s="186"/>
      <c r="D225" s="187" t="s">
        <v>74</v>
      </c>
      <c r="E225" s="199" t="s">
        <v>419</v>
      </c>
      <c r="F225" s="199" t="s">
        <v>420</v>
      </c>
      <c r="G225" s="186"/>
      <c r="H225" s="186"/>
      <c r="I225" s="189"/>
      <c r="J225" s="200">
        <f>BK225</f>
        <v>0</v>
      </c>
      <c r="K225" s="186"/>
      <c r="L225" s="191"/>
      <c r="M225" s="192"/>
      <c r="N225" s="193"/>
      <c r="O225" s="193"/>
      <c r="P225" s="194">
        <f>SUM(P226:P228)</f>
        <v>0</v>
      </c>
      <c r="Q225" s="193"/>
      <c r="R225" s="194">
        <f>SUM(R226:R228)</f>
        <v>0</v>
      </c>
      <c r="S225" s="193"/>
      <c r="T225" s="195">
        <f>SUM(T226:T228)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196" t="s">
        <v>150</v>
      </c>
      <c r="AT225" s="197" t="s">
        <v>74</v>
      </c>
      <c r="AU225" s="197" t="s">
        <v>8</v>
      </c>
      <c r="AY225" s="196" t="s">
        <v>120</v>
      </c>
      <c r="BK225" s="198">
        <f>SUM(BK226:BK228)</f>
        <v>0</v>
      </c>
    </row>
    <row r="226" spans="1:65" s="2" customFormat="1" ht="16.5" customHeight="1">
      <c r="A226" s="39"/>
      <c r="B226" s="40"/>
      <c r="C226" s="201" t="s">
        <v>421</v>
      </c>
      <c r="D226" s="201" t="s">
        <v>122</v>
      </c>
      <c r="E226" s="202" t="s">
        <v>422</v>
      </c>
      <c r="F226" s="203" t="s">
        <v>423</v>
      </c>
      <c r="G226" s="204" t="s">
        <v>424</v>
      </c>
      <c r="H226" s="205">
        <v>1</v>
      </c>
      <c r="I226" s="206"/>
      <c r="J226" s="207">
        <f>ROUND(I226*H226,0)</f>
        <v>0</v>
      </c>
      <c r="K226" s="203" t="s">
        <v>20</v>
      </c>
      <c r="L226" s="45"/>
      <c r="M226" s="208" t="s">
        <v>20</v>
      </c>
      <c r="N226" s="209" t="s">
        <v>46</v>
      </c>
      <c r="O226" s="85"/>
      <c r="P226" s="210">
        <f>O226*H226</f>
        <v>0</v>
      </c>
      <c r="Q226" s="210">
        <v>0</v>
      </c>
      <c r="R226" s="210">
        <f>Q226*H226</f>
        <v>0</v>
      </c>
      <c r="S226" s="210">
        <v>0</v>
      </c>
      <c r="T226" s="21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2" t="s">
        <v>425</v>
      </c>
      <c r="AT226" s="212" t="s">
        <v>122</v>
      </c>
      <c r="AU226" s="212" t="s">
        <v>84</v>
      </c>
      <c r="AY226" s="18" t="s">
        <v>120</v>
      </c>
      <c r="BE226" s="213">
        <f>IF(N226="základní",J226,0)</f>
        <v>0</v>
      </c>
      <c r="BF226" s="213">
        <f>IF(N226="snížená",J226,0)</f>
        <v>0</v>
      </c>
      <c r="BG226" s="213">
        <f>IF(N226="zákl. přenesená",J226,0)</f>
        <v>0</v>
      </c>
      <c r="BH226" s="213">
        <f>IF(N226="sníž. přenesená",J226,0)</f>
        <v>0</v>
      </c>
      <c r="BI226" s="213">
        <f>IF(N226="nulová",J226,0)</f>
        <v>0</v>
      </c>
      <c r="BJ226" s="18" t="s">
        <v>8</v>
      </c>
      <c r="BK226" s="213">
        <f>ROUND(I226*H226,0)</f>
        <v>0</v>
      </c>
      <c r="BL226" s="18" t="s">
        <v>425</v>
      </c>
      <c r="BM226" s="212" t="s">
        <v>426</v>
      </c>
    </row>
    <row r="227" spans="1:65" s="2" customFormat="1" ht="16.5" customHeight="1">
      <c r="A227" s="39"/>
      <c r="B227" s="40"/>
      <c r="C227" s="201" t="s">
        <v>427</v>
      </c>
      <c r="D227" s="201" t="s">
        <v>122</v>
      </c>
      <c r="E227" s="202" t="s">
        <v>428</v>
      </c>
      <c r="F227" s="203" t="s">
        <v>429</v>
      </c>
      <c r="G227" s="204" t="s">
        <v>424</v>
      </c>
      <c r="H227" s="205">
        <v>1</v>
      </c>
      <c r="I227" s="206"/>
      <c r="J227" s="207">
        <f>ROUND(I227*H227,0)</f>
        <v>0</v>
      </c>
      <c r="K227" s="203" t="s">
        <v>20</v>
      </c>
      <c r="L227" s="45"/>
      <c r="M227" s="208" t="s">
        <v>20</v>
      </c>
      <c r="N227" s="209" t="s">
        <v>46</v>
      </c>
      <c r="O227" s="85"/>
      <c r="P227" s="210">
        <f>O227*H227</f>
        <v>0</v>
      </c>
      <c r="Q227" s="210">
        <v>0</v>
      </c>
      <c r="R227" s="210">
        <f>Q227*H227</f>
        <v>0</v>
      </c>
      <c r="S227" s="210">
        <v>0</v>
      </c>
      <c r="T227" s="21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2" t="s">
        <v>425</v>
      </c>
      <c r="AT227" s="212" t="s">
        <v>122</v>
      </c>
      <c r="AU227" s="212" t="s">
        <v>84</v>
      </c>
      <c r="AY227" s="18" t="s">
        <v>120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18" t="s">
        <v>8</v>
      </c>
      <c r="BK227" s="213">
        <f>ROUND(I227*H227,0)</f>
        <v>0</v>
      </c>
      <c r="BL227" s="18" t="s">
        <v>425</v>
      </c>
      <c r="BM227" s="212" t="s">
        <v>430</v>
      </c>
    </row>
    <row r="228" spans="1:65" s="2" customFormat="1" ht="16.5" customHeight="1">
      <c r="A228" s="39"/>
      <c r="B228" s="40"/>
      <c r="C228" s="201" t="s">
        <v>431</v>
      </c>
      <c r="D228" s="201" t="s">
        <v>122</v>
      </c>
      <c r="E228" s="202" t="s">
        <v>432</v>
      </c>
      <c r="F228" s="203" t="s">
        <v>433</v>
      </c>
      <c r="G228" s="204" t="s">
        <v>424</v>
      </c>
      <c r="H228" s="205">
        <v>1</v>
      </c>
      <c r="I228" s="206"/>
      <c r="J228" s="207">
        <f>ROUND(I228*H228,0)</f>
        <v>0</v>
      </c>
      <c r="K228" s="203" t="s">
        <v>20</v>
      </c>
      <c r="L228" s="45"/>
      <c r="M228" s="208" t="s">
        <v>20</v>
      </c>
      <c r="N228" s="209" t="s">
        <v>46</v>
      </c>
      <c r="O228" s="85"/>
      <c r="P228" s="210">
        <f>O228*H228</f>
        <v>0</v>
      </c>
      <c r="Q228" s="210">
        <v>0</v>
      </c>
      <c r="R228" s="210">
        <f>Q228*H228</f>
        <v>0</v>
      </c>
      <c r="S228" s="210">
        <v>0</v>
      </c>
      <c r="T228" s="21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2" t="s">
        <v>425</v>
      </c>
      <c r="AT228" s="212" t="s">
        <v>122</v>
      </c>
      <c r="AU228" s="212" t="s">
        <v>84</v>
      </c>
      <c r="AY228" s="18" t="s">
        <v>120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18" t="s">
        <v>8</v>
      </c>
      <c r="BK228" s="213">
        <f>ROUND(I228*H228,0)</f>
        <v>0</v>
      </c>
      <c r="BL228" s="18" t="s">
        <v>425</v>
      </c>
      <c r="BM228" s="212" t="s">
        <v>434</v>
      </c>
    </row>
    <row r="229" spans="1:63" s="12" customFormat="1" ht="22.8" customHeight="1">
      <c r="A229" s="12"/>
      <c r="B229" s="185"/>
      <c r="C229" s="186"/>
      <c r="D229" s="187" t="s">
        <v>74</v>
      </c>
      <c r="E229" s="199" t="s">
        <v>435</v>
      </c>
      <c r="F229" s="199" t="s">
        <v>436</v>
      </c>
      <c r="G229" s="186"/>
      <c r="H229" s="186"/>
      <c r="I229" s="189"/>
      <c r="J229" s="200">
        <f>BK229</f>
        <v>0</v>
      </c>
      <c r="K229" s="186"/>
      <c r="L229" s="191"/>
      <c r="M229" s="192"/>
      <c r="N229" s="193"/>
      <c r="O229" s="193"/>
      <c r="P229" s="194">
        <f>P230</f>
        <v>0</v>
      </c>
      <c r="Q229" s="193"/>
      <c r="R229" s="194">
        <f>R230</f>
        <v>0</v>
      </c>
      <c r="S229" s="193"/>
      <c r="T229" s="195">
        <f>T230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96" t="s">
        <v>150</v>
      </c>
      <c r="AT229" s="197" t="s">
        <v>74</v>
      </c>
      <c r="AU229" s="197" t="s">
        <v>8</v>
      </c>
      <c r="AY229" s="196" t="s">
        <v>120</v>
      </c>
      <c r="BK229" s="198">
        <f>BK230</f>
        <v>0</v>
      </c>
    </row>
    <row r="230" spans="1:65" s="2" customFormat="1" ht="16.5" customHeight="1">
      <c r="A230" s="39"/>
      <c r="B230" s="40"/>
      <c r="C230" s="201" t="s">
        <v>437</v>
      </c>
      <c r="D230" s="201" t="s">
        <v>122</v>
      </c>
      <c r="E230" s="202" t="s">
        <v>438</v>
      </c>
      <c r="F230" s="203" t="s">
        <v>436</v>
      </c>
      <c r="G230" s="204" t="s">
        <v>424</v>
      </c>
      <c r="H230" s="205">
        <v>1</v>
      </c>
      <c r="I230" s="206"/>
      <c r="J230" s="207">
        <f>ROUND(I230*H230,0)</f>
        <v>0</v>
      </c>
      <c r="K230" s="203" t="s">
        <v>20</v>
      </c>
      <c r="L230" s="45"/>
      <c r="M230" s="208" t="s">
        <v>20</v>
      </c>
      <c r="N230" s="209" t="s">
        <v>46</v>
      </c>
      <c r="O230" s="85"/>
      <c r="P230" s="210">
        <f>O230*H230</f>
        <v>0</v>
      </c>
      <c r="Q230" s="210">
        <v>0</v>
      </c>
      <c r="R230" s="210">
        <f>Q230*H230</f>
        <v>0</v>
      </c>
      <c r="S230" s="210">
        <v>0</v>
      </c>
      <c r="T230" s="21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2" t="s">
        <v>425</v>
      </c>
      <c r="AT230" s="212" t="s">
        <v>122</v>
      </c>
      <c r="AU230" s="212" t="s">
        <v>84</v>
      </c>
      <c r="AY230" s="18" t="s">
        <v>120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18" t="s">
        <v>8</v>
      </c>
      <c r="BK230" s="213">
        <f>ROUND(I230*H230,0)</f>
        <v>0</v>
      </c>
      <c r="BL230" s="18" t="s">
        <v>425</v>
      </c>
      <c r="BM230" s="212" t="s">
        <v>439</v>
      </c>
    </row>
    <row r="231" spans="1:63" s="12" customFormat="1" ht="22.8" customHeight="1">
      <c r="A231" s="12"/>
      <c r="B231" s="185"/>
      <c r="C231" s="186"/>
      <c r="D231" s="187" t="s">
        <v>74</v>
      </c>
      <c r="E231" s="199" t="s">
        <v>440</v>
      </c>
      <c r="F231" s="199" t="s">
        <v>441</v>
      </c>
      <c r="G231" s="186"/>
      <c r="H231" s="186"/>
      <c r="I231" s="189"/>
      <c r="J231" s="200">
        <f>BK231</f>
        <v>0</v>
      </c>
      <c r="K231" s="186"/>
      <c r="L231" s="191"/>
      <c r="M231" s="192"/>
      <c r="N231" s="193"/>
      <c r="O231" s="193"/>
      <c r="P231" s="194">
        <f>P232</f>
        <v>0</v>
      </c>
      <c r="Q231" s="193"/>
      <c r="R231" s="194">
        <f>R232</f>
        <v>0</v>
      </c>
      <c r="S231" s="193"/>
      <c r="T231" s="195">
        <f>T232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96" t="s">
        <v>150</v>
      </c>
      <c r="AT231" s="197" t="s">
        <v>74</v>
      </c>
      <c r="AU231" s="197" t="s">
        <v>8</v>
      </c>
      <c r="AY231" s="196" t="s">
        <v>120</v>
      </c>
      <c r="BK231" s="198">
        <f>BK232</f>
        <v>0</v>
      </c>
    </row>
    <row r="232" spans="1:65" s="2" customFormat="1" ht="16.5" customHeight="1">
      <c r="A232" s="39"/>
      <c r="B232" s="40"/>
      <c r="C232" s="201" t="s">
        <v>442</v>
      </c>
      <c r="D232" s="201" t="s">
        <v>122</v>
      </c>
      <c r="E232" s="202" t="s">
        <v>443</v>
      </c>
      <c r="F232" s="203" t="s">
        <v>444</v>
      </c>
      <c r="G232" s="204" t="s">
        <v>424</v>
      </c>
      <c r="H232" s="205">
        <v>1</v>
      </c>
      <c r="I232" s="206"/>
      <c r="J232" s="207">
        <f>ROUND(I232*H232,0)</f>
        <v>0</v>
      </c>
      <c r="K232" s="203" t="s">
        <v>20</v>
      </c>
      <c r="L232" s="45"/>
      <c r="M232" s="208" t="s">
        <v>20</v>
      </c>
      <c r="N232" s="209" t="s">
        <v>46</v>
      </c>
      <c r="O232" s="85"/>
      <c r="P232" s="210">
        <f>O232*H232</f>
        <v>0</v>
      </c>
      <c r="Q232" s="210">
        <v>0</v>
      </c>
      <c r="R232" s="210">
        <f>Q232*H232</f>
        <v>0</v>
      </c>
      <c r="S232" s="210">
        <v>0</v>
      </c>
      <c r="T232" s="21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2" t="s">
        <v>425</v>
      </c>
      <c r="AT232" s="212" t="s">
        <v>122</v>
      </c>
      <c r="AU232" s="212" t="s">
        <v>84</v>
      </c>
      <c r="AY232" s="18" t="s">
        <v>120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18" t="s">
        <v>8</v>
      </c>
      <c r="BK232" s="213">
        <f>ROUND(I232*H232,0)</f>
        <v>0</v>
      </c>
      <c r="BL232" s="18" t="s">
        <v>425</v>
      </c>
      <c r="BM232" s="212" t="s">
        <v>445</v>
      </c>
    </row>
    <row r="233" spans="1:63" s="12" customFormat="1" ht="22.8" customHeight="1">
      <c r="A233" s="12"/>
      <c r="B233" s="185"/>
      <c r="C233" s="186"/>
      <c r="D233" s="187" t="s">
        <v>74</v>
      </c>
      <c r="E233" s="199" t="s">
        <v>446</v>
      </c>
      <c r="F233" s="199" t="s">
        <v>447</v>
      </c>
      <c r="G233" s="186"/>
      <c r="H233" s="186"/>
      <c r="I233" s="189"/>
      <c r="J233" s="200">
        <f>BK233</f>
        <v>0</v>
      </c>
      <c r="K233" s="186"/>
      <c r="L233" s="191"/>
      <c r="M233" s="192"/>
      <c r="N233" s="193"/>
      <c r="O233" s="193"/>
      <c r="P233" s="194">
        <f>SUM(P234:P235)</f>
        <v>0</v>
      </c>
      <c r="Q233" s="193"/>
      <c r="R233" s="194">
        <f>SUM(R234:R235)</f>
        <v>0</v>
      </c>
      <c r="S233" s="193"/>
      <c r="T233" s="195">
        <f>SUM(T234:T235)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196" t="s">
        <v>150</v>
      </c>
      <c r="AT233" s="197" t="s">
        <v>74</v>
      </c>
      <c r="AU233" s="197" t="s">
        <v>8</v>
      </c>
      <c r="AY233" s="196" t="s">
        <v>120</v>
      </c>
      <c r="BK233" s="198">
        <f>SUM(BK234:BK235)</f>
        <v>0</v>
      </c>
    </row>
    <row r="234" spans="1:65" s="2" customFormat="1" ht="16.5" customHeight="1">
      <c r="A234" s="39"/>
      <c r="B234" s="40"/>
      <c r="C234" s="201" t="s">
        <v>448</v>
      </c>
      <c r="D234" s="201" t="s">
        <v>122</v>
      </c>
      <c r="E234" s="202" t="s">
        <v>449</v>
      </c>
      <c r="F234" s="203" t="s">
        <v>450</v>
      </c>
      <c r="G234" s="204" t="s">
        <v>424</v>
      </c>
      <c r="H234" s="205">
        <v>1</v>
      </c>
      <c r="I234" s="206"/>
      <c r="J234" s="207">
        <f>ROUND(I234*H234,0)</f>
        <v>0</v>
      </c>
      <c r="K234" s="203" t="s">
        <v>20</v>
      </c>
      <c r="L234" s="45"/>
      <c r="M234" s="208" t="s">
        <v>20</v>
      </c>
      <c r="N234" s="209" t="s">
        <v>46</v>
      </c>
      <c r="O234" s="85"/>
      <c r="P234" s="210">
        <f>O234*H234</f>
        <v>0</v>
      </c>
      <c r="Q234" s="210">
        <v>0</v>
      </c>
      <c r="R234" s="210">
        <f>Q234*H234</f>
        <v>0</v>
      </c>
      <c r="S234" s="210">
        <v>0</v>
      </c>
      <c r="T234" s="21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2" t="s">
        <v>425</v>
      </c>
      <c r="AT234" s="212" t="s">
        <v>122</v>
      </c>
      <c r="AU234" s="212" t="s">
        <v>84</v>
      </c>
      <c r="AY234" s="18" t="s">
        <v>120</v>
      </c>
      <c r="BE234" s="213">
        <f>IF(N234="základní",J234,0)</f>
        <v>0</v>
      </c>
      <c r="BF234" s="213">
        <f>IF(N234="snížená",J234,0)</f>
        <v>0</v>
      </c>
      <c r="BG234" s="213">
        <f>IF(N234="zákl. přenesená",J234,0)</f>
        <v>0</v>
      </c>
      <c r="BH234" s="213">
        <f>IF(N234="sníž. přenesená",J234,0)</f>
        <v>0</v>
      </c>
      <c r="BI234" s="213">
        <f>IF(N234="nulová",J234,0)</f>
        <v>0</v>
      </c>
      <c r="BJ234" s="18" t="s">
        <v>8</v>
      </c>
      <c r="BK234" s="213">
        <f>ROUND(I234*H234,0)</f>
        <v>0</v>
      </c>
      <c r="BL234" s="18" t="s">
        <v>425</v>
      </c>
      <c r="BM234" s="212" t="s">
        <v>451</v>
      </c>
    </row>
    <row r="235" spans="1:65" s="2" customFormat="1" ht="16.5" customHeight="1">
      <c r="A235" s="39"/>
      <c r="B235" s="40"/>
      <c r="C235" s="201" t="s">
        <v>452</v>
      </c>
      <c r="D235" s="201" t="s">
        <v>122</v>
      </c>
      <c r="E235" s="202" t="s">
        <v>453</v>
      </c>
      <c r="F235" s="203" t="s">
        <v>454</v>
      </c>
      <c r="G235" s="204" t="s">
        <v>424</v>
      </c>
      <c r="H235" s="205">
        <v>1</v>
      </c>
      <c r="I235" s="206"/>
      <c r="J235" s="207">
        <f>ROUND(I235*H235,0)</f>
        <v>0</v>
      </c>
      <c r="K235" s="203" t="s">
        <v>20</v>
      </c>
      <c r="L235" s="45"/>
      <c r="M235" s="262" t="s">
        <v>20</v>
      </c>
      <c r="N235" s="263" t="s">
        <v>46</v>
      </c>
      <c r="O235" s="264"/>
      <c r="P235" s="265">
        <f>O235*H235</f>
        <v>0</v>
      </c>
      <c r="Q235" s="265">
        <v>0</v>
      </c>
      <c r="R235" s="265">
        <f>Q235*H235</f>
        <v>0</v>
      </c>
      <c r="S235" s="265">
        <v>0</v>
      </c>
      <c r="T235" s="266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2" t="s">
        <v>425</v>
      </c>
      <c r="AT235" s="212" t="s">
        <v>122</v>
      </c>
      <c r="AU235" s="212" t="s">
        <v>84</v>
      </c>
      <c r="AY235" s="18" t="s">
        <v>120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18" t="s">
        <v>8</v>
      </c>
      <c r="BK235" s="213">
        <f>ROUND(I235*H235,0)</f>
        <v>0</v>
      </c>
      <c r="BL235" s="18" t="s">
        <v>425</v>
      </c>
      <c r="BM235" s="212" t="s">
        <v>455</v>
      </c>
    </row>
    <row r="236" spans="1:31" s="2" customFormat="1" ht="6.95" customHeight="1">
      <c r="A236" s="39"/>
      <c r="B236" s="60"/>
      <c r="C236" s="61"/>
      <c r="D236" s="61"/>
      <c r="E236" s="61"/>
      <c r="F236" s="61"/>
      <c r="G236" s="61"/>
      <c r="H236" s="61"/>
      <c r="I236" s="61"/>
      <c r="J236" s="61"/>
      <c r="K236" s="61"/>
      <c r="L236" s="45"/>
      <c r="M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</row>
  </sheetData>
  <sheetProtection password="CC35" sheet="1" objects="1" scenarios="1" formatColumns="0" formatRows="0" autoFilter="0"/>
  <autoFilter ref="C91:K235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2_01/113107523"/>
    <hyperlink ref="F100" r:id="rId2" display="https://podminky.urs.cz/item/CS_URS_2022_01/113107542"/>
    <hyperlink ref="F103" r:id="rId3" display="https://podminky.urs.cz/item/CS_URS_2022_01/130001101"/>
    <hyperlink ref="F106" r:id="rId4" display="https://podminky.urs.cz/item/CS_URS_2022_01/131251204"/>
    <hyperlink ref="F109" r:id="rId5" display="https://podminky.urs.cz/item/CS_URS_2022_01/132254205"/>
    <hyperlink ref="F114" r:id="rId6" display="https://podminky.urs.cz/item/CS_URS_2022_01/151101102"/>
    <hyperlink ref="F117" r:id="rId7" display="https://podminky.urs.cz/item/CS_URS_2022_01/151101112"/>
    <hyperlink ref="F119" r:id="rId8" display="https://podminky.urs.cz/item/CS_URS_2022_01/162251102"/>
    <hyperlink ref="F122" r:id="rId9" display="https://podminky.urs.cz/item/CS_URS_2022_01/162751117"/>
    <hyperlink ref="F124" r:id="rId10" display="https://podminky.urs.cz/item/CS_URS_2022_01/167151111"/>
    <hyperlink ref="F126" r:id="rId11" display="https://podminky.urs.cz/item/CS_URS_2022_01/171201221"/>
    <hyperlink ref="F129" r:id="rId12" display="https://podminky.urs.cz/item/CS_URS_2022_01/171251201"/>
    <hyperlink ref="F131" r:id="rId13" display="https://podminky.urs.cz/item/CS_URS_2022_01/174151101"/>
    <hyperlink ref="F134" r:id="rId14" display="https://podminky.urs.cz/item/CS_URS_2022_01/175151101"/>
    <hyperlink ref="F140" r:id="rId15" display="https://podminky.urs.cz/item/CS_URS_2022_01/451572111"/>
    <hyperlink ref="F144" r:id="rId16" display="https://podminky.urs.cz/item/CS_URS_2022_01/564861111"/>
    <hyperlink ref="F147" r:id="rId17" display="https://podminky.urs.cz/item/CS_URS_2022_01/565136101"/>
    <hyperlink ref="F151" r:id="rId18" display="https://podminky.urs.cz/item/CS_URS_2022_01/831362121"/>
    <hyperlink ref="F156" r:id="rId19" display="https://podminky.urs.cz/item/CS_URS_2022_01/837361221"/>
    <hyperlink ref="F160" r:id="rId20" display="https://podminky.urs.cz/item/CS_URS_2022_01/871315221"/>
    <hyperlink ref="F162" r:id="rId21" display="https://podminky.urs.cz/item/CS_URS_2022_01/877315211"/>
    <hyperlink ref="F165" r:id="rId22" display="https://podminky.urs.cz/item/CS_URS_2022_01/877315211"/>
    <hyperlink ref="F168" r:id="rId23" display="https://podminky.urs.cz/item/CS_URS_2022_01/892351111"/>
    <hyperlink ref="F171" r:id="rId24" display="https://podminky.urs.cz/item/CS_URS_2022_01/892353122"/>
    <hyperlink ref="F173" r:id="rId25" display="https://podminky.urs.cz/item/CS_URS_2022_01/892381111"/>
    <hyperlink ref="F176" r:id="rId26" display="https://podminky.urs.cz/item/CS_URS_2022_01/892383122"/>
    <hyperlink ref="F178" r:id="rId27" display="https://podminky.urs.cz/item/CS_URS_2022_01/894411121"/>
    <hyperlink ref="F187" r:id="rId28" display="https://podminky.urs.cz/item/CS_URS_2022_01/894812312"/>
    <hyperlink ref="F189" r:id="rId29" display="https://podminky.urs.cz/item/CS_URS_2022_01/894812332"/>
    <hyperlink ref="F191" r:id="rId30" display="https://podminky.urs.cz/item/CS_URS_2022_01/894812333"/>
    <hyperlink ref="F193" r:id="rId31" display="https://podminky.urs.cz/item/CS_URS_2022_01/894812339"/>
    <hyperlink ref="F195" r:id="rId32" display="https://podminky.urs.cz/item/CS_URS_2022_01/894812376"/>
    <hyperlink ref="F197" r:id="rId33" display="https://podminky.urs.cz/item/CS_URS_2022_01/896214212"/>
    <hyperlink ref="F199" r:id="rId34" display="https://podminky.urs.cz/item/CS_URS_2022_01/896290114"/>
    <hyperlink ref="F201" r:id="rId35" display="https://podminky.urs.cz/item/CS_URS_2022_01/899722112"/>
    <hyperlink ref="F204" r:id="rId36" display="https://podminky.urs.cz/item/CS_URS_2022_01/837375121"/>
    <hyperlink ref="F207" r:id="rId37" display="https://podminky.urs.cz/item/CS_URS_2022_01/919122111"/>
    <hyperlink ref="F210" r:id="rId38" display="https://podminky.urs.cz/item/CS_URS_2022_01/919735112"/>
    <hyperlink ref="F214" r:id="rId39" display="https://podminky.urs.cz/item/CS_URS_2022_01/997221571"/>
    <hyperlink ref="F216" r:id="rId40" display="https://podminky.urs.cz/item/CS_URS_2022_01/997221579"/>
    <hyperlink ref="F219" r:id="rId41" display="https://podminky.urs.cz/item/CS_URS_2022_01/997221612"/>
    <hyperlink ref="F221" r:id="rId42" display="https://podminky.urs.cz/item/CS_URS_2022_01/99722187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7" customWidth="1"/>
    <col min="2" max="2" width="1.7109375" style="267" customWidth="1"/>
    <col min="3" max="4" width="5.00390625" style="267" customWidth="1"/>
    <col min="5" max="5" width="11.7109375" style="267" customWidth="1"/>
    <col min="6" max="6" width="9.140625" style="267" customWidth="1"/>
    <col min="7" max="7" width="5.00390625" style="267" customWidth="1"/>
    <col min="8" max="8" width="77.8515625" style="267" customWidth="1"/>
    <col min="9" max="10" width="20.00390625" style="267" customWidth="1"/>
    <col min="11" max="11" width="1.7109375" style="267" customWidth="1"/>
  </cols>
  <sheetData>
    <row r="1" s="1" customFormat="1" ht="37.5" customHeight="1"/>
    <row r="2" spans="2:11" s="1" customFormat="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6" customFormat="1" ht="45" customHeight="1">
      <c r="B3" s="271"/>
      <c r="C3" s="272" t="s">
        <v>456</v>
      </c>
      <c r="D3" s="272"/>
      <c r="E3" s="272"/>
      <c r="F3" s="272"/>
      <c r="G3" s="272"/>
      <c r="H3" s="272"/>
      <c r="I3" s="272"/>
      <c r="J3" s="272"/>
      <c r="K3" s="273"/>
    </row>
    <row r="4" spans="2:11" s="1" customFormat="1" ht="25.5" customHeight="1">
      <c r="B4" s="274"/>
      <c r="C4" s="275" t="s">
        <v>457</v>
      </c>
      <c r="D4" s="275"/>
      <c r="E4" s="275"/>
      <c r="F4" s="275"/>
      <c r="G4" s="275"/>
      <c r="H4" s="275"/>
      <c r="I4" s="275"/>
      <c r="J4" s="275"/>
      <c r="K4" s="276"/>
    </row>
    <row r="5" spans="2:11" s="1" customFormat="1" ht="5.25" customHeight="1">
      <c r="B5" s="274"/>
      <c r="C5" s="277"/>
      <c r="D5" s="277"/>
      <c r="E5" s="277"/>
      <c r="F5" s="277"/>
      <c r="G5" s="277"/>
      <c r="H5" s="277"/>
      <c r="I5" s="277"/>
      <c r="J5" s="277"/>
      <c r="K5" s="276"/>
    </row>
    <row r="6" spans="2:11" s="1" customFormat="1" ht="15" customHeight="1">
      <c r="B6" s="274"/>
      <c r="C6" s="278" t="s">
        <v>458</v>
      </c>
      <c r="D6" s="278"/>
      <c r="E6" s="278"/>
      <c r="F6" s="278"/>
      <c r="G6" s="278"/>
      <c r="H6" s="278"/>
      <c r="I6" s="278"/>
      <c r="J6" s="278"/>
      <c r="K6" s="276"/>
    </row>
    <row r="7" spans="2:11" s="1" customFormat="1" ht="15" customHeight="1">
      <c r="B7" s="279"/>
      <c r="C7" s="278" t="s">
        <v>459</v>
      </c>
      <c r="D7" s="278"/>
      <c r="E7" s="278"/>
      <c r="F7" s="278"/>
      <c r="G7" s="278"/>
      <c r="H7" s="278"/>
      <c r="I7" s="278"/>
      <c r="J7" s="278"/>
      <c r="K7" s="276"/>
    </row>
    <row r="8" spans="2:11" s="1" customFormat="1" ht="12.75" customHeight="1">
      <c r="B8" s="279"/>
      <c r="C8" s="278"/>
      <c r="D8" s="278"/>
      <c r="E8" s="278"/>
      <c r="F8" s="278"/>
      <c r="G8" s="278"/>
      <c r="H8" s="278"/>
      <c r="I8" s="278"/>
      <c r="J8" s="278"/>
      <c r="K8" s="276"/>
    </row>
    <row r="9" spans="2:11" s="1" customFormat="1" ht="15" customHeight="1">
      <c r="B9" s="279"/>
      <c r="C9" s="278" t="s">
        <v>460</v>
      </c>
      <c r="D9" s="278"/>
      <c r="E9" s="278"/>
      <c r="F9" s="278"/>
      <c r="G9" s="278"/>
      <c r="H9" s="278"/>
      <c r="I9" s="278"/>
      <c r="J9" s="278"/>
      <c r="K9" s="276"/>
    </row>
    <row r="10" spans="2:11" s="1" customFormat="1" ht="15" customHeight="1">
      <c r="B10" s="279"/>
      <c r="C10" s="278"/>
      <c r="D10" s="278" t="s">
        <v>461</v>
      </c>
      <c r="E10" s="278"/>
      <c r="F10" s="278"/>
      <c r="G10" s="278"/>
      <c r="H10" s="278"/>
      <c r="I10" s="278"/>
      <c r="J10" s="278"/>
      <c r="K10" s="276"/>
    </row>
    <row r="11" spans="2:11" s="1" customFormat="1" ht="15" customHeight="1">
      <c r="B11" s="279"/>
      <c r="C11" s="280"/>
      <c r="D11" s="278" t="s">
        <v>462</v>
      </c>
      <c r="E11" s="278"/>
      <c r="F11" s="278"/>
      <c r="G11" s="278"/>
      <c r="H11" s="278"/>
      <c r="I11" s="278"/>
      <c r="J11" s="278"/>
      <c r="K11" s="276"/>
    </row>
    <row r="12" spans="2:11" s="1" customFormat="1" ht="15" customHeight="1">
      <c r="B12" s="279"/>
      <c r="C12" s="280"/>
      <c r="D12" s="278"/>
      <c r="E12" s="278"/>
      <c r="F12" s="278"/>
      <c r="G12" s="278"/>
      <c r="H12" s="278"/>
      <c r="I12" s="278"/>
      <c r="J12" s="278"/>
      <c r="K12" s="276"/>
    </row>
    <row r="13" spans="2:11" s="1" customFormat="1" ht="15" customHeight="1">
      <c r="B13" s="279"/>
      <c r="C13" s="280"/>
      <c r="D13" s="281" t="s">
        <v>463</v>
      </c>
      <c r="E13" s="278"/>
      <c r="F13" s="278"/>
      <c r="G13" s="278"/>
      <c r="H13" s="278"/>
      <c r="I13" s="278"/>
      <c r="J13" s="278"/>
      <c r="K13" s="276"/>
    </row>
    <row r="14" spans="2:11" s="1" customFormat="1" ht="12.75" customHeight="1">
      <c r="B14" s="279"/>
      <c r="C14" s="280"/>
      <c r="D14" s="280"/>
      <c r="E14" s="280"/>
      <c r="F14" s="280"/>
      <c r="G14" s="280"/>
      <c r="H14" s="280"/>
      <c r="I14" s="280"/>
      <c r="J14" s="280"/>
      <c r="K14" s="276"/>
    </row>
    <row r="15" spans="2:11" s="1" customFormat="1" ht="15" customHeight="1">
      <c r="B15" s="279"/>
      <c r="C15" s="280"/>
      <c r="D15" s="278" t="s">
        <v>464</v>
      </c>
      <c r="E15" s="278"/>
      <c r="F15" s="278"/>
      <c r="G15" s="278"/>
      <c r="H15" s="278"/>
      <c r="I15" s="278"/>
      <c r="J15" s="278"/>
      <c r="K15" s="276"/>
    </row>
    <row r="16" spans="2:11" s="1" customFormat="1" ht="15" customHeight="1">
      <c r="B16" s="279"/>
      <c r="C16" s="280"/>
      <c r="D16" s="278" t="s">
        <v>465</v>
      </c>
      <c r="E16" s="278"/>
      <c r="F16" s="278"/>
      <c r="G16" s="278"/>
      <c r="H16" s="278"/>
      <c r="I16" s="278"/>
      <c r="J16" s="278"/>
      <c r="K16" s="276"/>
    </row>
    <row r="17" spans="2:11" s="1" customFormat="1" ht="15" customHeight="1">
      <c r="B17" s="279"/>
      <c r="C17" s="280"/>
      <c r="D17" s="278" t="s">
        <v>466</v>
      </c>
      <c r="E17" s="278"/>
      <c r="F17" s="278"/>
      <c r="G17" s="278"/>
      <c r="H17" s="278"/>
      <c r="I17" s="278"/>
      <c r="J17" s="278"/>
      <c r="K17" s="276"/>
    </row>
    <row r="18" spans="2:11" s="1" customFormat="1" ht="15" customHeight="1">
      <c r="B18" s="279"/>
      <c r="C18" s="280"/>
      <c r="D18" s="280"/>
      <c r="E18" s="282" t="s">
        <v>82</v>
      </c>
      <c r="F18" s="278" t="s">
        <v>467</v>
      </c>
      <c r="G18" s="278"/>
      <c r="H18" s="278"/>
      <c r="I18" s="278"/>
      <c r="J18" s="278"/>
      <c r="K18" s="276"/>
    </row>
    <row r="19" spans="2:11" s="1" customFormat="1" ht="15" customHeight="1">
      <c r="B19" s="279"/>
      <c r="C19" s="280"/>
      <c r="D19" s="280"/>
      <c r="E19" s="282" t="s">
        <v>468</v>
      </c>
      <c r="F19" s="278" t="s">
        <v>469</v>
      </c>
      <c r="G19" s="278"/>
      <c r="H19" s="278"/>
      <c r="I19" s="278"/>
      <c r="J19" s="278"/>
      <c r="K19" s="276"/>
    </row>
    <row r="20" spans="2:11" s="1" customFormat="1" ht="15" customHeight="1">
      <c r="B20" s="279"/>
      <c r="C20" s="280"/>
      <c r="D20" s="280"/>
      <c r="E20" s="282" t="s">
        <v>470</v>
      </c>
      <c r="F20" s="278" t="s">
        <v>471</v>
      </c>
      <c r="G20" s="278"/>
      <c r="H20" s="278"/>
      <c r="I20" s="278"/>
      <c r="J20" s="278"/>
      <c r="K20" s="276"/>
    </row>
    <row r="21" spans="2:11" s="1" customFormat="1" ht="15" customHeight="1">
      <c r="B21" s="279"/>
      <c r="C21" s="280"/>
      <c r="D21" s="280"/>
      <c r="E21" s="282" t="s">
        <v>472</v>
      </c>
      <c r="F21" s="278" t="s">
        <v>473</v>
      </c>
      <c r="G21" s="278"/>
      <c r="H21" s="278"/>
      <c r="I21" s="278"/>
      <c r="J21" s="278"/>
      <c r="K21" s="276"/>
    </row>
    <row r="22" spans="2:11" s="1" customFormat="1" ht="15" customHeight="1">
      <c r="B22" s="279"/>
      <c r="C22" s="280"/>
      <c r="D22" s="280"/>
      <c r="E22" s="282" t="s">
        <v>474</v>
      </c>
      <c r="F22" s="278" t="s">
        <v>475</v>
      </c>
      <c r="G22" s="278"/>
      <c r="H22" s="278"/>
      <c r="I22" s="278"/>
      <c r="J22" s="278"/>
      <c r="K22" s="276"/>
    </row>
    <row r="23" spans="2:11" s="1" customFormat="1" ht="15" customHeight="1">
      <c r="B23" s="279"/>
      <c r="C23" s="280"/>
      <c r="D23" s="280"/>
      <c r="E23" s="282" t="s">
        <v>476</v>
      </c>
      <c r="F23" s="278" t="s">
        <v>477</v>
      </c>
      <c r="G23" s="278"/>
      <c r="H23" s="278"/>
      <c r="I23" s="278"/>
      <c r="J23" s="278"/>
      <c r="K23" s="276"/>
    </row>
    <row r="24" spans="2:11" s="1" customFormat="1" ht="12.75" customHeight="1">
      <c r="B24" s="279"/>
      <c r="C24" s="280"/>
      <c r="D24" s="280"/>
      <c r="E24" s="280"/>
      <c r="F24" s="280"/>
      <c r="G24" s="280"/>
      <c r="H24" s="280"/>
      <c r="I24" s="280"/>
      <c r="J24" s="280"/>
      <c r="K24" s="276"/>
    </row>
    <row r="25" spans="2:11" s="1" customFormat="1" ht="15" customHeight="1">
      <c r="B25" s="279"/>
      <c r="C25" s="278" t="s">
        <v>478</v>
      </c>
      <c r="D25" s="278"/>
      <c r="E25" s="278"/>
      <c r="F25" s="278"/>
      <c r="G25" s="278"/>
      <c r="H25" s="278"/>
      <c r="I25" s="278"/>
      <c r="J25" s="278"/>
      <c r="K25" s="276"/>
    </row>
    <row r="26" spans="2:11" s="1" customFormat="1" ht="15" customHeight="1">
      <c r="B26" s="279"/>
      <c r="C26" s="278" t="s">
        <v>479</v>
      </c>
      <c r="D26" s="278"/>
      <c r="E26" s="278"/>
      <c r="F26" s="278"/>
      <c r="G26" s="278"/>
      <c r="H26" s="278"/>
      <c r="I26" s="278"/>
      <c r="J26" s="278"/>
      <c r="K26" s="276"/>
    </row>
    <row r="27" spans="2:11" s="1" customFormat="1" ht="15" customHeight="1">
      <c r="B27" s="279"/>
      <c r="C27" s="278"/>
      <c r="D27" s="278" t="s">
        <v>480</v>
      </c>
      <c r="E27" s="278"/>
      <c r="F27" s="278"/>
      <c r="G27" s="278"/>
      <c r="H27" s="278"/>
      <c r="I27" s="278"/>
      <c r="J27" s="278"/>
      <c r="K27" s="276"/>
    </row>
    <row r="28" spans="2:11" s="1" customFormat="1" ht="15" customHeight="1">
      <c r="B28" s="279"/>
      <c r="C28" s="280"/>
      <c r="D28" s="278" t="s">
        <v>481</v>
      </c>
      <c r="E28" s="278"/>
      <c r="F28" s="278"/>
      <c r="G28" s="278"/>
      <c r="H28" s="278"/>
      <c r="I28" s="278"/>
      <c r="J28" s="278"/>
      <c r="K28" s="276"/>
    </row>
    <row r="29" spans="2:11" s="1" customFormat="1" ht="12.75" customHeight="1">
      <c r="B29" s="279"/>
      <c r="C29" s="280"/>
      <c r="D29" s="280"/>
      <c r="E29" s="280"/>
      <c r="F29" s="280"/>
      <c r="G29" s="280"/>
      <c r="H29" s="280"/>
      <c r="I29" s="280"/>
      <c r="J29" s="280"/>
      <c r="K29" s="276"/>
    </row>
    <row r="30" spans="2:11" s="1" customFormat="1" ht="15" customHeight="1">
      <c r="B30" s="279"/>
      <c r="C30" s="280"/>
      <c r="D30" s="278" t="s">
        <v>482</v>
      </c>
      <c r="E30" s="278"/>
      <c r="F30" s="278"/>
      <c r="G30" s="278"/>
      <c r="H30" s="278"/>
      <c r="I30" s="278"/>
      <c r="J30" s="278"/>
      <c r="K30" s="276"/>
    </row>
    <row r="31" spans="2:11" s="1" customFormat="1" ht="15" customHeight="1">
      <c r="B31" s="279"/>
      <c r="C31" s="280"/>
      <c r="D31" s="278" t="s">
        <v>483</v>
      </c>
      <c r="E31" s="278"/>
      <c r="F31" s="278"/>
      <c r="G31" s="278"/>
      <c r="H31" s="278"/>
      <c r="I31" s="278"/>
      <c r="J31" s="278"/>
      <c r="K31" s="276"/>
    </row>
    <row r="32" spans="2:11" s="1" customFormat="1" ht="12.75" customHeight="1">
      <c r="B32" s="279"/>
      <c r="C32" s="280"/>
      <c r="D32" s="280"/>
      <c r="E32" s="280"/>
      <c r="F32" s="280"/>
      <c r="G32" s="280"/>
      <c r="H32" s="280"/>
      <c r="I32" s="280"/>
      <c r="J32" s="280"/>
      <c r="K32" s="276"/>
    </row>
    <row r="33" spans="2:11" s="1" customFormat="1" ht="15" customHeight="1">
      <c r="B33" s="279"/>
      <c r="C33" s="280"/>
      <c r="D33" s="278" t="s">
        <v>484</v>
      </c>
      <c r="E33" s="278"/>
      <c r="F33" s="278"/>
      <c r="G33" s="278"/>
      <c r="H33" s="278"/>
      <c r="I33" s="278"/>
      <c r="J33" s="278"/>
      <c r="K33" s="276"/>
    </row>
    <row r="34" spans="2:11" s="1" customFormat="1" ht="15" customHeight="1">
      <c r="B34" s="279"/>
      <c r="C34" s="280"/>
      <c r="D34" s="278" t="s">
        <v>485</v>
      </c>
      <c r="E34" s="278"/>
      <c r="F34" s="278"/>
      <c r="G34" s="278"/>
      <c r="H34" s="278"/>
      <c r="I34" s="278"/>
      <c r="J34" s="278"/>
      <c r="K34" s="276"/>
    </row>
    <row r="35" spans="2:11" s="1" customFormat="1" ht="15" customHeight="1">
      <c r="B35" s="279"/>
      <c r="C35" s="280"/>
      <c r="D35" s="278" t="s">
        <v>486</v>
      </c>
      <c r="E35" s="278"/>
      <c r="F35" s="278"/>
      <c r="G35" s="278"/>
      <c r="H35" s="278"/>
      <c r="I35" s="278"/>
      <c r="J35" s="278"/>
      <c r="K35" s="276"/>
    </row>
    <row r="36" spans="2:11" s="1" customFormat="1" ht="15" customHeight="1">
      <c r="B36" s="279"/>
      <c r="C36" s="280"/>
      <c r="D36" s="278"/>
      <c r="E36" s="281" t="s">
        <v>106</v>
      </c>
      <c r="F36" s="278"/>
      <c r="G36" s="278" t="s">
        <v>487</v>
      </c>
      <c r="H36" s="278"/>
      <c r="I36" s="278"/>
      <c r="J36" s="278"/>
      <c r="K36" s="276"/>
    </row>
    <row r="37" spans="2:11" s="1" customFormat="1" ht="30.75" customHeight="1">
      <c r="B37" s="279"/>
      <c r="C37" s="280"/>
      <c r="D37" s="278"/>
      <c r="E37" s="281" t="s">
        <v>488</v>
      </c>
      <c r="F37" s="278"/>
      <c r="G37" s="278" t="s">
        <v>489</v>
      </c>
      <c r="H37" s="278"/>
      <c r="I37" s="278"/>
      <c r="J37" s="278"/>
      <c r="K37" s="276"/>
    </row>
    <row r="38" spans="2:11" s="1" customFormat="1" ht="15" customHeight="1">
      <c r="B38" s="279"/>
      <c r="C38" s="280"/>
      <c r="D38" s="278"/>
      <c r="E38" s="281" t="s">
        <v>56</v>
      </c>
      <c r="F38" s="278"/>
      <c r="G38" s="278" t="s">
        <v>490</v>
      </c>
      <c r="H38" s="278"/>
      <c r="I38" s="278"/>
      <c r="J38" s="278"/>
      <c r="K38" s="276"/>
    </row>
    <row r="39" spans="2:11" s="1" customFormat="1" ht="15" customHeight="1">
      <c r="B39" s="279"/>
      <c r="C39" s="280"/>
      <c r="D39" s="278"/>
      <c r="E39" s="281" t="s">
        <v>57</v>
      </c>
      <c r="F39" s="278"/>
      <c r="G39" s="278" t="s">
        <v>491</v>
      </c>
      <c r="H39" s="278"/>
      <c r="I39" s="278"/>
      <c r="J39" s="278"/>
      <c r="K39" s="276"/>
    </row>
    <row r="40" spans="2:11" s="1" customFormat="1" ht="15" customHeight="1">
      <c r="B40" s="279"/>
      <c r="C40" s="280"/>
      <c r="D40" s="278"/>
      <c r="E40" s="281" t="s">
        <v>107</v>
      </c>
      <c r="F40" s="278"/>
      <c r="G40" s="278" t="s">
        <v>492</v>
      </c>
      <c r="H40" s="278"/>
      <c r="I40" s="278"/>
      <c r="J40" s="278"/>
      <c r="K40" s="276"/>
    </row>
    <row r="41" spans="2:11" s="1" customFormat="1" ht="15" customHeight="1">
      <c r="B41" s="279"/>
      <c r="C41" s="280"/>
      <c r="D41" s="278"/>
      <c r="E41" s="281" t="s">
        <v>108</v>
      </c>
      <c r="F41" s="278"/>
      <c r="G41" s="278" t="s">
        <v>493</v>
      </c>
      <c r="H41" s="278"/>
      <c r="I41" s="278"/>
      <c r="J41" s="278"/>
      <c r="K41" s="276"/>
    </row>
    <row r="42" spans="2:11" s="1" customFormat="1" ht="15" customHeight="1">
      <c r="B42" s="279"/>
      <c r="C42" s="280"/>
      <c r="D42" s="278"/>
      <c r="E42" s="281" t="s">
        <v>494</v>
      </c>
      <c r="F42" s="278"/>
      <c r="G42" s="278" t="s">
        <v>495</v>
      </c>
      <c r="H42" s="278"/>
      <c r="I42" s="278"/>
      <c r="J42" s="278"/>
      <c r="K42" s="276"/>
    </row>
    <row r="43" spans="2:11" s="1" customFormat="1" ht="15" customHeight="1">
      <c r="B43" s="279"/>
      <c r="C43" s="280"/>
      <c r="D43" s="278"/>
      <c r="E43" s="281"/>
      <c r="F43" s="278"/>
      <c r="G43" s="278" t="s">
        <v>496</v>
      </c>
      <c r="H43" s="278"/>
      <c r="I43" s="278"/>
      <c r="J43" s="278"/>
      <c r="K43" s="276"/>
    </row>
    <row r="44" spans="2:11" s="1" customFormat="1" ht="15" customHeight="1">
      <c r="B44" s="279"/>
      <c r="C44" s="280"/>
      <c r="D44" s="278"/>
      <c r="E44" s="281" t="s">
        <v>497</v>
      </c>
      <c r="F44" s="278"/>
      <c r="G44" s="278" t="s">
        <v>498</v>
      </c>
      <c r="H44" s="278"/>
      <c r="I44" s="278"/>
      <c r="J44" s="278"/>
      <c r="K44" s="276"/>
    </row>
    <row r="45" spans="2:11" s="1" customFormat="1" ht="15" customHeight="1">
      <c r="B45" s="279"/>
      <c r="C45" s="280"/>
      <c r="D45" s="278"/>
      <c r="E45" s="281" t="s">
        <v>110</v>
      </c>
      <c r="F45" s="278"/>
      <c r="G45" s="278" t="s">
        <v>499</v>
      </c>
      <c r="H45" s="278"/>
      <c r="I45" s="278"/>
      <c r="J45" s="278"/>
      <c r="K45" s="276"/>
    </row>
    <row r="46" spans="2:11" s="1" customFormat="1" ht="12.75" customHeight="1">
      <c r="B46" s="279"/>
      <c r="C46" s="280"/>
      <c r="D46" s="278"/>
      <c r="E46" s="278"/>
      <c r="F46" s="278"/>
      <c r="G46" s="278"/>
      <c r="H46" s="278"/>
      <c r="I46" s="278"/>
      <c r="J46" s="278"/>
      <c r="K46" s="276"/>
    </row>
    <row r="47" spans="2:11" s="1" customFormat="1" ht="15" customHeight="1">
      <c r="B47" s="279"/>
      <c r="C47" s="280"/>
      <c r="D47" s="278" t="s">
        <v>500</v>
      </c>
      <c r="E47" s="278"/>
      <c r="F47" s="278"/>
      <c r="G47" s="278"/>
      <c r="H47" s="278"/>
      <c r="I47" s="278"/>
      <c r="J47" s="278"/>
      <c r="K47" s="276"/>
    </row>
    <row r="48" spans="2:11" s="1" customFormat="1" ht="15" customHeight="1">
      <c r="B48" s="279"/>
      <c r="C48" s="280"/>
      <c r="D48" s="280"/>
      <c r="E48" s="278" t="s">
        <v>501</v>
      </c>
      <c r="F48" s="278"/>
      <c r="G48" s="278"/>
      <c r="H48" s="278"/>
      <c r="I48" s="278"/>
      <c r="J48" s="278"/>
      <c r="K48" s="276"/>
    </row>
    <row r="49" spans="2:11" s="1" customFormat="1" ht="15" customHeight="1">
      <c r="B49" s="279"/>
      <c r="C49" s="280"/>
      <c r="D49" s="280"/>
      <c r="E49" s="278" t="s">
        <v>502</v>
      </c>
      <c r="F49" s="278"/>
      <c r="G49" s="278"/>
      <c r="H49" s="278"/>
      <c r="I49" s="278"/>
      <c r="J49" s="278"/>
      <c r="K49" s="276"/>
    </row>
    <row r="50" spans="2:11" s="1" customFormat="1" ht="15" customHeight="1">
      <c r="B50" s="279"/>
      <c r="C50" s="280"/>
      <c r="D50" s="280"/>
      <c r="E50" s="278" t="s">
        <v>503</v>
      </c>
      <c r="F50" s="278"/>
      <c r="G50" s="278"/>
      <c r="H50" s="278"/>
      <c r="I50" s="278"/>
      <c r="J50" s="278"/>
      <c r="K50" s="276"/>
    </row>
    <row r="51" spans="2:11" s="1" customFormat="1" ht="15" customHeight="1">
      <c r="B51" s="279"/>
      <c r="C51" s="280"/>
      <c r="D51" s="278" t="s">
        <v>504</v>
      </c>
      <c r="E51" s="278"/>
      <c r="F51" s="278"/>
      <c r="G51" s="278"/>
      <c r="H51" s="278"/>
      <c r="I51" s="278"/>
      <c r="J51" s="278"/>
      <c r="K51" s="276"/>
    </row>
    <row r="52" spans="2:11" s="1" customFormat="1" ht="25.5" customHeight="1">
      <c r="B52" s="274"/>
      <c r="C52" s="275" t="s">
        <v>505</v>
      </c>
      <c r="D52" s="275"/>
      <c r="E52" s="275"/>
      <c r="F52" s="275"/>
      <c r="G52" s="275"/>
      <c r="H52" s="275"/>
      <c r="I52" s="275"/>
      <c r="J52" s="275"/>
      <c r="K52" s="276"/>
    </row>
    <row r="53" spans="2:11" s="1" customFormat="1" ht="5.25" customHeight="1">
      <c r="B53" s="274"/>
      <c r="C53" s="277"/>
      <c r="D53" s="277"/>
      <c r="E53" s="277"/>
      <c r="F53" s="277"/>
      <c r="G53" s="277"/>
      <c r="H53" s="277"/>
      <c r="I53" s="277"/>
      <c r="J53" s="277"/>
      <c r="K53" s="276"/>
    </row>
    <row r="54" spans="2:11" s="1" customFormat="1" ht="15" customHeight="1">
      <c r="B54" s="274"/>
      <c r="C54" s="278" t="s">
        <v>506</v>
      </c>
      <c r="D54" s="278"/>
      <c r="E54" s="278"/>
      <c r="F54" s="278"/>
      <c r="G54" s="278"/>
      <c r="H54" s="278"/>
      <c r="I54" s="278"/>
      <c r="J54" s="278"/>
      <c r="K54" s="276"/>
    </row>
    <row r="55" spans="2:11" s="1" customFormat="1" ht="15" customHeight="1">
      <c r="B55" s="274"/>
      <c r="C55" s="278" t="s">
        <v>507</v>
      </c>
      <c r="D55" s="278"/>
      <c r="E55" s="278"/>
      <c r="F55" s="278"/>
      <c r="G55" s="278"/>
      <c r="H55" s="278"/>
      <c r="I55" s="278"/>
      <c r="J55" s="278"/>
      <c r="K55" s="276"/>
    </row>
    <row r="56" spans="2:11" s="1" customFormat="1" ht="12.75" customHeight="1">
      <c r="B56" s="274"/>
      <c r="C56" s="278"/>
      <c r="D56" s="278"/>
      <c r="E56" s="278"/>
      <c r="F56" s="278"/>
      <c r="G56" s="278"/>
      <c r="H56" s="278"/>
      <c r="I56" s="278"/>
      <c r="J56" s="278"/>
      <c r="K56" s="276"/>
    </row>
    <row r="57" spans="2:11" s="1" customFormat="1" ht="15" customHeight="1">
      <c r="B57" s="274"/>
      <c r="C57" s="278" t="s">
        <v>508</v>
      </c>
      <c r="D57" s="278"/>
      <c r="E57" s="278"/>
      <c r="F57" s="278"/>
      <c r="G57" s="278"/>
      <c r="H57" s="278"/>
      <c r="I57" s="278"/>
      <c r="J57" s="278"/>
      <c r="K57" s="276"/>
    </row>
    <row r="58" spans="2:11" s="1" customFormat="1" ht="15" customHeight="1">
      <c r="B58" s="274"/>
      <c r="C58" s="280"/>
      <c r="D58" s="278" t="s">
        <v>509</v>
      </c>
      <c r="E58" s="278"/>
      <c r="F58" s="278"/>
      <c r="G58" s="278"/>
      <c r="H58" s="278"/>
      <c r="I58" s="278"/>
      <c r="J58" s="278"/>
      <c r="K58" s="276"/>
    </row>
    <row r="59" spans="2:11" s="1" customFormat="1" ht="15" customHeight="1">
      <c r="B59" s="274"/>
      <c r="C59" s="280"/>
      <c r="D59" s="278" t="s">
        <v>510</v>
      </c>
      <c r="E59" s="278"/>
      <c r="F59" s="278"/>
      <c r="G59" s="278"/>
      <c r="H59" s="278"/>
      <c r="I59" s="278"/>
      <c r="J59" s="278"/>
      <c r="K59" s="276"/>
    </row>
    <row r="60" spans="2:11" s="1" customFormat="1" ht="15" customHeight="1">
      <c r="B60" s="274"/>
      <c r="C60" s="280"/>
      <c r="D60" s="278" t="s">
        <v>511</v>
      </c>
      <c r="E60" s="278"/>
      <c r="F60" s="278"/>
      <c r="G60" s="278"/>
      <c r="H60" s="278"/>
      <c r="I60" s="278"/>
      <c r="J60" s="278"/>
      <c r="K60" s="276"/>
    </row>
    <row r="61" spans="2:11" s="1" customFormat="1" ht="15" customHeight="1">
      <c r="B61" s="274"/>
      <c r="C61" s="280"/>
      <c r="D61" s="278" t="s">
        <v>512</v>
      </c>
      <c r="E61" s="278"/>
      <c r="F61" s="278"/>
      <c r="G61" s="278"/>
      <c r="H61" s="278"/>
      <c r="I61" s="278"/>
      <c r="J61" s="278"/>
      <c r="K61" s="276"/>
    </row>
    <row r="62" spans="2:11" s="1" customFormat="1" ht="15" customHeight="1">
      <c r="B62" s="274"/>
      <c r="C62" s="280"/>
      <c r="D62" s="283" t="s">
        <v>513</v>
      </c>
      <c r="E62" s="283"/>
      <c r="F62" s="283"/>
      <c r="G62" s="283"/>
      <c r="H62" s="283"/>
      <c r="I62" s="283"/>
      <c r="J62" s="283"/>
      <c r="K62" s="276"/>
    </row>
    <row r="63" spans="2:11" s="1" customFormat="1" ht="15" customHeight="1">
      <c r="B63" s="274"/>
      <c r="C63" s="280"/>
      <c r="D63" s="278" t="s">
        <v>514</v>
      </c>
      <c r="E63" s="278"/>
      <c r="F63" s="278"/>
      <c r="G63" s="278"/>
      <c r="H63" s="278"/>
      <c r="I63" s="278"/>
      <c r="J63" s="278"/>
      <c r="K63" s="276"/>
    </row>
    <row r="64" spans="2:11" s="1" customFormat="1" ht="12.75" customHeight="1">
      <c r="B64" s="274"/>
      <c r="C64" s="280"/>
      <c r="D64" s="280"/>
      <c r="E64" s="284"/>
      <c r="F64" s="280"/>
      <c r="G64" s="280"/>
      <c r="H64" s="280"/>
      <c r="I64" s="280"/>
      <c r="J64" s="280"/>
      <c r="K64" s="276"/>
    </row>
    <row r="65" spans="2:11" s="1" customFormat="1" ht="15" customHeight="1">
      <c r="B65" s="274"/>
      <c r="C65" s="280"/>
      <c r="D65" s="278" t="s">
        <v>515</v>
      </c>
      <c r="E65" s="278"/>
      <c r="F65" s="278"/>
      <c r="G65" s="278"/>
      <c r="H65" s="278"/>
      <c r="I65" s="278"/>
      <c r="J65" s="278"/>
      <c r="K65" s="276"/>
    </row>
    <row r="66" spans="2:11" s="1" customFormat="1" ht="15" customHeight="1">
      <c r="B66" s="274"/>
      <c r="C66" s="280"/>
      <c r="D66" s="283" t="s">
        <v>516</v>
      </c>
      <c r="E66" s="283"/>
      <c r="F66" s="283"/>
      <c r="G66" s="283"/>
      <c r="H66" s="283"/>
      <c r="I66" s="283"/>
      <c r="J66" s="283"/>
      <c r="K66" s="276"/>
    </row>
    <row r="67" spans="2:11" s="1" customFormat="1" ht="15" customHeight="1">
      <c r="B67" s="274"/>
      <c r="C67" s="280"/>
      <c r="D67" s="278" t="s">
        <v>517</v>
      </c>
      <c r="E67" s="278"/>
      <c r="F67" s="278"/>
      <c r="G67" s="278"/>
      <c r="H67" s="278"/>
      <c r="I67" s="278"/>
      <c r="J67" s="278"/>
      <c r="K67" s="276"/>
    </row>
    <row r="68" spans="2:11" s="1" customFormat="1" ht="15" customHeight="1">
      <c r="B68" s="274"/>
      <c r="C68" s="280"/>
      <c r="D68" s="278" t="s">
        <v>518</v>
      </c>
      <c r="E68" s="278"/>
      <c r="F68" s="278"/>
      <c r="G68" s="278"/>
      <c r="H68" s="278"/>
      <c r="I68" s="278"/>
      <c r="J68" s="278"/>
      <c r="K68" s="276"/>
    </row>
    <row r="69" spans="2:11" s="1" customFormat="1" ht="15" customHeight="1">
      <c r="B69" s="274"/>
      <c r="C69" s="280"/>
      <c r="D69" s="278" t="s">
        <v>519</v>
      </c>
      <c r="E69" s="278"/>
      <c r="F69" s="278"/>
      <c r="G69" s="278"/>
      <c r="H69" s="278"/>
      <c r="I69" s="278"/>
      <c r="J69" s="278"/>
      <c r="K69" s="276"/>
    </row>
    <row r="70" spans="2:11" s="1" customFormat="1" ht="15" customHeight="1">
      <c r="B70" s="274"/>
      <c r="C70" s="280"/>
      <c r="D70" s="278" t="s">
        <v>520</v>
      </c>
      <c r="E70" s="278"/>
      <c r="F70" s="278"/>
      <c r="G70" s="278"/>
      <c r="H70" s="278"/>
      <c r="I70" s="278"/>
      <c r="J70" s="278"/>
      <c r="K70" s="276"/>
    </row>
    <row r="71" spans="2:11" s="1" customFormat="1" ht="12.75" customHeight="1">
      <c r="B71" s="285"/>
      <c r="C71" s="286"/>
      <c r="D71" s="286"/>
      <c r="E71" s="286"/>
      <c r="F71" s="286"/>
      <c r="G71" s="286"/>
      <c r="H71" s="286"/>
      <c r="I71" s="286"/>
      <c r="J71" s="286"/>
      <c r="K71" s="287"/>
    </row>
    <row r="72" spans="2:11" s="1" customFormat="1" ht="18.75" customHeight="1">
      <c r="B72" s="288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s="1" customFormat="1" ht="18.75" customHeight="1">
      <c r="B73" s="289"/>
      <c r="C73" s="289"/>
      <c r="D73" s="289"/>
      <c r="E73" s="289"/>
      <c r="F73" s="289"/>
      <c r="G73" s="289"/>
      <c r="H73" s="289"/>
      <c r="I73" s="289"/>
      <c r="J73" s="289"/>
      <c r="K73" s="289"/>
    </row>
    <row r="74" spans="2:11" s="1" customFormat="1" ht="7.5" customHeight="1">
      <c r="B74" s="290"/>
      <c r="C74" s="291"/>
      <c r="D74" s="291"/>
      <c r="E74" s="291"/>
      <c r="F74" s="291"/>
      <c r="G74" s="291"/>
      <c r="H74" s="291"/>
      <c r="I74" s="291"/>
      <c r="J74" s="291"/>
      <c r="K74" s="292"/>
    </row>
    <row r="75" spans="2:11" s="1" customFormat="1" ht="45" customHeight="1">
      <c r="B75" s="293"/>
      <c r="C75" s="294" t="s">
        <v>521</v>
      </c>
      <c r="D75" s="294"/>
      <c r="E75" s="294"/>
      <c r="F75" s="294"/>
      <c r="G75" s="294"/>
      <c r="H75" s="294"/>
      <c r="I75" s="294"/>
      <c r="J75" s="294"/>
      <c r="K75" s="295"/>
    </row>
    <row r="76" spans="2:11" s="1" customFormat="1" ht="17.25" customHeight="1">
      <c r="B76" s="293"/>
      <c r="C76" s="296" t="s">
        <v>522</v>
      </c>
      <c r="D76" s="296"/>
      <c r="E76" s="296"/>
      <c r="F76" s="296" t="s">
        <v>523</v>
      </c>
      <c r="G76" s="297"/>
      <c r="H76" s="296" t="s">
        <v>57</v>
      </c>
      <c r="I76" s="296" t="s">
        <v>60</v>
      </c>
      <c r="J76" s="296" t="s">
        <v>524</v>
      </c>
      <c r="K76" s="295"/>
    </row>
    <row r="77" spans="2:11" s="1" customFormat="1" ht="17.25" customHeight="1">
      <c r="B77" s="293"/>
      <c r="C77" s="298" t="s">
        <v>525</v>
      </c>
      <c r="D77" s="298"/>
      <c r="E77" s="298"/>
      <c r="F77" s="299" t="s">
        <v>526</v>
      </c>
      <c r="G77" s="300"/>
      <c r="H77" s="298"/>
      <c r="I77" s="298"/>
      <c r="J77" s="298" t="s">
        <v>527</v>
      </c>
      <c r="K77" s="295"/>
    </row>
    <row r="78" spans="2:11" s="1" customFormat="1" ht="5.25" customHeight="1">
      <c r="B78" s="293"/>
      <c r="C78" s="301"/>
      <c r="D78" s="301"/>
      <c r="E78" s="301"/>
      <c r="F78" s="301"/>
      <c r="G78" s="302"/>
      <c r="H78" s="301"/>
      <c r="I78" s="301"/>
      <c r="J78" s="301"/>
      <c r="K78" s="295"/>
    </row>
    <row r="79" spans="2:11" s="1" customFormat="1" ht="15" customHeight="1">
      <c r="B79" s="293"/>
      <c r="C79" s="281" t="s">
        <v>56</v>
      </c>
      <c r="D79" s="303"/>
      <c r="E79" s="303"/>
      <c r="F79" s="304" t="s">
        <v>528</v>
      </c>
      <c r="G79" s="305"/>
      <c r="H79" s="281" t="s">
        <v>529</v>
      </c>
      <c r="I79" s="281" t="s">
        <v>530</v>
      </c>
      <c r="J79" s="281">
        <v>20</v>
      </c>
      <c r="K79" s="295"/>
    </row>
    <row r="80" spans="2:11" s="1" customFormat="1" ht="15" customHeight="1">
      <c r="B80" s="293"/>
      <c r="C80" s="281" t="s">
        <v>531</v>
      </c>
      <c r="D80" s="281"/>
      <c r="E80" s="281"/>
      <c r="F80" s="304" t="s">
        <v>528</v>
      </c>
      <c r="G80" s="305"/>
      <c r="H80" s="281" t="s">
        <v>532</v>
      </c>
      <c r="I80" s="281" t="s">
        <v>530</v>
      </c>
      <c r="J80" s="281">
        <v>120</v>
      </c>
      <c r="K80" s="295"/>
    </row>
    <row r="81" spans="2:11" s="1" customFormat="1" ht="15" customHeight="1">
      <c r="B81" s="306"/>
      <c r="C81" s="281" t="s">
        <v>533</v>
      </c>
      <c r="D81" s="281"/>
      <c r="E81" s="281"/>
      <c r="F81" s="304" t="s">
        <v>534</v>
      </c>
      <c r="G81" s="305"/>
      <c r="H81" s="281" t="s">
        <v>535</v>
      </c>
      <c r="I81" s="281" t="s">
        <v>530</v>
      </c>
      <c r="J81" s="281">
        <v>50</v>
      </c>
      <c r="K81" s="295"/>
    </row>
    <row r="82" spans="2:11" s="1" customFormat="1" ht="15" customHeight="1">
      <c r="B82" s="306"/>
      <c r="C82" s="281" t="s">
        <v>536</v>
      </c>
      <c r="D82" s="281"/>
      <c r="E82" s="281"/>
      <c r="F82" s="304" t="s">
        <v>528</v>
      </c>
      <c r="G82" s="305"/>
      <c r="H82" s="281" t="s">
        <v>537</v>
      </c>
      <c r="I82" s="281" t="s">
        <v>538</v>
      </c>
      <c r="J82" s="281"/>
      <c r="K82" s="295"/>
    </row>
    <row r="83" spans="2:11" s="1" customFormat="1" ht="15" customHeight="1">
      <c r="B83" s="306"/>
      <c r="C83" s="307" t="s">
        <v>539</v>
      </c>
      <c r="D83" s="307"/>
      <c r="E83" s="307"/>
      <c r="F83" s="308" t="s">
        <v>534</v>
      </c>
      <c r="G83" s="307"/>
      <c r="H83" s="307" t="s">
        <v>540</v>
      </c>
      <c r="I83" s="307" t="s">
        <v>530</v>
      </c>
      <c r="J83" s="307">
        <v>15</v>
      </c>
      <c r="K83" s="295"/>
    </row>
    <row r="84" spans="2:11" s="1" customFormat="1" ht="15" customHeight="1">
      <c r="B84" s="306"/>
      <c r="C84" s="307" t="s">
        <v>541</v>
      </c>
      <c r="D84" s="307"/>
      <c r="E84" s="307"/>
      <c r="F84" s="308" t="s">
        <v>534</v>
      </c>
      <c r="G84" s="307"/>
      <c r="H84" s="307" t="s">
        <v>542</v>
      </c>
      <c r="I84" s="307" t="s">
        <v>530</v>
      </c>
      <c r="J84" s="307">
        <v>15</v>
      </c>
      <c r="K84" s="295"/>
    </row>
    <row r="85" spans="2:11" s="1" customFormat="1" ht="15" customHeight="1">
      <c r="B85" s="306"/>
      <c r="C85" s="307" t="s">
        <v>543</v>
      </c>
      <c r="D85" s="307"/>
      <c r="E85" s="307"/>
      <c r="F85" s="308" t="s">
        <v>534</v>
      </c>
      <c r="G85" s="307"/>
      <c r="H85" s="307" t="s">
        <v>544</v>
      </c>
      <c r="I85" s="307" t="s">
        <v>530</v>
      </c>
      <c r="J85" s="307">
        <v>20</v>
      </c>
      <c r="K85" s="295"/>
    </row>
    <row r="86" spans="2:11" s="1" customFormat="1" ht="15" customHeight="1">
      <c r="B86" s="306"/>
      <c r="C86" s="307" t="s">
        <v>545</v>
      </c>
      <c r="D86" s="307"/>
      <c r="E86" s="307"/>
      <c r="F86" s="308" t="s">
        <v>534</v>
      </c>
      <c r="G86" s="307"/>
      <c r="H86" s="307" t="s">
        <v>546</v>
      </c>
      <c r="I86" s="307" t="s">
        <v>530</v>
      </c>
      <c r="J86" s="307">
        <v>20</v>
      </c>
      <c r="K86" s="295"/>
    </row>
    <row r="87" spans="2:11" s="1" customFormat="1" ht="15" customHeight="1">
      <c r="B87" s="306"/>
      <c r="C87" s="281" t="s">
        <v>547</v>
      </c>
      <c r="D87" s="281"/>
      <c r="E87" s="281"/>
      <c r="F87" s="304" t="s">
        <v>534</v>
      </c>
      <c r="G87" s="305"/>
      <c r="H87" s="281" t="s">
        <v>548</v>
      </c>
      <c r="I87" s="281" t="s">
        <v>530</v>
      </c>
      <c r="J87" s="281">
        <v>50</v>
      </c>
      <c r="K87" s="295"/>
    </row>
    <row r="88" spans="2:11" s="1" customFormat="1" ht="15" customHeight="1">
      <c r="B88" s="306"/>
      <c r="C88" s="281" t="s">
        <v>549</v>
      </c>
      <c r="D88" s="281"/>
      <c r="E88" s="281"/>
      <c r="F88" s="304" t="s">
        <v>534</v>
      </c>
      <c r="G88" s="305"/>
      <c r="H88" s="281" t="s">
        <v>550</v>
      </c>
      <c r="I88" s="281" t="s">
        <v>530</v>
      </c>
      <c r="J88" s="281">
        <v>20</v>
      </c>
      <c r="K88" s="295"/>
    </row>
    <row r="89" spans="2:11" s="1" customFormat="1" ht="15" customHeight="1">
      <c r="B89" s="306"/>
      <c r="C89" s="281" t="s">
        <v>551</v>
      </c>
      <c r="D89" s="281"/>
      <c r="E89" s="281"/>
      <c r="F89" s="304" t="s">
        <v>534</v>
      </c>
      <c r="G89" s="305"/>
      <c r="H89" s="281" t="s">
        <v>552</v>
      </c>
      <c r="I89" s="281" t="s">
        <v>530</v>
      </c>
      <c r="J89" s="281">
        <v>20</v>
      </c>
      <c r="K89" s="295"/>
    </row>
    <row r="90" spans="2:11" s="1" customFormat="1" ht="15" customHeight="1">
      <c r="B90" s="306"/>
      <c r="C90" s="281" t="s">
        <v>553</v>
      </c>
      <c r="D90" s="281"/>
      <c r="E90" s="281"/>
      <c r="F90" s="304" t="s">
        <v>534</v>
      </c>
      <c r="G90" s="305"/>
      <c r="H90" s="281" t="s">
        <v>554</v>
      </c>
      <c r="I90" s="281" t="s">
        <v>530</v>
      </c>
      <c r="J90" s="281">
        <v>50</v>
      </c>
      <c r="K90" s="295"/>
    </row>
    <row r="91" spans="2:11" s="1" customFormat="1" ht="15" customHeight="1">
      <c r="B91" s="306"/>
      <c r="C91" s="281" t="s">
        <v>555</v>
      </c>
      <c r="D91" s="281"/>
      <c r="E91" s="281"/>
      <c r="F91" s="304" t="s">
        <v>534</v>
      </c>
      <c r="G91" s="305"/>
      <c r="H91" s="281" t="s">
        <v>555</v>
      </c>
      <c r="I91" s="281" t="s">
        <v>530</v>
      </c>
      <c r="J91" s="281">
        <v>50</v>
      </c>
      <c r="K91" s="295"/>
    </row>
    <row r="92" spans="2:11" s="1" customFormat="1" ht="15" customHeight="1">
      <c r="B92" s="306"/>
      <c r="C92" s="281" t="s">
        <v>556</v>
      </c>
      <c r="D92" s="281"/>
      <c r="E92" s="281"/>
      <c r="F92" s="304" t="s">
        <v>534</v>
      </c>
      <c r="G92" s="305"/>
      <c r="H92" s="281" t="s">
        <v>557</v>
      </c>
      <c r="I92" s="281" t="s">
        <v>530</v>
      </c>
      <c r="J92" s="281">
        <v>255</v>
      </c>
      <c r="K92" s="295"/>
    </row>
    <row r="93" spans="2:11" s="1" customFormat="1" ht="15" customHeight="1">
      <c r="B93" s="306"/>
      <c r="C93" s="281" t="s">
        <v>558</v>
      </c>
      <c r="D93" s="281"/>
      <c r="E93" s="281"/>
      <c r="F93" s="304" t="s">
        <v>528</v>
      </c>
      <c r="G93" s="305"/>
      <c r="H93" s="281" t="s">
        <v>559</v>
      </c>
      <c r="I93" s="281" t="s">
        <v>560</v>
      </c>
      <c r="J93" s="281"/>
      <c r="K93" s="295"/>
    </row>
    <row r="94" spans="2:11" s="1" customFormat="1" ht="15" customHeight="1">
      <c r="B94" s="306"/>
      <c r="C94" s="281" t="s">
        <v>561</v>
      </c>
      <c r="D94" s="281"/>
      <c r="E94" s="281"/>
      <c r="F94" s="304" t="s">
        <v>528</v>
      </c>
      <c r="G94" s="305"/>
      <c r="H94" s="281" t="s">
        <v>562</v>
      </c>
      <c r="I94" s="281" t="s">
        <v>563</v>
      </c>
      <c r="J94" s="281"/>
      <c r="K94" s="295"/>
    </row>
    <row r="95" spans="2:11" s="1" customFormat="1" ht="15" customHeight="1">
      <c r="B95" s="306"/>
      <c r="C95" s="281" t="s">
        <v>564</v>
      </c>
      <c r="D95" s="281"/>
      <c r="E95" s="281"/>
      <c r="F95" s="304" t="s">
        <v>528</v>
      </c>
      <c r="G95" s="305"/>
      <c r="H95" s="281" t="s">
        <v>564</v>
      </c>
      <c r="I95" s="281" t="s">
        <v>563</v>
      </c>
      <c r="J95" s="281"/>
      <c r="K95" s="295"/>
    </row>
    <row r="96" spans="2:11" s="1" customFormat="1" ht="15" customHeight="1">
      <c r="B96" s="306"/>
      <c r="C96" s="281" t="s">
        <v>41</v>
      </c>
      <c r="D96" s="281"/>
      <c r="E96" s="281"/>
      <c r="F96" s="304" t="s">
        <v>528</v>
      </c>
      <c r="G96" s="305"/>
      <c r="H96" s="281" t="s">
        <v>565</v>
      </c>
      <c r="I96" s="281" t="s">
        <v>563</v>
      </c>
      <c r="J96" s="281"/>
      <c r="K96" s="295"/>
    </row>
    <row r="97" spans="2:11" s="1" customFormat="1" ht="15" customHeight="1">
      <c r="B97" s="306"/>
      <c r="C97" s="281" t="s">
        <v>51</v>
      </c>
      <c r="D97" s="281"/>
      <c r="E97" s="281"/>
      <c r="F97" s="304" t="s">
        <v>528</v>
      </c>
      <c r="G97" s="305"/>
      <c r="H97" s="281" t="s">
        <v>566</v>
      </c>
      <c r="I97" s="281" t="s">
        <v>563</v>
      </c>
      <c r="J97" s="281"/>
      <c r="K97" s="295"/>
    </row>
    <row r="98" spans="2:11" s="1" customFormat="1" ht="15" customHeight="1">
      <c r="B98" s="309"/>
      <c r="C98" s="310"/>
      <c r="D98" s="310"/>
      <c r="E98" s="310"/>
      <c r="F98" s="310"/>
      <c r="G98" s="310"/>
      <c r="H98" s="310"/>
      <c r="I98" s="310"/>
      <c r="J98" s="310"/>
      <c r="K98" s="311"/>
    </row>
    <row r="99" spans="2:11" s="1" customFormat="1" ht="18.75" customHeight="1">
      <c r="B99" s="312"/>
      <c r="C99" s="313"/>
      <c r="D99" s="313"/>
      <c r="E99" s="313"/>
      <c r="F99" s="313"/>
      <c r="G99" s="313"/>
      <c r="H99" s="313"/>
      <c r="I99" s="313"/>
      <c r="J99" s="313"/>
      <c r="K99" s="312"/>
    </row>
    <row r="100" spans="2:11" s="1" customFormat="1" ht="18.75" customHeight="1"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</row>
    <row r="101" spans="2:11" s="1" customFormat="1" ht="7.5" customHeight="1">
      <c r="B101" s="290"/>
      <c r="C101" s="291"/>
      <c r="D101" s="291"/>
      <c r="E101" s="291"/>
      <c r="F101" s="291"/>
      <c r="G101" s="291"/>
      <c r="H101" s="291"/>
      <c r="I101" s="291"/>
      <c r="J101" s="291"/>
      <c r="K101" s="292"/>
    </row>
    <row r="102" spans="2:11" s="1" customFormat="1" ht="45" customHeight="1">
      <c r="B102" s="293"/>
      <c r="C102" s="294" t="s">
        <v>567</v>
      </c>
      <c r="D102" s="294"/>
      <c r="E102" s="294"/>
      <c r="F102" s="294"/>
      <c r="G102" s="294"/>
      <c r="H102" s="294"/>
      <c r="I102" s="294"/>
      <c r="J102" s="294"/>
      <c r="K102" s="295"/>
    </row>
    <row r="103" spans="2:11" s="1" customFormat="1" ht="17.25" customHeight="1">
      <c r="B103" s="293"/>
      <c r="C103" s="296" t="s">
        <v>522</v>
      </c>
      <c r="D103" s="296"/>
      <c r="E103" s="296"/>
      <c r="F103" s="296" t="s">
        <v>523</v>
      </c>
      <c r="G103" s="297"/>
      <c r="H103" s="296" t="s">
        <v>57</v>
      </c>
      <c r="I103" s="296" t="s">
        <v>60</v>
      </c>
      <c r="J103" s="296" t="s">
        <v>524</v>
      </c>
      <c r="K103" s="295"/>
    </row>
    <row r="104" spans="2:11" s="1" customFormat="1" ht="17.25" customHeight="1">
      <c r="B104" s="293"/>
      <c r="C104" s="298" t="s">
        <v>525</v>
      </c>
      <c r="D104" s="298"/>
      <c r="E104" s="298"/>
      <c r="F104" s="299" t="s">
        <v>526</v>
      </c>
      <c r="G104" s="300"/>
      <c r="H104" s="298"/>
      <c r="I104" s="298"/>
      <c r="J104" s="298" t="s">
        <v>527</v>
      </c>
      <c r="K104" s="295"/>
    </row>
    <row r="105" spans="2:11" s="1" customFormat="1" ht="5.25" customHeight="1">
      <c r="B105" s="293"/>
      <c r="C105" s="296"/>
      <c r="D105" s="296"/>
      <c r="E105" s="296"/>
      <c r="F105" s="296"/>
      <c r="G105" s="314"/>
      <c r="H105" s="296"/>
      <c r="I105" s="296"/>
      <c r="J105" s="296"/>
      <c r="K105" s="295"/>
    </row>
    <row r="106" spans="2:11" s="1" customFormat="1" ht="15" customHeight="1">
      <c r="B106" s="293"/>
      <c r="C106" s="281" t="s">
        <v>56</v>
      </c>
      <c r="D106" s="303"/>
      <c r="E106" s="303"/>
      <c r="F106" s="304" t="s">
        <v>528</v>
      </c>
      <c r="G106" s="281"/>
      <c r="H106" s="281" t="s">
        <v>568</v>
      </c>
      <c r="I106" s="281" t="s">
        <v>530</v>
      </c>
      <c r="J106" s="281">
        <v>20</v>
      </c>
      <c r="K106" s="295"/>
    </row>
    <row r="107" spans="2:11" s="1" customFormat="1" ht="15" customHeight="1">
      <c r="B107" s="293"/>
      <c r="C107" s="281" t="s">
        <v>531</v>
      </c>
      <c r="D107" s="281"/>
      <c r="E107" s="281"/>
      <c r="F107" s="304" t="s">
        <v>528</v>
      </c>
      <c r="G107" s="281"/>
      <c r="H107" s="281" t="s">
        <v>568</v>
      </c>
      <c r="I107" s="281" t="s">
        <v>530</v>
      </c>
      <c r="J107" s="281">
        <v>120</v>
      </c>
      <c r="K107" s="295"/>
    </row>
    <row r="108" spans="2:11" s="1" customFormat="1" ht="15" customHeight="1">
      <c r="B108" s="306"/>
      <c r="C108" s="281" t="s">
        <v>533</v>
      </c>
      <c r="D108" s="281"/>
      <c r="E108" s="281"/>
      <c r="F108" s="304" t="s">
        <v>534</v>
      </c>
      <c r="G108" s="281"/>
      <c r="H108" s="281" t="s">
        <v>568</v>
      </c>
      <c r="I108" s="281" t="s">
        <v>530</v>
      </c>
      <c r="J108" s="281">
        <v>50</v>
      </c>
      <c r="K108" s="295"/>
    </row>
    <row r="109" spans="2:11" s="1" customFormat="1" ht="15" customHeight="1">
      <c r="B109" s="306"/>
      <c r="C109" s="281" t="s">
        <v>536</v>
      </c>
      <c r="D109" s="281"/>
      <c r="E109" s="281"/>
      <c r="F109" s="304" t="s">
        <v>528</v>
      </c>
      <c r="G109" s="281"/>
      <c r="H109" s="281" t="s">
        <v>568</v>
      </c>
      <c r="I109" s="281" t="s">
        <v>538</v>
      </c>
      <c r="J109" s="281"/>
      <c r="K109" s="295"/>
    </row>
    <row r="110" spans="2:11" s="1" customFormat="1" ht="15" customHeight="1">
      <c r="B110" s="306"/>
      <c r="C110" s="281" t="s">
        <v>547</v>
      </c>
      <c r="D110" s="281"/>
      <c r="E110" s="281"/>
      <c r="F110" s="304" t="s">
        <v>534</v>
      </c>
      <c r="G110" s="281"/>
      <c r="H110" s="281" t="s">
        <v>568</v>
      </c>
      <c r="I110" s="281" t="s">
        <v>530</v>
      </c>
      <c r="J110" s="281">
        <v>50</v>
      </c>
      <c r="K110" s="295"/>
    </row>
    <row r="111" spans="2:11" s="1" customFormat="1" ht="15" customHeight="1">
      <c r="B111" s="306"/>
      <c r="C111" s="281" t="s">
        <v>555</v>
      </c>
      <c r="D111" s="281"/>
      <c r="E111" s="281"/>
      <c r="F111" s="304" t="s">
        <v>534</v>
      </c>
      <c r="G111" s="281"/>
      <c r="H111" s="281" t="s">
        <v>568</v>
      </c>
      <c r="I111" s="281" t="s">
        <v>530</v>
      </c>
      <c r="J111" s="281">
        <v>50</v>
      </c>
      <c r="K111" s="295"/>
    </row>
    <row r="112" spans="2:11" s="1" customFormat="1" ht="15" customHeight="1">
      <c r="B112" s="306"/>
      <c r="C112" s="281" t="s">
        <v>553</v>
      </c>
      <c r="D112" s="281"/>
      <c r="E112" s="281"/>
      <c r="F112" s="304" t="s">
        <v>534</v>
      </c>
      <c r="G112" s="281"/>
      <c r="H112" s="281" t="s">
        <v>568</v>
      </c>
      <c r="I112" s="281" t="s">
        <v>530</v>
      </c>
      <c r="J112" s="281">
        <v>50</v>
      </c>
      <c r="K112" s="295"/>
    </row>
    <row r="113" spans="2:11" s="1" customFormat="1" ht="15" customHeight="1">
      <c r="B113" s="306"/>
      <c r="C113" s="281" t="s">
        <v>56</v>
      </c>
      <c r="D113" s="281"/>
      <c r="E113" s="281"/>
      <c r="F113" s="304" t="s">
        <v>528</v>
      </c>
      <c r="G113" s="281"/>
      <c r="H113" s="281" t="s">
        <v>569</v>
      </c>
      <c r="I113" s="281" t="s">
        <v>530</v>
      </c>
      <c r="J113" s="281">
        <v>20</v>
      </c>
      <c r="K113" s="295"/>
    </row>
    <row r="114" spans="2:11" s="1" customFormat="1" ht="15" customHeight="1">
      <c r="B114" s="306"/>
      <c r="C114" s="281" t="s">
        <v>570</v>
      </c>
      <c r="D114" s="281"/>
      <c r="E114" s="281"/>
      <c r="F114" s="304" t="s">
        <v>528</v>
      </c>
      <c r="G114" s="281"/>
      <c r="H114" s="281" t="s">
        <v>571</v>
      </c>
      <c r="I114" s="281" t="s">
        <v>530</v>
      </c>
      <c r="J114" s="281">
        <v>120</v>
      </c>
      <c r="K114" s="295"/>
    </row>
    <row r="115" spans="2:11" s="1" customFormat="1" ht="15" customHeight="1">
      <c r="B115" s="306"/>
      <c r="C115" s="281" t="s">
        <v>41</v>
      </c>
      <c r="D115" s="281"/>
      <c r="E115" s="281"/>
      <c r="F115" s="304" t="s">
        <v>528</v>
      </c>
      <c r="G115" s="281"/>
      <c r="H115" s="281" t="s">
        <v>572</v>
      </c>
      <c r="I115" s="281" t="s">
        <v>563</v>
      </c>
      <c r="J115" s="281"/>
      <c r="K115" s="295"/>
    </row>
    <row r="116" spans="2:11" s="1" customFormat="1" ht="15" customHeight="1">
      <c r="B116" s="306"/>
      <c r="C116" s="281" t="s">
        <v>51</v>
      </c>
      <c r="D116" s="281"/>
      <c r="E116" s="281"/>
      <c r="F116" s="304" t="s">
        <v>528</v>
      </c>
      <c r="G116" s="281"/>
      <c r="H116" s="281" t="s">
        <v>573</v>
      </c>
      <c r="I116" s="281" t="s">
        <v>563</v>
      </c>
      <c r="J116" s="281"/>
      <c r="K116" s="295"/>
    </row>
    <row r="117" spans="2:11" s="1" customFormat="1" ht="15" customHeight="1">
      <c r="B117" s="306"/>
      <c r="C117" s="281" t="s">
        <v>60</v>
      </c>
      <c r="D117" s="281"/>
      <c r="E117" s="281"/>
      <c r="F117" s="304" t="s">
        <v>528</v>
      </c>
      <c r="G117" s="281"/>
      <c r="H117" s="281" t="s">
        <v>574</v>
      </c>
      <c r="I117" s="281" t="s">
        <v>575</v>
      </c>
      <c r="J117" s="281"/>
      <c r="K117" s="295"/>
    </row>
    <row r="118" spans="2:11" s="1" customFormat="1" ht="15" customHeight="1">
      <c r="B118" s="309"/>
      <c r="C118" s="315"/>
      <c r="D118" s="315"/>
      <c r="E118" s="315"/>
      <c r="F118" s="315"/>
      <c r="G118" s="315"/>
      <c r="H118" s="315"/>
      <c r="I118" s="315"/>
      <c r="J118" s="315"/>
      <c r="K118" s="311"/>
    </row>
    <row r="119" spans="2:11" s="1" customFormat="1" ht="18.75" customHeight="1">
      <c r="B119" s="316"/>
      <c r="C119" s="317"/>
      <c r="D119" s="317"/>
      <c r="E119" s="317"/>
      <c r="F119" s="318"/>
      <c r="G119" s="317"/>
      <c r="H119" s="317"/>
      <c r="I119" s="317"/>
      <c r="J119" s="317"/>
      <c r="K119" s="316"/>
    </row>
    <row r="120" spans="2:11" s="1" customFormat="1" ht="18.75" customHeight="1"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</row>
    <row r="121" spans="2:11" s="1" customFormat="1" ht="7.5" customHeight="1">
      <c r="B121" s="319"/>
      <c r="C121" s="320"/>
      <c r="D121" s="320"/>
      <c r="E121" s="320"/>
      <c r="F121" s="320"/>
      <c r="G121" s="320"/>
      <c r="H121" s="320"/>
      <c r="I121" s="320"/>
      <c r="J121" s="320"/>
      <c r="K121" s="321"/>
    </row>
    <row r="122" spans="2:11" s="1" customFormat="1" ht="45" customHeight="1">
      <c r="B122" s="322"/>
      <c r="C122" s="272" t="s">
        <v>576</v>
      </c>
      <c r="D122" s="272"/>
      <c r="E122" s="272"/>
      <c r="F122" s="272"/>
      <c r="G122" s="272"/>
      <c r="H122" s="272"/>
      <c r="I122" s="272"/>
      <c r="J122" s="272"/>
      <c r="K122" s="323"/>
    </row>
    <row r="123" spans="2:11" s="1" customFormat="1" ht="17.25" customHeight="1">
      <c r="B123" s="324"/>
      <c r="C123" s="296" t="s">
        <v>522</v>
      </c>
      <c r="D123" s="296"/>
      <c r="E123" s="296"/>
      <c r="F123" s="296" t="s">
        <v>523</v>
      </c>
      <c r="G123" s="297"/>
      <c r="H123" s="296" t="s">
        <v>57</v>
      </c>
      <c r="I123" s="296" t="s">
        <v>60</v>
      </c>
      <c r="J123" s="296" t="s">
        <v>524</v>
      </c>
      <c r="K123" s="325"/>
    </row>
    <row r="124" spans="2:11" s="1" customFormat="1" ht="17.25" customHeight="1">
      <c r="B124" s="324"/>
      <c r="C124" s="298" t="s">
        <v>525</v>
      </c>
      <c r="D124" s="298"/>
      <c r="E124" s="298"/>
      <c r="F124" s="299" t="s">
        <v>526</v>
      </c>
      <c r="G124" s="300"/>
      <c r="H124" s="298"/>
      <c r="I124" s="298"/>
      <c r="J124" s="298" t="s">
        <v>527</v>
      </c>
      <c r="K124" s="325"/>
    </row>
    <row r="125" spans="2:11" s="1" customFormat="1" ht="5.25" customHeight="1">
      <c r="B125" s="326"/>
      <c r="C125" s="301"/>
      <c r="D125" s="301"/>
      <c r="E125" s="301"/>
      <c r="F125" s="301"/>
      <c r="G125" s="327"/>
      <c r="H125" s="301"/>
      <c r="I125" s="301"/>
      <c r="J125" s="301"/>
      <c r="K125" s="328"/>
    </row>
    <row r="126" spans="2:11" s="1" customFormat="1" ht="15" customHeight="1">
      <c r="B126" s="326"/>
      <c r="C126" s="281" t="s">
        <v>531</v>
      </c>
      <c r="D126" s="303"/>
      <c r="E126" s="303"/>
      <c r="F126" s="304" t="s">
        <v>528</v>
      </c>
      <c r="G126" s="281"/>
      <c r="H126" s="281" t="s">
        <v>568</v>
      </c>
      <c r="I126" s="281" t="s">
        <v>530</v>
      </c>
      <c r="J126" s="281">
        <v>120</v>
      </c>
      <c r="K126" s="329"/>
    </row>
    <row r="127" spans="2:11" s="1" customFormat="1" ht="15" customHeight="1">
      <c r="B127" s="326"/>
      <c r="C127" s="281" t="s">
        <v>577</v>
      </c>
      <c r="D127" s="281"/>
      <c r="E127" s="281"/>
      <c r="F127" s="304" t="s">
        <v>528</v>
      </c>
      <c r="G127" s="281"/>
      <c r="H127" s="281" t="s">
        <v>578</v>
      </c>
      <c r="I127" s="281" t="s">
        <v>530</v>
      </c>
      <c r="J127" s="281" t="s">
        <v>579</v>
      </c>
      <c r="K127" s="329"/>
    </row>
    <row r="128" spans="2:11" s="1" customFormat="1" ht="15" customHeight="1">
      <c r="B128" s="326"/>
      <c r="C128" s="281" t="s">
        <v>476</v>
      </c>
      <c r="D128" s="281"/>
      <c r="E128" s="281"/>
      <c r="F128" s="304" t="s">
        <v>528</v>
      </c>
      <c r="G128" s="281"/>
      <c r="H128" s="281" t="s">
        <v>580</v>
      </c>
      <c r="I128" s="281" t="s">
        <v>530</v>
      </c>
      <c r="J128" s="281" t="s">
        <v>579</v>
      </c>
      <c r="K128" s="329"/>
    </row>
    <row r="129" spans="2:11" s="1" customFormat="1" ht="15" customHeight="1">
      <c r="B129" s="326"/>
      <c r="C129" s="281" t="s">
        <v>539</v>
      </c>
      <c r="D129" s="281"/>
      <c r="E129" s="281"/>
      <c r="F129" s="304" t="s">
        <v>534</v>
      </c>
      <c r="G129" s="281"/>
      <c r="H129" s="281" t="s">
        <v>540</v>
      </c>
      <c r="I129" s="281" t="s">
        <v>530</v>
      </c>
      <c r="J129" s="281">
        <v>15</v>
      </c>
      <c r="K129" s="329"/>
    </row>
    <row r="130" spans="2:11" s="1" customFormat="1" ht="15" customHeight="1">
      <c r="B130" s="326"/>
      <c r="C130" s="307" t="s">
        <v>541</v>
      </c>
      <c r="D130" s="307"/>
      <c r="E130" s="307"/>
      <c r="F130" s="308" t="s">
        <v>534</v>
      </c>
      <c r="G130" s="307"/>
      <c r="H130" s="307" t="s">
        <v>542</v>
      </c>
      <c r="I130" s="307" t="s">
        <v>530</v>
      </c>
      <c r="J130" s="307">
        <v>15</v>
      </c>
      <c r="K130" s="329"/>
    </row>
    <row r="131" spans="2:11" s="1" customFormat="1" ht="15" customHeight="1">
      <c r="B131" s="326"/>
      <c r="C131" s="307" t="s">
        <v>543</v>
      </c>
      <c r="D131" s="307"/>
      <c r="E131" s="307"/>
      <c r="F131" s="308" t="s">
        <v>534</v>
      </c>
      <c r="G131" s="307"/>
      <c r="H131" s="307" t="s">
        <v>544</v>
      </c>
      <c r="I131" s="307" t="s">
        <v>530</v>
      </c>
      <c r="J131" s="307">
        <v>20</v>
      </c>
      <c r="K131" s="329"/>
    </row>
    <row r="132" spans="2:11" s="1" customFormat="1" ht="15" customHeight="1">
      <c r="B132" s="326"/>
      <c r="C132" s="307" t="s">
        <v>545</v>
      </c>
      <c r="D132" s="307"/>
      <c r="E132" s="307"/>
      <c r="F132" s="308" t="s">
        <v>534</v>
      </c>
      <c r="G132" s="307"/>
      <c r="H132" s="307" t="s">
        <v>546</v>
      </c>
      <c r="I132" s="307" t="s">
        <v>530</v>
      </c>
      <c r="J132" s="307">
        <v>20</v>
      </c>
      <c r="K132" s="329"/>
    </row>
    <row r="133" spans="2:11" s="1" customFormat="1" ht="15" customHeight="1">
      <c r="B133" s="326"/>
      <c r="C133" s="281" t="s">
        <v>533</v>
      </c>
      <c r="D133" s="281"/>
      <c r="E133" s="281"/>
      <c r="F133" s="304" t="s">
        <v>534</v>
      </c>
      <c r="G133" s="281"/>
      <c r="H133" s="281" t="s">
        <v>568</v>
      </c>
      <c r="I133" s="281" t="s">
        <v>530</v>
      </c>
      <c r="J133" s="281">
        <v>50</v>
      </c>
      <c r="K133" s="329"/>
    </row>
    <row r="134" spans="2:11" s="1" customFormat="1" ht="15" customHeight="1">
      <c r="B134" s="326"/>
      <c r="C134" s="281" t="s">
        <v>547</v>
      </c>
      <c r="D134" s="281"/>
      <c r="E134" s="281"/>
      <c r="F134" s="304" t="s">
        <v>534</v>
      </c>
      <c r="G134" s="281"/>
      <c r="H134" s="281" t="s">
        <v>568</v>
      </c>
      <c r="I134" s="281" t="s">
        <v>530</v>
      </c>
      <c r="J134" s="281">
        <v>50</v>
      </c>
      <c r="K134" s="329"/>
    </row>
    <row r="135" spans="2:11" s="1" customFormat="1" ht="15" customHeight="1">
      <c r="B135" s="326"/>
      <c r="C135" s="281" t="s">
        <v>553</v>
      </c>
      <c r="D135" s="281"/>
      <c r="E135" s="281"/>
      <c r="F135" s="304" t="s">
        <v>534</v>
      </c>
      <c r="G135" s="281"/>
      <c r="H135" s="281" t="s">
        <v>568</v>
      </c>
      <c r="I135" s="281" t="s">
        <v>530</v>
      </c>
      <c r="J135" s="281">
        <v>50</v>
      </c>
      <c r="K135" s="329"/>
    </row>
    <row r="136" spans="2:11" s="1" customFormat="1" ht="15" customHeight="1">
      <c r="B136" s="326"/>
      <c r="C136" s="281" t="s">
        <v>555</v>
      </c>
      <c r="D136" s="281"/>
      <c r="E136" s="281"/>
      <c r="F136" s="304" t="s">
        <v>534</v>
      </c>
      <c r="G136" s="281"/>
      <c r="H136" s="281" t="s">
        <v>568</v>
      </c>
      <c r="I136" s="281" t="s">
        <v>530</v>
      </c>
      <c r="J136" s="281">
        <v>50</v>
      </c>
      <c r="K136" s="329"/>
    </row>
    <row r="137" spans="2:11" s="1" customFormat="1" ht="15" customHeight="1">
      <c r="B137" s="326"/>
      <c r="C137" s="281" t="s">
        <v>556</v>
      </c>
      <c r="D137" s="281"/>
      <c r="E137" s="281"/>
      <c r="F137" s="304" t="s">
        <v>534</v>
      </c>
      <c r="G137" s="281"/>
      <c r="H137" s="281" t="s">
        <v>581</v>
      </c>
      <c r="I137" s="281" t="s">
        <v>530</v>
      </c>
      <c r="J137" s="281">
        <v>255</v>
      </c>
      <c r="K137" s="329"/>
    </row>
    <row r="138" spans="2:11" s="1" customFormat="1" ht="15" customHeight="1">
      <c r="B138" s="326"/>
      <c r="C138" s="281" t="s">
        <v>558</v>
      </c>
      <c r="D138" s="281"/>
      <c r="E138" s="281"/>
      <c r="F138" s="304" t="s">
        <v>528</v>
      </c>
      <c r="G138" s="281"/>
      <c r="H138" s="281" t="s">
        <v>582</v>
      </c>
      <c r="I138" s="281" t="s">
        <v>560</v>
      </c>
      <c r="J138" s="281"/>
      <c r="K138" s="329"/>
    </row>
    <row r="139" spans="2:11" s="1" customFormat="1" ht="15" customHeight="1">
      <c r="B139" s="326"/>
      <c r="C139" s="281" t="s">
        <v>561</v>
      </c>
      <c r="D139" s="281"/>
      <c r="E139" s="281"/>
      <c r="F139" s="304" t="s">
        <v>528</v>
      </c>
      <c r="G139" s="281"/>
      <c r="H139" s="281" t="s">
        <v>583</v>
      </c>
      <c r="I139" s="281" t="s">
        <v>563</v>
      </c>
      <c r="J139" s="281"/>
      <c r="K139" s="329"/>
    </row>
    <row r="140" spans="2:11" s="1" customFormat="1" ht="15" customHeight="1">
      <c r="B140" s="326"/>
      <c r="C140" s="281" t="s">
        <v>564</v>
      </c>
      <c r="D140" s="281"/>
      <c r="E140" s="281"/>
      <c r="F140" s="304" t="s">
        <v>528</v>
      </c>
      <c r="G140" s="281"/>
      <c r="H140" s="281" t="s">
        <v>564</v>
      </c>
      <c r="I140" s="281" t="s">
        <v>563</v>
      </c>
      <c r="J140" s="281"/>
      <c r="K140" s="329"/>
    </row>
    <row r="141" spans="2:11" s="1" customFormat="1" ht="15" customHeight="1">
      <c r="B141" s="326"/>
      <c r="C141" s="281" t="s">
        <v>41</v>
      </c>
      <c r="D141" s="281"/>
      <c r="E141" s="281"/>
      <c r="F141" s="304" t="s">
        <v>528</v>
      </c>
      <c r="G141" s="281"/>
      <c r="H141" s="281" t="s">
        <v>584</v>
      </c>
      <c r="I141" s="281" t="s">
        <v>563</v>
      </c>
      <c r="J141" s="281"/>
      <c r="K141" s="329"/>
    </row>
    <row r="142" spans="2:11" s="1" customFormat="1" ht="15" customHeight="1">
      <c r="B142" s="326"/>
      <c r="C142" s="281" t="s">
        <v>585</v>
      </c>
      <c r="D142" s="281"/>
      <c r="E142" s="281"/>
      <c r="F142" s="304" t="s">
        <v>528</v>
      </c>
      <c r="G142" s="281"/>
      <c r="H142" s="281" t="s">
        <v>586</v>
      </c>
      <c r="I142" s="281" t="s">
        <v>563</v>
      </c>
      <c r="J142" s="281"/>
      <c r="K142" s="329"/>
    </row>
    <row r="143" spans="2:11" s="1" customFormat="1" ht="15" customHeight="1">
      <c r="B143" s="330"/>
      <c r="C143" s="331"/>
      <c r="D143" s="331"/>
      <c r="E143" s="331"/>
      <c r="F143" s="331"/>
      <c r="G143" s="331"/>
      <c r="H143" s="331"/>
      <c r="I143" s="331"/>
      <c r="J143" s="331"/>
      <c r="K143" s="332"/>
    </row>
    <row r="144" spans="2:11" s="1" customFormat="1" ht="18.75" customHeight="1">
      <c r="B144" s="317"/>
      <c r="C144" s="317"/>
      <c r="D144" s="317"/>
      <c r="E144" s="317"/>
      <c r="F144" s="318"/>
      <c r="G144" s="317"/>
      <c r="H144" s="317"/>
      <c r="I144" s="317"/>
      <c r="J144" s="317"/>
      <c r="K144" s="317"/>
    </row>
    <row r="145" spans="2:11" s="1" customFormat="1" ht="18.75" customHeight="1"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</row>
    <row r="146" spans="2:11" s="1" customFormat="1" ht="7.5" customHeight="1">
      <c r="B146" s="290"/>
      <c r="C146" s="291"/>
      <c r="D146" s="291"/>
      <c r="E146" s="291"/>
      <c r="F146" s="291"/>
      <c r="G146" s="291"/>
      <c r="H146" s="291"/>
      <c r="I146" s="291"/>
      <c r="J146" s="291"/>
      <c r="K146" s="292"/>
    </row>
    <row r="147" spans="2:11" s="1" customFormat="1" ht="45" customHeight="1">
      <c r="B147" s="293"/>
      <c r="C147" s="294" t="s">
        <v>587</v>
      </c>
      <c r="D147" s="294"/>
      <c r="E147" s="294"/>
      <c r="F147" s="294"/>
      <c r="G147" s="294"/>
      <c r="H147" s="294"/>
      <c r="I147" s="294"/>
      <c r="J147" s="294"/>
      <c r="K147" s="295"/>
    </row>
    <row r="148" spans="2:11" s="1" customFormat="1" ht="17.25" customHeight="1">
      <c r="B148" s="293"/>
      <c r="C148" s="296" t="s">
        <v>522</v>
      </c>
      <c r="D148" s="296"/>
      <c r="E148" s="296"/>
      <c r="F148" s="296" t="s">
        <v>523</v>
      </c>
      <c r="G148" s="297"/>
      <c r="H148" s="296" t="s">
        <v>57</v>
      </c>
      <c r="I148" s="296" t="s">
        <v>60</v>
      </c>
      <c r="J148" s="296" t="s">
        <v>524</v>
      </c>
      <c r="K148" s="295"/>
    </row>
    <row r="149" spans="2:11" s="1" customFormat="1" ht="17.25" customHeight="1">
      <c r="B149" s="293"/>
      <c r="C149" s="298" t="s">
        <v>525</v>
      </c>
      <c r="D149" s="298"/>
      <c r="E149" s="298"/>
      <c r="F149" s="299" t="s">
        <v>526</v>
      </c>
      <c r="G149" s="300"/>
      <c r="H149" s="298"/>
      <c r="I149" s="298"/>
      <c r="J149" s="298" t="s">
        <v>527</v>
      </c>
      <c r="K149" s="295"/>
    </row>
    <row r="150" spans="2:11" s="1" customFormat="1" ht="5.25" customHeight="1">
      <c r="B150" s="306"/>
      <c r="C150" s="301"/>
      <c r="D150" s="301"/>
      <c r="E150" s="301"/>
      <c r="F150" s="301"/>
      <c r="G150" s="302"/>
      <c r="H150" s="301"/>
      <c r="I150" s="301"/>
      <c r="J150" s="301"/>
      <c r="K150" s="329"/>
    </row>
    <row r="151" spans="2:11" s="1" customFormat="1" ht="15" customHeight="1">
      <c r="B151" s="306"/>
      <c r="C151" s="333" t="s">
        <v>531</v>
      </c>
      <c r="D151" s="281"/>
      <c r="E151" s="281"/>
      <c r="F151" s="334" t="s">
        <v>528</v>
      </c>
      <c r="G151" s="281"/>
      <c r="H151" s="333" t="s">
        <v>568</v>
      </c>
      <c r="I151" s="333" t="s">
        <v>530</v>
      </c>
      <c r="J151" s="333">
        <v>120</v>
      </c>
      <c r="K151" s="329"/>
    </row>
    <row r="152" spans="2:11" s="1" customFormat="1" ht="15" customHeight="1">
      <c r="B152" s="306"/>
      <c r="C152" s="333" t="s">
        <v>577</v>
      </c>
      <c r="D152" s="281"/>
      <c r="E152" s="281"/>
      <c r="F152" s="334" t="s">
        <v>528</v>
      </c>
      <c r="G152" s="281"/>
      <c r="H152" s="333" t="s">
        <v>588</v>
      </c>
      <c r="I152" s="333" t="s">
        <v>530</v>
      </c>
      <c r="J152" s="333" t="s">
        <v>579</v>
      </c>
      <c r="K152" s="329"/>
    </row>
    <row r="153" spans="2:11" s="1" customFormat="1" ht="15" customHeight="1">
      <c r="B153" s="306"/>
      <c r="C153" s="333" t="s">
        <v>476</v>
      </c>
      <c r="D153" s="281"/>
      <c r="E153" s="281"/>
      <c r="F153" s="334" t="s">
        <v>528</v>
      </c>
      <c r="G153" s="281"/>
      <c r="H153" s="333" t="s">
        <v>589</v>
      </c>
      <c r="I153" s="333" t="s">
        <v>530</v>
      </c>
      <c r="J153" s="333" t="s">
        <v>579</v>
      </c>
      <c r="K153" s="329"/>
    </row>
    <row r="154" spans="2:11" s="1" customFormat="1" ht="15" customHeight="1">
      <c r="B154" s="306"/>
      <c r="C154" s="333" t="s">
        <v>533</v>
      </c>
      <c r="D154" s="281"/>
      <c r="E154" s="281"/>
      <c r="F154" s="334" t="s">
        <v>534</v>
      </c>
      <c r="G154" s="281"/>
      <c r="H154" s="333" t="s">
        <v>568</v>
      </c>
      <c r="I154" s="333" t="s">
        <v>530</v>
      </c>
      <c r="J154" s="333">
        <v>50</v>
      </c>
      <c r="K154" s="329"/>
    </row>
    <row r="155" spans="2:11" s="1" customFormat="1" ht="15" customHeight="1">
      <c r="B155" s="306"/>
      <c r="C155" s="333" t="s">
        <v>536</v>
      </c>
      <c r="D155" s="281"/>
      <c r="E155" s="281"/>
      <c r="F155" s="334" t="s">
        <v>528</v>
      </c>
      <c r="G155" s="281"/>
      <c r="H155" s="333" t="s">
        <v>568</v>
      </c>
      <c r="I155" s="333" t="s">
        <v>538</v>
      </c>
      <c r="J155" s="333"/>
      <c r="K155" s="329"/>
    </row>
    <row r="156" spans="2:11" s="1" customFormat="1" ht="15" customHeight="1">
      <c r="B156" s="306"/>
      <c r="C156" s="333" t="s">
        <v>547</v>
      </c>
      <c r="D156" s="281"/>
      <c r="E156" s="281"/>
      <c r="F156" s="334" t="s">
        <v>534</v>
      </c>
      <c r="G156" s="281"/>
      <c r="H156" s="333" t="s">
        <v>568</v>
      </c>
      <c r="I156" s="333" t="s">
        <v>530</v>
      </c>
      <c r="J156" s="333">
        <v>50</v>
      </c>
      <c r="K156" s="329"/>
    </row>
    <row r="157" spans="2:11" s="1" customFormat="1" ht="15" customHeight="1">
      <c r="B157" s="306"/>
      <c r="C157" s="333" t="s">
        <v>555</v>
      </c>
      <c r="D157" s="281"/>
      <c r="E157" s="281"/>
      <c r="F157" s="334" t="s">
        <v>534</v>
      </c>
      <c r="G157" s="281"/>
      <c r="H157" s="333" t="s">
        <v>568</v>
      </c>
      <c r="I157" s="333" t="s">
        <v>530</v>
      </c>
      <c r="J157" s="333">
        <v>50</v>
      </c>
      <c r="K157" s="329"/>
    </row>
    <row r="158" spans="2:11" s="1" customFormat="1" ht="15" customHeight="1">
      <c r="B158" s="306"/>
      <c r="C158" s="333" t="s">
        <v>553</v>
      </c>
      <c r="D158" s="281"/>
      <c r="E158" s="281"/>
      <c r="F158" s="334" t="s">
        <v>534</v>
      </c>
      <c r="G158" s="281"/>
      <c r="H158" s="333" t="s">
        <v>568</v>
      </c>
      <c r="I158" s="333" t="s">
        <v>530</v>
      </c>
      <c r="J158" s="333">
        <v>50</v>
      </c>
      <c r="K158" s="329"/>
    </row>
    <row r="159" spans="2:11" s="1" customFormat="1" ht="15" customHeight="1">
      <c r="B159" s="306"/>
      <c r="C159" s="333" t="s">
        <v>89</v>
      </c>
      <c r="D159" s="281"/>
      <c r="E159" s="281"/>
      <c r="F159" s="334" t="s">
        <v>528</v>
      </c>
      <c r="G159" s="281"/>
      <c r="H159" s="333" t="s">
        <v>590</v>
      </c>
      <c r="I159" s="333" t="s">
        <v>530</v>
      </c>
      <c r="J159" s="333" t="s">
        <v>591</v>
      </c>
      <c r="K159" s="329"/>
    </row>
    <row r="160" spans="2:11" s="1" customFormat="1" ht="15" customHeight="1">
      <c r="B160" s="306"/>
      <c r="C160" s="333" t="s">
        <v>592</v>
      </c>
      <c r="D160" s="281"/>
      <c r="E160" s="281"/>
      <c r="F160" s="334" t="s">
        <v>528</v>
      </c>
      <c r="G160" s="281"/>
      <c r="H160" s="333" t="s">
        <v>593</v>
      </c>
      <c r="I160" s="333" t="s">
        <v>563</v>
      </c>
      <c r="J160" s="333"/>
      <c r="K160" s="329"/>
    </row>
    <row r="161" spans="2:11" s="1" customFormat="1" ht="15" customHeight="1">
      <c r="B161" s="335"/>
      <c r="C161" s="315"/>
      <c r="D161" s="315"/>
      <c r="E161" s="315"/>
      <c r="F161" s="315"/>
      <c r="G161" s="315"/>
      <c r="H161" s="315"/>
      <c r="I161" s="315"/>
      <c r="J161" s="315"/>
      <c r="K161" s="336"/>
    </row>
    <row r="162" spans="2:11" s="1" customFormat="1" ht="18.75" customHeight="1">
      <c r="B162" s="317"/>
      <c r="C162" s="327"/>
      <c r="D162" s="327"/>
      <c r="E162" s="327"/>
      <c r="F162" s="337"/>
      <c r="G162" s="327"/>
      <c r="H162" s="327"/>
      <c r="I162" s="327"/>
      <c r="J162" s="327"/>
      <c r="K162" s="317"/>
    </row>
    <row r="163" spans="2:11" s="1" customFormat="1" ht="18.75" customHeight="1"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</row>
    <row r="164" spans="2:11" s="1" customFormat="1" ht="7.5" customHeight="1">
      <c r="B164" s="268"/>
      <c r="C164" s="269"/>
      <c r="D164" s="269"/>
      <c r="E164" s="269"/>
      <c r="F164" s="269"/>
      <c r="G164" s="269"/>
      <c r="H164" s="269"/>
      <c r="I164" s="269"/>
      <c r="J164" s="269"/>
      <c r="K164" s="270"/>
    </row>
    <row r="165" spans="2:11" s="1" customFormat="1" ht="45" customHeight="1">
      <c r="B165" s="271"/>
      <c r="C165" s="272" t="s">
        <v>594</v>
      </c>
      <c r="D165" s="272"/>
      <c r="E165" s="272"/>
      <c r="F165" s="272"/>
      <c r="G165" s="272"/>
      <c r="H165" s="272"/>
      <c r="I165" s="272"/>
      <c r="J165" s="272"/>
      <c r="K165" s="273"/>
    </row>
    <row r="166" spans="2:11" s="1" customFormat="1" ht="17.25" customHeight="1">
      <c r="B166" s="271"/>
      <c r="C166" s="296" t="s">
        <v>522</v>
      </c>
      <c r="D166" s="296"/>
      <c r="E166" s="296"/>
      <c r="F166" s="296" t="s">
        <v>523</v>
      </c>
      <c r="G166" s="338"/>
      <c r="H166" s="339" t="s">
        <v>57</v>
      </c>
      <c r="I166" s="339" t="s">
        <v>60</v>
      </c>
      <c r="J166" s="296" t="s">
        <v>524</v>
      </c>
      <c r="K166" s="273"/>
    </row>
    <row r="167" spans="2:11" s="1" customFormat="1" ht="17.25" customHeight="1">
      <c r="B167" s="274"/>
      <c r="C167" s="298" t="s">
        <v>525</v>
      </c>
      <c r="D167" s="298"/>
      <c r="E167" s="298"/>
      <c r="F167" s="299" t="s">
        <v>526</v>
      </c>
      <c r="G167" s="340"/>
      <c r="H167" s="341"/>
      <c r="I167" s="341"/>
      <c r="J167" s="298" t="s">
        <v>527</v>
      </c>
      <c r="K167" s="276"/>
    </row>
    <row r="168" spans="2:11" s="1" customFormat="1" ht="5.25" customHeight="1">
      <c r="B168" s="306"/>
      <c r="C168" s="301"/>
      <c r="D168" s="301"/>
      <c r="E168" s="301"/>
      <c r="F168" s="301"/>
      <c r="G168" s="302"/>
      <c r="H168" s="301"/>
      <c r="I168" s="301"/>
      <c r="J168" s="301"/>
      <c r="K168" s="329"/>
    </row>
    <row r="169" spans="2:11" s="1" customFormat="1" ht="15" customHeight="1">
      <c r="B169" s="306"/>
      <c r="C169" s="281" t="s">
        <v>531</v>
      </c>
      <c r="D169" s="281"/>
      <c r="E169" s="281"/>
      <c r="F169" s="304" t="s">
        <v>528</v>
      </c>
      <c r="G169" s="281"/>
      <c r="H169" s="281" t="s">
        <v>568</v>
      </c>
      <c r="I169" s="281" t="s">
        <v>530</v>
      </c>
      <c r="J169" s="281">
        <v>120</v>
      </c>
      <c r="K169" s="329"/>
    </row>
    <row r="170" spans="2:11" s="1" customFormat="1" ht="15" customHeight="1">
      <c r="B170" s="306"/>
      <c r="C170" s="281" t="s">
        <v>577</v>
      </c>
      <c r="D170" s="281"/>
      <c r="E170" s="281"/>
      <c r="F170" s="304" t="s">
        <v>528</v>
      </c>
      <c r="G170" s="281"/>
      <c r="H170" s="281" t="s">
        <v>578</v>
      </c>
      <c r="I170" s="281" t="s">
        <v>530</v>
      </c>
      <c r="J170" s="281" t="s">
        <v>579</v>
      </c>
      <c r="K170" s="329"/>
    </row>
    <row r="171" spans="2:11" s="1" customFormat="1" ht="15" customHeight="1">
      <c r="B171" s="306"/>
      <c r="C171" s="281" t="s">
        <v>476</v>
      </c>
      <c r="D171" s="281"/>
      <c r="E171" s="281"/>
      <c r="F171" s="304" t="s">
        <v>528</v>
      </c>
      <c r="G171" s="281"/>
      <c r="H171" s="281" t="s">
        <v>595</v>
      </c>
      <c r="I171" s="281" t="s">
        <v>530</v>
      </c>
      <c r="J171" s="281" t="s">
        <v>579</v>
      </c>
      <c r="K171" s="329"/>
    </row>
    <row r="172" spans="2:11" s="1" customFormat="1" ht="15" customHeight="1">
      <c r="B172" s="306"/>
      <c r="C172" s="281" t="s">
        <v>533</v>
      </c>
      <c r="D172" s="281"/>
      <c r="E172" s="281"/>
      <c r="F172" s="304" t="s">
        <v>534</v>
      </c>
      <c r="G172" s="281"/>
      <c r="H172" s="281" t="s">
        <v>595</v>
      </c>
      <c r="I172" s="281" t="s">
        <v>530</v>
      </c>
      <c r="J172" s="281">
        <v>50</v>
      </c>
      <c r="K172" s="329"/>
    </row>
    <row r="173" spans="2:11" s="1" customFormat="1" ht="15" customHeight="1">
      <c r="B173" s="306"/>
      <c r="C173" s="281" t="s">
        <v>536</v>
      </c>
      <c r="D173" s="281"/>
      <c r="E173" s="281"/>
      <c r="F173" s="304" t="s">
        <v>528</v>
      </c>
      <c r="G173" s="281"/>
      <c r="H173" s="281" t="s">
        <v>595</v>
      </c>
      <c r="I173" s="281" t="s">
        <v>538</v>
      </c>
      <c r="J173" s="281"/>
      <c r="K173" s="329"/>
    </row>
    <row r="174" spans="2:11" s="1" customFormat="1" ht="15" customHeight="1">
      <c r="B174" s="306"/>
      <c r="C174" s="281" t="s">
        <v>547</v>
      </c>
      <c r="D174" s="281"/>
      <c r="E174" s="281"/>
      <c r="F174" s="304" t="s">
        <v>534</v>
      </c>
      <c r="G174" s="281"/>
      <c r="H174" s="281" t="s">
        <v>595</v>
      </c>
      <c r="I174" s="281" t="s">
        <v>530</v>
      </c>
      <c r="J174" s="281">
        <v>50</v>
      </c>
      <c r="K174" s="329"/>
    </row>
    <row r="175" spans="2:11" s="1" customFormat="1" ht="15" customHeight="1">
      <c r="B175" s="306"/>
      <c r="C175" s="281" t="s">
        <v>555</v>
      </c>
      <c r="D175" s="281"/>
      <c r="E175" s="281"/>
      <c r="F175" s="304" t="s">
        <v>534</v>
      </c>
      <c r="G175" s="281"/>
      <c r="H175" s="281" t="s">
        <v>595</v>
      </c>
      <c r="I175" s="281" t="s">
        <v>530</v>
      </c>
      <c r="J175" s="281">
        <v>50</v>
      </c>
      <c r="K175" s="329"/>
    </row>
    <row r="176" spans="2:11" s="1" customFormat="1" ht="15" customHeight="1">
      <c r="B176" s="306"/>
      <c r="C176" s="281" t="s">
        <v>553</v>
      </c>
      <c r="D176" s="281"/>
      <c r="E176" s="281"/>
      <c r="F176" s="304" t="s">
        <v>534</v>
      </c>
      <c r="G176" s="281"/>
      <c r="H176" s="281" t="s">
        <v>595</v>
      </c>
      <c r="I176" s="281" t="s">
        <v>530</v>
      </c>
      <c r="J176" s="281">
        <v>50</v>
      </c>
      <c r="K176" s="329"/>
    </row>
    <row r="177" spans="2:11" s="1" customFormat="1" ht="15" customHeight="1">
      <c r="B177" s="306"/>
      <c r="C177" s="281" t="s">
        <v>106</v>
      </c>
      <c r="D177" s="281"/>
      <c r="E177" s="281"/>
      <c r="F177" s="304" t="s">
        <v>528</v>
      </c>
      <c r="G177" s="281"/>
      <c r="H177" s="281" t="s">
        <v>596</v>
      </c>
      <c r="I177" s="281" t="s">
        <v>597</v>
      </c>
      <c r="J177" s="281"/>
      <c r="K177" s="329"/>
    </row>
    <row r="178" spans="2:11" s="1" customFormat="1" ht="15" customHeight="1">
      <c r="B178" s="306"/>
      <c r="C178" s="281" t="s">
        <v>60</v>
      </c>
      <c r="D178" s="281"/>
      <c r="E178" s="281"/>
      <c r="F178" s="304" t="s">
        <v>528</v>
      </c>
      <c r="G178" s="281"/>
      <c r="H178" s="281" t="s">
        <v>598</v>
      </c>
      <c r="I178" s="281" t="s">
        <v>599</v>
      </c>
      <c r="J178" s="281">
        <v>1</v>
      </c>
      <c r="K178" s="329"/>
    </row>
    <row r="179" spans="2:11" s="1" customFormat="1" ht="15" customHeight="1">
      <c r="B179" s="306"/>
      <c r="C179" s="281" t="s">
        <v>56</v>
      </c>
      <c r="D179" s="281"/>
      <c r="E179" s="281"/>
      <c r="F179" s="304" t="s">
        <v>528</v>
      </c>
      <c r="G179" s="281"/>
      <c r="H179" s="281" t="s">
        <v>600</v>
      </c>
      <c r="I179" s="281" t="s">
        <v>530</v>
      </c>
      <c r="J179" s="281">
        <v>20</v>
      </c>
      <c r="K179" s="329"/>
    </row>
    <row r="180" spans="2:11" s="1" customFormat="1" ht="15" customHeight="1">
      <c r="B180" s="306"/>
      <c r="C180" s="281" t="s">
        <v>57</v>
      </c>
      <c r="D180" s="281"/>
      <c r="E180" s="281"/>
      <c r="F180" s="304" t="s">
        <v>528</v>
      </c>
      <c r="G180" s="281"/>
      <c r="H180" s="281" t="s">
        <v>601</v>
      </c>
      <c r="I180" s="281" t="s">
        <v>530</v>
      </c>
      <c r="J180" s="281">
        <v>255</v>
      </c>
      <c r="K180" s="329"/>
    </row>
    <row r="181" spans="2:11" s="1" customFormat="1" ht="15" customHeight="1">
      <c r="B181" s="306"/>
      <c r="C181" s="281" t="s">
        <v>107</v>
      </c>
      <c r="D181" s="281"/>
      <c r="E181" s="281"/>
      <c r="F181" s="304" t="s">
        <v>528</v>
      </c>
      <c r="G181" s="281"/>
      <c r="H181" s="281" t="s">
        <v>492</v>
      </c>
      <c r="I181" s="281" t="s">
        <v>530</v>
      </c>
      <c r="J181" s="281">
        <v>10</v>
      </c>
      <c r="K181" s="329"/>
    </row>
    <row r="182" spans="2:11" s="1" customFormat="1" ht="15" customHeight="1">
      <c r="B182" s="306"/>
      <c r="C182" s="281" t="s">
        <v>108</v>
      </c>
      <c r="D182" s="281"/>
      <c r="E182" s="281"/>
      <c r="F182" s="304" t="s">
        <v>528</v>
      </c>
      <c r="G182" s="281"/>
      <c r="H182" s="281" t="s">
        <v>602</v>
      </c>
      <c r="I182" s="281" t="s">
        <v>563</v>
      </c>
      <c r="J182" s="281"/>
      <c r="K182" s="329"/>
    </row>
    <row r="183" spans="2:11" s="1" customFormat="1" ht="15" customHeight="1">
      <c r="B183" s="306"/>
      <c r="C183" s="281" t="s">
        <v>603</v>
      </c>
      <c r="D183" s="281"/>
      <c r="E183" s="281"/>
      <c r="F183" s="304" t="s">
        <v>528</v>
      </c>
      <c r="G183" s="281"/>
      <c r="H183" s="281" t="s">
        <v>604</v>
      </c>
      <c r="I183" s="281" t="s">
        <v>563</v>
      </c>
      <c r="J183" s="281"/>
      <c r="K183" s="329"/>
    </row>
    <row r="184" spans="2:11" s="1" customFormat="1" ht="15" customHeight="1">
      <c r="B184" s="306"/>
      <c r="C184" s="281" t="s">
        <v>592</v>
      </c>
      <c r="D184" s="281"/>
      <c r="E184" s="281"/>
      <c r="F184" s="304" t="s">
        <v>528</v>
      </c>
      <c r="G184" s="281"/>
      <c r="H184" s="281" t="s">
        <v>605</v>
      </c>
      <c r="I184" s="281" t="s">
        <v>563</v>
      </c>
      <c r="J184" s="281"/>
      <c r="K184" s="329"/>
    </row>
    <row r="185" spans="2:11" s="1" customFormat="1" ht="15" customHeight="1">
      <c r="B185" s="306"/>
      <c r="C185" s="281" t="s">
        <v>110</v>
      </c>
      <c r="D185" s="281"/>
      <c r="E185" s="281"/>
      <c r="F185" s="304" t="s">
        <v>534</v>
      </c>
      <c r="G185" s="281"/>
      <c r="H185" s="281" t="s">
        <v>606</v>
      </c>
      <c r="I185" s="281" t="s">
        <v>530</v>
      </c>
      <c r="J185" s="281">
        <v>50</v>
      </c>
      <c r="K185" s="329"/>
    </row>
    <row r="186" spans="2:11" s="1" customFormat="1" ht="15" customHeight="1">
      <c r="B186" s="306"/>
      <c r="C186" s="281" t="s">
        <v>607</v>
      </c>
      <c r="D186" s="281"/>
      <c r="E186" s="281"/>
      <c r="F186" s="304" t="s">
        <v>534</v>
      </c>
      <c r="G186" s="281"/>
      <c r="H186" s="281" t="s">
        <v>608</v>
      </c>
      <c r="I186" s="281" t="s">
        <v>609</v>
      </c>
      <c r="J186" s="281"/>
      <c r="K186" s="329"/>
    </row>
    <row r="187" spans="2:11" s="1" customFormat="1" ht="15" customHeight="1">
      <c r="B187" s="306"/>
      <c r="C187" s="281" t="s">
        <v>610</v>
      </c>
      <c r="D187" s="281"/>
      <c r="E187" s="281"/>
      <c r="F187" s="304" t="s">
        <v>534</v>
      </c>
      <c r="G187" s="281"/>
      <c r="H187" s="281" t="s">
        <v>611</v>
      </c>
      <c r="I187" s="281" t="s">
        <v>609</v>
      </c>
      <c r="J187" s="281"/>
      <c r="K187" s="329"/>
    </row>
    <row r="188" spans="2:11" s="1" customFormat="1" ht="15" customHeight="1">
      <c r="B188" s="306"/>
      <c r="C188" s="281" t="s">
        <v>612</v>
      </c>
      <c r="D188" s="281"/>
      <c r="E188" s="281"/>
      <c r="F188" s="304" t="s">
        <v>534</v>
      </c>
      <c r="G188" s="281"/>
      <c r="H188" s="281" t="s">
        <v>613</v>
      </c>
      <c r="I188" s="281" t="s">
        <v>609</v>
      </c>
      <c r="J188" s="281"/>
      <c r="K188" s="329"/>
    </row>
    <row r="189" spans="2:11" s="1" customFormat="1" ht="15" customHeight="1">
      <c r="B189" s="306"/>
      <c r="C189" s="342" t="s">
        <v>614</v>
      </c>
      <c r="D189" s="281"/>
      <c r="E189" s="281"/>
      <c r="F189" s="304" t="s">
        <v>534</v>
      </c>
      <c r="G189" s="281"/>
      <c r="H189" s="281" t="s">
        <v>615</v>
      </c>
      <c r="I189" s="281" t="s">
        <v>616</v>
      </c>
      <c r="J189" s="343" t="s">
        <v>617</v>
      </c>
      <c r="K189" s="329"/>
    </row>
    <row r="190" spans="2:11" s="1" customFormat="1" ht="15" customHeight="1">
      <c r="B190" s="306"/>
      <c r="C190" s="342" t="s">
        <v>45</v>
      </c>
      <c r="D190" s="281"/>
      <c r="E190" s="281"/>
      <c r="F190" s="304" t="s">
        <v>528</v>
      </c>
      <c r="G190" s="281"/>
      <c r="H190" s="278" t="s">
        <v>618</v>
      </c>
      <c r="I190" s="281" t="s">
        <v>619</v>
      </c>
      <c r="J190" s="281"/>
      <c r="K190" s="329"/>
    </row>
    <row r="191" spans="2:11" s="1" customFormat="1" ht="15" customHeight="1">
      <c r="B191" s="306"/>
      <c r="C191" s="342" t="s">
        <v>620</v>
      </c>
      <c r="D191" s="281"/>
      <c r="E191" s="281"/>
      <c r="F191" s="304" t="s">
        <v>528</v>
      </c>
      <c r="G191" s="281"/>
      <c r="H191" s="281" t="s">
        <v>621</v>
      </c>
      <c r="I191" s="281" t="s">
        <v>563</v>
      </c>
      <c r="J191" s="281"/>
      <c r="K191" s="329"/>
    </row>
    <row r="192" spans="2:11" s="1" customFormat="1" ht="15" customHeight="1">
      <c r="B192" s="306"/>
      <c r="C192" s="342" t="s">
        <v>622</v>
      </c>
      <c r="D192" s="281"/>
      <c r="E192" s="281"/>
      <c r="F192" s="304" t="s">
        <v>528</v>
      </c>
      <c r="G192" s="281"/>
      <c r="H192" s="281" t="s">
        <v>623</v>
      </c>
      <c r="I192" s="281" t="s">
        <v>563</v>
      </c>
      <c r="J192" s="281"/>
      <c r="K192" s="329"/>
    </row>
    <row r="193" spans="2:11" s="1" customFormat="1" ht="15" customHeight="1">
      <c r="B193" s="306"/>
      <c r="C193" s="342" t="s">
        <v>624</v>
      </c>
      <c r="D193" s="281"/>
      <c r="E193" s="281"/>
      <c r="F193" s="304" t="s">
        <v>534</v>
      </c>
      <c r="G193" s="281"/>
      <c r="H193" s="281" t="s">
        <v>625</v>
      </c>
      <c r="I193" s="281" t="s">
        <v>563</v>
      </c>
      <c r="J193" s="281"/>
      <c r="K193" s="329"/>
    </row>
    <row r="194" spans="2:11" s="1" customFormat="1" ht="15" customHeight="1">
      <c r="B194" s="335"/>
      <c r="C194" s="344"/>
      <c r="D194" s="315"/>
      <c r="E194" s="315"/>
      <c r="F194" s="315"/>
      <c r="G194" s="315"/>
      <c r="H194" s="315"/>
      <c r="I194" s="315"/>
      <c r="J194" s="315"/>
      <c r="K194" s="336"/>
    </row>
    <row r="195" spans="2:11" s="1" customFormat="1" ht="18.75" customHeight="1">
      <c r="B195" s="317"/>
      <c r="C195" s="327"/>
      <c r="D195" s="327"/>
      <c r="E195" s="327"/>
      <c r="F195" s="337"/>
      <c r="G195" s="327"/>
      <c r="H195" s="327"/>
      <c r="I195" s="327"/>
      <c r="J195" s="327"/>
      <c r="K195" s="317"/>
    </row>
    <row r="196" spans="2:11" s="1" customFormat="1" ht="18.75" customHeight="1">
      <c r="B196" s="317"/>
      <c r="C196" s="327"/>
      <c r="D196" s="327"/>
      <c r="E196" s="327"/>
      <c r="F196" s="337"/>
      <c r="G196" s="327"/>
      <c r="H196" s="327"/>
      <c r="I196" s="327"/>
      <c r="J196" s="327"/>
      <c r="K196" s="317"/>
    </row>
    <row r="197" spans="2:11" s="1" customFormat="1" ht="18.75" customHeight="1"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</row>
    <row r="198" spans="2:11" s="1" customFormat="1" ht="13.5">
      <c r="B198" s="268"/>
      <c r="C198" s="269"/>
      <c r="D198" s="269"/>
      <c r="E198" s="269"/>
      <c r="F198" s="269"/>
      <c r="G198" s="269"/>
      <c r="H198" s="269"/>
      <c r="I198" s="269"/>
      <c r="J198" s="269"/>
      <c r="K198" s="270"/>
    </row>
    <row r="199" spans="2:11" s="1" customFormat="1" ht="21">
      <c r="B199" s="271"/>
      <c r="C199" s="272" t="s">
        <v>626</v>
      </c>
      <c r="D199" s="272"/>
      <c r="E199" s="272"/>
      <c r="F199" s="272"/>
      <c r="G199" s="272"/>
      <c r="H199" s="272"/>
      <c r="I199" s="272"/>
      <c r="J199" s="272"/>
      <c r="K199" s="273"/>
    </row>
    <row r="200" spans="2:11" s="1" customFormat="1" ht="25.5" customHeight="1">
      <c r="B200" s="271"/>
      <c r="C200" s="345" t="s">
        <v>627</v>
      </c>
      <c r="D200" s="345"/>
      <c r="E200" s="345"/>
      <c r="F200" s="345" t="s">
        <v>628</v>
      </c>
      <c r="G200" s="346"/>
      <c r="H200" s="345" t="s">
        <v>629</v>
      </c>
      <c r="I200" s="345"/>
      <c r="J200" s="345"/>
      <c r="K200" s="273"/>
    </row>
    <row r="201" spans="2:11" s="1" customFormat="1" ht="5.25" customHeight="1">
      <c r="B201" s="306"/>
      <c r="C201" s="301"/>
      <c r="D201" s="301"/>
      <c r="E201" s="301"/>
      <c r="F201" s="301"/>
      <c r="G201" s="327"/>
      <c r="H201" s="301"/>
      <c r="I201" s="301"/>
      <c r="J201" s="301"/>
      <c r="K201" s="329"/>
    </row>
    <row r="202" spans="2:11" s="1" customFormat="1" ht="15" customHeight="1">
      <c r="B202" s="306"/>
      <c r="C202" s="281" t="s">
        <v>619</v>
      </c>
      <c r="D202" s="281"/>
      <c r="E202" s="281"/>
      <c r="F202" s="304" t="s">
        <v>46</v>
      </c>
      <c r="G202" s="281"/>
      <c r="H202" s="281" t="s">
        <v>630</v>
      </c>
      <c r="I202" s="281"/>
      <c r="J202" s="281"/>
      <c r="K202" s="329"/>
    </row>
    <row r="203" spans="2:11" s="1" customFormat="1" ht="15" customHeight="1">
      <c r="B203" s="306"/>
      <c r="C203" s="281"/>
      <c r="D203" s="281"/>
      <c r="E203" s="281"/>
      <c r="F203" s="304" t="s">
        <v>47</v>
      </c>
      <c r="G203" s="281"/>
      <c r="H203" s="281" t="s">
        <v>631</v>
      </c>
      <c r="I203" s="281"/>
      <c r="J203" s="281"/>
      <c r="K203" s="329"/>
    </row>
    <row r="204" spans="2:11" s="1" customFormat="1" ht="15" customHeight="1">
      <c r="B204" s="306"/>
      <c r="C204" s="281"/>
      <c r="D204" s="281"/>
      <c r="E204" s="281"/>
      <c r="F204" s="304" t="s">
        <v>50</v>
      </c>
      <c r="G204" s="281"/>
      <c r="H204" s="281" t="s">
        <v>632</v>
      </c>
      <c r="I204" s="281"/>
      <c r="J204" s="281"/>
      <c r="K204" s="329"/>
    </row>
    <row r="205" spans="2:11" s="1" customFormat="1" ht="15" customHeight="1">
      <c r="B205" s="306"/>
      <c r="C205" s="281"/>
      <c r="D205" s="281"/>
      <c r="E205" s="281"/>
      <c r="F205" s="304" t="s">
        <v>48</v>
      </c>
      <c r="G205" s="281"/>
      <c r="H205" s="281" t="s">
        <v>633</v>
      </c>
      <c r="I205" s="281"/>
      <c r="J205" s="281"/>
      <c r="K205" s="329"/>
    </row>
    <row r="206" spans="2:11" s="1" customFormat="1" ht="15" customHeight="1">
      <c r="B206" s="306"/>
      <c r="C206" s="281"/>
      <c r="D206" s="281"/>
      <c r="E206" s="281"/>
      <c r="F206" s="304" t="s">
        <v>49</v>
      </c>
      <c r="G206" s="281"/>
      <c r="H206" s="281" t="s">
        <v>634</v>
      </c>
      <c r="I206" s="281"/>
      <c r="J206" s="281"/>
      <c r="K206" s="329"/>
    </row>
    <row r="207" spans="2:11" s="1" customFormat="1" ht="15" customHeight="1">
      <c r="B207" s="306"/>
      <c r="C207" s="281"/>
      <c r="D207" s="281"/>
      <c r="E207" s="281"/>
      <c r="F207" s="304"/>
      <c r="G207" s="281"/>
      <c r="H207" s="281"/>
      <c r="I207" s="281"/>
      <c r="J207" s="281"/>
      <c r="K207" s="329"/>
    </row>
    <row r="208" spans="2:11" s="1" customFormat="1" ht="15" customHeight="1">
      <c r="B208" s="306"/>
      <c r="C208" s="281" t="s">
        <v>575</v>
      </c>
      <c r="D208" s="281"/>
      <c r="E208" s="281"/>
      <c r="F208" s="304" t="s">
        <v>82</v>
      </c>
      <c r="G208" s="281"/>
      <c r="H208" s="281" t="s">
        <v>635</v>
      </c>
      <c r="I208" s="281"/>
      <c r="J208" s="281"/>
      <c r="K208" s="329"/>
    </row>
    <row r="209" spans="2:11" s="1" customFormat="1" ht="15" customHeight="1">
      <c r="B209" s="306"/>
      <c r="C209" s="281"/>
      <c r="D209" s="281"/>
      <c r="E209" s="281"/>
      <c r="F209" s="304" t="s">
        <v>470</v>
      </c>
      <c r="G209" s="281"/>
      <c r="H209" s="281" t="s">
        <v>471</v>
      </c>
      <c r="I209" s="281"/>
      <c r="J209" s="281"/>
      <c r="K209" s="329"/>
    </row>
    <row r="210" spans="2:11" s="1" customFormat="1" ht="15" customHeight="1">
      <c r="B210" s="306"/>
      <c r="C210" s="281"/>
      <c r="D210" s="281"/>
      <c r="E210" s="281"/>
      <c r="F210" s="304" t="s">
        <v>468</v>
      </c>
      <c r="G210" s="281"/>
      <c r="H210" s="281" t="s">
        <v>636</v>
      </c>
      <c r="I210" s="281"/>
      <c r="J210" s="281"/>
      <c r="K210" s="329"/>
    </row>
    <row r="211" spans="2:11" s="1" customFormat="1" ht="15" customHeight="1">
      <c r="B211" s="347"/>
      <c r="C211" s="281"/>
      <c r="D211" s="281"/>
      <c r="E211" s="281"/>
      <c r="F211" s="304" t="s">
        <v>472</v>
      </c>
      <c r="G211" s="342"/>
      <c r="H211" s="333" t="s">
        <v>473</v>
      </c>
      <c r="I211" s="333"/>
      <c r="J211" s="333"/>
      <c r="K211" s="348"/>
    </row>
    <row r="212" spans="2:11" s="1" customFormat="1" ht="15" customHeight="1">
      <c r="B212" s="347"/>
      <c r="C212" s="281"/>
      <c r="D212" s="281"/>
      <c r="E212" s="281"/>
      <c r="F212" s="304" t="s">
        <v>474</v>
      </c>
      <c r="G212" s="342"/>
      <c r="H212" s="333" t="s">
        <v>447</v>
      </c>
      <c r="I212" s="333"/>
      <c r="J212" s="333"/>
      <c r="K212" s="348"/>
    </row>
    <row r="213" spans="2:11" s="1" customFormat="1" ht="15" customHeight="1">
      <c r="B213" s="347"/>
      <c r="C213" s="281"/>
      <c r="D213" s="281"/>
      <c r="E213" s="281"/>
      <c r="F213" s="304"/>
      <c r="G213" s="342"/>
      <c r="H213" s="333"/>
      <c r="I213" s="333"/>
      <c r="J213" s="333"/>
      <c r="K213" s="348"/>
    </row>
    <row r="214" spans="2:11" s="1" customFormat="1" ht="15" customHeight="1">
      <c r="B214" s="347"/>
      <c r="C214" s="281" t="s">
        <v>599</v>
      </c>
      <c r="D214" s="281"/>
      <c r="E214" s="281"/>
      <c r="F214" s="304">
        <v>1</v>
      </c>
      <c r="G214" s="342"/>
      <c r="H214" s="333" t="s">
        <v>637</v>
      </c>
      <c r="I214" s="333"/>
      <c r="J214" s="333"/>
      <c r="K214" s="348"/>
    </row>
    <row r="215" spans="2:11" s="1" customFormat="1" ht="15" customHeight="1">
      <c r="B215" s="347"/>
      <c r="C215" s="281"/>
      <c r="D215" s="281"/>
      <c r="E215" s="281"/>
      <c r="F215" s="304">
        <v>2</v>
      </c>
      <c r="G215" s="342"/>
      <c r="H215" s="333" t="s">
        <v>638</v>
      </c>
      <c r="I215" s="333"/>
      <c r="J215" s="333"/>
      <c r="K215" s="348"/>
    </row>
    <row r="216" spans="2:11" s="1" customFormat="1" ht="15" customHeight="1">
      <c r="B216" s="347"/>
      <c r="C216" s="281"/>
      <c r="D216" s="281"/>
      <c r="E216" s="281"/>
      <c r="F216" s="304">
        <v>3</v>
      </c>
      <c r="G216" s="342"/>
      <c r="H216" s="333" t="s">
        <v>639</v>
      </c>
      <c r="I216" s="333"/>
      <c r="J216" s="333"/>
      <c r="K216" s="348"/>
    </row>
    <row r="217" spans="2:11" s="1" customFormat="1" ht="15" customHeight="1">
      <c r="B217" s="347"/>
      <c r="C217" s="281"/>
      <c r="D217" s="281"/>
      <c r="E217" s="281"/>
      <c r="F217" s="304">
        <v>4</v>
      </c>
      <c r="G217" s="342"/>
      <c r="H217" s="333" t="s">
        <v>640</v>
      </c>
      <c r="I217" s="333"/>
      <c r="J217" s="333"/>
      <c r="K217" s="348"/>
    </row>
    <row r="218" spans="2:11" s="1" customFormat="1" ht="12.75" customHeight="1">
      <c r="B218" s="349"/>
      <c r="C218" s="350"/>
      <c r="D218" s="350"/>
      <c r="E218" s="350"/>
      <c r="F218" s="350"/>
      <c r="G218" s="350"/>
      <c r="H218" s="350"/>
      <c r="I218" s="350"/>
      <c r="J218" s="350"/>
      <c r="K218" s="35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DESKTOP-5G5LTV8\Lukáš</dc:creator>
  <cp:keywords/>
  <dc:description/>
  <cp:lastModifiedBy>DESKTOP-5G5LTV8\Lukáš</cp:lastModifiedBy>
  <dcterms:created xsi:type="dcterms:W3CDTF">2022-08-11T11:15:48Z</dcterms:created>
  <dcterms:modified xsi:type="dcterms:W3CDTF">2022-08-11T11:15:51Z</dcterms:modified>
  <cp:category/>
  <cp:version/>
  <cp:contentType/>
  <cp:contentStatus/>
</cp:coreProperties>
</file>