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Kanalizace" sheetId="2" r:id="rId2"/>
  </sheets>
  <definedNames>
    <definedName name="_xlnm.Print_Area" localSheetId="0">'Rekapitulace stavby'!$D$4:$AO$76,'Rekapitulace stavby'!$C$82:$AQ$96</definedName>
    <definedName name="_xlnm._FilterDatabase" localSheetId="1" hidden="1">'SO01 - Kanalizace'!$C$128:$K$243</definedName>
    <definedName name="_xlnm.Print_Area" localSheetId="1">'SO01 - Kanalizace'!$C$4:$J$76,'SO01 - Kanalizace'!$C$82:$J$110,'SO01 - Kanalizace'!$C$116:$J$243</definedName>
    <definedName name="_xlnm.Print_Titles" localSheetId="0">'Rekapitulace stavby'!$92:$92</definedName>
    <definedName name="_xlnm.Print_Titles" localSheetId="1">'SO01 - Kanalizace'!$128:$128</definedName>
  </definedNames>
  <calcPr fullCalcOnLoad="1"/>
</workbook>
</file>

<file path=xl/sharedStrings.xml><?xml version="1.0" encoding="utf-8"?>
<sst xmlns="http://schemas.openxmlformats.org/spreadsheetml/2006/main" count="1496" uniqueCount="339">
  <si>
    <t>Export Komplet</t>
  </si>
  <si>
    <t/>
  </si>
  <si>
    <t>2.0</t>
  </si>
  <si>
    <t>ZAMOK</t>
  </si>
  <si>
    <t>False</t>
  </si>
  <si>
    <t>{bb9dce57-d95c-4fc5-9c32-01658c18e16b}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</si>
  <si>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</si>
  <si>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</si>
  <si>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</si>
  <si>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</si>
  <si>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</si>
  <si>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</si>
  <si>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</si>
  <si>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</si>
  <si>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</si>
  <si>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</si>
  <si>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</si>
  <si>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19-29 - Splašková kanalizace v ulici Pod Lesem a Ve Stráni (zadání)</t>
  </si>
  <si>
    <t>KSO:</t>
  </si>
  <si>
    <t>CC-CZ:</t>
  </si>
  <si>
    <t>Místo:</t>
  </si>
  <si>
    <t xml:space="preserve"> </t>
  </si>
  <si>
    <t>Datum:</t>
  </si>
  <si>
    <t>5. 8. 2022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</si>
  <si>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</si>
  <si>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</si>
  <si>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</si>
  <si>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</si>
  <si>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</si>
  <si>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</si>
  <si>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</si>
  <si>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</si>
  <si>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</si>
  <si>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</si>
  <si>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</si>
  <si>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</si>
  <si>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</si>
  <si>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</si>
  <si>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</si>
  <si>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</si>
  <si>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</si>
  <si>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</si>
  <si>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</si>
  <si>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</si>
  <si>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</si>
  <si>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</si>
  <si>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</si>
  <si>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</si>
  <si>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</si>
  <si>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</si>
  <si>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</si>
  <si>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</si>
  <si>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</si>
  <si>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</si>
  <si>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</si>
  <si>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</si>
  <si>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</si>
  <si>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</si>
  <si>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</si>
  <si>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</si>
  <si>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</si>
  <si>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</si>
  <si>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</si>
  <si>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</si>
  <si>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</si>
  <si>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</si>
  <si>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</si>
  <si>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</si>
  <si>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</si>
  <si>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</si>
  <si>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</si>
  <si>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</si>
  <si>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</si>
  <si>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</si>
  <si>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</si>
  <si>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</si>
  <si>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</si>
  <si>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SO01</t>
  </si>
  <si>
    <t>Kanalizace</t>
  </si>
  <si>
    <t>STA</t>
  </si>
  <si>
    <t>1</t>
  </si>
  <si>
    <t>{07901807-0cf5-4c35-a5b4-a7b3c61b068b}</t>
  </si>
  <si>
    <t>2</t>
  </si>
  <si>
    <t>KRYCÍ LIST SOUPISU PRACÍ</t>
  </si>
  <si>
    <t>Objekt:</t>
  </si>
  <si>
    <t>SO01 -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</si>
  <si>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</si>
  <si>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</si>
  <si>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</si>
  <si>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</si>
  <si>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</si>
  <si>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</si>
  <si>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</si>
  <si>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</si>
  <si>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</si>
  <si>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</si>
  <si>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</si>
  <si>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</si>
  <si>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</si>
  <si>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</si>
  <si>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</si>
  <si>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</si>
  <si>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</si>
  <si>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</si>
  <si>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</si>
  <si>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</si>
  <si>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</si>
  <si>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</si>
  <si>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</si>
  <si>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</si>
  <si>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</si>
  <si>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</si>
  <si>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</si>
  <si>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</si>
  <si>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</si>
  <si>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</si>
  <si>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</si>
  <si>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</si>
  <si>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</si>
  <si>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</si>
  <si>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</si>
  <si>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</si>
  <si>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113107523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</si>
  <si>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200 do 300 mm</t>
  </si>
  <si>
    <t>m2</t>
  </si>
  <si>
    <t>4</t>
  </si>
  <si>
    <t>VV</t>
  </si>
  <si>
    <t>bude znovu použito</t>
  </si>
  <si>
    <t>335*1,2</t>
  </si>
  <si>
    <t>Součet</t>
  </si>
  <si>
    <t>113107542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</si>
  <si>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</si>
  <si>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335*1,8</t>
  </si>
  <si>
    <t>3</t>
  </si>
  <si>
    <t>130001101</t>
  </si>
  <si>
    <t>Příplatek k cenám hloubených vykopávek za ztížení vykopávky v blízkosti podzemního vedení nebo výbušnin pro jakoukoliv třídu horniny</t>
  </si>
  <si>
    <t>m3</t>
  </si>
  <si>
    <t>6</t>
  </si>
  <si>
    <t>41*2*2</t>
  </si>
  <si>
    <t>131251204</t>
  </si>
  <si>
    <t>Hloubení zapažených jam a zářezů strojně s urovnáním dna do předepsaného profilu a spádu v hornině třídy těžitelnosti I skupiny 3 přes 100 do 500 m3</t>
  </si>
  <si>
    <t>8</t>
  </si>
  <si>
    <t>19*2*2*3</t>
  </si>
  <si>
    <t>5</t>
  </si>
  <si>
    <t>132254205</t>
  </si>
  <si>
    <t>Hloubení zapažených rýh šířky přes 800 do 2 000 mm strojně s urovnáním dna do předepsaného profilu a spádu v hornině třídy těžitelnosti I skupiny 3 přes 500 do 1 000 m3</t>
  </si>
  <si>
    <t>10</t>
  </si>
  <si>
    <t>335*1,2*2</t>
  </si>
  <si>
    <t>-335*1,2*0,3</t>
  </si>
  <si>
    <t>151101102</t>
  </si>
  <si>
    <t>Zřízení pažení a rozepření stěn rýh pro podzemní vedení příložné pro jakoukoliv mezerovitost, hloubky přes 2 do 4 m</t>
  </si>
  <si>
    <t>12</t>
  </si>
  <si>
    <t>335*2*2</t>
  </si>
  <si>
    <t>7</t>
  </si>
  <si>
    <t>151101112</t>
  </si>
  <si>
    <t>Odstranění pažení a rozepření stěn rýh pro podzemní vedení s uložením materiálu na vzdálenost do 3 m od kraje výkopu příložné, hloubky přes 2 do 4 m</t>
  </si>
  <si>
    <t>14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</si>
  <si>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</si>
  <si>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</si>
  <si>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16</t>
  </si>
  <si>
    <t>228+221,1+60,3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</si>
  <si>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</si>
  <si>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</si>
  <si>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</si>
  <si>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</t>
  </si>
  <si>
    <t>167151111</t>
  </si>
  <si>
    <t>Nakládání, skládání a překládání neulehlého výkopku nebo sypaniny strojně nakládání, množství přes 100 m3, z hornin třídy těžitelnosti I, skupiny 1 až 3</t>
  </si>
  <si>
    <t>20</t>
  </si>
  <si>
    <t>11</t>
  </si>
  <si>
    <t>171201221</t>
  </si>
  <si>
    <t>Poplatek za uložení stavebního odpadu na skládce (skládkovné) zeminy a kamení zatříděného do Katalogu odpadů pod kódem 17 05 04</t>
  </si>
  <si>
    <t>t</t>
  </si>
  <si>
    <t>22</t>
  </si>
  <si>
    <t>509,4*2,1</t>
  </si>
  <si>
    <t>171251201</t>
  </si>
  <si>
    <t>Uložení sypaniny na skládky nebo meziskládky bez hutnění s upravením uložené sypaniny do předepsaného tvaru</t>
  </si>
  <si>
    <t>24</t>
  </si>
  <si>
    <t>13</t>
  </si>
  <si>
    <t>174151101</t>
  </si>
  <si>
    <t>Zásyp sypaninou z jakékoliv horniny strojně s uložením výkopku ve vrstvách se zhutněním jam, šachet, rýh nebo kolem objektů v těchto vykopávkách</t>
  </si>
  <si>
    <t>26</t>
  </si>
  <si>
    <t>683,4-221,1-60,3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</si>
  <si>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</si>
  <si>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</si>
  <si>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28</t>
  </si>
  <si>
    <t>335*0,55*1,2</t>
  </si>
  <si>
    <t>M</t>
  </si>
  <si>
    <t>58331200</t>
  </si>
  <si>
    <t>štěrkopísek netříděný</t>
  </si>
  <si>
    <t>30</t>
  </si>
  <si>
    <t>221,1*2 "Přepočtené koeficientem množství</t>
  </si>
  <si>
    <t>Vodorovné konstrukce</t>
  </si>
  <si>
    <t>451572111</t>
  </si>
  <si>
    <t>Lože pod potrubí, stoky a drobné objekty v otevřeném výkopu z kameniva drobného těženého 0 až 4 mm</t>
  </si>
  <si>
    <t>32</t>
  </si>
  <si>
    <t>335*0,15*1,2</t>
  </si>
  <si>
    <t>Komunikace pozemní</t>
  </si>
  <si>
    <t>17</t>
  </si>
  <si>
    <t>564861111</t>
  </si>
  <si>
    <t>Podklad ze štěrkodrti ŠD s rozprostřením a zhutněním plochy přes 100 m2, po zhutnění tl. 200 mm</t>
  </si>
  <si>
    <t>34</t>
  </si>
  <si>
    <t>565136101</t>
  </si>
  <si>
    <t>Asfaltový beton vrstva podkladní ACP 22 (obalované kamenivo hrubozrnné - OKH) s rozprostřením a zhutněním v pruhu šířky do 1,5 m, po zhutnění tl. 50 mm</t>
  </si>
  <si>
    <t>36</t>
  </si>
  <si>
    <t>Trubní vedení</t>
  </si>
  <si>
    <t>19</t>
  </si>
  <si>
    <t>831312121</t>
  </si>
  <si>
    <t>Montáž potrubí z trub kameninových hrdlových s integrovaným těsněním v otevřeném výkopu ve sklonu do 20 % DN 150</t>
  </si>
  <si>
    <t>m</t>
  </si>
  <si>
    <t>38</t>
  </si>
  <si>
    <t>6,4+6,4+6,4+6,4+6,4+6,4+6,4+6,4+6,4+4,7+4,7</t>
  </si>
  <si>
    <t>59710675</t>
  </si>
  <si>
    <t>trouba kameninová glazovaná DN 150 dl 1,50m spojovací systém F</t>
  </si>
  <si>
    <t>40</t>
  </si>
  <si>
    <t>68,005</t>
  </si>
  <si>
    <t>831362121</t>
  </si>
  <si>
    <t>Montáž potrubí z trub kameninových hrdlových s integrovaným těsněním v otevřeném výkopu ve sklonu do 20 % DN 250</t>
  </si>
  <si>
    <t>42</t>
  </si>
  <si>
    <t>189+79</t>
  </si>
  <si>
    <t>59710705</t>
  </si>
  <si>
    <t>trouba kameninová glazovaná DN 250 dl 2,50m spojovací systém C Třída 240</t>
  </si>
  <si>
    <t>44</t>
  </si>
  <si>
    <t>268*1,015 "Přepočtené koeficientem množství</t>
  </si>
  <si>
    <t>23</t>
  </si>
  <si>
    <t>837312221</t>
  </si>
  <si>
    <t>Montáž kameninových tvarovek na potrubí z trub kameninových v otevřeném výkopu s integrovaným těsněním jednoosých DN 150</t>
  </si>
  <si>
    <t>kus</t>
  </si>
  <si>
    <t>46</t>
  </si>
  <si>
    <t>59710984</t>
  </si>
  <si>
    <t>koleno kameninové glazované DN 150 45° spojovací systém F</t>
  </si>
  <si>
    <t>48</t>
  </si>
  <si>
    <t>11*1,015 "Přepočtené koeficientem množství</t>
  </si>
  <si>
    <t>25</t>
  </si>
  <si>
    <t>837361221</t>
  </si>
  <si>
    <t>Montáž kameninových tvarovek na potrubí z trub kameninových v otevřeném výkopu s integrovaným těsněním odbočných DN 250</t>
  </si>
  <si>
    <t>50</t>
  </si>
  <si>
    <t>59711560</t>
  </si>
  <si>
    <t>odbočka kameninová glazovaná jednoduchá šikmá DN 250/150 dl 500mm spojovací systém C/F tř.160/-</t>
  </si>
  <si>
    <t>52</t>
  </si>
  <si>
    <t>27</t>
  </si>
  <si>
    <t>892351111</t>
  </si>
  <si>
    <t>Tlakové zkoušky vodou na potrubí DN 150 nebo 200</t>
  </si>
  <si>
    <t>54</t>
  </si>
  <si>
    <t>67</t>
  </si>
  <si>
    <t>892353122</t>
  </si>
  <si>
    <t>Proplach a dezinfekce vodovodního potrubí DN 150 nebo 200</t>
  </si>
  <si>
    <t>56</t>
  </si>
  <si>
    <t>29</t>
  </si>
  <si>
    <t>892381111</t>
  </si>
  <si>
    <t>Tlakové zkoušky vodou na potrubí DN 250, 300 nebo 350</t>
  </si>
  <si>
    <t>58</t>
  </si>
  <si>
    <t>268</t>
  </si>
  <si>
    <t>892383122</t>
  </si>
  <si>
    <t>Proplach a dezinfekce vodovodního potrubí DN 250, 300 nebo 350</t>
  </si>
  <si>
    <t>60</t>
  </si>
  <si>
    <t>31</t>
  </si>
  <si>
    <t>899722112</t>
  </si>
  <si>
    <t>Krytí potrubí z plastů výstražnou fólií z PVC šířky 25 cm</t>
  </si>
  <si>
    <t>62</t>
  </si>
  <si>
    <t>268+67</t>
  </si>
  <si>
    <t>R58595</t>
  </si>
  <si>
    <t>M+D Napojení do stávající kanalizace</t>
  </si>
  <si>
    <t>kpl</t>
  </si>
  <si>
    <t>64</t>
  </si>
  <si>
    <t>33</t>
  </si>
  <si>
    <t>R1232</t>
  </si>
  <si>
    <t>M+D Kanalizační šachta DN600 plastová, včetně poklopu, obsypů, lože a podbetonávky</t>
  </si>
  <si>
    <t>66</t>
  </si>
  <si>
    <t>R845132</t>
  </si>
  <si>
    <t>M+D šachet kanalizačních spádišťových sestav z betonových dílců na potrubí DN nad 200 do 300 dno beton tř. C 25/30, včetně poklopu, obsypů, lože a podbetonávky</t>
  </si>
  <si>
    <t>68</t>
  </si>
  <si>
    <t>35</t>
  </si>
  <si>
    <t>R94411121</t>
  </si>
  <si>
    <t>M+D šachet kanalizačních z betonových dílců na potrubí DN nad 200 do 300 dno beton tř. C 25/30, včetně poklopu, obsypů, lože a podbetonávky</t>
  </si>
  <si>
    <t>70</t>
  </si>
  <si>
    <t>Ostatní konstrukce a práce, bourání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</si>
  <si>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</si>
  <si>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</si>
  <si>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72</t>
  </si>
  <si>
    <t>335*2</t>
  </si>
  <si>
    <t>37</t>
  </si>
  <si>
    <t>919735112</t>
  </si>
  <si>
    <t>Řezání stávajícího živičného krytu nebo podkladu hloubky přes 50 do 100 mm</t>
  </si>
  <si>
    <t>74</t>
  </si>
  <si>
    <t>997</t>
  </si>
  <si>
    <t>Přesun sutě</t>
  </si>
  <si>
    <t>997221571</t>
  </si>
  <si>
    <t>Vodorovná doprava vybouraných hmot bez naložení, ale se složením a s hrubým urovnáním na vzdálenost do 1 km</t>
  </si>
  <si>
    <t>76</t>
  </si>
  <si>
    <t>39</t>
  </si>
  <si>
    <t>997221579</t>
  </si>
  <si>
    <t>Vodorovná doprava vybouraných hmot bez naložení, ale se složením a s hrubým urovnáním na vzdálenost Příplatek k ceně za každý další i započatý 1 km přes 1 km</t>
  </si>
  <si>
    <t>78</t>
  </si>
  <si>
    <t>997221612</t>
  </si>
  <si>
    <t>Nakládání na dopravní prostředky pro vodorovnou dopravu vybouraných hmot</t>
  </si>
  <si>
    <t>80</t>
  </si>
  <si>
    <t>41</t>
  </si>
  <si>
    <t>997221875</t>
  </si>
  <si>
    <t>Poplatek za uložení stavebního odpadu na recyklační skládce (skládkovné) asfaltového bez obsahu dehtu zatříděného do Katalogu odpadů pod kódem 17 03 02</t>
  </si>
  <si>
    <t>82</t>
  </si>
  <si>
    <t>998</t>
  </si>
  <si>
    <t>Přesun hmot</t>
  </si>
  <si>
    <t>9982R</t>
  </si>
  <si>
    <t>Přesun hmot pro trubní vedení hloubené</t>
  </si>
  <si>
    <t>84</t>
  </si>
  <si>
    <t>VRN</t>
  </si>
  <si>
    <t>Vedlejší rozpočtové náklady</t>
  </si>
  <si>
    <t>VRN1</t>
  </si>
  <si>
    <t>Průzkumné, geodetické a projektové práce</t>
  </si>
  <si>
    <t>43</t>
  </si>
  <si>
    <t>012002000</t>
  </si>
  <si>
    <t>Vytyčení, zameření stavby</t>
  </si>
  <si>
    <t>86</t>
  </si>
  <si>
    <t>013244000</t>
  </si>
  <si>
    <t>Dokumentace pro provádění stavby</t>
  </si>
  <si>
    <t>88</t>
  </si>
  <si>
    <t>45</t>
  </si>
  <si>
    <t>013254000</t>
  </si>
  <si>
    <t>Dokumentace skutečného provedení stavby</t>
  </si>
  <si>
    <t>90</t>
  </si>
  <si>
    <t>VRN3</t>
  </si>
  <si>
    <t>Zařízení staveniště</t>
  </si>
  <si>
    <t>030001000.1</t>
  </si>
  <si>
    <t>92</t>
  </si>
  <si>
    <t>VRN4</t>
  </si>
  <si>
    <t>Inženýrská činnost</t>
  </si>
  <si>
    <t>47</t>
  </si>
  <si>
    <t>045002000</t>
  </si>
  <si>
    <t>Hlavní tituly průvodních činností a nákladů inženýrská činnost kompletační a koordinační činnost</t>
  </si>
  <si>
    <t>94</t>
  </si>
  <si>
    <t>VRN9</t>
  </si>
  <si>
    <t>Ostatní náklady</t>
  </si>
  <si>
    <t>090001000.1</t>
  </si>
  <si>
    <t>Posudky, měření, kontrolní a revizní zkoušky stávajících a nově vybudovaných konstrukcí a objektů</t>
  </si>
  <si>
    <t>96</t>
  </si>
  <si>
    <t>49</t>
  </si>
  <si>
    <t>R465216</t>
  </si>
  <si>
    <t>Kamerové zkoušky potrubí</t>
  </si>
  <si>
    <t>98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</si>
</sst>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IMPORT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19-29 - Splašková kanalizace v ulici Pod Lesem a Ve Stráni (zadání)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5. 8. 2022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14</v>
      </c>
      <c r="BW94" s="117" t="s">
        <v>5</v>
      </c>
      <c r="BX94" s="117" t="s">
        <v>75</v>
      </c>
      <c r="CL94" s="117" t="s">
        <v>1</v>
      </c>
    </row>
    <row r="95" spans="1:91" s="7" customFormat="1" ht="16.5" customHeight="1">
      <c r="A95" s="119" t="s">
        <v>76</v>
      </c>
      <c r="B95" s="120"/>
      <c r="C95" s="121"/>
      <c r="D95" s="122" t="s">
        <v>77</v>
      </c>
      <c r="E95" s="122"/>
      <c r="F95" s="122"/>
      <c r="G95" s="122"/>
      <c r="H95" s="122"/>
      <c r="I95" s="123"/>
      <c r="J95" s="122" t="s">
        <v>78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'SO01 - Kanalizace'!J30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79</v>
      </c>
      <c r="AR95" s="126"/>
      <c r="AS95" s="127">
        <v>0</v>
      </c>
      <c r="AT95" s="128">
        <f>ROUND(SUM(AV95:AW95),2)</f>
        <v>0</v>
      </c>
      <c r="AU95" s="129">
        <f>'SO01 - Kanalizace'!P129</f>
        <v>0</v>
      </c>
      <c r="AV95" s="128">
        <f>'SO01 - Kanalizace'!J33</f>
        <v>0</v>
      </c>
      <c r="AW95" s="128">
        <f>'SO01 - Kanalizace'!J34</f>
        <v>0</v>
      </c>
      <c r="AX95" s="128">
        <f>'SO01 - Kanalizace'!J35</f>
        <v>0</v>
      </c>
      <c r="AY95" s="128">
        <f>'SO01 - Kanalizace'!J36</f>
        <v>0</v>
      </c>
      <c r="AZ95" s="128">
        <f>'SO01 - Kanalizace'!F33</f>
        <v>0</v>
      </c>
      <c r="BA95" s="128">
        <f>'SO01 - Kanalizace'!F34</f>
        <v>0</v>
      </c>
      <c r="BB95" s="128">
        <f>'SO01 - Kanalizace'!F35</f>
        <v>0</v>
      </c>
      <c r="BC95" s="128">
        <f>'SO01 - Kanalizace'!F36</f>
        <v>0</v>
      </c>
      <c r="BD95" s="130">
        <f>'SO01 - Kanalizace'!F37</f>
        <v>0</v>
      </c>
      <c r="BE95" s="7"/>
      <c r="BT95" s="131" t="s">
        <v>80</v>
      </c>
      <c r="BV95" s="131" t="s">
        <v>14</v>
      </c>
      <c r="BW95" s="131" t="s">
        <v>81</v>
      </c>
      <c r="BX95" s="131" t="s">
        <v>5</v>
      </c>
      <c r="CL95" s="131" t="s">
        <v>1</v>
      </c>
      <c r="CM95" s="131" t="s">
        <v>82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01 -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82</v>
      </c>
    </row>
    <row r="4" spans="2:46" s="1" customFormat="1" ht="24.95" customHeight="1">
      <c r="B4" s="20"/>
      <c r="D4" s="134" t="s">
        <v>83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26.25" customHeight="1">
      <c r="B7" s="20"/>
      <c r="E7" s="137" t="str">
        <f>'Rekapitulace stavby'!K6</f>
        <v>19-29 - Splašková kanalizace v ulici Pod Lesem a Ve Stráni (zadání)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5. 8. 2022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tr">
        <f>IF('Rekapitulace stavby'!E11="","",'Rekapitulace stavby'!E11)</f>
        <v xml:space="preserve"> </v>
      </c>
      <c r="F15" s="38"/>
      <c r="G15" s="38"/>
      <c r="H15" s="38"/>
      <c r="I15" s="136" t="s">
        <v>26</v>
      </c>
      <c r="J15" s="139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27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29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26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31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26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33</v>
      </c>
      <c r="E30" s="38"/>
      <c r="F30" s="38"/>
      <c r="G30" s="38"/>
      <c r="H30" s="38"/>
      <c r="I30" s="38"/>
      <c r="J30" s="147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35</v>
      </c>
      <c r="G32" s="38"/>
      <c r="H32" s="38"/>
      <c r="I32" s="148" t="s">
        <v>34</v>
      </c>
      <c r="J32" s="14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37</v>
      </c>
      <c r="E33" s="136" t="s">
        <v>38</v>
      </c>
      <c r="F33" s="150">
        <f>ROUND((SUM(BE129:BE243)),2)</f>
        <v>0</v>
      </c>
      <c r="G33" s="38"/>
      <c r="H33" s="38"/>
      <c r="I33" s="151">
        <v>0.21</v>
      </c>
      <c r="J33" s="150">
        <f>ROUND(((SUM(BE129:BE243))*I33),2)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39</v>
      </c>
      <c r="F34" s="150">
        <f>ROUND((SUM(BF129:BF243)),2)</f>
        <v>0</v>
      </c>
      <c r="G34" s="38"/>
      <c r="H34" s="38"/>
      <c r="I34" s="151">
        <v>0.15</v>
      </c>
      <c r="J34" s="150">
        <f>ROUND(((SUM(BF129:BF243))*I34),2)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40</v>
      </c>
      <c r="F35" s="150">
        <f>ROUND((SUM(BG129:BG243)),2)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41</v>
      </c>
      <c r="F36" s="150">
        <f>ROUND((SUM(BH129:BH243)),2)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42</v>
      </c>
      <c r="F37" s="150">
        <f>ROUND((SUM(BI129:BI243)),2)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43</v>
      </c>
      <c r="E39" s="154"/>
      <c r="F39" s="154"/>
      <c r="G39" s="155" t="s">
        <v>44</v>
      </c>
      <c r="H39" s="156" t="s">
        <v>45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46</v>
      </c>
      <c r="E50" s="160"/>
      <c r="F50" s="160"/>
      <c r="G50" s="159" t="s">
        <v>47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48</v>
      </c>
      <c r="E61" s="162"/>
      <c r="F61" s="163" t="s">
        <v>49</v>
      </c>
      <c r="G61" s="161" t="s">
        <v>48</v>
      </c>
      <c r="H61" s="162"/>
      <c r="I61" s="162"/>
      <c r="J61" s="164" t="s">
        <v>49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50</v>
      </c>
      <c r="E65" s="165"/>
      <c r="F65" s="165"/>
      <c r="G65" s="159" t="s">
        <v>51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48</v>
      </c>
      <c r="E76" s="162"/>
      <c r="F76" s="163" t="s">
        <v>49</v>
      </c>
      <c r="G76" s="161" t="s">
        <v>48</v>
      </c>
      <c r="H76" s="162"/>
      <c r="I76" s="162"/>
      <c r="J76" s="164" t="s">
        <v>49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0" t="str">
        <f>E7</f>
        <v>19-29 - Splašková kanalizace v ulici Pod Lesem a Ve Stráni (zadání)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SO01 -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5. 8. 2022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87</v>
      </c>
      <c r="D94" s="172"/>
      <c r="E94" s="172"/>
      <c r="F94" s="172"/>
      <c r="G94" s="172"/>
      <c r="H94" s="172"/>
      <c r="I94" s="172"/>
      <c r="J94" s="173" t="s">
        <v>88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89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75"/>
      <c r="C97" s="176"/>
      <c r="D97" s="177" t="s">
        <v>91</v>
      </c>
      <c r="E97" s="178"/>
      <c r="F97" s="178"/>
      <c r="G97" s="178"/>
      <c r="H97" s="178"/>
      <c r="I97" s="178"/>
      <c r="J97" s="179">
        <f>J130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92</v>
      </c>
      <c r="E98" s="184"/>
      <c r="F98" s="184"/>
      <c r="G98" s="184"/>
      <c r="H98" s="184"/>
      <c r="I98" s="184"/>
      <c r="J98" s="185">
        <f>J131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93</v>
      </c>
      <c r="E99" s="184"/>
      <c r="F99" s="184"/>
      <c r="G99" s="184"/>
      <c r="H99" s="184"/>
      <c r="I99" s="184"/>
      <c r="J99" s="185">
        <f>J171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94</v>
      </c>
      <c r="E100" s="184"/>
      <c r="F100" s="184"/>
      <c r="G100" s="184"/>
      <c r="H100" s="184"/>
      <c r="I100" s="184"/>
      <c r="J100" s="185">
        <f>J175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95</v>
      </c>
      <c r="E101" s="184"/>
      <c r="F101" s="184"/>
      <c r="G101" s="184"/>
      <c r="H101" s="184"/>
      <c r="I101" s="184"/>
      <c r="J101" s="185">
        <f>J182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96</v>
      </c>
      <c r="E102" s="184"/>
      <c r="F102" s="184"/>
      <c r="G102" s="184"/>
      <c r="H102" s="184"/>
      <c r="I102" s="184"/>
      <c r="J102" s="185">
        <f>J218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97</v>
      </c>
      <c r="E103" s="184"/>
      <c r="F103" s="184"/>
      <c r="G103" s="184"/>
      <c r="H103" s="184"/>
      <c r="I103" s="184"/>
      <c r="J103" s="185">
        <f>J225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1"/>
      <c r="C104" s="182"/>
      <c r="D104" s="183" t="s">
        <v>98</v>
      </c>
      <c r="E104" s="184"/>
      <c r="F104" s="184"/>
      <c r="G104" s="184"/>
      <c r="H104" s="184"/>
      <c r="I104" s="184"/>
      <c r="J104" s="185">
        <f>J230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5"/>
      <c r="C105" s="176"/>
      <c r="D105" s="177" t="s">
        <v>99</v>
      </c>
      <c r="E105" s="178"/>
      <c r="F105" s="178"/>
      <c r="G105" s="178"/>
      <c r="H105" s="178"/>
      <c r="I105" s="178"/>
      <c r="J105" s="179">
        <f>J232</f>
        <v>0</v>
      </c>
      <c r="K105" s="176"/>
      <c r="L105" s="18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1"/>
      <c r="C106" s="182"/>
      <c r="D106" s="183" t="s">
        <v>100</v>
      </c>
      <c r="E106" s="184"/>
      <c r="F106" s="184"/>
      <c r="G106" s="184"/>
      <c r="H106" s="184"/>
      <c r="I106" s="184"/>
      <c r="J106" s="185">
        <f>J233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101</v>
      </c>
      <c r="E107" s="184"/>
      <c r="F107" s="184"/>
      <c r="G107" s="184"/>
      <c r="H107" s="184"/>
      <c r="I107" s="184"/>
      <c r="J107" s="185">
        <f>J237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1"/>
      <c r="C108" s="182"/>
      <c r="D108" s="183" t="s">
        <v>102</v>
      </c>
      <c r="E108" s="184"/>
      <c r="F108" s="184"/>
      <c r="G108" s="184"/>
      <c r="H108" s="184"/>
      <c r="I108" s="184"/>
      <c r="J108" s="185">
        <f>J239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1"/>
      <c r="C109" s="182"/>
      <c r="D109" s="183" t="s">
        <v>103</v>
      </c>
      <c r="E109" s="184"/>
      <c r="F109" s="184"/>
      <c r="G109" s="184"/>
      <c r="H109" s="184"/>
      <c r="I109" s="184"/>
      <c r="J109" s="185">
        <f>J241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104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25" customHeight="1">
      <c r="A119" s="38"/>
      <c r="B119" s="39"/>
      <c r="C119" s="40"/>
      <c r="D119" s="40"/>
      <c r="E119" s="170" t="str">
        <f>E7</f>
        <v>19-29 - Splašková kanalizace v ulici Pod Lesem a Ve Stráni (zadání)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84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SO01 - Kanalizace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 xml:space="preserve"> </v>
      </c>
      <c r="G123" s="40"/>
      <c r="H123" s="40"/>
      <c r="I123" s="32" t="s">
        <v>22</v>
      </c>
      <c r="J123" s="79" t="str">
        <f>IF(J12="","",J12)</f>
        <v>5. 8. 2022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32" t="s">
        <v>29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27</v>
      </c>
      <c r="D126" s="40"/>
      <c r="E126" s="40"/>
      <c r="F126" s="27" t="str">
        <f>IF(E18="","",E18)</f>
        <v>Vyplň údaj</v>
      </c>
      <c r="G126" s="40"/>
      <c r="H126" s="40"/>
      <c r="I126" s="32" t="s">
        <v>31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87"/>
      <c r="B128" s="188"/>
      <c r="C128" s="189" t="s">
        <v>105</v>
      </c>
      <c r="D128" s="190" t="s">
        <v>58</v>
      </c>
      <c r="E128" s="190" t="s">
        <v>54</v>
      </c>
      <c r="F128" s="190" t="s">
        <v>55</v>
      </c>
      <c r="G128" s="190" t="s">
        <v>106</v>
      </c>
      <c r="H128" s="190" t="s">
        <v>107</v>
      </c>
      <c r="I128" s="190" t="s">
        <v>108</v>
      </c>
      <c r="J128" s="191" t="s">
        <v>88</v>
      </c>
      <c r="K128" s="192" t="s">
        <v>109</v>
      </c>
      <c r="L128" s="193"/>
      <c r="M128" s="100" t="s">
        <v>1</v>
      </c>
      <c r="N128" s="101" t="s">
        <v>37</v>
      </c>
      <c r="O128" s="101" t="s">
        <v>110</v>
      </c>
      <c r="P128" s="101" t="s">
        <v>111</v>
      </c>
      <c r="Q128" s="101" t="s">
        <v>112</v>
      </c>
      <c r="R128" s="101" t="s">
        <v>113</v>
      </c>
      <c r="S128" s="101" t="s">
        <v>114</v>
      </c>
      <c r="T128" s="102" t="s">
        <v>115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</row>
    <row r="129" spans="1:63" s="2" customFormat="1" ht="22.8" customHeight="1">
      <c r="A129" s="38"/>
      <c r="B129" s="39"/>
      <c r="C129" s="107" t="s">
        <v>116</v>
      </c>
      <c r="D129" s="40"/>
      <c r="E129" s="40"/>
      <c r="F129" s="40"/>
      <c r="G129" s="40"/>
      <c r="H129" s="40"/>
      <c r="I129" s="40"/>
      <c r="J129" s="194">
        <f>BK129</f>
        <v>0</v>
      </c>
      <c r="K129" s="40"/>
      <c r="L129" s="44"/>
      <c r="M129" s="103"/>
      <c r="N129" s="195"/>
      <c r="O129" s="104"/>
      <c r="P129" s="196">
        <f>P130+P232</f>
        <v>0</v>
      </c>
      <c r="Q129" s="104"/>
      <c r="R129" s="196">
        <f>R130+R232</f>
        <v>0</v>
      </c>
      <c r="S129" s="104"/>
      <c r="T129" s="197">
        <f>T130+T232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72</v>
      </c>
      <c r="AU129" s="17" t="s">
        <v>90</v>
      </c>
      <c r="BK129" s="198">
        <f>BK130+BK232</f>
        <v>0</v>
      </c>
    </row>
    <row r="130" spans="1:63" s="12" customFormat="1" ht="25.9" customHeight="1">
      <c r="A130" s="12"/>
      <c r="B130" s="199"/>
      <c r="C130" s="200"/>
      <c r="D130" s="201" t="s">
        <v>72</v>
      </c>
      <c r="E130" s="202" t="s">
        <v>117</v>
      </c>
      <c r="F130" s="202" t="s">
        <v>118</v>
      </c>
      <c r="G130" s="200"/>
      <c r="H130" s="200"/>
      <c r="I130" s="203"/>
      <c r="J130" s="204">
        <f>BK130</f>
        <v>0</v>
      </c>
      <c r="K130" s="200"/>
      <c r="L130" s="205"/>
      <c r="M130" s="206"/>
      <c r="N130" s="207"/>
      <c r="O130" s="207"/>
      <c r="P130" s="208">
        <f>P131+P171+P175+P182+P218+P225+P230</f>
        <v>0</v>
      </c>
      <c r="Q130" s="207"/>
      <c r="R130" s="208">
        <f>R131+R171+R175+R182+R218+R225+R230</f>
        <v>0</v>
      </c>
      <c r="S130" s="207"/>
      <c r="T130" s="209">
        <f>T131+T171+T175+T182+T218+T225+T230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0" t="s">
        <v>80</v>
      </c>
      <c r="AT130" s="211" t="s">
        <v>72</v>
      </c>
      <c r="AU130" s="211" t="s">
        <v>73</v>
      </c>
      <c r="AY130" s="210" t="s">
        <v>119</v>
      </c>
      <c r="BK130" s="212">
        <f>BK131+BK171+BK175+BK182+BK218+BK225+BK230</f>
        <v>0</v>
      </c>
    </row>
    <row r="131" spans="1:63" s="12" customFormat="1" ht="22.8" customHeight="1">
      <c r="A131" s="12"/>
      <c r="B131" s="199"/>
      <c r="C131" s="200"/>
      <c r="D131" s="201" t="s">
        <v>72</v>
      </c>
      <c r="E131" s="213" t="s">
        <v>80</v>
      </c>
      <c r="F131" s="213" t="s">
        <v>120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SUM(P132:P170)</f>
        <v>0</v>
      </c>
      <c r="Q131" s="207"/>
      <c r="R131" s="208">
        <f>SUM(R132:R170)</f>
        <v>0</v>
      </c>
      <c r="S131" s="207"/>
      <c r="T131" s="209">
        <f>SUM(T132:T170)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80</v>
      </c>
      <c r="AT131" s="211" t="s">
        <v>72</v>
      </c>
      <c r="AU131" s="211" t="s">
        <v>80</v>
      </c>
      <c r="AY131" s="210" t="s">
        <v>119</v>
      </c>
      <c r="BK131" s="212">
        <f>SUM(BK132:BK170)</f>
        <v>0</v>
      </c>
    </row>
    <row r="132" spans="1:65" s="2" customFormat="1" ht="76.35" customHeight="1">
      <c r="A132" s="38"/>
      <c r="B132" s="39"/>
      <c r="C132" s="215" t="s">
        <v>80</v>
      </c>
      <c r="D132" s="215" t="s">
        <v>121</v>
      </c>
      <c r="E132" s="216" t="s">
        <v>122</v>
      </c>
      <c r="F132" s="217" t="s">
        <v>123</v>
      </c>
      <c r="G132" s="218" t="s">
        <v>124</v>
      </c>
      <c r="H132" s="219">
        <v>402</v>
      </c>
      <c r="I132" s="220"/>
      <c r="J132" s="221">
        <f>ROUND(I132*H132,2)</f>
        <v>0</v>
      </c>
      <c r="K132" s="222"/>
      <c r="L132" s="44"/>
      <c r="M132" s="223" t="s">
        <v>1</v>
      </c>
      <c r="N132" s="224" t="s">
        <v>38</v>
      </c>
      <c r="O132" s="91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7" t="s">
        <v>125</v>
      </c>
      <c r="AT132" s="227" t="s">
        <v>121</v>
      </c>
      <c r="AU132" s="227" t="s">
        <v>82</v>
      </c>
      <c r="AY132" s="17" t="s">
        <v>119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7" t="s">
        <v>80</v>
      </c>
      <c r="BK132" s="228">
        <f>ROUND(I132*H132,2)</f>
        <v>0</v>
      </c>
      <c r="BL132" s="17" t="s">
        <v>125</v>
      </c>
      <c r="BM132" s="227" t="s">
        <v>82</v>
      </c>
    </row>
    <row r="133" spans="1:51" s="13" customFormat="1" ht="12">
      <c r="A133" s="13"/>
      <c r="B133" s="229"/>
      <c r="C133" s="230"/>
      <c r="D133" s="231" t="s">
        <v>126</v>
      </c>
      <c r="E133" s="232" t="s">
        <v>1</v>
      </c>
      <c r="F133" s="233" t="s">
        <v>127</v>
      </c>
      <c r="G133" s="230"/>
      <c r="H133" s="232" t="s">
        <v>1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126</v>
      </c>
      <c r="AU133" s="239" t="s">
        <v>82</v>
      </c>
      <c r="AV133" s="13" t="s">
        <v>80</v>
      </c>
      <c r="AW133" s="13" t="s">
        <v>30</v>
      </c>
      <c r="AX133" s="13" t="s">
        <v>73</v>
      </c>
      <c r="AY133" s="239" t="s">
        <v>119</v>
      </c>
    </row>
    <row r="134" spans="1:51" s="14" customFormat="1" ht="12">
      <c r="A134" s="14"/>
      <c r="B134" s="240"/>
      <c r="C134" s="241"/>
      <c r="D134" s="231" t="s">
        <v>126</v>
      </c>
      <c r="E134" s="242" t="s">
        <v>1</v>
      </c>
      <c r="F134" s="243" t="s">
        <v>128</v>
      </c>
      <c r="G134" s="241"/>
      <c r="H134" s="244">
        <v>402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0" t="s">
        <v>126</v>
      </c>
      <c r="AU134" s="250" t="s">
        <v>82</v>
      </c>
      <c r="AV134" s="14" t="s">
        <v>82</v>
      </c>
      <c r="AW134" s="14" t="s">
        <v>30</v>
      </c>
      <c r="AX134" s="14" t="s">
        <v>73</v>
      </c>
      <c r="AY134" s="250" t="s">
        <v>119</v>
      </c>
    </row>
    <row r="135" spans="1:51" s="15" customFormat="1" ht="12">
      <c r="A135" s="15"/>
      <c r="B135" s="251"/>
      <c r="C135" s="252"/>
      <c r="D135" s="231" t="s">
        <v>126</v>
      </c>
      <c r="E135" s="253" t="s">
        <v>1</v>
      </c>
      <c r="F135" s="254" t="s">
        <v>129</v>
      </c>
      <c r="G135" s="252"/>
      <c r="H135" s="255">
        <v>402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1" t="s">
        <v>126</v>
      </c>
      <c r="AU135" s="261" t="s">
        <v>82</v>
      </c>
      <c r="AV135" s="15" t="s">
        <v>125</v>
      </c>
      <c r="AW135" s="15" t="s">
        <v>30</v>
      </c>
      <c r="AX135" s="15" t="s">
        <v>80</v>
      </c>
      <c r="AY135" s="261" t="s">
        <v>119</v>
      </c>
    </row>
    <row r="136" spans="1:65" s="2" customFormat="1" ht="66.75" customHeight="1">
      <c r="A136" s="38"/>
      <c r="B136" s="39"/>
      <c r="C136" s="215" t="s">
        <v>82</v>
      </c>
      <c r="D136" s="215" t="s">
        <v>121</v>
      </c>
      <c r="E136" s="216" t="s">
        <v>130</v>
      </c>
      <c r="F136" s="217" t="s">
        <v>131</v>
      </c>
      <c r="G136" s="218" t="s">
        <v>124</v>
      </c>
      <c r="H136" s="219">
        <v>603</v>
      </c>
      <c r="I136" s="220"/>
      <c r="J136" s="221">
        <f>ROUND(I136*H136,2)</f>
        <v>0</v>
      </c>
      <c r="K136" s="222"/>
      <c r="L136" s="44"/>
      <c r="M136" s="223" t="s">
        <v>1</v>
      </c>
      <c r="N136" s="224" t="s">
        <v>38</v>
      </c>
      <c r="O136" s="91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7" t="s">
        <v>125</v>
      </c>
      <c r="AT136" s="227" t="s">
        <v>121</v>
      </c>
      <c r="AU136" s="227" t="s">
        <v>82</v>
      </c>
      <c r="AY136" s="17" t="s">
        <v>119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7" t="s">
        <v>80</v>
      </c>
      <c r="BK136" s="228">
        <f>ROUND(I136*H136,2)</f>
        <v>0</v>
      </c>
      <c r="BL136" s="17" t="s">
        <v>125</v>
      </c>
      <c r="BM136" s="227" t="s">
        <v>125</v>
      </c>
    </row>
    <row r="137" spans="1:51" s="14" customFormat="1" ht="12">
      <c r="A137" s="14"/>
      <c r="B137" s="240"/>
      <c r="C137" s="241"/>
      <c r="D137" s="231" t="s">
        <v>126</v>
      </c>
      <c r="E137" s="242" t="s">
        <v>1</v>
      </c>
      <c r="F137" s="243" t="s">
        <v>132</v>
      </c>
      <c r="G137" s="241"/>
      <c r="H137" s="244">
        <v>603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126</v>
      </c>
      <c r="AU137" s="250" t="s">
        <v>82</v>
      </c>
      <c r="AV137" s="14" t="s">
        <v>82</v>
      </c>
      <c r="AW137" s="14" t="s">
        <v>30</v>
      </c>
      <c r="AX137" s="14" t="s">
        <v>73</v>
      </c>
      <c r="AY137" s="250" t="s">
        <v>119</v>
      </c>
    </row>
    <row r="138" spans="1:51" s="15" customFormat="1" ht="12">
      <c r="A138" s="15"/>
      <c r="B138" s="251"/>
      <c r="C138" s="252"/>
      <c r="D138" s="231" t="s">
        <v>126</v>
      </c>
      <c r="E138" s="253" t="s">
        <v>1</v>
      </c>
      <c r="F138" s="254" t="s">
        <v>129</v>
      </c>
      <c r="G138" s="252"/>
      <c r="H138" s="255">
        <v>603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1" t="s">
        <v>126</v>
      </c>
      <c r="AU138" s="261" t="s">
        <v>82</v>
      </c>
      <c r="AV138" s="15" t="s">
        <v>125</v>
      </c>
      <c r="AW138" s="15" t="s">
        <v>30</v>
      </c>
      <c r="AX138" s="15" t="s">
        <v>80</v>
      </c>
      <c r="AY138" s="261" t="s">
        <v>119</v>
      </c>
    </row>
    <row r="139" spans="1:65" s="2" customFormat="1" ht="37.8" customHeight="1">
      <c r="A139" s="38"/>
      <c r="B139" s="39"/>
      <c r="C139" s="215" t="s">
        <v>133</v>
      </c>
      <c r="D139" s="215" t="s">
        <v>121</v>
      </c>
      <c r="E139" s="216" t="s">
        <v>134</v>
      </c>
      <c r="F139" s="217" t="s">
        <v>135</v>
      </c>
      <c r="G139" s="218" t="s">
        <v>136</v>
      </c>
      <c r="H139" s="219">
        <v>164</v>
      </c>
      <c r="I139" s="220"/>
      <c r="J139" s="221">
        <f>ROUND(I139*H139,2)</f>
        <v>0</v>
      </c>
      <c r="K139" s="222"/>
      <c r="L139" s="44"/>
      <c r="M139" s="223" t="s">
        <v>1</v>
      </c>
      <c r="N139" s="224" t="s">
        <v>38</v>
      </c>
      <c r="O139" s="91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7" t="s">
        <v>125</v>
      </c>
      <c r="AT139" s="227" t="s">
        <v>121</v>
      </c>
      <c r="AU139" s="227" t="s">
        <v>82</v>
      </c>
      <c r="AY139" s="17" t="s">
        <v>119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7" t="s">
        <v>80</v>
      </c>
      <c r="BK139" s="228">
        <f>ROUND(I139*H139,2)</f>
        <v>0</v>
      </c>
      <c r="BL139" s="17" t="s">
        <v>125</v>
      </c>
      <c r="BM139" s="227" t="s">
        <v>137</v>
      </c>
    </row>
    <row r="140" spans="1:51" s="14" customFormat="1" ht="12">
      <c r="A140" s="14"/>
      <c r="B140" s="240"/>
      <c r="C140" s="241"/>
      <c r="D140" s="231" t="s">
        <v>126</v>
      </c>
      <c r="E140" s="242" t="s">
        <v>1</v>
      </c>
      <c r="F140" s="243" t="s">
        <v>138</v>
      </c>
      <c r="G140" s="241"/>
      <c r="H140" s="244">
        <v>164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126</v>
      </c>
      <c r="AU140" s="250" t="s">
        <v>82</v>
      </c>
      <c r="AV140" s="14" t="s">
        <v>82</v>
      </c>
      <c r="AW140" s="14" t="s">
        <v>30</v>
      </c>
      <c r="AX140" s="14" t="s">
        <v>73</v>
      </c>
      <c r="AY140" s="250" t="s">
        <v>119</v>
      </c>
    </row>
    <row r="141" spans="1:51" s="15" customFormat="1" ht="12">
      <c r="A141" s="15"/>
      <c r="B141" s="251"/>
      <c r="C141" s="252"/>
      <c r="D141" s="231" t="s">
        <v>126</v>
      </c>
      <c r="E141" s="253" t="s">
        <v>1</v>
      </c>
      <c r="F141" s="254" t="s">
        <v>129</v>
      </c>
      <c r="G141" s="252"/>
      <c r="H141" s="255">
        <v>164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1" t="s">
        <v>126</v>
      </c>
      <c r="AU141" s="261" t="s">
        <v>82</v>
      </c>
      <c r="AV141" s="15" t="s">
        <v>125</v>
      </c>
      <c r="AW141" s="15" t="s">
        <v>30</v>
      </c>
      <c r="AX141" s="15" t="s">
        <v>80</v>
      </c>
      <c r="AY141" s="261" t="s">
        <v>119</v>
      </c>
    </row>
    <row r="142" spans="1:65" s="2" customFormat="1" ht="44.25" customHeight="1">
      <c r="A142" s="38"/>
      <c r="B142" s="39"/>
      <c r="C142" s="215" t="s">
        <v>125</v>
      </c>
      <c r="D142" s="215" t="s">
        <v>121</v>
      </c>
      <c r="E142" s="216" t="s">
        <v>139</v>
      </c>
      <c r="F142" s="217" t="s">
        <v>140</v>
      </c>
      <c r="G142" s="218" t="s">
        <v>136</v>
      </c>
      <c r="H142" s="219">
        <v>228</v>
      </c>
      <c r="I142" s="220"/>
      <c r="J142" s="221">
        <f>ROUND(I142*H142,2)</f>
        <v>0</v>
      </c>
      <c r="K142" s="222"/>
      <c r="L142" s="44"/>
      <c r="M142" s="223" t="s">
        <v>1</v>
      </c>
      <c r="N142" s="224" t="s">
        <v>38</v>
      </c>
      <c r="O142" s="91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7" t="s">
        <v>125</v>
      </c>
      <c r="AT142" s="227" t="s">
        <v>121</v>
      </c>
      <c r="AU142" s="227" t="s">
        <v>82</v>
      </c>
      <c r="AY142" s="17" t="s">
        <v>119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7" t="s">
        <v>80</v>
      </c>
      <c r="BK142" s="228">
        <f>ROUND(I142*H142,2)</f>
        <v>0</v>
      </c>
      <c r="BL142" s="17" t="s">
        <v>125</v>
      </c>
      <c r="BM142" s="227" t="s">
        <v>141</v>
      </c>
    </row>
    <row r="143" spans="1:51" s="14" customFormat="1" ht="12">
      <c r="A143" s="14"/>
      <c r="B143" s="240"/>
      <c r="C143" s="241"/>
      <c r="D143" s="231" t="s">
        <v>126</v>
      </c>
      <c r="E143" s="242" t="s">
        <v>1</v>
      </c>
      <c r="F143" s="243" t="s">
        <v>142</v>
      </c>
      <c r="G143" s="241"/>
      <c r="H143" s="244">
        <v>228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126</v>
      </c>
      <c r="AU143" s="250" t="s">
        <v>82</v>
      </c>
      <c r="AV143" s="14" t="s">
        <v>82</v>
      </c>
      <c r="AW143" s="14" t="s">
        <v>30</v>
      </c>
      <c r="AX143" s="14" t="s">
        <v>73</v>
      </c>
      <c r="AY143" s="250" t="s">
        <v>119</v>
      </c>
    </row>
    <row r="144" spans="1:51" s="15" customFormat="1" ht="12">
      <c r="A144" s="15"/>
      <c r="B144" s="251"/>
      <c r="C144" s="252"/>
      <c r="D144" s="231" t="s">
        <v>126</v>
      </c>
      <c r="E144" s="253" t="s">
        <v>1</v>
      </c>
      <c r="F144" s="254" t="s">
        <v>129</v>
      </c>
      <c r="G144" s="252"/>
      <c r="H144" s="255">
        <v>228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1" t="s">
        <v>126</v>
      </c>
      <c r="AU144" s="261" t="s">
        <v>82</v>
      </c>
      <c r="AV144" s="15" t="s">
        <v>125</v>
      </c>
      <c r="AW144" s="15" t="s">
        <v>30</v>
      </c>
      <c r="AX144" s="15" t="s">
        <v>80</v>
      </c>
      <c r="AY144" s="261" t="s">
        <v>119</v>
      </c>
    </row>
    <row r="145" spans="1:65" s="2" customFormat="1" ht="49.05" customHeight="1">
      <c r="A145" s="38"/>
      <c r="B145" s="39"/>
      <c r="C145" s="215" t="s">
        <v>143</v>
      </c>
      <c r="D145" s="215" t="s">
        <v>121</v>
      </c>
      <c r="E145" s="216" t="s">
        <v>144</v>
      </c>
      <c r="F145" s="217" t="s">
        <v>145</v>
      </c>
      <c r="G145" s="218" t="s">
        <v>136</v>
      </c>
      <c r="H145" s="219">
        <v>683.4</v>
      </c>
      <c r="I145" s="220"/>
      <c r="J145" s="221">
        <f>ROUND(I145*H145,2)</f>
        <v>0</v>
      </c>
      <c r="K145" s="222"/>
      <c r="L145" s="44"/>
      <c r="M145" s="223" t="s">
        <v>1</v>
      </c>
      <c r="N145" s="224" t="s">
        <v>38</v>
      </c>
      <c r="O145" s="91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7" t="s">
        <v>125</v>
      </c>
      <c r="AT145" s="227" t="s">
        <v>121</v>
      </c>
      <c r="AU145" s="227" t="s">
        <v>82</v>
      </c>
      <c r="AY145" s="17" t="s">
        <v>119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7" t="s">
        <v>80</v>
      </c>
      <c r="BK145" s="228">
        <f>ROUND(I145*H145,2)</f>
        <v>0</v>
      </c>
      <c r="BL145" s="17" t="s">
        <v>125</v>
      </c>
      <c r="BM145" s="227" t="s">
        <v>146</v>
      </c>
    </row>
    <row r="146" spans="1:51" s="14" customFormat="1" ht="12">
      <c r="A146" s="14"/>
      <c r="B146" s="240"/>
      <c r="C146" s="241"/>
      <c r="D146" s="231" t="s">
        <v>126</v>
      </c>
      <c r="E146" s="242" t="s">
        <v>1</v>
      </c>
      <c r="F146" s="243" t="s">
        <v>147</v>
      </c>
      <c r="G146" s="241"/>
      <c r="H146" s="244">
        <v>804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0" t="s">
        <v>126</v>
      </c>
      <c r="AU146" s="250" t="s">
        <v>82</v>
      </c>
      <c r="AV146" s="14" t="s">
        <v>82</v>
      </c>
      <c r="AW146" s="14" t="s">
        <v>30</v>
      </c>
      <c r="AX146" s="14" t="s">
        <v>73</v>
      </c>
      <c r="AY146" s="250" t="s">
        <v>119</v>
      </c>
    </row>
    <row r="147" spans="1:51" s="14" customFormat="1" ht="12">
      <c r="A147" s="14"/>
      <c r="B147" s="240"/>
      <c r="C147" s="241"/>
      <c r="D147" s="231" t="s">
        <v>126</v>
      </c>
      <c r="E147" s="242" t="s">
        <v>1</v>
      </c>
      <c r="F147" s="243" t="s">
        <v>148</v>
      </c>
      <c r="G147" s="241"/>
      <c r="H147" s="244">
        <v>-120.6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126</v>
      </c>
      <c r="AU147" s="250" t="s">
        <v>82</v>
      </c>
      <c r="AV147" s="14" t="s">
        <v>82</v>
      </c>
      <c r="AW147" s="14" t="s">
        <v>30</v>
      </c>
      <c r="AX147" s="14" t="s">
        <v>73</v>
      </c>
      <c r="AY147" s="250" t="s">
        <v>119</v>
      </c>
    </row>
    <row r="148" spans="1:51" s="15" customFormat="1" ht="12">
      <c r="A148" s="15"/>
      <c r="B148" s="251"/>
      <c r="C148" s="252"/>
      <c r="D148" s="231" t="s">
        <v>126</v>
      </c>
      <c r="E148" s="253" t="s">
        <v>1</v>
      </c>
      <c r="F148" s="254" t="s">
        <v>129</v>
      </c>
      <c r="G148" s="252"/>
      <c r="H148" s="255">
        <v>683.4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1" t="s">
        <v>126</v>
      </c>
      <c r="AU148" s="261" t="s">
        <v>82</v>
      </c>
      <c r="AV148" s="15" t="s">
        <v>125</v>
      </c>
      <c r="AW148" s="15" t="s">
        <v>30</v>
      </c>
      <c r="AX148" s="15" t="s">
        <v>80</v>
      </c>
      <c r="AY148" s="261" t="s">
        <v>119</v>
      </c>
    </row>
    <row r="149" spans="1:65" s="2" customFormat="1" ht="37.8" customHeight="1">
      <c r="A149" s="38"/>
      <c r="B149" s="39"/>
      <c r="C149" s="215" t="s">
        <v>137</v>
      </c>
      <c r="D149" s="215" t="s">
        <v>121</v>
      </c>
      <c r="E149" s="216" t="s">
        <v>149</v>
      </c>
      <c r="F149" s="217" t="s">
        <v>150</v>
      </c>
      <c r="G149" s="218" t="s">
        <v>124</v>
      </c>
      <c r="H149" s="219">
        <v>1340</v>
      </c>
      <c r="I149" s="220"/>
      <c r="J149" s="221">
        <f>ROUND(I149*H149,2)</f>
        <v>0</v>
      </c>
      <c r="K149" s="222"/>
      <c r="L149" s="44"/>
      <c r="M149" s="223" t="s">
        <v>1</v>
      </c>
      <c r="N149" s="224" t="s">
        <v>38</v>
      </c>
      <c r="O149" s="91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7" t="s">
        <v>125</v>
      </c>
      <c r="AT149" s="227" t="s">
        <v>121</v>
      </c>
      <c r="AU149" s="227" t="s">
        <v>82</v>
      </c>
      <c r="AY149" s="17" t="s">
        <v>119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80</v>
      </c>
      <c r="BK149" s="228">
        <f>ROUND(I149*H149,2)</f>
        <v>0</v>
      </c>
      <c r="BL149" s="17" t="s">
        <v>125</v>
      </c>
      <c r="BM149" s="227" t="s">
        <v>151</v>
      </c>
    </row>
    <row r="150" spans="1:51" s="14" customFormat="1" ht="12">
      <c r="A150" s="14"/>
      <c r="B150" s="240"/>
      <c r="C150" s="241"/>
      <c r="D150" s="231" t="s">
        <v>126</v>
      </c>
      <c r="E150" s="242" t="s">
        <v>1</v>
      </c>
      <c r="F150" s="243" t="s">
        <v>152</v>
      </c>
      <c r="G150" s="241"/>
      <c r="H150" s="244">
        <v>1340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0" t="s">
        <v>126</v>
      </c>
      <c r="AU150" s="250" t="s">
        <v>82</v>
      </c>
      <c r="AV150" s="14" t="s">
        <v>82</v>
      </c>
      <c r="AW150" s="14" t="s">
        <v>30</v>
      </c>
      <c r="AX150" s="14" t="s">
        <v>73</v>
      </c>
      <c r="AY150" s="250" t="s">
        <v>119</v>
      </c>
    </row>
    <row r="151" spans="1:51" s="15" customFormat="1" ht="12">
      <c r="A151" s="15"/>
      <c r="B151" s="251"/>
      <c r="C151" s="252"/>
      <c r="D151" s="231" t="s">
        <v>126</v>
      </c>
      <c r="E151" s="253" t="s">
        <v>1</v>
      </c>
      <c r="F151" s="254" t="s">
        <v>129</v>
      </c>
      <c r="G151" s="252"/>
      <c r="H151" s="255">
        <v>1340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1" t="s">
        <v>126</v>
      </c>
      <c r="AU151" s="261" t="s">
        <v>82</v>
      </c>
      <c r="AV151" s="15" t="s">
        <v>125</v>
      </c>
      <c r="AW151" s="15" t="s">
        <v>30</v>
      </c>
      <c r="AX151" s="15" t="s">
        <v>80</v>
      </c>
      <c r="AY151" s="261" t="s">
        <v>119</v>
      </c>
    </row>
    <row r="152" spans="1:65" s="2" customFormat="1" ht="44.25" customHeight="1">
      <c r="A152" s="38"/>
      <c r="B152" s="39"/>
      <c r="C152" s="215" t="s">
        <v>153</v>
      </c>
      <c r="D152" s="215" t="s">
        <v>121</v>
      </c>
      <c r="E152" s="216" t="s">
        <v>154</v>
      </c>
      <c r="F152" s="217" t="s">
        <v>155</v>
      </c>
      <c r="G152" s="218" t="s">
        <v>124</v>
      </c>
      <c r="H152" s="219">
        <v>1340</v>
      </c>
      <c r="I152" s="220"/>
      <c r="J152" s="221">
        <f>ROUND(I152*H152,2)</f>
        <v>0</v>
      </c>
      <c r="K152" s="222"/>
      <c r="L152" s="44"/>
      <c r="M152" s="223" t="s">
        <v>1</v>
      </c>
      <c r="N152" s="224" t="s">
        <v>38</v>
      </c>
      <c r="O152" s="91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7" t="s">
        <v>125</v>
      </c>
      <c r="AT152" s="227" t="s">
        <v>121</v>
      </c>
      <c r="AU152" s="227" t="s">
        <v>82</v>
      </c>
      <c r="AY152" s="17" t="s">
        <v>119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7" t="s">
        <v>80</v>
      </c>
      <c r="BK152" s="228">
        <f>ROUND(I152*H152,2)</f>
        <v>0</v>
      </c>
      <c r="BL152" s="17" t="s">
        <v>125</v>
      </c>
      <c r="BM152" s="227" t="s">
        <v>156</v>
      </c>
    </row>
    <row r="153" spans="1:65" s="2" customFormat="1" ht="62.7" customHeight="1">
      <c r="A153" s="38"/>
      <c r="B153" s="39"/>
      <c r="C153" s="215" t="s">
        <v>141</v>
      </c>
      <c r="D153" s="215" t="s">
        <v>121</v>
      </c>
      <c r="E153" s="216" t="s">
        <v>157</v>
      </c>
      <c r="F153" s="217" t="s">
        <v>158</v>
      </c>
      <c r="G153" s="218" t="s">
        <v>136</v>
      </c>
      <c r="H153" s="219">
        <v>509.4</v>
      </c>
      <c r="I153" s="220"/>
      <c r="J153" s="221">
        <f>ROUND(I153*H153,2)</f>
        <v>0</v>
      </c>
      <c r="K153" s="222"/>
      <c r="L153" s="44"/>
      <c r="M153" s="223" t="s">
        <v>1</v>
      </c>
      <c r="N153" s="224" t="s">
        <v>38</v>
      </c>
      <c r="O153" s="91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7" t="s">
        <v>125</v>
      </c>
      <c r="AT153" s="227" t="s">
        <v>121</v>
      </c>
      <c r="AU153" s="227" t="s">
        <v>82</v>
      </c>
      <c r="AY153" s="17" t="s">
        <v>119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7" t="s">
        <v>80</v>
      </c>
      <c r="BK153" s="228">
        <f>ROUND(I153*H153,2)</f>
        <v>0</v>
      </c>
      <c r="BL153" s="17" t="s">
        <v>125</v>
      </c>
      <c r="BM153" s="227" t="s">
        <v>159</v>
      </c>
    </row>
    <row r="154" spans="1:51" s="14" customFormat="1" ht="12">
      <c r="A154" s="14"/>
      <c r="B154" s="240"/>
      <c r="C154" s="241"/>
      <c r="D154" s="231" t="s">
        <v>126</v>
      </c>
      <c r="E154" s="242" t="s">
        <v>1</v>
      </c>
      <c r="F154" s="243" t="s">
        <v>160</v>
      </c>
      <c r="G154" s="241"/>
      <c r="H154" s="244">
        <v>509.4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0" t="s">
        <v>126</v>
      </c>
      <c r="AU154" s="250" t="s">
        <v>82</v>
      </c>
      <c r="AV154" s="14" t="s">
        <v>82</v>
      </c>
      <c r="AW154" s="14" t="s">
        <v>30</v>
      </c>
      <c r="AX154" s="14" t="s">
        <v>73</v>
      </c>
      <c r="AY154" s="250" t="s">
        <v>119</v>
      </c>
    </row>
    <row r="155" spans="1:51" s="15" customFormat="1" ht="12">
      <c r="A155" s="15"/>
      <c r="B155" s="251"/>
      <c r="C155" s="252"/>
      <c r="D155" s="231" t="s">
        <v>126</v>
      </c>
      <c r="E155" s="253" t="s">
        <v>1</v>
      </c>
      <c r="F155" s="254" t="s">
        <v>129</v>
      </c>
      <c r="G155" s="252"/>
      <c r="H155" s="255">
        <v>509.4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1" t="s">
        <v>126</v>
      </c>
      <c r="AU155" s="261" t="s">
        <v>82</v>
      </c>
      <c r="AV155" s="15" t="s">
        <v>125</v>
      </c>
      <c r="AW155" s="15" t="s">
        <v>30</v>
      </c>
      <c r="AX155" s="15" t="s">
        <v>80</v>
      </c>
      <c r="AY155" s="261" t="s">
        <v>119</v>
      </c>
    </row>
    <row r="156" spans="1:65" s="2" customFormat="1" ht="62.7" customHeight="1">
      <c r="A156" s="38"/>
      <c r="B156" s="39"/>
      <c r="C156" s="215" t="s">
        <v>161</v>
      </c>
      <c r="D156" s="215" t="s">
        <v>121</v>
      </c>
      <c r="E156" s="216" t="s">
        <v>162</v>
      </c>
      <c r="F156" s="217" t="s">
        <v>163</v>
      </c>
      <c r="G156" s="218" t="s">
        <v>136</v>
      </c>
      <c r="H156" s="219">
        <v>509.4</v>
      </c>
      <c r="I156" s="220"/>
      <c r="J156" s="221">
        <f>ROUND(I156*H156,2)</f>
        <v>0</v>
      </c>
      <c r="K156" s="222"/>
      <c r="L156" s="44"/>
      <c r="M156" s="223" t="s">
        <v>1</v>
      </c>
      <c r="N156" s="224" t="s">
        <v>38</v>
      </c>
      <c r="O156" s="91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7" t="s">
        <v>125</v>
      </c>
      <c r="AT156" s="227" t="s">
        <v>121</v>
      </c>
      <c r="AU156" s="227" t="s">
        <v>82</v>
      </c>
      <c r="AY156" s="17" t="s">
        <v>119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7" t="s">
        <v>80</v>
      </c>
      <c r="BK156" s="228">
        <f>ROUND(I156*H156,2)</f>
        <v>0</v>
      </c>
      <c r="BL156" s="17" t="s">
        <v>125</v>
      </c>
      <c r="BM156" s="227" t="s">
        <v>164</v>
      </c>
    </row>
    <row r="157" spans="1:65" s="2" customFormat="1" ht="44.25" customHeight="1">
      <c r="A157" s="38"/>
      <c r="B157" s="39"/>
      <c r="C157" s="215" t="s">
        <v>146</v>
      </c>
      <c r="D157" s="215" t="s">
        <v>121</v>
      </c>
      <c r="E157" s="216" t="s">
        <v>165</v>
      </c>
      <c r="F157" s="217" t="s">
        <v>166</v>
      </c>
      <c r="G157" s="218" t="s">
        <v>136</v>
      </c>
      <c r="H157" s="219">
        <v>509</v>
      </c>
      <c r="I157" s="220"/>
      <c r="J157" s="221">
        <f>ROUND(I157*H157,2)</f>
        <v>0</v>
      </c>
      <c r="K157" s="222"/>
      <c r="L157" s="44"/>
      <c r="M157" s="223" t="s">
        <v>1</v>
      </c>
      <c r="N157" s="224" t="s">
        <v>38</v>
      </c>
      <c r="O157" s="91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7" t="s">
        <v>125</v>
      </c>
      <c r="AT157" s="227" t="s">
        <v>121</v>
      </c>
      <c r="AU157" s="227" t="s">
        <v>82</v>
      </c>
      <c r="AY157" s="17" t="s">
        <v>119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7" t="s">
        <v>80</v>
      </c>
      <c r="BK157" s="228">
        <f>ROUND(I157*H157,2)</f>
        <v>0</v>
      </c>
      <c r="BL157" s="17" t="s">
        <v>125</v>
      </c>
      <c r="BM157" s="227" t="s">
        <v>167</v>
      </c>
    </row>
    <row r="158" spans="1:65" s="2" customFormat="1" ht="44.25" customHeight="1">
      <c r="A158" s="38"/>
      <c r="B158" s="39"/>
      <c r="C158" s="215" t="s">
        <v>168</v>
      </c>
      <c r="D158" s="215" t="s">
        <v>121</v>
      </c>
      <c r="E158" s="216" t="s">
        <v>169</v>
      </c>
      <c r="F158" s="217" t="s">
        <v>170</v>
      </c>
      <c r="G158" s="218" t="s">
        <v>171</v>
      </c>
      <c r="H158" s="219">
        <v>1069.74</v>
      </c>
      <c r="I158" s="220"/>
      <c r="J158" s="221">
        <f>ROUND(I158*H158,2)</f>
        <v>0</v>
      </c>
      <c r="K158" s="222"/>
      <c r="L158" s="44"/>
      <c r="M158" s="223" t="s">
        <v>1</v>
      </c>
      <c r="N158" s="224" t="s">
        <v>38</v>
      </c>
      <c r="O158" s="91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7" t="s">
        <v>125</v>
      </c>
      <c r="AT158" s="227" t="s">
        <v>121</v>
      </c>
      <c r="AU158" s="227" t="s">
        <v>82</v>
      </c>
      <c r="AY158" s="17" t="s">
        <v>119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7" t="s">
        <v>80</v>
      </c>
      <c r="BK158" s="228">
        <f>ROUND(I158*H158,2)</f>
        <v>0</v>
      </c>
      <c r="BL158" s="17" t="s">
        <v>125</v>
      </c>
      <c r="BM158" s="227" t="s">
        <v>172</v>
      </c>
    </row>
    <row r="159" spans="1:51" s="14" customFormat="1" ht="12">
      <c r="A159" s="14"/>
      <c r="B159" s="240"/>
      <c r="C159" s="241"/>
      <c r="D159" s="231" t="s">
        <v>126</v>
      </c>
      <c r="E159" s="242" t="s">
        <v>1</v>
      </c>
      <c r="F159" s="243" t="s">
        <v>173</v>
      </c>
      <c r="G159" s="241"/>
      <c r="H159" s="244">
        <v>1069.74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0" t="s">
        <v>126</v>
      </c>
      <c r="AU159" s="250" t="s">
        <v>82</v>
      </c>
      <c r="AV159" s="14" t="s">
        <v>82</v>
      </c>
      <c r="AW159" s="14" t="s">
        <v>30</v>
      </c>
      <c r="AX159" s="14" t="s">
        <v>73</v>
      </c>
      <c r="AY159" s="250" t="s">
        <v>119</v>
      </c>
    </row>
    <row r="160" spans="1:51" s="15" customFormat="1" ht="12">
      <c r="A160" s="15"/>
      <c r="B160" s="251"/>
      <c r="C160" s="252"/>
      <c r="D160" s="231" t="s">
        <v>126</v>
      </c>
      <c r="E160" s="253" t="s">
        <v>1</v>
      </c>
      <c r="F160" s="254" t="s">
        <v>129</v>
      </c>
      <c r="G160" s="252"/>
      <c r="H160" s="255">
        <v>1069.74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1" t="s">
        <v>126</v>
      </c>
      <c r="AU160" s="261" t="s">
        <v>82</v>
      </c>
      <c r="AV160" s="15" t="s">
        <v>125</v>
      </c>
      <c r="AW160" s="15" t="s">
        <v>30</v>
      </c>
      <c r="AX160" s="15" t="s">
        <v>80</v>
      </c>
      <c r="AY160" s="261" t="s">
        <v>119</v>
      </c>
    </row>
    <row r="161" spans="1:65" s="2" customFormat="1" ht="37.8" customHeight="1">
      <c r="A161" s="38"/>
      <c r="B161" s="39"/>
      <c r="C161" s="215" t="s">
        <v>151</v>
      </c>
      <c r="D161" s="215" t="s">
        <v>121</v>
      </c>
      <c r="E161" s="216" t="s">
        <v>174</v>
      </c>
      <c r="F161" s="217" t="s">
        <v>175</v>
      </c>
      <c r="G161" s="218" t="s">
        <v>136</v>
      </c>
      <c r="H161" s="219">
        <v>509.4</v>
      </c>
      <c r="I161" s="220"/>
      <c r="J161" s="221">
        <f>ROUND(I161*H161,2)</f>
        <v>0</v>
      </c>
      <c r="K161" s="222"/>
      <c r="L161" s="44"/>
      <c r="M161" s="223" t="s">
        <v>1</v>
      </c>
      <c r="N161" s="224" t="s">
        <v>38</v>
      </c>
      <c r="O161" s="91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7" t="s">
        <v>125</v>
      </c>
      <c r="AT161" s="227" t="s">
        <v>121</v>
      </c>
      <c r="AU161" s="227" t="s">
        <v>82</v>
      </c>
      <c r="AY161" s="17" t="s">
        <v>119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7" t="s">
        <v>80</v>
      </c>
      <c r="BK161" s="228">
        <f>ROUND(I161*H161,2)</f>
        <v>0</v>
      </c>
      <c r="BL161" s="17" t="s">
        <v>125</v>
      </c>
      <c r="BM161" s="227" t="s">
        <v>176</v>
      </c>
    </row>
    <row r="162" spans="1:65" s="2" customFormat="1" ht="44.25" customHeight="1">
      <c r="A162" s="38"/>
      <c r="B162" s="39"/>
      <c r="C162" s="215" t="s">
        <v>177</v>
      </c>
      <c r="D162" s="215" t="s">
        <v>121</v>
      </c>
      <c r="E162" s="216" t="s">
        <v>178</v>
      </c>
      <c r="F162" s="217" t="s">
        <v>179</v>
      </c>
      <c r="G162" s="218" t="s">
        <v>136</v>
      </c>
      <c r="H162" s="219">
        <v>402</v>
      </c>
      <c r="I162" s="220"/>
      <c r="J162" s="221">
        <f>ROUND(I162*H162,2)</f>
        <v>0</v>
      </c>
      <c r="K162" s="222"/>
      <c r="L162" s="44"/>
      <c r="M162" s="223" t="s">
        <v>1</v>
      </c>
      <c r="N162" s="224" t="s">
        <v>38</v>
      </c>
      <c r="O162" s="91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7" t="s">
        <v>125</v>
      </c>
      <c r="AT162" s="227" t="s">
        <v>121</v>
      </c>
      <c r="AU162" s="227" t="s">
        <v>82</v>
      </c>
      <c r="AY162" s="17" t="s">
        <v>119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7" t="s">
        <v>80</v>
      </c>
      <c r="BK162" s="228">
        <f>ROUND(I162*H162,2)</f>
        <v>0</v>
      </c>
      <c r="BL162" s="17" t="s">
        <v>125</v>
      </c>
      <c r="BM162" s="227" t="s">
        <v>180</v>
      </c>
    </row>
    <row r="163" spans="1:51" s="14" customFormat="1" ht="12">
      <c r="A163" s="14"/>
      <c r="B163" s="240"/>
      <c r="C163" s="241"/>
      <c r="D163" s="231" t="s">
        <v>126</v>
      </c>
      <c r="E163" s="242" t="s">
        <v>1</v>
      </c>
      <c r="F163" s="243" t="s">
        <v>181</v>
      </c>
      <c r="G163" s="241"/>
      <c r="H163" s="244">
        <v>402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0" t="s">
        <v>126</v>
      </c>
      <c r="AU163" s="250" t="s">
        <v>82</v>
      </c>
      <c r="AV163" s="14" t="s">
        <v>82</v>
      </c>
      <c r="AW163" s="14" t="s">
        <v>30</v>
      </c>
      <c r="AX163" s="14" t="s">
        <v>73</v>
      </c>
      <c r="AY163" s="250" t="s">
        <v>119</v>
      </c>
    </row>
    <row r="164" spans="1:51" s="15" customFormat="1" ht="12">
      <c r="A164" s="15"/>
      <c r="B164" s="251"/>
      <c r="C164" s="252"/>
      <c r="D164" s="231" t="s">
        <v>126</v>
      </c>
      <c r="E164" s="253" t="s">
        <v>1</v>
      </c>
      <c r="F164" s="254" t="s">
        <v>129</v>
      </c>
      <c r="G164" s="252"/>
      <c r="H164" s="255">
        <v>402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1" t="s">
        <v>126</v>
      </c>
      <c r="AU164" s="261" t="s">
        <v>82</v>
      </c>
      <c r="AV164" s="15" t="s">
        <v>125</v>
      </c>
      <c r="AW164" s="15" t="s">
        <v>30</v>
      </c>
      <c r="AX164" s="15" t="s">
        <v>80</v>
      </c>
      <c r="AY164" s="261" t="s">
        <v>119</v>
      </c>
    </row>
    <row r="165" spans="1:65" s="2" customFormat="1" ht="66.75" customHeight="1">
      <c r="A165" s="38"/>
      <c r="B165" s="39"/>
      <c r="C165" s="215" t="s">
        <v>156</v>
      </c>
      <c r="D165" s="215" t="s">
        <v>121</v>
      </c>
      <c r="E165" s="216" t="s">
        <v>182</v>
      </c>
      <c r="F165" s="217" t="s">
        <v>183</v>
      </c>
      <c r="G165" s="218" t="s">
        <v>136</v>
      </c>
      <c r="H165" s="219">
        <v>221.1</v>
      </c>
      <c r="I165" s="220"/>
      <c r="J165" s="221">
        <f>ROUND(I165*H165,2)</f>
        <v>0</v>
      </c>
      <c r="K165" s="222"/>
      <c r="L165" s="44"/>
      <c r="M165" s="223" t="s">
        <v>1</v>
      </c>
      <c r="N165" s="224" t="s">
        <v>38</v>
      </c>
      <c r="O165" s="91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7" t="s">
        <v>125</v>
      </c>
      <c r="AT165" s="227" t="s">
        <v>121</v>
      </c>
      <c r="AU165" s="227" t="s">
        <v>82</v>
      </c>
      <c r="AY165" s="17" t="s">
        <v>119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7" t="s">
        <v>80</v>
      </c>
      <c r="BK165" s="228">
        <f>ROUND(I165*H165,2)</f>
        <v>0</v>
      </c>
      <c r="BL165" s="17" t="s">
        <v>125</v>
      </c>
      <c r="BM165" s="227" t="s">
        <v>184</v>
      </c>
    </row>
    <row r="166" spans="1:51" s="14" customFormat="1" ht="12">
      <c r="A166" s="14"/>
      <c r="B166" s="240"/>
      <c r="C166" s="241"/>
      <c r="D166" s="231" t="s">
        <v>126</v>
      </c>
      <c r="E166" s="242" t="s">
        <v>1</v>
      </c>
      <c r="F166" s="243" t="s">
        <v>185</v>
      </c>
      <c r="G166" s="241"/>
      <c r="H166" s="244">
        <v>221.1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0" t="s">
        <v>126</v>
      </c>
      <c r="AU166" s="250" t="s">
        <v>82</v>
      </c>
      <c r="AV166" s="14" t="s">
        <v>82</v>
      </c>
      <c r="AW166" s="14" t="s">
        <v>30</v>
      </c>
      <c r="AX166" s="14" t="s">
        <v>73</v>
      </c>
      <c r="AY166" s="250" t="s">
        <v>119</v>
      </c>
    </row>
    <row r="167" spans="1:51" s="15" customFormat="1" ht="12">
      <c r="A167" s="15"/>
      <c r="B167" s="251"/>
      <c r="C167" s="252"/>
      <c r="D167" s="231" t="s">
        <v>126</v>
      </c>
      <c r="E167" s="253" t="s">
        <v>1</v>
      </c>
      <c r="F167" s="254" t="s">
        <v>129</v>
      </c>
      <c r="G167" s="252"/>
      <c r="H167" s="255">
        <v>221.1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1" t="s">
        <v>126</v>
      </c>
      <c r="AU167" s="261" t="s">
        <v>82</v>
      </c>
      <c r="AV167" s="15" t="s">
        <v>125</v>
      </c>
      <c r="AW167" s="15" t="s">
        <v>30</v>
      </c>
      <c r="AX167" s="15" t="s">
        <v>80</v>
      </c>
      <c r="AY167" s="261" t="s">
        <v>119</v>
      </c>
    </row>
    <row r="168" spans="1:65" s="2" customFormat="1" ht="16.5" customHeight="1">
      <c r="A168" s="38"/>
      <c r="B168" s="39"/>
      <c r="C168" s="262" t="s">
        <v>8</v>
      </c>
      <c r="D168" s="262" t="s">
        <v>186</v>
      </c>
      <c r="E168" s="263" t="s">
        <v>187</v>
      </c>
      <c r="F168" s="264" t="s">
        <v>188</v>
      </c>
      <c r="G168" s="265" t="s">
        <v>171</v>
      </c>
      <c r="H168" s="266">
        <v>442.2</v>
      </c>
      <c r="I168" s="267"/>
      <c r="J168" s="268">
        <f>ROUND(I168*H168,2)</f>
        <v>0</v>
      </c>
      <c r="K168" s="269"/>
      <c r="L168" s="270"/>
      <c r="M168" s="271" t="s">
        <v>1</v>
      </c>
      <c r="N168" s="272" t="s">
        <v>38</v>
      </c>
      <c r="O168" s="91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7" t="s">
        <v>141</v>
      </c>
      <c r="AT168" s="227" t="s">
        <v>186</v>
      </c>
      <c r="AU168" s="227" t="s">
        <v>82</v>
      </c>
      <c r="AY168" s="17" t="s">
        <v>119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7" t="s">
        <v>80</v>
      </c>
      <c r="BK168" s="228">
        <f>ROUND(I168*H168,2)</f>
        <v>0</v>
      </c>
      <c r="BL168" s="17" t="s">
        <v>125</v>
      </c>
      <c r="BM168" s="227" t="s">
        <v>189</v>
      </c>
    </row>
    <row r="169" spans="1:51" s="14" customFormat="1" ht="12">
      <c r="A169" s="14"/>
      <c r="B169" s="240"/>
      <c r="C169" s="241"/>
      <c r="D169" s="231" t="s">
        <v>126</v>
      </c>
      <c r="E169" s="242" t="s">
        <v>1</v>
      </c>
      <c r="F169" s="243" t="s">
        <v>190</v>
      </c>
      <c r="G169" s="241"/>
      <c r="H169" s="244">
        <v>442.2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126</v>
      </c>
      <c r="AU169" s="250" t="s">
        <v>82</v>
      </c>
      <c r="AV169" s="14" t="s">
        <v>82</v>
      </c>
      <c r="AW169" s="14" t="s">
        <v>30</v>
      </c>
      <c r="AX169" s="14" t="s">
        <v>73</v>
      </c>
      <c r="AY169" s="250" t="s">
        <v>119</v>
      </c>
    </row>
    <row r="170" spans="1:51" s="15" customFormat="1" ht="12">
      <c r="A170" s="15"/>
      <c r="B170" s="251"/>
      <c r="C170" s="252"/>
      <c r="D170" s="231" t="s">
        <v>126</v>
      </c>
      <c r="E170" s="253" t="s">
        <v>1</v>
      </c>
      <c r="F170" s="254" t="s">
        <v>129</v>
      </c>
      <c r="G170" s="252"/>
      <c r="H170" s="255">
        <v>442.2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1" t="s">
        <v>126</v>
      </c>
      <c r="AU170" s="261" t="s">
        <v>82</v>
      </c>
      <c r="AV170" s="15" t="s">
        <v>125</v>
      </c>
      <c r="AW170" s="15" t="s">
        <v>30</v>
      </c>
      <c r="AX170" s="15" t="s">
        <v>80</v>
      </c>
      <c r="AY170" s="261" t="s">
        <v>119</v>
      </c>
    </row>
    <row r="171" spans="1:63" s="12" customFormat="1" ht="22.8" customHeight="1">
      <c r="A171" s="12"/>
      <c r="B171" s="199"/>
      <c r="C171" s="200"/>
      <c r="D171" s="201" t="s">
        <v>72</v>
      </c>
      <c r="E171" s="213" t="s">
        <v>125</v>
      </c>
      <c r="F171" s="213" t="s">
        <v>191</v>
      </c>
      <c r="G171" s="200"/>
      <c r="H171" s="200"/>
      <c r="I171" s="203"/>
      <c r="J171" s="214">
        <f>BK171</f>
        <v>0</v>
      </c>
      <c r="K171" s="200"/>
      <c r="L171" s="205"/>
      <c r="M171" s="206"/>
      <c r="N171" s="207"/>
      <c r="O171" s="207"/>
      <c r="P171" s="208">
        <f>SUM(P172:P174)</f>
        <v>0</v>
      </c>
      <c r="Q171" s="207"/>
      <c r="R171" s="208">
        <f>SUM(R172:R174)</f>
        <v>0</v>
      </c>
      <c r="S171" s="207"/>
      <c r="T171" s="209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0" t="s">
        <v>80</v>
      </c>
      <c r="AT171" s="211" t="s">
        <v>72</v>
      </c>
      <c r="AU171" s="211" t="s">
        <v>80</v>
      </c>
      <c r="AY171" s="210" t="s">
        <v>119</v>
      </c>
      <c r="BK171" s="212">
        <f>SUM(BK172:BK174)</f>
        <v>0</v>
      </c>
    </row>
    <row r="172" spans="1:65" s="2" customFormat="1" ht="33" customHeight="1">
      <c r="A172" s="38"/>
      <c r="B172" s="39"/>
      <c r="C172" s="215" t="s">
        <v>159</v>
      </c>
      <c r="D172" s="215" t="s">
        <v>121</v>
      </c>
      <c r="E172" s="216" t="s">
        <v>192</v>
      </c>
      <c r="F172" s="217" t="s">
        <v>193</v>
      </c>
      <c r="G172" s="218" t="s">
        <v>136</v>
      </c>
      <c r="H172" s="219">
        <v>60.3</v>
      </c>
      <c r="I172" s="220"/>
      <c r="J172" s="221">
        <f>ROUND(I172*H172,2)</f>
        <v>0</v>
      </c>
      <c r="K172" s="222"/>
      <c r="L172" s="44"/>
      <c r="M172" s="223" t="s">
        <v>1</v>
      </c>
      <c r="N172" s="224" t="s">
        <v>38</v>
      </c>
      <c r="O172" s="91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7" t="s">
        <v>125</v>
      </c>
      <c r="AT172" s="227" t="s">
        <v>121</v>
      </c>
      <c r="AU172" s="227" t="s">
        <v>82</v>
      </c>
      <c r="AY172" s="17" t="s">
        <v>119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7" t="s">
        <v>80</v>
      </c>
      <c r="BK172" s="228">
        <f>ROUND(I172*H172,2)</f>
        <v>0</v>
      </c>
      <c r="BL172" s="17" t="s">
        <v>125</v>
      </c>
      <c r="BM172" s="227" t="s">
        <v>194</v>
      </c>
    </row>
    <row r="173" spans="1:51" s="14" customFormat="1" ht="12">
      <c r="A173" s="14"/>
      <c r="B173" s="240"/>
      <c r="C173" s="241"/>
      <c r="D173" s="231" t="s">
        <v>126</v>
      </c>
      <c r="E173" s="242" t="s">
        <v>1</v>
      </c>
      <c r="F173" s="243" t="s">
        <v>195</v>
      </c>
      <c r="G173" s="241"/>
      <c r="H173" s="244">
        <v>60.3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126</v>
      </c>
      <c r="AU173" s="250" t="s">
        <v>82</v>
      </c>
      <c r="AV173" s="14" t="s">
        <v>82</v>
      </c>
      <c r="AW173" s="14" t="s">
        <v>30</v>
      </c>
      <c r="AX173" s="14" t="s">
        <v>73</v>
      </c>
      <c r="AY173" s="250" t="s">
        <v>119</v>
      </c>
    </row>
    <row r="174" spans="1:51" s="15" customFormat="1" ht="12">
      <c r="A174" s="15"/>
      <c r="B174" s="251"/>
      <c r="C174" s="252"/>
      <c r="D174" s="231" t="s">
        <v>126</v>
      </c>
      <c r="E174" s="253" t="s">
        <v>1</v>
      </c>
      <c r="F174" s="254" t="s">
        <v>129</v>
      </c>
      <c r="G174" s="252"/>
      <c r="H174" s="255">
        <v>60.3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1" t="s">
        <v>126</v>
      </c>
      <c r="AU174" s="261" t="s">
        <v>82</v>
      </c>
      <c r="AV174" s="15" t="s">
        <v>125</v>
      </c>
      <c r="AW174" s="15" t="s">
        <v>30</v>
      </c>
      <c r="AX174" s="15" t="s">
        <v>80</v>
      </c>
      <c r="AY174" s="261" t="s">
        <v>119</v>
      </c>
    </row>
    <row r="175" spans="1:63" s="12" customFormat="1" ht="22.8" customHeight="1">
      <c r="A175" s="12"/>
      <c r="B175" s="199"/>
      <c r="C175" s="200"/>
      <c r="D175" s="201" t="s">
        <v>72</v>
      </c>
      <c r="E175" s="213" t="s">
        <v>143</v>
      </c>
      <c r="F175" s="213" t="s">
        <v>196</v>
      </c>
      <c r="G175" s="200"/>
      <c r="H175" s="200"/>
      <c r="I175" s="203"/>
      <c r="J175" s="214">
        <f>BK175</f>
        <v>0</v>
      </c>
      <c r="K175" s="200"/>
      <c r="L175" s="205"/>
      <c r="M175" s="206"/>
      <c r="N175" s="207"/>
      <c r="O175" s="207"/>
      <c r="P175" s="208">
        <f>SUM(P176:P181)</f>
        <v>0</v>
      </c>
      <c r="Q175" s="207"/>
      <c r="R175" s="208">
        <f>SUM(R176:R181)</f>
        <v>0</v>
      </c>
      <c r="S175" s="207"/>
      <c r="T175" s="209">
        <f>SUM(T176:T181)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0" t="s">
        <v>80</v>
      </c>
      <c r="AT175" s="211" t="s">
        <v>72</v>
      </c>
      <c r="AU175" s="211" t="s">
        <v>80</v>
      </c>
      <c r="AY175" s="210" t="s">
        <v>119</v>
      </c>
      <c r="BK175" s="212">
        <f>SUM(BK176:BK181)</f>
        <v>0</v>
      </c>
    </row>
    <row r="176" spans="1:65" s="2" customFormat="1" ht="33" customHeight="1">
      <c r="A176" s="38"/>
      <c r="B176" s="39"/>
      <c r="C176" s="215" t="s">
        <v>197</v>
      </c>
      <c r="D176" s="215" t="s">
        <v>121</v>
      </c>
      <c r="E176" s="216" t="s">
        <v>198</v>
      </c>
      <c r="F176" s="217" t="s">
        <v>199</v>
      </c>
      <c r="G176" s="218" t="s">
        <v>124</v>
      </c>
      <c r="H176" s="219">
        <v>402</v>
      </c>
      <c r="I176" s="220"/>
      <c r="J176" s="221">
        <f>ROUND(I176*H176,2)</f>
        <v>0</v>
      </c>
      <c r="K176" s="222"/>
      <c r="L176" s="44"/>
      <c r="M176" s="223" t="s">
        <v>1</v>
      </c>
      <c r="N176" s="224" t="s">
        <v>38</v>
      </c>
      <c r="O176" s="91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7" t="s">
        <v>125</v>
      </c>
      <c r="AT176" s="227" t="s">
        <v>121</v>
      </c>
      <c r="AU176" s="227" t="s">
        <v>82</v>
      </c>
      <c r="AY176" s="17" t="s">
        <v>119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7" t="s">
        <v>80</v>
      </c>
      <c r="BK176" s="228">
        <f>ROUND(I176*H176,2)</f>
        <v>0</v>
      </c>
      <c r="BL176" s="17" t="s">
        <v>125</v>
      </c>
      <c r="BM176" s="227" t="s">
        <v>200</v>
      </c>
    </row>
    <row r="177" spans="1:51" s="14" customFormat="1" ht="12">
      <c r="A177" s="14"/>
      <c r="B177" s="240"/>
      <c r="C177" s="241"/>
      <c r="D177" s="231" t="s">
        <v>126</v>
      </c>
      <c r="E177" s="242" t="s">
        <v>1</v>
      </c>
      <c r="F177" s="243" t="s">
        <v>128</v>
      </c>
      <c r="G177" s="241"/>
      <c r="H177" s="244">
        <v>402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0" t="s">
        <v>126</v>
      </c>
      <c r="AU177" s="250" t="s">
        <v>82</v>
      </c>
      <c r="AV177" s="14" t="s">
        <v>82</v>
      </c>
      <c r="AW177" s="14" t="s">
        <v>30</v>
      </c>
      <c r="AX177" s="14" t="s">
        <v>73</v>
      </c>
      <c r="AY177" s="250" t="s">
        <v>119</v>
      </c>
    </row>
    <row r="178" spans="1:51" s="15" customFormat="1" ht="12">
      <c r="A178" s="15"/>
      <c r="B178" s="251"/>
      <c r="C178" s="252"/>
      <c r="D178" s="231" t="s">
        <v>126</v>
      </c>
      <c r="E178" s="253" t="s">
        <v>1</v>
      </c>
      <c r="F178" s="254" t="s">
        <v>129</v>
      </c>
      <c r="G178" s="252"/>
      <c r="H178" s="255">
        <v>402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1" t="s">
        <v>126</v>
      </c>
      <c r="AU178" s="261" t="s">
        <v>82</v>
      </c>
      <c r="AV178" s="15" t="s">
        <v>125</v>
      </c>
      <c r="AW178" s="15" t="s">
        <v>30</v>
      </c>
      <c r="AX178" s="15" t="s">
        <v>80</v>
      </c>
      <c r="AY178" s="261" t="s">
        <v>119</v>
      </c>
    </row>
    <row r="179" spans="1:65" s="2" customFormat="1" ht="49.05" customHeight="1">
      <c r="A179" s="38"/>
      <c r="B179" s="39"/>
      <c r="C179" s="215" t="s">
        <v>164</v>
      </c>
      <c r="D179" s="215" t="s">
        <v>121</v>
      </c>
      <c r="E179" s="216" t="s">
        <v>201</v>
      </c>
      <c r="F179" s="217" t="s">
        <v>202</v>
      </c>
      <c r="G179" s="218" t="s">
        <v>124</v>
      </c>
      <c r="H179" s="219">
        <v>603</v>
      </c>
      <c r="I179" s="220"/>
      <c r="J179" s="221">
        <f>ROUND(I179*H179,2)</f>
        <v>0</v>
      </c>
      <c r="K179" s="222"/>
      <c r="L179" s="44"/>
      <c r="M179" s="223" t="s">
        <v>1</v>
      </c>
      <c r="N179" s="224" t="s">
        <v>38</v>
      </c>
      <c r="O179" s="91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7" t="s">
        <v>125</v>
      </c>
      <c r="AT179" s="227" t="s">
        <v>121</v>
      </c>
      <c r="AU179" s="227" t="s">
        <v>82</v>
      </c>
      <c r="AY179" s="17" t="s">
        <v>119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7" t="s">
        <v>80</v>
      </c>
      <c r="BK179" s="228">
        <f>ROUND(I179*H179,2)</f>
        <v>0</v>
      </c>
      <c r="BL179" s="17" t="s">
        <v>125</v>
      </c>
      <c r="BM179" s="227" t="s">
        <v>203</v>
      </c>
    </row>
    <row r="180" spans="1:51" s="14" customFormat="1" ht="12">
      <c r="A180" s="14"/>
      <c r="B180" s="240"/>
      <c r="C180" s="241"/>
      <c r="D180" s="231" t="s">
        <v>126</v>
      </c>
      <c r="E180" s="242" t="s">
        <v>1</v>
      </c>
      <c r="F180" s="243" t="s">
        <v>132</v>
      </c>
      <c r="G180" s="241"/>
      <c r="H180" s="244">
        <v>603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0" t="s">
        <v>126</v>
      </c>
      <c r="AU180" s="250" t="s">
        <v>82</v>
      </c>
      <c r="AV180" s="14" t="s">
        <v>82</v>
      </c>
      <c r="AW180" s="14" t="s">
        <v>30</v>
      </c>
      <c r="AX180" s="14" t="s">
        <v>73</v>
      </c>
      <c r="AY180" s="250" t="s">
        <v>119</v>
      </c>
    </row>
    <row r="181" spans="1:51" s="15" customFormat="1" ht="12">
      <c r="A181" s="15"/>
      <c r="B181" s="251"/>
      <c r="C181" s="252"/>
      <c r="D181" s="231" t="s">
        <v>126</v>
      </c>
      <c r="E181" s="253" t="s">
        <v>1</v>
      </c>
      <c r="F181" s="254" t="s">
        <v>129</v>
      </c>
      <c r="G181" s="252"/>
      <c r="H181" s="255">
        <v>603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1" t="s">
        <v>126</v>
      </c>
      <c r="AU181" s="261" t="s">
        <v>82</v>
      </c>
      <c r="AV181" s="15" t="s">
        <v>125</v>
      </c>
      <c r="AW181" s="15" t="s">
        <v>30</v>
      </c>
      <c r="AX181" s="15" t="s">
        <v>80</v>
      </c>
      <c r="AY181" s="261" t="s">
        <v>119</v>
      </c>
    </row>
    <row r="182" spans="1:63" s="12" customFormat="1" ht="22.8" customHeight="1">
      <c r="A182" s="12"/>
      <c r="B182" s="199"/>
      <c r="C182" s="200"/>
      <c r="D182" s="201" t="s">
        <v>72</v>
      </c>
      <c r="E182" s="213" t="s">
        <v>141</v>
      </c>
      <c r="F182" s="213" t="s">
        <v>204</v>
      </c>
      <c r="G182" s="200"/>
      <c r="H182" s="200"/>
      <c r="I182" s="203"/>
      <c r="J182" s="214">
        <f>BK182</f>
        <v>0</v>
      </c>
      <c r="K182" s="200"/>
      <c r="L182" s="205"/>
      <c r="M182" s="206"/>
      <c r="N182" s="207"/>
      <c r="O182" s="207"/>
      <c r="P182" s="208">
        <f>SUM(P183:P217)</f>
        <v>0</v>
      </c>
      <c r="Q182" s="207"/>
      <c r="R182" s="208">
        <f>SUM(R183:R217)</f>
        <v>0</v>
      </c>
      <c r="S182" s="207"/>
      <c r="T182" s="209">
        <f>SUM(T183:T217)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0" t="s">
        <v>80</v>
      </c>
      <c r="AT182" s="211" t="s">
        <v>72</v>
      </c>
      <c r="AU182" s="211" t="s">
        <v>80</v>
      </c>
      <c r="AY182" s="210" t="s">
        <v>119</v>
      </c>
      <c r="BK182" s="212">
        <f>SUM(BK183:BK217)</f>
        <v>0</v>
      </c>
    </row>
    <row r="183" spans="1:65" s="2" customFormat="1" ht="37.8" customHeight="1">
      <c r="A183" s="38"/>
      <c r="B183" s="39"/>
      <c r="C183" s="215" t="s">
        <v>205</v>
      </c>
      <c r="D183" s="215" t="s">
        <v>121</v>
      </c>
      <c r="E183" s="216" t="s">
        <v>206</v>
      </c>
      <c r="F183" s="217" t="s">
        <v>207</v>
      </c>
      <c r="G183" s="218" t="s">
        <v>208</v>
      </c>
      <c r="H183" s="219">
        <v>67</v>
      </c>
      <c r="I183" s="220"/>
      <c r="J183" s="221">
        <f>ROUND(I183*H183,2)</f>
        <v>0</v>
      </c>
      <c r="K183" s="222"/>
      <c r="L183" s="44"/>
      <c r="M183" s="223" t="s">
        <v>1</v>
      </c>
      <c r="N183" s="224" t="s">
        <v>38</v>
      </c>
      <c r="O183" s="91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7" t="s">
        <v>125</v>
      </c>
      <c r="AT183" s="227" t="s">
        <v>121</v>
      </c>
      <c r="AU183" s="227" t="s">
        <v>82</v>
      </c>
      <c r="AY183" s="17" t="s">
        <v>119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7" t="s">
        <v>80</v>
      </c>
      <c r="BK183" s="228">
        <f>ROUND(I183*H183,2)</f>
        <v>0</v>
      </c>
      <c r="BL183" s="17" t="s">
        <v>125</v>
      </c>
      <c r="BM183" s="227" t="s">
        <v>209</v>
      </c>
    </row>
    <row r="184" spans="1:51" s="14" customFormat="1" ht="12">
      <c r="A184" s="14"/>
      <c r="B184" s="240"/>
      <c r="C184" s="241"/>
      <c r="D184" s="231" t="s">
        <v>126</v>
      </c>
      <c r="E184" s="242" t="s">
        <v>1</v>
      </c>
      <c r="F184" s="243" t="s">
        <v>210</v>
      </c>
      <c r="G184" s="241"/>
      <c r="H184" s="244">
        <v>67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0" t="s">
        <v>126</v>
      </c>
      <c r="AU184" s="250" t="s">
        <v>82</v>
      </c>
      <c r="AV184" s="14" t="s">
        <v>82</v>
      </c>
      <c r="AW184" s="14" t="s">
        <v>30</v>
      </c>
      <c r="AX184" s="14" t="s">
        <v>73</v>
      </c>
      <c r="AY184" s="250" t="s">
        <v>119</v>
      </c>
    </row>
    <row r="185" spans="1:51" s="15" customFormat="1" ht="12">
      <c r="A185" s="15"/>
      <c r="B185" s="251"/>
      <c r="C185" s="252"/>
      <c r="D185" s="231" t="s">
        <v>126</v>
      </c>
      <c r="E185" s="253" t="s">
        <v>1</v>
      </c>
      <c r="F185" s="254" t="s">
        <v>129</v>
      </c>
      <c r="G185" s="252"/>
      <c r="H185" s="255">
        <v>67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1" t="s">
        <v>126</v>
      </c>
      <c r="AU185" s="261" t="s">
        <v>82</v>
      </c>
      <c r="AV185" s="15" t="s">
        <v>125</v>
      </c>
      <c r="AW185" s="15" t="s">
        <v>30</v>
      </c>
      <c r="AX185" s="15" t="s">
        <v>80</v>
      </c>
      <c r="AY185" s="261" t="s">
        <v>119</v>
      </c>
    </row>
    <row r="186" spans="1:65" s="2" customFormat="1" ht="24.15" customHeight="1">
      <c r="A186" s="38"/>
      <c r="B186" s="39"/>
      <c r="C186" s="262" t="s">
        <v>167</v>
      </c>
      <c r="D186" s="262" t="s">
        <v>186</v>
      </c>
      <c r="E186" s="263" t="s">
        <v>211</v>
      </c>
      <c r="F186" s="264" t="s">
        <v>212</v>
      </c>
      <c r="G186" s="265" t="s">
        <v>208</v>
      </c>
      <c r="H186" s="266">
        <v>68.005</v>
      </c>
      <c r="I186" s="267"/>
      <c r="J186" s="268">
        <f>ROUND(I186*H186,2)</f>
        <v>0</v>
      </c>
      <c r="K186" s="269"/>
      <c r="L186" s="270"/>
      <c r="M186" s="271" t="s">
        <v>1</v>
      </c>
      <c r="N186" s="272" t="s">
        <v>38</v>
      </c>
      <c r="O186" s="91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7" t="s">
        <v>141</v>
      </c>
      <c r="AT186" s="227" t="s">
        <v>186</v>
      </c>
      <c r="AU186" s="227" t="s">
        <v>82</v>
      </c>
      <c r="AY186" s="17" t="s">
        <v>119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7" t="s">
        <v>80</v>
      </c>
      <c r="BK186" s="228">
        <f>ROUND(I186*H186,2)</f>
        <v>0</v>
      </c>
      <c r="BL186" s="17" t="s">
        <v>125</v>
      </c>
      <c r="BM186" s="227" t="s">
        <v>213</v>
      </c>
    </row>
    <row r="187" spans="1:51" s="14" customFormat="1" ht="12">
      <c r="A187" s="14"/>
      <c r="B187" s="240"/>
      <c r="C187" s="241"/>
      <c r="D187" s="231" t="s">
        <v>126</v>
      </c>
      <c r="E187" s="242" t="s">
        <v>1</v>
      </c>
      <c r="F187" s="243" t="s">
        <v>214</v>
      </c>
      <c r="G187" s="241"/>
      <c r="H187" s="244">
        <v>68.005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0" t="s">
        <v>126</v>
      </c>
      <c r="AU187" s="250" t="s">
        <v>82</v>
      </c>
      <c r="AV187" s="14" t="s">
        <v>82</v>
      </c>
      <c r="AW187" s="14" t="s">
        <v>30</v>
      </c>
      <c r="AX187" s="14" t="s">
        <v>73</v>
      </c>
      <c r="AY187" s="250" t="s">
        <v>119</v>
      </c>
    </row>
    <row r="188" spans="1:51" s="15" customFormat="1" ht="12">
      <c r="A188" s="15"/>
      <c r="B188" s="251"/>
      <c r="C188" s="252"/>
      <c r="D188" s="231" t="s">
        <v>126</v>
      </c>
      <c r="E188" s="253" t="s">
        <v>1</v>
      </c>
      <c r="F188" s="254" t="s">
        <v>129</v>
      </c>
      <c r="G188" s="252"/>
      <c r="H188" s="255">
        <v>68.005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1" t="s">
        <v>126</v>
      </c>
      <c r="AU188" s="261" t="s">
        <v>82</v>
      </c>
      <c r="AV188" s="15" t="s">
        <v>125</v>
      </c>
      <c r="AW188" s="15" t="s">
        <v>30</v>
      </c>
      <c r="AX188" s="15" t="s">
        <v>80</v>
      </c>
      <c r="AY188" s="261" t="s">
        <v>119</v>
      </c>
    </row>
    <row r="189" spans="1:65" s="2" customFormat="1" ht="37.8" customHeight="1">
      <c r="A189" s="38"/>
      <c r="B189" s="39"/>
      <c r="C189" s="215" t="s">
        <v>7</v>
      </c>
      <c r="D189" s="215" t="s">
        <v>121</v>
      </c>
      <c r="E189" s="216" t="s">
        <v>215</v>
      </c>
      <c r="F189" s="217" t="s">
        <v>216</v>
      </c>
      <c r="G189" s="218" t="s">
        <v>208</v>
      </c>
      <c r="H189" s="219">
        <v>268</v>
      </c>
      <c r="I189" s="220"/>
      <c r="J189" s="221">
        <f>ROUND(I189*H189,2)</f>
        <v>0</v>
      </c>
      <c r="K189" s="222"/>
      <c r="L189" s="44"/>
      <c r="M189" s="223" t="s">
        <v>1</v>
      </c>
      <c r="N189" s="224" t="s">
        <v>38</v>
      </c>
      <c r="O189" s="91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7" t="s">
        <v>125</v>
      </c>
      <c r="AT189" s="227" t="s">
        <v>121</v>
      </c>
      <c r="AU189" s="227" t="s">
        <v>82</v>
      </c>
      <c r="AY189" s="17" t="s">
        <v>119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7" t="s">
        <v>80</v>
      </c>
      <c r="BK189" s="228">
        <f>ROUND(I189*H189,2)</f>
        <v>0</v>
      </c>
      <c r="BL189" s="17" t="s">
        <v>125</v>
      </c>
      <c r="BM189" s="227" t="s">
        <v>217</v>
      </c>
    </row>
    <row r="190" spans="1:51" s="14" customFormat="1" ht="12">
      <c r="A190" s="14"/>
      <c r="B190" s="240"/>
      <c r="C190" s="241"/>
      <c r="D190" s="231" t="s">
        <v>126</v>
      </c>
      <c r="E190" s="242" t="s">
        <v>1</v>
      </c>
      <c r="F190" s="243" t="s">
        <v>218</v>
      </c>
      <c r="G190" s="241"/>
      <c r="H190" s="244">
        <v>268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0" t="s">
        <v>126</v>
      </c>
      <c r="AU190" s="250" t="s">
        <v>82</v>
      </c>
      <c r="AV190" s="14" t="s">
        <v>82</v>
      </c>
      <c r="AW190" s="14" t="s">
        <v>30</v>
      </c>
      <c r="AX190" s="14" t="s">
        <v>73</v>
      </c>
      <c r="AY190" s="250" t="s">
        <v>119</v>
      </c>
    </row>
    <row r="191" spans="1:51" s="15" customFormat="1" ht="12">
      <c r="A191" s="15"/>
      <c r="B191" s="251"/>
      <c r="C191" s="252"/>
      <c r="D191" s="231" t="s">
        <v>126</v>
      </c>
      <c r="E191" s="253" t="s">
        <v>1</v>
      </c>
      <c r="F191" s="254" t="s">
        <v>129</v>
      </c>
      <c r="G191" s="252"/>
      <c r="H191" s="255">
        <v>268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1" t="s">
        <v>126</v>
      </c>
      <c r="AU191" s="261" t="s">
        <v>82</v>
      </c>
      <c r="AV191" s="15" t="s">
        <v>125</v>
      </c>
      <c r="AW191" s="15" t="s">
        <v>30</v>
      </c>
      <c r="AX191" s="15" t="s">
        <v>80</v>
      </c>
      <c r="AY191" s="261" t="s">
        <v>119</v>
      </c>
    </row>
    <row r="192" spans="1:65" s="2" customFormat="1" ht="24.15" customHeight="1">
      <c r="A192" s="38"/>
      <c r="B192" s="39"/>
      <c r="C192" s="262" t="s">
        <v>172</v>
      </c>
      <c r="D192" s="262" t="s">
        <v>186</v>
      </c>
      <c r="E192" s="263" t="s">
        <v>219</v>
      </c>
      <c r="F192" s="264" t="s">
        <v>220</v>
      </c>
      <c r="G192" s="265" t="s">
        <v>208</v>
      </c>
      <c r="H192" s="266">
        <v>272.02</v>
      </c>
      <c r="I192" s="267"/>
      <c r="J192" s="268">
        <f>ROUND(I192*H192,2)</f>
        <v>0</v>
      </c>
      <c r="K192" s="269"/>
      <c r="L192" s="270"/>
      <c r="M192" s="271" t="s">
        <v>1</v>
      </c>
      <c r="N192" s="272" t="s">
        <v>38</v>
      </c>
      <c r="O192" s="91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7" t="s">
        <v>141</v>
      </c>
      <c r="AT192" s="227" t="s">
        <v>186</v>
      </c>
      <c r="AU192" s="227" t="s">
        <v>82</v>
      </c>
      <c r="AY192" s="17" t="s">
        <v>119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7" t="s">
        <v>80</v>
      </c>
      <c r="BK192" s="228">
        <f>ROUND(I192*H192,2)</f>
        <v>0</v>
      </c>
      <c r="BL192" s="17" t="s">
        <v>125</v>
      </c>
      <c r="BM192" s="227" t="s">
        <v>221</v>
      </c>
    </row>
    <row r="193" spans="1:51" s="14" customFormat="1" ht="12">
      <c r="A193" s="14"/>
      <c r="B193" s="240"/>
      <c r="C193" s="241"/>
      <c r="D193" s="231" t="s">
        <v>126</v>
      </c>
      <c r="E193" s="242" t="s">
        <v>1</v>
      </c>
      <c r="F193" s="243" t="s">
        <v>222</v>
      </c>
      <c r="G193" s="241"/>
      <c r="H193" s="244">
        <v>272.02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126</v>
      </c>
      <c r="AU193" s="250" t="s">
        <v>82</v>
      </c>
      <c r="AV193" s="14" t="s">
        <v>82</v>
      </c>
      <c r="AW193" s="14" t="s">
        <v>30</v>
      </c>
      <c r="AX193" s="14" t="s">
        <v>73</v>
      </c>
      <c r="AY193" s="250" t="s">
        <v>119</v>
      </c>
    </row>
    <row r="194" spans="1:51" s="15" customFormat="1" ht="12">
      <c r="A194" s="15"/>
      <c r="B194" s="251"/>
      <c r="C194" s="252"/>
      <c r="D194" s="231" t="s">
        <v>126</v>
      </c>
      <c r="E194" s="253" t="s">
        <v>1</v>
      </c>
      <c r="F194" s="254" t="s">
        <v>129</v>
      </c>
      <c r="G194" s="252"/>
      <c r="H194" s="255">
        <v>272.02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1" t="s">
        <v>126</v>
      </c>
      <c r="AU194" s="261" t="s">
        <v>82</v>
      </c>
      <c r="AV194" s="15" t="s">
        <v>125</v>
      </c>
      <c r="AW194" s="15" t="s">
        <v>30</v>
      </c>
      <c r="AX194" s="15" t="s">
        <v>80</v>
      </c>
      <c r="AY194" s="261" t="s">
        <v>119</v>
      </c>
    </row>
    <row r="195" spans="1:65" s="2" customFormat="1" ht="37.8" customHeight="1">
      <c r="A195" s="38"/>
      <c r="B195" s="39"/>
      <c r="C195" s="215" t="s">
        <v>223</v>
      </c>
      <c r="D195" s="215" t="s">
        <v>121</v>
      </c>
      <c r="E195" s="216" t="s">
        <v>224</v>
      </c>
      <c r="F195" s="217" t="s">
        <v>225</v>
      </c>
      <c r="G195" s="218" t="s">
        <v>226</v>
      </c>
      <c r="H195" s="219">
        <v>11</v>
      </c>
      <c r="I195" s="220"/>
      <c r="J195" s="221">
        <f>ROUND(I195*H195,2)</f>
        <v>0</v>
      </c>
      <c r="K195" s="222"/>
      <c r="L195" s="44"/>
      <c r="M195" s="223" t="s">
        <v>1</v>
      </c>
      <c r="N195" s="224" t="s">
        <v>38</v>
      </c>
      <c r="O195" s="91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7" t="s">
        <v>125</v>
      </c>
      <c r="AT195" s="227" t="s">
        <v>121</v>
      </c>
      <c r="AU195" s="227" t="s">
        <v>82</v>
      </c>
      <c r="AY195" s="17" t="s">
        <v>119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7" t="s">
        <v>80</v>
      </c>
      <c r="BK195" s="228">
        <f>ROUND(I195*H195,2)</f>
        <v>0</v>
      </c>
      <c r="BL195" s="17" t="s">
        <v>125</v>
      </c>
      <c r="BM195" s="227" t="s">
        <v>227</v>
      </c>
    </row>
    <row r="196" spans="1:65" s="2" customFormat="1" ht="24.15" customHeight="1">
      <c r="A196" s="38"/>
      <c r="B196" s="39"/>
      <c r="C196" s="262" t="s">
        <v>176</v>
      </c>
      <c r="D196" s="262" t="s">
        <v>186</v>
      </c>
      <c r="E196" s="263" t="s">
        <v>228</v>
      </c>
      <c r="F196" s="264" t="s">
        <v>229</v>
      </c>
      <c r="G196" s="265" t="s">
        <v>226</v>
      </c>
      <c r="H196" s="266">
        <v>11.165</v>
      </c>
      <c r="I196" s="267"/>
      <c r="J196" s="268">
        <f>ROUND(I196*H196,2)</f>
        <v>0</v>
      </c>
      <c r="K196" s="269"/>
      <c r="L196" s="270"/>
      <c r="M196" s="271" t="s">
        <v>1</v>
      </c>
      <c r="N196" s="272" t="s">
        <v>38</v>
      </c>
      <c r="O196" s="91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7" t="s">
        <v>141</v>
      </c>
      <c r="AT196" s="227" t="s">
        <v>186</v>
      </c>
      <c r="AU196" s="227" t="s">
        <v>82</v>
      </c>
      <c r="AY196" s="17" t="s">
        <v>119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7" t="s">
        <v>80</v>
      </c>
      <c r="BK196" s="228">
        <f>ROUND(I196*H196,2)</f>
        <v>0</v>
      </c>
      <c r="BL196" s="17" t="s">
        <v>125</v>
      </c>
      <c r="BM196" s="227" t="s">
        <v>230</v>
      </c>
    </row>
    <row r="197" spans="1:51" s="14" customFormat="1" ht="12">
      <c r="A197" s="14"/>
      <c r="B197" s="240"/>
      <c r="C197" s="241"/>
      <c r="D197" s="231" t="s">
        <v>126</v>
      </c>
      <c r="E197" s="242" t="s">
        <v>1</v>
      </c>
      <c r="F197" s="243" t="s">
        <v>231</v>
      </c>
      <c r="G197" s="241"/>
      <c r="H197" s="244">
        <v>11.165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126</v>
      </c>
      <c r="AU197" s="250" t="s">
        <v>82</v>
      </c>
      <c r="AV197" s="14" t="s">
        <v>82</v>
      </c>
      <c r="AW197" s="14" t="s">
        <v>30</v>
      </c>
      <c r="AX197" s="14" t="s">
        <v>73</v>
      </c>
      <c r="AY197" s="250" t="s">
        <v>119</v>
      </c>
    </row>
    <row r="198" spans="1:51" s="15" customFormat="1" ht="12">
      <c r="A198" s="15"/>
      <c r="B198" s="251"/>
      <c r="C198" s="252"/>
      <c r="D198" s="231" t="s">
        <v>126</v>
      </c>
      <c r="E198" s="253" t="s">
        <v>1</v>
      </c>
      <c r="F198" s="254" t="s">
        <v>129</v>
      </c>
      <c r="G198" s="252"/>
      <c r="H198" s="255">
        <v>11.165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1" t="s">
        <v>126</v>
      </c>
      <c r="AU198" s="261" t="s">
        <v>82</v>
      </c>
      <c r="AV198" s="15" t="s">
        <v>125</v>
      </c>
      <c r="AW198" s="15" t="s">
        <v>30</v>
      </c>
      <c r="AX198" s="15" t="s">
        <v>80</v>
      </c>
      <c r="AY198" s="261" t="s">
        <v>119</v>
      </c>
    </row>
    <row r="199" spans="1:65" s="2" customFormat="1" ht="37.8" customHeight="1">
      <c r="A199" s="38"/>
      <c r="B199" s="39"/>
      <c r="C199" s="215" t="s">
        <v>232</v>
      </c>
      <c r="D199" s="215" t="s">
        <v>121</v>
      </c>
      <c r="E199" s="216" t="s">
        <v>233</v>
      </c>
      <c r="F199" s="217" t="s">
        <v>234</v>
      </c>
      <c r="G199" s="218" t="s">
        <v>226</v>
      </c>
      <c r="H199" s="219">
        <v>11</v>
      </c>
      <c r="I199" s="220"/>
      <c r="J199" s="221">
        <f>ROUND(I199*H199,2)</f>
        <v>0</v>
      </c>
      <c r="K199" s="222"/>
      <c r="L199" s="44"/>
      <c r="M199" s="223" t="s">
        <v>1</v>
      </c>
      <c r="N199" s="224" t="s">
        <v>38</v>
      </c>
      <c r="O199" s="91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7" t="s">
        <v>125</v>
      </c>
      <c r="AT199" s="227" t="s">
        <v>121</v>
      </c>
      <c r="AU199" s="227" t="s">
        <v>82</v>
      </c>
      <c r="AY199" s="17" t="s">
        <v>119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7" t="s">
        <v>80</v>
      </c>
      <c r="BK199" s="228">
        <f>ROUND(I199*H199,2)</f>
        <v>0</v>
      </c>
      <c r="BL199" s="17" t="s">
        <v>125</v>
      </c>
      <c r="BM199" s="227" t="s">
        <v>235</v>
      </c>
    </row>
    <row r="200" spans="1:65" s="2" customFormat="1" ht="33" customHeight="1">
      <c r="A200" s="38"/>
      <c r="B200" s="39"/>
      <c r="C200" s="262" t="s">
        <v>180</v>
      </c>
      <c r="D200" s="262" t="s">
        <v>186</v>
      </c>
      <c r="E200" s="263" t="s">
        <v>236</v>
      </c>
      <c r="F200" s="264" t="s">
        <v>237</v>
      </c>
      <c r="G200" s="265" t="s">
        <v>226</v>
      </c>
      <c r="H200" s="266">
        <v>11.165</v>
      </c>
      <c r="I200" s="267"/>
      <c r="J200" s="268">
        <f>ROUND(I200*H200,2)</f>
        <v>0</v>
      </c>
      <c r="K200" s="269"/>
      <c r="L200" s="270"/>
      <c r="M200" s="271" t="s">
        <v>1</v>
      </c>
      <c r="N200" s="272" t="s">
        <v>38</v>
      </c>
      <c r="O200" s="91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7" t="s">
        <v>141</v>
      </c>
      <c r="AT200" s="227" t="s">
        <v>186</v>
      </c>
      <c r="AU200" s="227" t="s">
        <v>82</v>
      </c>
      <c r="AY200" s="17" t="s">
        <v>119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7" t="s">
        <v>80</v>
      </c>
      <c r="BK200" s="228">
        <f>ROUND(I200*H200,2)</f>
        <v>0</v>
      </c>
      <c r="BL200" s="17" t="s">
        <v>125</v>
      </c>
      <c r="BM200" s="227" t="s">
        <v>238</v>
      </c>
    </row>
    <row r="201" spans="1:51" s="14" customFormat="1" ht="12">
      <c r="A201" s="14"/>
      <c r="B201" s="240"/>
      <c r="C201" s="241"/>
      <c r="D201" s="231" t="s">
        <v>126</v>
      </c>
      <c r="E201" s="242" t="s">
        <v>1</v>
      </c>
      <c r="F201" s="243" t="s">
        <v>231</v>
      </c>
      <c r="G201" s="241"/>
      <c r="H201" s="244">
        <v>11.165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0" t="s">
        <v>126</v>
      </c>
      <c r="AU201" s="250" t="s">
        <v>82</v>
      </c>
      <c r="AV201" s="14" t="s">
        <v>82</v>
      </c>
      <c r="AW201" s="14" t="s">
        <v>30</v>
      </c>
      <c r="AX201" s="14" t="s">
        <v>73</v>
      </c>
      <c r="AY201" s="250" t="s">
        <v>119</v>
      </c>
    </row>
    <row r="202" spans="1:51" s="15" customFormat="1" ht="12">
      <c r="A202" s="15"/>
      <c r="B202" s="251"/>
      <c r="C202" s="252"/>
      <c r="D202" s="231" t="s">
        <v>126</v>
      </c>
      <c r="E202" s="253" t="s">
        <v>1</v>
      </c>
      <c r="F202" s="254" t="s">
        <v>129</v>
      </c>
      <c r="G202" s="252"/>
      <c r="H202" s="255">
        <v>11.165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1" t="s">
        <v>126</v>
      </c>
      <c r="AU202" s="261" t="s">
        <v>82</v>
      </c>
      <c r="AV202" s="15" t="s">
        <v>125</v>
      </c>
      <c r="AW202" s="15" t="s">
        <v>30</v>
      </c>
      <c r="AX202" s="15" t="s">
        <v>80</v>
      </c>
      <c r="AY202" s="261" t="s">
        <v>119</v>
      </c>
    </row>
    <row r="203" spans="1:65" s="2" customFormat="1" ht="21.75" customHeight="1">
      <c r="A203" s="38"/>
      <c r="B203" s="39"/>
      <c r="C203" s="215" t="s">
        <v>239</v>
      </c>
      <c r="D203" s="215" t="s">
        <v>121</v>
      </c>
      <c r="E203" s="216" t="s">
        <v>240</v>
      </c>
      <c r="F203" s="217" t="s">
        <v>241</v>
      </c>
      <c r="G203" s="218" t="s">
        <v>208</v>
      </c>
      <c r="H203" s="219">
        <v>67</v>
      </c>
      <c r="I203" s="220"/>
      <c r="J203" s="221">
        <f>ROUND(I203*H203,2)</f>
        <v>0</v>
      </c>
      <c r="K203" s="222"/>
      <c r="L203" s="44"/>
      <c r="M203" s="223" t="s">
        <v>1</v>
      </c>
      <c r="N203" s="224" t="s">
        <v>38</v>
      </c>
      <c r="O203" s="91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7" t="s">
        <v>125</v>
      </c>
      <c r="AT203" s="227" t="s">
        <v>121</v>
      </c>
      <c r="AU203" s="227" t="s">
        <v>82</v>
      </c>
      <c r="AY203" s="17" t="s">
        <v>119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7" t="s">
        <v>80</v>
      </c>
      <c r="BK203" s="228">
        <f>ROUND(I203*H203,2)</f>
        <v>0</v>
      </c>
      <c r="BL203" s="17" t="s">
        <v>125</v>
      </c>
      <c r="BM203" s="227" t="s">
        <v>242</v>
      </c>
    </row>
    <row r="204" spans="1:51" s="14" customFormat="1" ht="12">
      <c r="A204" s="14"/>
      <c r="B204" s="240"/>
      <c r="C204" s="241"/>
      <c r="D204" s="231" t="s">
        <v>126</v>
      </c>
      <c r="E204" s="242" t="s">
        <v>1</v>
      </c>
      <c r="F204" s="243" t="s">
        <v>243</v>
      </c>
      <c r="G204" s="241"/>
      <c r="H204" s="244">
        <v>67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126</v>
      </c>
      <c r="AU204" s="250" t="s">
        <v>82</v>
      </c>
      <c r="AV204" s="14" t="s">
        <v>82</v>
      </c>
      <c r="AW204" s="14" t="s">
        <v>30</v>
      </c>
      <c r="AX204" s="14" t="s">
        <v>73</v>
      </c>
      <c r="AY204" s="250" t="s">
        <v>119</v>
      </c>
    </row>
    <row r="205" spans="1:51" s="15" customFormat="1" ht="12">
      <c r="A205" s="15"/>
      <c r="B205" s="251"/>
      <c r="C205" s="252"/>
      <c r="D205" s="231" t="s">
        <v>126</v>
      </c>
      <c r="E205" s="253" t="s">
        <v>1</v>
      </c>
      <c r="F205" s="254" t="s">
        <v>129</v>
      </c>
      <c r="G205" s="252"/>
      <c r="H205" s="255">
        <v>67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1" t="s">
        <v>126</v>
      </c>
      <c r="AU205" s="261" t="s">
        <v>82</v>
      </c>
      <c r="AV205" s="15" t="s">
        <v>125</v>
      </c>
      <c r="AW205" s="15" t="s">
        <v>30</v>
      </c>
      <c r="AX205" s="15" t="s">
        <v>80</v>
      </c>
      <c r="AY205" s="261" t="s">
        <v>119</v>
      </c>
    </row>
    <row r="206" spans="1:65" s="2" customFormat="1" ht="24.15" customHeight="1">
      <c r="A206" s="38"/>
      <c r="B206" s="39"/>
      <c r="C206" s="215" t="s">
        <v>184</v>
      </c>
      <c r="D206" s="215" t="s">
        <v>121</v>
      </c>
      <c r="E206" s="216" t="s">
        <v>244</v>
      </c>
      <c r="F206" s="217" t="s">
        <v>245</v>
      </c>
      <c r="G206" s="218" t="s">
        <v>208</v>
      </c>
      <c r="H206" s="219">
        <v>67</v>
      </c>
      <c r="I206" s="220"/>
      <c r="J206" s="221">
        <f>ROUND(I206*H206,2)</f>
        <v>0</v>
      </c>
      <c r="K206" s="222"/>
      <c r="L206" s="44"/>
      <c r="M206" s="223" t="s">
        <v>1</v>
      </c>
      <c r="N206" s="224" t="s">
        <v>38</v>
      </c>
      <c r="O206" s="91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7" t="s">
        <v>125</v>
      </c>
      <c r="AT206" s="227" t="s">
        <v>121</v>
      </c>
      <c r="AU206" s="227" t="s">
        <v>82</v>
      </c>
      <c r="AY206" s="17" t="s">
        <v>119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7" t="s">
        <v>80</v>
      </c>
      <c r="BK206" s="228">
        <f>ROUND(I206*H206,2)</f>
        <v>0</v>
      </c>
      <c r="BL206" s="17" t="s">
        <v>125</v>
      </c>
      <c r="BM206" s="227" t="s">
        <v>246</v>
      </c>
    </row>
    <row r="207" spans="1:65" s="2" customFormat="1" ht="24.15" customHeight="1">
      <c r="A207" s="38"/>
      <c r="B207" s="39"/>
      <c r="C207" s="215" t="s">
        <v>247</v>
      </c>
      <c r="D207" s="215" t="s">
        <v>121</v>
      </c>
      <c r="E207" s="216" t="s">
        <v>248</v>
      </c>
      <c r="F207" s="217" t="s">
        <v>249</v>
      </c>
      <c r="G207" s="218" t="s">
        <v>208</v>
      </c>
      <c r="H207" s="219">
        <v>268</v>
      </c>
      <c r="I207" s="220"/>
      <c r="J207" s="221">
        <f>ROUND(I207*H207,2)</f>
        <v>0</v>
      </c>
      <c r="K207" s="222"/>
      <c r="L207" s="44"/>
      <c r="M207" s="223" t="s">
        <v>1</v>
      </c>
      <c r="N207" s="224" t="s">
        <v>38</v>
      </c>
      <c r="O207" s="91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7" t="s">
        <v>125</v>
      </c>
      <c r="AT207" s="227" t="s">
        <v>121</v>
      </c>
      <c r="AU207" s="227" t="s">
        <v>82</v>
      </c>
      <c r="AY207" s="17" t="s">
        <v>119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7" t="s">
        <v>80</v>
      </c>
      <c r="BK207" s="228">
        <f>ROUND(I207*H207,2)</f>
        <v>0</v>
      </c>
      <c r="BL207" s="17" t="s">
        <v>125</v>
      </c>
      <c r="BM207" s="227" t="s">
        <v>250</v>
      </c>
    </row>
    <row r="208" spans="1:51" s="14" customFormat="1" ht="12">
      <c r="A208" s="14"/>
      <c r="B208" s="240"/>
      <c r="C208" s="241"/>
      <c r="D208" s="231" t="s">
        <v>126</v>
      </c>
      <c r="E208" s="242" t="s">
        <v>1</v>
      </c>
      <c r="F208" s="243" t="s">
        <v>251</v>
      </c>
      <c r="G208" s="241"/>
      <c r="H208" s="244">
        <v>268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126</v>
      </c>
      <c r="AU208" s="250" t="s">
        <v>82</v>
      </c>
      <c r="AV208" s="14" t="s">
        <v>82</v>
      </c>
      <c r="AW208" s="14" t="s">
        <v>30</v>
      </c>
      <c r="AX208" s="14" t="s">
        <v>73</v>
      </c>
      <c r="AY208" s="250" t="s">
        <v>119</v>
      </c>
    </row>
    <row r="209" spans="1:51" s="15" customFormat="1" ht="12">
      <c r="A209" s="15"/>
      <c r="B209" s="251"/>
      <c r="C209" s="252"/>
      <c r="D209" s="231" t="s">
        <v>126</v>
      </c>
      <c r="E209" s="253" t="s">
        <v>1</v>
      </c>
      <c r="F209" s="254" t="s">
        <v>129</v>
      </c>
      <c r="G209" s="252"/>
      <c r="H209" s="255">
        <v>268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1" t="s">
        <v>126</v>
      </c>
      <c r="AU209" s="261" t="s">
        <v>82</v>
      </c>
      <c r="AV209" s="15" t="s">
        <v>125</v>
      </c>
      <c r="AW209" s="15" t="s">
        <v>30</v>
      </c>
      <c r="AX209" s="15" t="s">
        <v>80</v>
      </c>
      <c r="AY209" s="261" t="s">
        <v>119</v>
      </c>
    </row>
    <row r="210" spans="1:65" s="2" customFormat="1" ht="24.15" customHeight="1">
      <c r="A210" s="38"/>
      <c r="B210" s="39"/>
      <c r="C210" s="215" t="s">
        <v>189</v>
      </c>
      <c r="D210" s="215" t="s">
        <v>121</v>
      </c>
      <c r="E210" s="216" t="s">
        <v>252</v>
      </c>
      <c r="F210" s="217" t="s">
        <v>253</v>
      </c>
      <c r="G210" s="218" t="s">
        <v>208</v>
      </c>
      <c r="H210" s="219">
        <v>268</v>
      </c>
      <c r="I210" s="220"/>
      <c r="J210" s="221">
        <f>ROUND(I210*H210,2)</f>
        <v>0</v>
      </c>
      <c r="K210" s="222"/>
      <c r="L210" s="44"/>
      <c r="M210" s="223" t="s">
        <v>1</v>
      </c>
      <c r="N210" s="224" t="s">
        <v>38</v>
      </c>
      <c r="O210" s="91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7" t="s">
        <v>125</v>
      </c>
      <c r="AT210" s="227" t="s">
        <v>121</v>
      </c>
      <c r="AU210" s="227" t="s">
        <v>82</v>
      </c>
      <c r="AY210" s="17" t="s">
        <v>119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7" t="s">
        <v>80</v>
      </c>
      <c r="BK210" s="228">
        <f>ROUND(I210*H210,2)</f>
        <v>0</v>
      </c>
      <c r="BL210" s="17" t="s">
        <v>125</v>
      </c>
      <c r="BM210" s="227" t="s">
        <v>254</v>
      </c>
    </row>
    <row r="211" spans="1:65" s="2" customFormat="1" ht="21.75" customHeight="1">
      <c r="A211" s="38"/>
      <c r="B211" s="39"/>
      <c r="C211" s="215" t="s">
        <v>255</v>
      </c>
      <c r="D211" s="215" t="s">
        <v>121</v>
      </c>
      <c r="E211" s="216" t="s">
        <v>256</v>
      </c>
      <c r="F211" s="217" t="s">
        <v>257</v>
      </c>
      <c r="G211" s="218" t="s">
        <v>208</v>
      </c>
      <c r="H211" s="219">
        <v>335</v>
      </c>
      <c r="I211" s="220"/>
      <c r="J211" s="221">
        <f>ROUND(I211*H211,2)</f>
        <v>0</v>
      </c>
      <c r="K211" s="222"/>
      <c r="L211" s="44"/>
      <c r="M211" s="223" t="s">
        <v>1</v>
      </c>
      <c r="N211" s="224" t="s">
        <v>38</v>
      </c>
      <c r="O211" s="91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7" t="s">
        <v>125</v>
      </c>
      <c r="AT211" s="227" t="s">
        <v>121</v>
      </c>
      <c r="AU211" s="227" t="s">
        <v>82</v>
      </c>
      <c r="AY211" s="17" t="s">
        <v>119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7" t="s">
        <v>80</v>
      </c>
      <c r="BK211" s="228">
        <f>ROUND(I211*H211,2)</f>
        <v>0</v>
      </c>
      <c r="BL211" s="17" t="s">
        <v>125</v>
      </c>
      <c r="BM211" s="227" t="s">
        <v>258</v>
      </c>
    </row>
    <row r="212" spans="1:51" s="14" customFormat="1" ht="12">
      <c r="A212" s="14"/>
      <c r="B212" s="240"/>
      <c r="C212" s="241"/>
      <c r="D212" s="231" t="s">
        <v>126</v>
      </c>
      <c r="E212" s="242" t="s">
        <v>1</v>
      </c>
      <c r="F212" s="243" t="s">
        <v>259</v>
      </c>
      <c r="G212" s="241"/>
      <c r="H212" s="244">
        <v>335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0" t="s">
        <v>126</v>
      </c>
      <c r="AU212" s="250" t="s">
        <v>82</v>
      </c>
      <c r="AV212" s="14" t="s">
        <v>82</v>
      </c>
      <c r="AW212" s="14" t="s">
        <v>30</v>
      </c>
      <c r="AX212" s="14" t="s">
        <v>73</v>
      </c>
      <c r="AY212" s="250" t="s">
        <v>119</v>
      </c>
    </row>
    <row r="213" spans="1:51" s="15" customFormat="1" ht="12">
      <c r="A213" s="15"/>
      <c r="B213" s="251"/>
      <c r="C213" s="252"/>
      <c r="D213" s="231" t="s">
        <v>126</v>
      </c>
      <c r="E213" s="253" t="s">
        <v>1</v>
      </c>
      <c r="F213" s="254" t="s">
        <v>129</v>
      </c>
      <c r="G213" s="252"/>
      <c r="H213" s="255">
        <v>335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1" t="s">
        <v>126</v>
      </c>
      <c r="AU213" s="261" t="s">
        <v>82</v>
      </c>
      <c r="AV213" s="15" t="s">
        <v>125</v>
      </c>
      <c r="AW213" s="15" t="s">
        <v>30</v>
      </c>
      <c r="AX213" s="15" t="s">
        <v>80</v>
      </c>
      <c r="AY213" s="261" t="s">
        <v>119</v>
      </c>
    </row>
    <row r="214" spans="1:65" s="2" customFormat="1" ht="16.5" customHeight="1">
      <c r="A214" s="38"/>
      <c r="B214" s="39"/>
      <c r="C214" s="215" t="s">
        <v>194</v>
      </c>
      <c r="D214" s="215" t="s">
        <v>121</v>
      </c>
      <c r="E214" s="216" t="s">
        <v>260</v>
      </c>
      <c r="F214" s="217" t="s">
        <v>261</v>
      </c>
      <c r="G214" s="218" t="s">
        <v>262</v>
      </c>
      <c r="H214" s="219">
        <v>1</v>
      </c>
      <c r="I214" s="220"/>
      <c r="J214" s="221">
        <f>ROUND(I214*H214,2)</f>
        <v>0</v>
      </c>
      <c r="K214" s="222"/>
      <c r="L214" s="44"/>
      <c r="M214" s="223" t="s">
        <v>1</v>
      </c>
      <c r="N214" s="224" t="s">
        <v>38</v>
      </c>
      <c r="O214" s="91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7" t="s">
        <v>125</v>
      </c>
      <c r="AT214" s="227" t="s">
        <v>121</v>
      </c>
      <c r="AU214" s="227" t="s">
        <v>82</v>
      </c>
      <c r="AY214" s="17" t="s">
        <v>119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7" t="s">
        <v>80</v>
      </c>
      <c r="BK214" s="228">
        <f>ROUND(I214*H214,2)</f>
        <v>0</v>
      </c>
      <c r="BL214" s="17" t="s">
        <v>125</v>
      </c>
      <c r="BM214" s="227" t="s">
        <v>263</v>
      </c>
    </row>
    <row r="215" spans="1:65" s="2" customFormat="1" ht="24.15" customHeight="1">
      <c r="A215" s="38"/>
      <c r="B215" s="39"/>
      <c r="C215" s="215" t="s">
        <v>264</v>
      </c>
      <c r="D215" s="215" t="s">
        <v>121</v>
      </c>
      <c r="E215" s="216" t="s">
        <v>265</v>
      </c>
      <c r="F215" s="217" t="s">
        <v>266</v>
      </c>
      <c r="G215" s="218" t="s">
        <v>262</v>
      </c>
      <c r="H215" s="219">
        <v>11</v>
      </c>
      <c r="I215" s="220"/>
      <c r="J215" s="221">
        <f>ROUND(I215*H215,2)</f>
        <v>0</v>
      </c>
      <c r="K215" s="222"/>
      <c r="L215" s="44"/>
      <c r="M215" s="223" t="s">
        <v>1</v>
      </c>
      <c r="N215" s="224" t="s">
        <v>38</v>
      </c>
      <c r="O215" s="91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7" t="s">
        <v>125</v>
      </c>
      <c r="AT215" s="227" t="s">
        <v>121</v>
      </c>
      <c r="AU215" s="227" t="s">
        <v>82</v>
      </c>
      <c r="AY215" s="17" t="s">
        <v>119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7" t="s">
        <v>80</v>
      </c>
      <c r="BK215" s="228">
        <f>ROUND(I215*H215,2)</f>
        <v>0</v>
      </c>
      <c r="BL215" s="17" t="s">
        <v>125</v>
      </c>
      <c r="BM215" s="227" t="s">
        <v>267</v>
      </c>
    </row>
    <row r="216" spans="1:65" s="2" customFormat="1" ht="49.05" customHeight="1">
      <c r="A216" s="38"/>
      <c r="B216" s="39"/>
      <c r="C216" s="215" t="s">
        <v>200</v>
      </c>
      <c r="D216" s="215" t="s">
        <v>121</v>
      </c>
      <c r="E216" s="216" t="s">
        <v>268</v>
      </c>
      <c r="F216" s="217" t="s">
        <v>269</v>
      </c>
      <c r="G216" s="218" t="s">
        <v>262</v>
      </c>
      <c r="H216" s="219">
        <v>1</v>
      </c>
      <c r="I216" s="220"/>
      <c r="J216" s="221">
        <f>ROUND(I216*H216,2)</f>
        <v>0</v>
      </c>
      <c r="K216" s="222"/>
      <c r="L216" s="44"/>
      <c r="M216" s="223" t="s">
        <v>1</v>
      </c>
      <c r="N216" s="224" t="s">
        <v>38</v>
      </c>
      <c r="O216" s="91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7" t="s">
        <v>125</v>
      </c>
      <c r="AT216" s="227" t="s">
        <v>121</v>
      </c>
      <c r="AU216" s="227" t="s">
        <v>82</v>
      </c>
      <c r="AY216" s="17" t="s">
        <v>119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7" t="s">
        <v>80</v>
      </c>
      <c r="BK216" s="228">
        <f>ROUND(I216*H216,2)</f>
        <v>0</v>
      </c>
      <c r="BL216" s="17" t="s">
        <v>125</v>
      </c>
      <c r="BM216" s="227" t="s">
        <v>270</v>
      </c>
    </row>
    <row r="217" spans="1:65" s="2" customFormat="1" ht="44.25" customHeight="1">
      <c r="A217" s="38"/>
      <c r="B217" s="39"/>
      <c r="C217" s="215" t="s">
        <v>271</v>
      </c>
      <c r="D217" s="215" t="s">
        <v>121</v>
      </c>
      <c r="E217" s="216" t="s">
        <v>272</v>
      </c>
      <c r="F217" s="217" t="s">
        <v>273</v>
      </c>
      <c r="G217" s="218" t="s">
        <v>226</v>
      </c>
      <c r="H217" s="219">
        <v>7</v>
      </c>
      <c r="I217" s="220"/>
      <c r="J217" s="221">
        <f>ROUND(I217*H217,2)</f>
        <v>0</v>
      </c>
      <c r="K217" s="222"/>
      <c r="L217" s="44"/>
      <c r="M217" s="223" t="s">
        <v>1</v>
      </c>
      <c r="N217" s="224" t="s">
        <v>38</v>
      </c>
      <c r="O217" s="91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7" t="s">
        <v>125</v>
      </c>
      <c r="AT217" s="227" t="s">
        <v>121</v>
      </c>
      <c r="AU217" s="227" t="s">
        <v>82</v>
      </c>
      <c r="AY217" s="17" t="s">
        <v>119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7" t="s">
        <v>80</v>
      </c>
      <c r="BK217" s="228">
        <f>ROUND(I217*H217,2)</f>
        <v>0</v>
      </c>
      <c r="BL217" s="17" t="s">
        <v>125</v>
      </c>
      <c r="BM217" s="227" t="s">
        <v>274</v>
      </c>
    </row>
    <row r="218" spans="1:63" s="12" customFormat="1" ht="22.8" customHeight="1">
      <c r="A218" s="12"/>
      <c r="B218" s="199"/>
      <c r="C218" s="200"/>
      <c r="D218" s="201" t="s">
        <v>72</v>
      </c>
      <c r="E218" s="213" t="s">
        <v>161</v>
      </c>
      <c r="F218" s="213" t="s">
        <v>275</v>
      </c>
      <c r="G218" s="200"/>
      <c r="H218" s="200"/>
      <c r="I218" s="203"/>
      <c r="J218" s="214">
        <f>BK218</f>
        <v>0</v>
      </c>
      <c r="K218" s="200"/>
      <c r="L218" s="205"/>
      <c r="M218" s="206"/>
      <c r="N218" s="207"/>
      <c r="O218" s="207"/>
      <c r="P218" s="208">
        <f>SUM(P219:P224)</f>
        <v>0</v>
      </c>
      <c r="Q218" s="207"/>
      <c r="R218" s="208">
        <f>SUM(R219:R224)</f>
        <v>0</v>
      </c>
      <c r="S218" s="207"/>
      <c r="T218" s="209">
        <f>SUM(T219:T224)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0" t="s">
        <v>80</v>
      </c>
      <c r="AT218" s="211" t="s">
        <v>72</v>
      </c>
      <c r="AU218" s="211" t="s">
        <v>80</v>
      </c>
      <c r="AY218" s="210" t="s">
        <v>119</v>
      </c>
      <c r="BK218" s="212">
        <f>SUM(BK219:BK224)</f>
        <v>0</v>
      </c>
    </row>
    <row r="219" spans="1:65" s="2" customFormat="1" ht="55.5" customHeight="1">
      <c r="A219" s="38"/>
      <c r="B219" s="39"/>
      <c r="C219" s="215" t="s">
        <v>203</v>
      </c>
      <c r="D219" s="215" t="s">
        <v>121</v>
      </c>
      <c r="E219" s="216" t="s">
        <v>276</v>
      </c>
      <c r="F219" s="217" t="s">
        <v>277</v>
      </c>
      <c r="G219" s="218" t="s">
        <v>208</v>
      </c>
      <c r="H219" s="219">
        <v>670</v>
      </c>
      <c r="I219" s="220"/>
      <c r="J219" s="221">
        <f>ROUND(I219*H219,2)</f>
        <v>0</v>
      </c>
      <c r="K219" s="222"/>
      <c r="L219" s="44"/>
      <c r="M219" s="223" t="s">
        <v>1</v>
      </c>
      <c r="N219" s="224" t="s">
        <v>38</v>
      </c>
      <c r="O219" s="91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7" t="s">
        <v>125</v>
      </c>
      <c r="AT219" s="227" t="s">
        <v>121</v>
      </c>
      <c r="AU219" s="227" t="s">
        <v>82</v>
      </c>
      <c r="AY219" s="17" t="s">
        <v>119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7" t="s">
        <v>80</v>
      </c>
      <c r="BK219" s="228">
        <f>ROUND(I219*H219,2)</f>
        <v>0</v>
      </c>
      <c r="BL219" s="17" t="s">
        <v>125</v>
      </c>
      <c r="BM219" s="227" t="s">
        <v>278</v>
      </c>
    </row>
    <row r="220" spans="1:51" s="14" customFormat="1" ht="12">
      <c r="A220" s="14"/>
      <c r="B220" s="240"/>
      <c r="C220" s="241"/>
      <c r="D220" s="231" t="s">
        <v>126</v>
      </c>
      <c r="E220" s="242" t="s">
        <v>1</v>
      </c>
      <c r="F220" s="243" t="s">
        <v>279</v>
      </c>
      <c r="G220" s="241"/>
      <c r="H220" s="244">
        <v>670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126</v>
      </c>
      <c r="AU220" s="250" t="s">
        <v>82</v>
      </c>
      <c r="AV220" s="14" t="s">
        <v>82</v>
      </c>
      <c r="AW220" s="14" t="s">
        <v>30</v>
      </c>
      <c r="AX220" s="14" t="s">
        <v>73</v>
      </c>
      <c r="AY220" s="250" t="s">
        <v>119</v>
      </c>
    </row>
    <row r="221" spans="1:51" s="15" customFormat="1" ht="12">
      <c r="A221" s="15"/>
      <c r="B221" s="251"/>
      <c r="C221" s="252"/>
      <c r="D221" s="231" t="s">
        <v>126</v>
      </c>
      <c r="E221" s="253" t="s">
        <v>1</v>
      </c>
      <c r="F221" s="254" t="s">
        <v>129</v>
      </c>
      <c r="G221" s="252"/>
      <c r="H221" s="255">
        <v>670</v>
      </c>
      <c r="I221" s="256"/>
      <c r="J221" s="252"/>
      <c r="K221" s="252"/>
      <c r="L221" s="257"/>
      <c r="M221" s="258"/>
      <c r="N221" s="259"/>
      <c r="O221" s="259"/>
      <c r="P221" s="259"/>
      <c r="Q221" s="259"/>
      <c r="R221" s="259"/>
      <c r="S221" s="259"/>
      <c r="T221" s="26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1" t="s">
        <v>126</v>
      </c>
      <c r="AU221" s="261" t="s">
        <v>82</v>
      </c>
      <c r="AV221" s="15" t="s">
        <v>125</v>
      </c>
      <c r="AW221" s="15" t="s">
        <v>30</v>
      </c>
      <c r="AX221" s="15" t="s">
        <v>80</v>
      </c>
      <c r="AY221" s="261" t="s">
        <v>119</v>
      </c>
    </row>
    <row r="222" spans="1:65" s="2" customFormat="1" ht="24.15" customHeight="1">
      <c r="A222" s="38"/>
      <c r="B222" s="39"/>
      <c r="C222" s="215" t="s">
        <v>280</v>
      </c>
      <c r="D222" s="215" t="s">
        <v>121</v>
      </c>
      <c r="E222" s="216" t="s">
        <v>281</v>
      </c>
      <c r="F222" s="217" t="s">
        <v>282</v>
      </c>
      <c r="G222" s="218" t="s">
        <v>208</v>
      </c>
      <c r="H222" s="219">
        <v>670</v>
      </c>
      <c r="I222" s="220"/>
      <c r="J222" s="221">
        <f>ROUND(I222*H222,2)</f>
        <v>0</v>
      </c>
      <c r="K222" s="222"/>
      <c r="L222" s="44"/>
      <c r="M222" s="223" t="s">
        <v>1</v>
      </c>
      <c r="N222" s="224" t="s">
        <v>38</v>
      </c>
      <c r="O222" s="91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7" t="s">
        <v>125</v>
      </c>
      <c r="AT222" s="227" t="s">
        <v>121</v>
      </c>
      <c r="AU222" s="227" t="s">
        <v>82</v>
      </c>
      <c r="AY222" s="17" t="s">
        <v>119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7" t="s">
        <v>80</v>
      </c>
      <c r="BK222" s="228">
        <f>ROUND(I222*H222,2)</f>
        <v>0</v>
      </c>
      <c r="BL222" s="17" t="s">
        <v>125</v>
      </c>
      <c r="BM222" s="227" t="s">
        <v>283</v>
      </c>
    </row>
    <row r="223" spans="1:51" s="14" customFormat="1" ht="12">
      <c r="A223" s="14"/>
      <c r="B223" s="240"/>
      <c r="C223" s="241"/>
      <c r="D223" s="231" t="s">
        <v>126</v>
      </c>
      <c r="E223" s="242" t="s">
        <v>1</v>
      </c>
      <c r="F223" s="243" t="s">
        <v>279</v>
      </c>
      <c r="G223" s="241"/>
      <c r="H223" s="244">
        <v>670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126</v>
      </c>
      <c r="AU223" s="250" t="s">
        <v>82</v>
      </c>
      <c r="AV223" s="14" t="s">
        <v>82</v>
      </c>
      <c r="AW223" s="14" t="s">
        <v>30</v>
      </c>
      <c r="AX223" s="14" t="s">
        <v>73</v>
      </c>
      <c r="AY223" s="250" t="s">
        <v>119</v>
      </c>
    </row>
    <row r="224" spans="1:51" s="15" customFormat="1" ht="12">
      <c r="A224" s="15"/>
      <c r="B224" s="251"/>
      <c r="C224" s="252"/>
      <c r="D224" s="231" t="s">
        <v>126</v>
      </c>
      <c r="E224" s="253" t="s">
        <v>1</v>
      </c>
      <c r="F224" s="254" t="s">
        <v>129</v>
      </c>
      <c r="G224" s="252"/>
      <c r="H224" s="255">
        <v>670</v>
      </c>
      <c r="I224" s="256"/>
      <c r="J224" s="252"/>
      <c r="K224" s="252"/>
      <c r="L224" s="257"/>
      <c r="M224" s="258"/>
      <c r="N224" s="259"/>
      <c r="O224" s="259"/>
      <c r="P224" s="259"/>
      <c r="Q224" s="259"/>
      <c r="R224" s="259"/>
      <c r="S224" s="259"/>
      <c r="T224" s="260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1" t="s">
        <v>126</v>
      </c>
      <c r="AU224" s="261" t="s">
        <v>82</v>
      </c>
      <c r="AV224" s="15" t="s">
        <v>125</v>
      </c>
      <c r="AW224" s="15" t="s">
        <v>30</v>
      </c>
      <c r="AX224" s="15" t="s">
        <v>80</v>
      </c>
      <c r="AY224" s="261" t="s">
        <v>119</v>
      </c>
    </row>
    <row r="225" spans="1:63" s="12" customFormat="1" ht="22.8" customHeight="1">
      <c r="A225" s="12"/>
      <c r="B225" s="199"/>
      <c r="C225" s="200"/>
      <c r="D225" s="201" t="s">
        <v>72</v>
      </c>
      <c r="E225" s="213" t="s">
        <v>284</v>
      </c>
      <c r="F225" s="213" t="s">
        <v>285</v>
      </c>
      <c r="G225" s="200"/>
      <c r="H225" s="200"/>
      <c r="I225" s="203"/>
      <c r="J225" s="214">
        <f>BK225</f>
        <v>0</v>
      </c>
      <c r="K225" s="200"/>
      <c r="L225" s="205"/>
      <c r="M225" s="206"/>
      <c r="N225" s="207"/>
      <c r="O225" s="207"/>
      <c r="P225" s="208">
        <f>SUM(P226:P229)</f>
        <v>0</v>
      </c>
      <c r="Q225" s="207"/>
      <c r="R225" s="208">
        <f>SUM(R226:R229)</f>
        <v>0</v>
      </c>
      <c r="S225" s="207"/>
      <c r="T225" s="209">
        <f>SUM(T226:T229)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0" t="s">
        <v>80</v>
      </c>
      <c r="AT225" s="211" t="s">
        <v>72</v>
      </c>
      <c r="AU225" s="211" t="s">
        <v>80</v>
      </c>
      <c r="AY225" s="210" t="s">
        <v>119</v>
      </c>
      <c r="BK225" s="212">
        <f>SUM(BK226:BK229)</f>
        <v>0</v>
      </c>
    </row>
    <row r="226" spans="1:65" s="2" customFormat="1" ht="37.8" customHeight="1">
      <c r="A226" s="38"/>
      <c r="B226" s="39"/>
      <c r="C226" s="215" t="s">
        <v>209</v>
      </c>
      <c r="D226" s="215" t="s">
        <v>121</v>
      </c>
      <c r="E226" s="216" t="s">
        <v>286</v>
      </c>
      <c r="F226" s="217" t="s">
        <v>287</v>
      </c>
      <c r="G226" s="218" t="s">
        <v>171</v>
      </c>
      <c r="H226" s="219">
        <v>132.66</v>
      </c>
      <c r="I226" s="220"/>
      <c r="J226" s="221">
        <f>ROUND(I226*H226,2)</f>
        <v>0</v>
      </c>
      <c r="K226" s="222"/>
      <c r="L226" s="44"/>
      <c r="M226" s="223" t="s">
        <v>1</v>
      </c>
      <c r="N226" s="224" t="s">
        <v>38</v>
      </c>
      <c r="O226" s="91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7" t="s">
        <v>125</v>
      </c>
      <c r="AT226" s="227" t="s">
        <v>121</v>
      </c>
      <c r="AU226" s="227" t="s">
        <v>82</v>
      </c>
      <c r="AY226" s="17" t="s">
        <v>119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7" t="s">
        <v>80</v>
      </c>
      <c r="BK226" s="228">
        <f>ROUND(I226*H226,2)</f>
        <v>0</v>
      </c>
      <c r="BL226" s="17" t="s">
        <v>125</v>
      </c>
      <c r="BM226" s="227" t="s">
        <v>288</v>
      </c>
    </row>
    <row r="227" spans="1:65" s="2" customFormat="1" ht="49.05" customHeight="1">
      <c r="A227" s="38"/>
      <c r="B227" s="39"/>
      <c r="C227" s="215" t="s">
        <v>289</v>
      </c>
      <c r="D227" s="215" t="s">
        <v>121</v>
      </c>
      <c r="E227" s="216" t="s">
        <v>290</v>
      </c>
      <c r="F227" s="217" t="s">
        <v>291</v>
      </c>
      <c r="G227" s="218" t="s">
        <v>171</v>
      </c>
      <c r="H227" s="219">
        <v>1193.94</v>
      </c>
      <c r="I227" s="220"/>
      <c r="J227" s="221">
        <f>ROUND(I227*H227,2)</f>
        <v>0</v>
      </c>
      <c r="K227" s="222"/>
      <c r="L227" s="44"/>
      <c r="M227" s="223" t="s">
        <v>1</v>
      </c>
      <c r="N227" s="224" t="s">
        <v>38</v>
      </c>
      <c r="O227" s="91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7" t="s">
        <v>125</v>
      </c>
      <c r="AT227" s="227" t="s">
        <v>121</v>
      </c>
      <c r="AU227" s="227" t="s">
        <v>82</v>
      </c>
      <c r="AY227" s="17" t="s">
        <v>119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7" t="s">
        <v>80</v>
      </c>
      <c r="BK227" s="228">
        <f>ROUND(I227*H227,2)</f>
        <v>0</v>
      </c>
      <c r="BL227" s="17" t="s">
        <v>125</v>
      </c>
      <c r="BM227" s="227" t="s">
        <v>292</v>
      </c>
    </row>
    <row r="228" spans="1:65" s="2" customFormat="1" ht="24.15" customHeight="1">
      <c r="A228" s="38"/>
      <c r="B228" s="39"/>
      <c r="C228" s="215" t="s">
        <v>213</v>
      </c>
      <c r="D228" s="215" t="s">
        <v>121</v>
      </c>
      <c r="E228" s="216" t="s">
        <v>293</v>
      </c>
      <c r="F228" s="217" t="s">
        <v>294</v>
      </c>
      <c r="G228" s="218" t="s">
        <v>171</v>
      </c>
      <c r="H228" s="219">
        <v>132.66</v>
      </c>
      <c r="I228" s="220"/>
      <c r="J228" s="221">
        <f>ROUND(I228*H228,2)</f>
        <v>0</v>
      </c>
      <c r="K228" s="222"/>
      <c r="L228" s="44"/>
      <c r="M228" s="223" t="s">
        <v>1</v>
      </c>
      <c r="N228" s="224" t="s">
        <v>38</v>
      </c>
      <c r="O228" s="91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7" t="s">
        <v>125</v>
      </c>
      <c r="AT228" s="227" t="s">
        <v>121</v>
      </c>
      <c r="AU228" s="227" t="s">
        <v>82</v>
      </c>
      <c r="AY228" s="17" t="s">
        <v>119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7" t="s">
        <v>80</v>
      </c>
      <c r="BK228" s="228">
        <f>ROUND(I228*H228,2)</f>
        <v>0</v>
      </c>
      <c r="BL228" s="17" t="s">
        <v>125</v>
      </c>
      <c r="BM228" s="227" t="s">
        <v>295</v>
      </c>
    </row>
    <row r="229" spans="1:65" s="2" customFormat="1" ht="44.25" customHeight="1">
      <c r="A229" s="38"/>
      <c r="B229" s="39"/>
      <c r="C229" s="215" t="s">
        <v>296</v>
      </c>
      <c r="D229" s="215" t="s">
        <v>121</v>
      </c>
      <c r="E229" s="216" t="s">
        <v>297</v>
      </c>
      <c r="F229" s="217" t="s">
        <v>298</v>
      </c>
      <c r="G229" s="218" t="s">
        <v>171</v>
      </c>
      <c r="H229" s="219">
        <v>132.66</v>
      </c>
      <c r="I229" s="220"/>
      <c r="J229" s="221">
        <f>ROUND(I229*H229,2)</f>
        <v>0</v>
      </c>
      <c r="K229" s="222"/>
      <c r="L229" s="44"/>
      <c r="M229" s="223" t="s">
        <v>1</v>
      </c>
      <c r="N229" s="224" t="s">
        <v>38</v>
      </c>
      <c r="O229" s="91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7" t="s">
        <v>125</v>
      </c>
      <c r="AT229" s="227" t="s">
        <v>121</v>
      </c>
      <c r="AU229" s="227" t="s">
        <v>82</v>
      </c>
      <c r="AY229" s="17" t="s">
        <v>119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7" t="s">
        <v>80</v>
      </c>
      <c r="BK229" s="228">
        <f>ROUND(I229*H229,2)</f>
        <v>0</v>
      </c>
      <c r="BL229" s="17" t="s">
        <v>125</v>
      </c>
      <c r="BM229" s="227" t="s">
        <v>299</v>
      </c>
    </row>
    <row r="230" spans="1:63" s="12" customFormat="1" ht="22.8" customHeight="1">
      <c r="A230" s="12"/>
      <c r="B230" s="199"/>
      <c r="C230" s="200"/>
      <c r="D230" s="201" t="s">
        <v>72</v>
      </c>
      <c r="E230" s="213" t="s">
        <v>300</v>
      </c>
      <c r="F230" s="213" t="s">
        <v>301</v>
      </c>
      <c r="G230" s="200"/>
      <c r="H230" s="200"/>
      <c r="I230" s="203"/>
      <c r="J230" s="214">
        <f>BK230</f>
        <v>0</v>
      </c>
      <c r="K230" s="200"/>
      <c r="L230" s="205"/>
      <c r="M230" s="206"/>
      <c r="N230" s="207"/>
      <c r="O230" s="207"/>
      <c r="P230" s="208">
        <f>P231</f>
        <v>0</v>
      </c>
      <c r="Q230" s="207"/>
      <c r="R230" s="208">
        <f>R231</f>
        <v>0</v>
      </c>
      <c r="S230" s="207"/>
      <c r="T230" s="209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0" t="s">
        <v>80</v>
      </c>
      <c r="AT230" s="211" t="s">
        <v>72</v>
      </c>
      <c r="AU230" s="211" t="s">
        <v>80</v>
      </c>
      <c r="AY230" s="210" t="s">
        <v>119</v>
      </c>
      <c r="BK230" s="212">
        <f>BK231</f>
        <v>0</v>
      </c>
    </row>
    <row r="231" spans="1:65" s="2" customFormat="1" ht="16.5" customHeight="1">
      <c r="A231" s="38"/>
      <c r="B231" s="39"/>
      <c r="C231" s="215" t="s">
        <v>217</v>
      </c>
      <c r="D231" s="215" t="s">
        <v>121</v>
      </c>
      <c r="E231" s="216" t="s">
        <v>302</v>
      </c>
      <c r="F231" s="217" t="s">
        <v>303</v>
      </c>
      <c r="G231" s="218" t="s">
        <v>171</v>
      </c>
      <c r="H231" s="219">
        <v>832.794</v>
      </c>
      <c r="I231" s="220"/>
      <c r="J231" s="221">
        <f>ROUND(I231*H231,2)</f>
        <v>0</v>
      </c>
      <c r="K231" s="222"/>
      <c r="L231" s="44"/>
      <c r="M231" s="223" t="s">
        <v>1</v>
      </c>
      <c r="N231" s="224" t="s">
        <v>38</v>
      </c>
      <c r="O231" s="91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7" t="s">
        <v>125</v>
      </c>
      <c r="AT231" s="227" t="s">
        <v>121</v>
      </c>
      <c r="AU231" s="227" t="s">
        <v>82</v>
      </c>
      <c r="AY231" s="17" t="s">
        <v>119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7" t="s">
        <v>80</v>
      </c>
      <c r="BK231" s="228">
        <f>ROUND(I231*H231,2)</f>
        <v>0</v>
      </c>
      <c r="BL231" s="17" t="s">
        <v>125</v>
      </c>
      <c r="BM231" s="227" t="s">
        <v>304</v>
      </c>
    </row>
    <row r="232" spans="1:63" s="12" customFormat="1" ht="25.9" customHeight="1">
      <c r="A232" s="12"/>
      <c r="B232" s="199"/>
      <c r="C232" s="200"/>
      <c r="D232" s="201" t="s">
        <v>72</v>
      </c>
      <c r="E232" s="202" t="s">
        <v>305</v>
      </c>
      <c r="F232" s="202" t="s">
        <v>306</v>
      </c>
      <c r="G232" s="200"/>
      <c r="H232" s="200"/>
      <c r="I232" s="203"/>
      <c r="J232" s="204">
        <f>BK232</f>
        <v>0</v>
      </c>
      <c r="K232" s="200"/>
      <c r="L232" s="205"/>
      <c r="M232" s="206"/>
      <c r="N232" s="207"/>
      <c r="O232" s="207"/>
      <c r="P232" s="208">
        <f>P233+P237+P239+P241</f>
        <v>0</v>
      </c>
      <c r="Q232" s="207"/>
      <c r="R232" s="208">
        <f>R233+R237+R239+R241</f>
        <v>0</v>
      </c>
      <c r="S232" s="207"/>
      <c r="T232" s="209">
        <f>T233+T237+T239+T241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0" t="s">
        <v>143</v>
      </c>
      <c r="AT232" s="211" t="s">
        <v>72</v>
      </c>
      <c r="AU232" s="211" t="s">
        <v>73</v>
      </c>
      <c r="AY232" s="210" t="s">
        <v>119</v>
      </c>
      <c r="BK232" s="212">
        <f>BK233+BK237+BK239+BK241</f>
        <v>0</v>
      </c>
    </row>
    <row r="233" spans="1:63" s="12" customFormat="1" ht="22.8" customHeight="1">
      <c r="A233" s="12"/>
      <c r="B233" s="199"/>
      <c r="C233" s="200"/>
      <c r="D233" s="201" t="s">
        <v>72</v>
      </c>
      <c r="E233" s="213" t="s">
        <v>307</v>
      </c>
      <c r="F233" s="213" t="s">
        <v>308</v>
      </c>
      <c r="G233" s="200"/>
      <c r="H233" s="200"/>
      <c r="I233" s="203"/>
      <c r="J233" s="214">
        <f>BK233</f>
        <v>0</v>
      </c>
      <c r="K233" s="200"/>
      <c r="L233" s="205"/>
      <c r="M233" s="206"/>
      <c r="N233" s="207"/>
      <c r="O233" s="207"/>
      <c r="P233" s="208">
        <f>SUM(P234:P236)</f>
        <v>0</v>
      </c>
      <c r="Q233" s="207"/>
      <c r="R233" s="208">
        <f>SUM(R234:R236)</f>
        <v>0</v>
      </c>
      <c r="S233" s="207"/>
      <c r="T233" s="209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0" t="s">
        <v>143</v>
      </c>
      <c r="AT233" s="211" t="s">
        <v>72</v>
      </c>
      <c r="AU233" s="211" t="s">
        <v>80</v>
      </c>
      <c r="AY233" s="210" t="s">
        <v>119</v>
      </c>
      <c r="BK233" s="212">
        <f>SUM(BK234:BK236)</f>
        <v>0</v>
      </c>
    </row>
    <row r="234" spans="1:65" s="2" customFormat="1" ht="16.5" customHeight="1">
      <c r="A234" s="38"/>
      <c r="B234" s="39"/>
      <c r="C234" s="215" t="s">
        <v>309</v>
      </c>
      <c r="D234" s="215" t="s">
        <v>121</v>
      </c>
      <c r="E234" s="216" t="s">
        <v>310</v>
      </c>
      <c r="F234" s="217" t="s">
        <v>311</v>
      </c>
      <c r="G234" s="218" t="s">
        <v>262</v>
      </c>
      <c r="H234" s="219">
        <v>1</v>
      </c>
      <c r="I234" s="220"/>
      <c r="J234" s="221">
        <f>ROUND(I234*H234,2)</f>
        <v>0</v>
      </c>
      <c r="K234" s="222"/>
      <c r="L234" s="44"/>
      <c r="M234" s="223" t="s">
        <v>1</v>
      </c>
      <c r="N234" s="224" t="s">
        <v>38</v>
      </c>
      <c r="O234" s="91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7" t="s">
        <v>125</v>
      </c>
      <c r="AT234" s="227" t="s">
        <v>121</v>
      </c>
      <c r="AU234" s="227" t="s">
        <v>82</v>
      </c>
      <c r="AY234" s="17" t="s">
        <v>119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7" t="s">
        <v>80</v>
      </c>
      <c r="BK234" s="228">
        <f>ROUND(I234*H234,2)</f>
        <v>0</v>
      </c>
      <c r="BL234" s="17" t="s">
        <v>125</v>
      </c>
      <c r="BM234" s="227" t="s">
        <v>312</v>
      </c>
    </row>
    <row r="235" spans="1:65" s="2" customFormat="1" ht="16.5" customHeight="1">
      <c r="A235" s="38"/>
      <c r="B235" s="39"/>
      <c r="C235" s="215" t="s">
        <v>221</v>
      </c>
      <c r="D235" s="215" t="s">
        <v>121</v>
      </c>
      <c r="E235" s="216" t="s">
        <v>313</v>
      </c>
      <c r="F235" s="217" t="s">
        <v>314</v>
      </c>
      <c r="G235" s="218" t="s">
        <v>262</v>
      </c>
      <c r="H235" s="219">
        <v>1</v>
      </c>
      <c r="I235" s="220"/>
      <c r="J235" s="221">
        <f>ROUND(I235*H235,2)</f>
        <v>0</v>
      </c>
      <c r="K235" s="222"/>
      <c r="L235" s="44"/>
      <c r="M235" s="223" t="s">
        <v>1</v>
      </c>
      <c r="N235" s="224" t="s">
        <v>38</v>
      </c>
      <c r="O235" s="91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7" t="s">
        <v>125</v>
      </c>
      <c r="AT235" s="227" t="s">
        <v>121</v>
      </c>
      <c r="AU235" s="227" t="s">
        <v>82</v>
      </c>
      <c r="AY235" s="17" t="s">
        <v>119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7" t="s">
        <v>80</v>
      </c>
      <c r="BK235" s="228">
        <f>ROUND(I235*H235,2)</f>
        <v>0</v>
      </c>
      <c r="BL235" s="17" t="s">
        <v>125</v>
      </c>
      <c r="BM235" s="227" t="s">
        <v>315</v>
      </c>
    </row>
    <row r="236" spans="1:65" s="2" customFormat="1" ht="16.5" customHeight="1">
      <c r="A236" s="38"/>
      <c r="B236" s="39"/>
      <c r="C236" s="215" t="s">
        <v>316</v>
      </c>
      <c r="D236" s="215" t="s">
        <v>121</v>
      </c>
      <c r="E236" s="216" t="s">
        <v>317</v>
      </c>
      <c r="F236" s="217" t="s">
        <v>318</v>
      </c>
      <c r="G236" s="218" t="s">
        <v>262</v>
      </c>
      <c r="H236" s="219">
        <v>1</v>
      </c>
      <c r="I236" s="220"/>
      <c r="J236" s="221">
        <f>ROUND(I236*H236,2)</f>
        <v>0</v>
      </c>
      <c r="K236" s="222"/>
      <c r="L236" s="44"/>
      <c r="M236" s="223" t="s">
        <v>1</v>
      </c>
      <c r="N236" s="224" t="s">
        <v>38</v>
      </c>
      <c r="O236" s="91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7" t="s">
        <v>125</v>
      </c>
      <c r="AT236" s="227" t="s">
        <v>121</v>
      </c>
      <c r="AU236" s="227" t="s">
        <v>82</v>
      </c>
      <c r="AY236" s="17" t="s">
        <v>119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7" t="s">
        <v>80</v>
      </c>
      <c r="BK236" s="228">
        <f>ROUND(I236*H236,2)</f>
        <v>0</v>
      </c>
      <c r="BL236" s="17" t="s">
        <v>125</v>
      </c>
      <c r="BM236" s="227" t="s">
        <v>319</v>
      </c>
    </row>
    <row r="237" spans="1:63" s="12" customFormat="1" ht="22.8" customHeight="1">
      <c r="A237" s="12"/>
      <c r="B237" s="199"/>
      <c r="C237" s="200"/>
      <c r="D237" s="201" t="s">
        <v>72</v>
      </c>
      <c r="E237" s="213" t="s">
        <v>320</v>
      </c>
      <c r="F237" s="213" t="s">
        <v>321</v>
      </c>
      <c r="G237" s="200"/>
      <c r="H237" s="200"/>
      <c r="I237" s="203"/>
      <c r="J237" s="214">
        <f>BK237</f>
        <v>0</v>
      </c>
      <c r="K237" s="200"/>
      <c r="L237" s="205"/>
      <c r="M237" s="206"/>
      <c r="N237" s="207"/>
      <c r="O237" s="207"/>
      <c r="P237" s="208">
        <f>P238</f>
        <v>0</v>
      </c>
      <c r="Q237" s="207"/>
      <c r="R237" s="208">
        <f>R238</f>
        <v>0</v>
      </c>
      <c r="S237" s="207"/>
      <c r="T237" s="209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0" t="s">
        <v>143</v>
      </c>
      <c r="AT237" s="211" t="s">
        <v>72</v>
      </c>
      <c r="AU237" s="211" t="s">
        <v>80</v>
      </c>
      <c r="AY237" s="210" t="s">
        <v>119</v>
      </c>
      <c r="BK237" s="212">
        <f>BK238</f>
        <v>0</v>
      </c>
    </row>
    <row r="238" spans="1:65" s="2" customFormat="1" ht="16.5" customHeight="1">
      <c r="A238" s="38"/>
      <c r="B238" s="39"/>
      <c r="C238" s="215" t="s">
        <v>227</v>
      </c>
      <c r="D238" s="215" t="s">
        <v>121</v>
      </c>
      <c r="E238" s="216" t="s">
        <v>322</v>
      </c>
      <c r="F238" s="217" t="s">
        <v>321</v>
      </c>
      <c r="G238" s="218" t="s">
        <v>262</v>
      </c>
      <c r="H238" s="219">
        <v>1</v>
      </c>
      <c r="I238" s="220"/>
      <c r="J238" s="221">
        <f>ROUND(I238*H238,2)</f>
        <v>0</v>
      </c>
      <c r="K238" s="222"/>
      <c r="L238" s="44"/>
      <c r="M238" s="223" t="s">
        <v>1</v>
      </c>
      <c r="N238" s="224" t="s">
        <v>38</v>
      </c>
      <c r="O238" s="91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7" t="s">
        <v>125</v>
      </c>
      <c r="AT238" s="227" t="s">
        <v>121</v>
      </c>
      <c r="AU238" s="227" t="s">
        <v>82</v>
      </c>
      <c r="AY238" s="17" t="s">
        <v>119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7" t="s">
        <v>80</v>
      </c>
      <c r="BK238" s="228">
        <f>ROUND(I238*H238,2)</f>
        <v>0</v>
      </c>
      <c r="BL238" s="17" t="s">
        <v>125</v>
      </c>
      <c r="BM238" s="227" t="s">
        <v>323</v>
      </c>
    </row>
    <row r="239" spans="1:63" s="12" customFormat="1" ht="22.8" customHeight="1">
      <c r="A239" s="12"/>
      <c r="B239" s="199"/>
      <c r="C239" s="200"/>
      <c r="D239" s="201" t="s">
        <v>72</v>
      </c>
      <c r="E239" s="213" t="s">
        <v>324</v>
      </c>
      <c r="F239" s="213" t="s">
        <v>325</v>
      </c>
      <c r="G239" s="200"/>
      <c r="H239" s="200"/>
      <c r="I239" s="203"/>
      <c r="J239" s="214">
        <f>BK239</f>
        <v>0</v>
      </c>
      <c r="K239" s="200"/>
      <c r="L239" s="205"/>
      <c r="M239" s="206"/>
      <c r="N239" s="207"/>
      <c r="O239" s="207"/>
      <c r="P239" s="208">
        <f>P240</f>
        <v>0</v>
      </c>
      <c r="Q239" s="207"/>
      <c r="R239" s="208">
        <f>R240</f>
        <v>0</v>
      </c>
      <c r="S239" s="207"/>
      <c r="T239" s="209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0" t="s">
        <v>143</v>
      </c>
      <c r="AT239" s="211" t="s">
        <v>72</v>
      </c>
      <c r="AU239" s="211" t="s">
        <v>80</v>
      </c>
      <c r="AY239" s="210" t="s">
        <v>119</v>
      </c>
      <c r="BK239" s="212">
        <f>BK240</f>
        <v>0</v>
      </c>
    </row>
    <row r="240" spans="1:65" s="2" customFormat="1" ht="33" customHeight="1">
      <c r="A240" s="38"/>
      <c r="B240" s="39"/>
      <c r="C240" s="215" t="s">
        <v>326</v>
      </c>
      <c r="D240" s="215" t="s">
        <v>121</v>
      </c>
      <c r="E240" s="216" t="s">
        <v>327</v>
      </c>
      <c r="F240" s="217" t="s">
        <v>328</v>
      </c>
      <c r="G240" s="218" t="s">
        <v>262</v>
      </c>
      <c r="H240" s="219">
        <v>1</v>
      </c>
      <c r="I240" s="220"/>
      <c r="J240" s="221">
        <f>ROUND(I240*H240,2)</f>
        <v>0</v>
      </c>
      <c r="K240" s="222"/>
      <c r="L240" s="44"/>
      <c r="M240" s="223" t="s">
        <v>1</v>
      </c>
      <c r="N240" s="224" t="s">
        <v>38</v>
      </c>
      <c r="O240" s="91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7" t="s">
        <v>125</v>
      </c>
      <c r="AT240" s="227" t="s">
        <v>121</v>
      </c>
      <c r="AU240" s="227" t="s">
        <v>82</v>
      </c>
      <c r="AY240" s="17" t="s">
        <v>119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7" t="s">
        <v>80</v>
      </c>
      <c r="BK240" s="228">
        <f>ROUND(I240*H240,2)</f>
        <v>0</v>
      </c>
      <c r="BL240" s="17" t="s">
        <v>125</v>
      </c>
      <c r="BM240" s="227" t="s">
        <v>329</v>
      </c>
    </row>
    <row r="241" spans="1:63" s="12" customFormat="1" ht="22.8" customHeight="1">
      <c r="A241" s="12"/>
      <c r="B241" s="199"/>
      <c r="C241" s="200"/>
      <c r="D241" s="201" t="s">
        <v>72</v>
      </c>
      <c r="E241" s="213" t="s">
        <v>330</v>
      </c>
      <c r="F241" s="213" t="s">
        <v>331</v>
      </c>
      <c r="G241" s="200"/>
      <c r="H241" s="200"/>
      <c r="I241" s="203"/>
      <c r="J241" s="214">
        <f>BK241</f>
        <v>0</v>
      </c>
      <c r="K241" s="200"/>
      <c r="L241" s="205"/>
      <c r="M241" s="206"/>
      <c r="N241" s="207"/>
      <c r="O241" s="207"/>
      <c r="P241" s="208">
        <f>SUM(P242:P243)</f>
        <v>0</v>
      </c>
      <c r="Q241" s="207"/>
      <c r="R241" s="208">
        <f>SUM(R242:R243)</f>
        <v>0</v>
      </c>
      <c r="S241" s="207"/>
      <c r="T241" s="209">
        <f>SUM(T242:T243)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0" t="s">
        <v>143</v>
      </c>
      <c r="AT241" s="211" t="s">
        <v>72</v>
      </c>
      <c r="AU241" s="211" t="s">
        <v>80</v>
      </c>
      <c r="AY241" s="210" t="s">
        <v>119</v>
      </c>
      <c r="BK241" s="212">
        <f>SUM(BK242:BK243)</f>
        <v>0</v>
      </c>
    </row>
    <row r="242" spans="1:65" s="2" customFormat="1" ht="33" customHeight="1">
      <c r="A242" s="38"/>
      <c r="B242" s="39"/>
      <c r="C242" s="215" t="s">
        <v>230</v>
      </c>
      <c r="D242" s="215" t="s">
        <v>121</v>
      </c>
      <c r="E242" s="216" t="s">
        <v>332</v>
      </c>
      <c r="F242" s="217" t="s">
        <v>333</v>
      </c>
      <c r="G242" s="218" t="s">
        <v>262</v>
      </c>
      <c r="H242" s="219">
        <v>1</v>
      </c>
      <c r="I242" s="220"/>
      <c r="J242" s="221">
        <f>ROUND(I242*H242,2)</f>
        <v>0</v>
      </c>
      <c r="K242" s="222"/>
      <c r="L242" s="44"/>
      <c r="M242" s="223" t="s">
        <v>1</v>
      </c>
      <c r="N242" s="224" t="s">
        <v>38</v>
      </c>
      <c r="O242" s="91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7" t="s">
        <v>125</v>
      </c>
      <c r="AT242" s="227" t="s">
        <v>121</v>
      </c>
      <c r="AU242" s="227" t="s">
        <v>82</v>
      </c>
      <c r="AY242" s="17" t="s">
        <v>119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7" t="s">
        <v>80</v>
      </c>
      <c r="BK242" s="228">
        <f>ROUND(I242*H242,2)</f>
        <v>0</v>
      </c>
      <c r="BL242" s="17" t="s">
        <v>125</v>
      </c>
      <c r="BM242" s="227" t="s">
        <v>334</v>
      </c>
    </row>
    <row r="243" spans="1:65" s="2" customFormat="1" ht="16.5" customHeight="1">
      <c r="A243" s="38"/>
      <c r="B243" s="39"/>
      <c r="C243" s="215" t="s">
        <v>335</v>
      </c>
      <c r="D243" s="215" t="s">
        <v>121</v>
      </c>
      <c r="E243" s="216" t="s">
        <v>336</v>
      </c>
      <c r="F243" s="217" t="s">
        <v>337</v>
      </c>
      <c r="G243" s="218" t="s">
        <v>262</v>
      </c>
      <c r="H243" s="219">
        <v>1</v>
      </c>
      <c r="I243" s="220"/>
      <c r="J243" s="221">
        <f>ROUND(I243*H243,2)</f>
        <v>0</v>
      </c>
      <c r="K243" s="222"/>
      <c r="L243" s="44"/>
      <c r="M243" s="273" t="s">
        <v>1</v>
      </c>
      <c r="N243" s="274" t="s">
        <v>38</v>
      </c>
      <c r="O243" s="275"/>
      <c r="P243" s="276">
        <f>O243*H243</f>
        <v>0</v>
      </c>
      <c r="Q243" s="276">
        <v>0</v>
      </c>
      <c r="R243" s="276">
        <f>Q243*H243</f>
        <v>0</v>
      </c>
      <c r="S243" s="276">
        <v>0</v>
      </c>
      <c r="T243" s="27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7" t="s">
        <v>125</v>
      </c>
      <c r="AT243" s="227" t="s">
        <v>121</v>
      </c>
      <c r="AU243" s="227" t="s">
        <v>82</v>
      </c>
      <c r="AY243" s="17" t="s">
        <v>119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7" t="s">
        <v>80</v>
      </c>
      <c r="BK243" s="228">
        <f>ROUND(I243*H243,2)</f>
        <v>0</v>
      </c>
      <c r="BL243" s="17" t="s">
        <v>125</v>
      </c>
      <c r="BM243" s="227" t="s">
        <v>338</v>
      </c>
    </row>
    <row r="244" spans="1:31" s="2" customFormat="1" ht="6.95" customHeight="1">
      <c r="A244" s="38"/>
      <c r="B244" s="66"/>
      <c r="C244" s="67"/>
      <c r="D244" s="67"/>
      <c r="E244" s="67"/>
      <c r="F244" s="67"/>
      <c r="G244" s="67"/>
      <c r="H244" s="67"/>
      <c r="I244" s="67"/>
      <c r="J244" s="67"/>
      <c r="K244" s="67"/>
      <c r="L244" s="44"/>
      <c r="M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</row>
  </sheetData>
  <sheetProtection password="CC35" sheet="1" objects="1" scenarios="1" formatColumns="0" formatRows="0" autoFilter="0"/>
  <autoFilter ref="C128:K243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2022-08-05T05:08:01Z</dcterms:created>
  <dcterms:modified xsi:type="dcterms:W3CDTF">2022-08-05T05:08:03Z</dcterms:modified>
  <cp:category/>
  <cp:version/>
  <cp:contentType/>
  <cp:contentStatus/>
</cp:coreProperties>
</file>