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codeName="ThisWorkbook"/>
  <bookViews>
    <workbookView xWindow="65416" yWindow="65416" windowWidth="29040" windowHeight="15840" activeTab="0"/>
  </bookViews>
  <sheets>
    <sheet name="Rekapitulace stavby" sheetId="1" r:id="rId1"/>
    <sheet name="SO 01 - Komunikace" sheetId="2" r:id="rId2"/>
    <sheet name="SO 02 - Veřejné osvětlení" sheetId="3" r:id="rId3"/>
    <sheet name="VON - Vedlejší a ostatní ..." sheetId="4" r:id="rId4"/>
    <sheet name="Pokyny pro vyplnění" sheetId="5" r:id="rId5"/>
  </sheets>
  <definedNames>
    <definedName name="_xlnm._FilterDatabase" localSheetId="1" hidden="1">'SO 01 - Komunikace'!$C$91:$K$534</definedName>
    <definedName name="_xlnm._FilterDatabase" localSheetId="2" hidden="1">'SO 02 - Veřejné osvětlení'!$C$85:$K$149</definedName>
    <definedName name="_xlnm._FilterDatabase" localSheetId="3" hidden="1">'VON - Vedlejší a ostatní ...'!$C$84:$K$118</definedName>
    <definedName name="_xlnm.Print_Area" localSheetId="4">'Pokyny pro vyplnění'!$B$2:$K$71,'Pokyny pro vyplnění'!$B$74:$K$118,'Pokyny pro vyplnění'!$B$121:$K$161,'Pokyny pro vyplnění'!$B$164:$K$218</definedName>
    <definedName name="_xlnm.Print_Area" localSheetId="0">'Rekapitulace stavby'!$D$4:$AO$36,'Rekapitulace stavby'!$C$42:$AQ$58</definedName>
    <definedName name="_xlnm.Print_Area" localSheetId="1">'SO 01 - Komunikace'!$C$4:$J$39,'SO 01 - Komunikace'!$C$45:$J$73,'SO 01 - Komunikace'!$C$79:$K$534</definedName>
    <definedName name="_xlnm.Print_Area" localSheetId="2">'SO 02 - Veřejné osvětlení'!$C$4:$J$39,'SO 02 - Veřejné osvětlení'!$C$45:$J$67,'SO 02 - Veřejné osvětlení'!$C$73:$K$149</definedName>
    <definedName name="_xlnm.Print_Area" localSheetId="3">'VON - Vedlejší a ostatní ...'!$C$4:$J$39,'VON - Vedlejší a ostatní ...'!$C$45:$J$66,'VON - Vedlejší a ostatní ...'!$C$72:$K$118</definedName>
    <definedName name="_xlnm.Print_Titles" localSheetId="0">'Rekapitulace stavby'!$52:$52</definedName>
    <definedName name="_xlnm.Print_Titles" localSheetId="1">'SO 01 - Komunikace'!$91:$91</definedName>
    <definedName name="_xlnm.Print_Titles" localSheetId="2">'SO 02 - Veřejné osvětlení'!$85:$85</definedName>
    <definedName name="_xlnm.Print_Titles" localSheetId="3">'VON - Vedlejší a ostatní ...'!$84:$84</definedName>
  </definedNames>
  <calcPr calcId="191029"/>
  <extLst/>
</workbook>
</file>

<file path=xl/sharedStrings.xml><?xml version="1.0" encoding="utf-8"?>
<sst xmlns="http://schemas.openxmlformats.org/spreadsheetml/2006/main" count="6096" uniqueCount="1128">
  <si>
    <t>Export Komplet</t>
  </si>
  <si>
    <t>VZ</t>
  </si>
  <si>
    <t>2.0</t>
  </si>
  <si>
    <t>ZAMOK</t>
  </si>
  <si>
    <t>False</t>
  </si>
  <si>
    <t>{1132c3f3-fb32-4bca-a006-34a4e5313542}</t>
  </si>
  <si>
    <t>0,01</t>
  </si>
  <si>
    <t>21</t>
  </si>
  <si>
    <t>15</t>
  </si>
  <si>
    <t>REKAPITULACE STAVBY</t>
  </si>
  <si>
    <t>v ---  níže se nacházejí doplnkové a pomocné údaje k sestavám  --- v</t>
  </si>
  <si>
    <t>Návod na vyplnění</t>
  </si>
  <si>
    <t>0,001</t>
  </si>
  <si>
    <t>Kód:</t>
  </si>
  <si>
    <t>rev3_210812</t>
  </si>
  <si>
    <t>Měnit lze pouze buňky se žlutým podbarvením!
1) v Rekapitulaci stavby vyplňte údaje o Uchazeči (přenesou se do ostatních sestav i v jiných listech)
2) na vybraných listech vyplňte v sestavě Soupis prací ceny u položek</t>
  </si>
  <si>
    <t>Stavba:</t>
  </si>
  <si>
    <t>Rekonstrukce ul.Krušnohorská, Chomutov</t>
  </si>
  <si>
    <t>KSO:</t>
  </si>
  <si>
    <t>822 2</t>
  </si>
  <si>
    <t>CC-CZ:</t>
  </si>
  <si>
    <t/>
  </si>
  <si>
    <t>Místo:</t>
  </si>
  <si>
    <t>ul.Krušnohorská, Chomutov</t>
  </si>
  <si>
    <t>Datum:</t>
  </si>
  <si>
    <t>17. 6. 2022</t>
  </si>
  <si>
    <t>Zadavatel:</t>
  </si>
  <si>
    <t>IČ:</t>
  </si>
  <si>
    <t>Statutární město Chomutov</t>
  </si>
  <si>
    <t>DIČ:</t>
  </si>
  <si>
    <t>Uchazeč:</t>
  </si>
  <si>
    <t>Vyplň údaj</t>
  </si>
  <si>
    <t>Projektant:</t>
  </si>
  <si>
    <t>KAP ATELIER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</si>
  <si>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</si>
  <si>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</si>
  <si>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</si>
  <si>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</si>
  <si>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</si>
  <si>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</si>
  <si>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</si>
  <si>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</si>
  <si>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</si>
  <si>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</si>
  <si>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</si>
  <si>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</si>
  <si>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</si>
  <si>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</si>
  <si>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</si>
  <si>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</si>
  <si>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</si>
  <si>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</si>
  <si>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</si>
  <si>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</si>
  <si>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</si>
  <si>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</si>
  <si>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</si>
  <si>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</si>
  <si>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</si>
  <si>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</si>
  <si>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</si>
  <si>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</si>
  <si>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</si>
  <si>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</si>
  <si>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</si>
  <si>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</si>
  <si>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</si>
  <si>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</si>
  <si>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</si>
  <si>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</si>
  <si>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</si>
  <si>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</si>
  <si>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</si>
  <si>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</si>
  <si>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</si>
  <si>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</si>
  <si>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</si>
  <si>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</si>
  <si>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</si>
  <si>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Komunikace</t>
  </si>
  <si>
    <t>STA</t>
  </si>
  <si>
    <t>1</t>
  </si>
  <si>
    <t>{a9cbaa49-8009-4255-a53c-0349338493e9}</t>
  </si>
  <si>
    <t>2</t>
  </si>
  <si>
    <t>SO 02</t>
  </si>
  <si>
    <t>Veřejné osvětlení</t>
  </si>
  <si>
    <t>{c709817a-fe63-4bfd-b0b3-5b39d91c1b69}</t>
  </si>
  <si>
    <t>VON</t>
  </si>
  <si>
    <t>Vedlejší a ostatní rozpočtové náklady</t>
  </si>
  <si>
    <t>{c55cf21e-64fe-41be-92c2-46a360da414d}</t>
  </si>
  <si>
    <t>KRYCÍ LIST SOUPISU PRACÍ</t>
  </si>
  <si>
    <t>Objekt:</t>
  </si>
  <si>
    <t>SO 01 - Komunikace</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</si>
  <si>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</si>
  <si>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</si>
  <si>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</si>
  <si>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</si>
  <si>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</si>
  <si>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</si>
  <si>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</si>
  <si>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</si>
  <si>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5.1 - Komunikace - živice</t>
  </si>
  <si>
    <t xml:space="preserve">      5.3 - Chodníky</t>
  </si>
  <si>
    <t xml:space="preserve">      5.4 - Sjezdy</t>
  </si>
  <si>
    <t xml:space="preserve">      5.5 - Parkování</t>
  </si>
  <si>
    <t xml:space="preserve">    9 - Ostatní konstrukce a práce, bourání</t>
  </si>
  <si>
    <t xml:space="preserve">    997 - Přesun sutě</t>
  </si>
  <si>
    <t xml:space="preserve">    998 - Přesun hmot</t>
  </si>
  <si>
    <t>M - Práce a dodávky M</t>
  </si>
  <si>
    <t xml:space="preserve">    23-M - Montáže potrubí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</si>
  <si>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</si>
  <si>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</si>
  <si>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</si>
  <si>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</si>
  <si>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</si>
  <si>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</si>
  <si>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</si>
  <si>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</si>
  <si>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</si>
  <si>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</si>
  <si>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</si>
  <si>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</si>
  <si>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</si>
  <si>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</si>
  <si>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</si>
  <si>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</si>
  <si>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</si>
  <si>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</si>
  <si>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111151121</t>
  </si>
  <si>
    <t>Pokosení trávníku při souvislé ploše do 1000 m2 parkového v rovině nebo svahu do 1:5</t>
  </si>
  <si>
    <t>m2</t>
  </si>
  <si>
    <t>CS ÚRS 2022 01</t>
  </si>
  <si>
    <t>4</t>
  </si>
  <si>
    <t>-990169257</t>
  </si>
  <si>
    <t>Online PSC</t>
  </si>
  <si>
    <t>https://podminky.urs.cz/item/CS_URS_2022_01/111151121</t>
  </si>
  <si>
    <t>VV</t>
  </si>
  <si>
    <t>viz. výkres č. C.3 a Technická zpráva</t>
  </si>
  <si>
    <t>Zatravnění</t>
  </si>
  <si>
    <t>346,2</t>
  </si>
  <si>
    <t>Součet</t>
  </si>
  <si>
    <t>112101101</t>
  </si>
  <si>
    <t>Odstranění stromů s odřezáním kmene a s odvětvením listnatých, průměru kmene přes 100 do 300 mm</t>
  </si>
  <si>
    <t>kus</t>
  </si>
  <si>
    <t>1420331067</t>
  </si>
  <si>
    <t>https://podminky.urs.cz/item/CS_URS_2022_01/112101101</t>
  </si>
  <si>
    <t>viz. výkres č. C4 a Technická zpráva</t>
  </si>
  <si>
    <t>4,0</t>
  </si>
  <si>
    <t>3</t>
  </si>
  <si>
    <t>112251101</t>
  </si>
  <si>
    <t>Odstranění pařezů strojně s jejich vykopáním, vytrháním nebo odstřelením průměru přes 100 do 300 mm</t>
  </si>
  <si>
    <t>1675632666</t>
  </si>
  <si>
    <t>https://podminky.urs.cz/item/CS_URS_2022_01/112251101</t>
  </si>
  <si>
    <t>113106571</t>
  </si>
  <si>
    <t>Rozebrání dlažeb a dílců vozovek a ploch s přemístěním hmot na skládku na vzdálenost do 3 m nebo s naložením na dopravní prostředek, s jakoukoliv výplní spár strojně plochy jednotlivě přes 200 m2 ze zámkové dlažby s ložem z kameniva</t>
  </si>
  <si>
    <t>500507847</t>
  </si>
  <si>
    <t>https://podminky.urs.cz/item/CS_URS_2022_01/113106571</t>
  </si>
  <si>
    <t>viz. výkres č. C.4 a Technická zpráva</t>
  </si>
  <si>
    <t>1002,0</t>
  </si>
  <si>
    <t>5</t>
  </si>
  <si>
    <t>113107141</t>
  </si>
  <si>
    <t>Odstranění podkladů nebo krytů ručně s přemístěním hmot na skládku na vzdálenost do 3 m nebo s naložením na dopravní prostředek živičných, o tl. vrstvy do 50 mm</t>
  </si>
  <si>
    <t>-2062349231</t>
  </si>
  <si>
    <t>https://podminky.urs.cz/item/CS_URS_2022_01/113107141</t>
  </si>
  <si>
    <t>1944,0</t>
  </si>
  <si>
    <t>1944,0*0,1       "10% frézované komunikace - odstranění ručně</t>
  </si>
  <si>
    <t>6</t>
  </si>
  <si>
    <t>113107222</t>
  </si>
  <si>
    <t>Odstranění podkladů nebo krytů strojně plochy jednotlivě přes 200 m2 s přemístěním hmot na skládku na vzdálenost do 20 m nebo s naložením na dopravní prostředek z kameniva hrubého drceného, o tl. vrstvy přes 100 do 200 mm</t>
  </si>
  <si>
    <t>132850129</t>
  </si>
  <si>
    <t>https://podminky.urs.cz/item/CS_URS_2022_01/113107222</t>
  </si>
  <si>
    <t>viz. výkres č. C4 a Technická zpráva, Diagnostický průzkum</t>
  </si>
  <si>
    <t>Odstranění stávající konstrukce komunikace mezi ulicemi Alešova a Podhorská</t>
  </si>
  <si>
    <t>800,0</t>
  </si>
  <si>
    <t>7</t>
  </si>
  <si>
    <t>113107223</t>
  </si>
  <si>
    <t>Odstranění podkladů nebo krytů strojně plochy jednotlivě přes 200 m2 s přemístěním hmot na skládku na vzdálenost do 20 m nebo s naložením na dopravní prostředek z kameniva hrubého drceného, o tl. vrstvy přes 200 do 300 mm</t>
  </si>
  <si>
    <t>-158945497</t>
  </si>
  <si>
    <t>https://podminky.urs.cz/item/CS_URS_2022_01/113107223</t>
  </si>
  <si>
    <t>Asfaltová komunikace</t>
  </si>
  <si>
    <t>1944,0   "celková bouraná vozovka</t>
  </si>
  <si>
    <t>-800,0    "odpočet části komunikace mezi ulicemi Alešova a Podhorská</t>
  </si>
  <si>
    <t>Mezisoučet</t>
  </si>
  <si>
    <t>Odstraňovaná stávající skladba v části nových chodníků</t>
  </si>
  <si>
    <t>466,72</t>
  </si>
  <si>
    <t>-85,0      "odpočet chodníku ve stávající zatravněné ploše</t>
  </si>
  <si>
    <t>8</t>
  </si>
  <si>
    <t>113107224</t>
  </si>
  <si>
    <t>Odstranění podkladů nebo krytů strojně plochy jednotlivě přes 200 m2 s přemístěním hmot na skládku na vzdálenost do 20 m nebo s naložením na dopravní prostředek z kameniva hrubého drceného, o tl. vrstvy přes 300 do 400 mm</t>
  </si>
  <si>
    <t>-253400121</t>
  </si>
  <si>
    <t>https://podminky.urs.cz/item/CS_URS_2022_01/113107224</t>
  </si>
  <si>
    <t>Odstraňovaná stávající skladba v části nových sjezdů a parkovacích ploch</t>
  </si>
  <si>
    <t>357,21+192,62</t>
  </si>
  <si>
    <t>-130,0      "odpočet sjezdy a parkovací plochy ve stávající zatravněné ploše</t>
  </si>
  <si>
    <t>9</t>
  </si>
  <si>
    <t>113107241</t>
  </si>
  <si>
    <t>Odstranění podkladů nebo krytů strojně plochy jednotlivě přes 200 m2 s přemístěním hmot na skládku na vzdálenost do 20 m nebo s naložením na dopravní prostředek živičných, o tl. vrstvy do 50 mm</t>
  </si>
  <si>
    <t>-542106783</t>
  </si>
  <si>
    <t>https://podminky.urs.cz/item/CS_URS_2022_01/113107241</t>
  </si>
  <si>
    <t>10</t>
  </si>
  <si>
    <t>113154363</t>
  </si>
  <si>
    <t>Frézování živičného podkladu nebo krytu s naložením na dopravní prostředek plochy přes 1 000 do 10 000 m2 s překážkami v trase pruhu šířky přes 1 m do 2 m, tloušťky vrstvy 50 mm</t>
  </si>
  <si>
    <t>2057767601</t>
  </si>
  <si>
    <t>https://podminky.urs.cz/item/CS_URS_2022_01/113154363</t>
  </si>
  <si>
    <t>1944,0*0,9       "90% frézování strojně</t>
  </si>
  <si>
    <t>11</t>
  </si>
  <si>
    <t>113201112</t>
  </si>
  <si>
    <t>Vytrhání obrub s vybouráním lože, s přemístěním hmot na skládku na vzdálenost do 3 m nebo s naložením na dopravní prostředek silničních ležatých</t>
  </si>
  <si>
    <t>m</t>
  </si>
  <si>
    <t>-1275297193</t>
  </si>
  <si>
    <t>https://podminky.urs.cz/item/CS_URS_2022_01/113201112</t>
  </si>
  <si>
    <t>557,0</t>
  </si>
  <si>
    <t>12</t>
  </si>
  <si>
    <t>122251101</t>
  </si>
  <si>
    <t>Odkopávky a prokopávky nezapažené strojně v hornině třídy těžitelnosti I skupiny 3 do 20 m3</t>
  </si>
  <si>
    <t>m3</t>
  </si>
  <si>
    <t>1496105846</t>
  </si>
  <si>
    <t>https://podminky.urs.cz/item/CS_URS_2022_01/122251101</t>
  </si>
  <si>
    <t>Stávající zelené plochy - odkop pro nová skladby</t>
  </si>
  <si>
    <t>14,0*0,45      "asfaltová komunikace</t>
  </si>
  <si>
    <t>85,0*0,34     "chodník</t>
  </si>
  <si>
    <t>130,0*0,42    "sjezdy a parkovací plochy</t>
  </si>
  <si>
    <t>13</t>
  </si>
  <si>
    <t>122251105</t>
  </si>
  <si>
    <t>Odkopávky a prokopávky nezapažené strojně v hornině třídy těžitelnosti I skupiny 3 přes 500 do 1 000 m3</t>
  </si>
  <si>
    <t>1063922890</t>
  </si>
  <si>
    <t>https://podminky.urs.cz/item/CS_URS_2022_01/122251105</t>
  </si>
  <si>
    <t>viz. výkres č. C3 a Technická zpráva</t>
  </si>
  <si>
    <t>VÝMĚNA PODLOŽÍ</t>
  </si>
  <si>
    <t>1923,14*0,5     "asfaltová komunikace</t>
  </si>
  <si>
    <t>498,47*0,5      "chodník</t>
  </si>
  <si>
    <t>313,17*0,5     "sjezdy</t>
  </si>
  <si>
    <t>179,12*0,5     "parkování</t>
  </si>
  <si>
    <t>Dle TZ výměna z 50%</t>
  </si>
  <si>
    <t>1456,95*0,5</t>
  </si>
  <si>
    <t>14</t>
  </si>
  <si>
    <t>132251101</t>
  </si>
  <si>
    <t>Hloubení nezapažených rýh šířky do 800 mm strojně s urovnáním dna do předepsaného profilu a spádu v hornině třídy těžitelnosti I skupiny 3 do 20 m3</t>
  </si>
  <si>
    <t>-1775888615</t>
  </si>
  <si>
    <t>https://podminky.urs.cz/item/CS_URS_2022_01/132251101</t>
  </si>
  <si>
    <t>viz. výkres č. C.3</t>
  </si>
  <si>
    <t>Vsakovací rýhy</t>
  </si>
  <si>
    <t>0,4*0,4*(2,5+3,5)</t>
  </si>
  <si>
    <t>162201401</t>
  </si>
  <si>
    <t>Vodorovné přemístění větví, kmenů nebo pařezů s naložením, složením a dopravou do 1000 m větví stromů listnatých, průměru kmene přes 100 do 300 mm</t>
  </si>
  <si>
    <t>924076439</t>
  </si>
  <si>
    <t>https://podminky.urs.cz/item/CS_URS_2022_01/162201401</t>
  </si>
  <si>
    <t>Odvoz na skládku</t>
  </si>
  <si>
    <t>16</t>
  </si>
  <si>
    <t>162201411</t>
  </si>
  <si>
    <t>Vodorovné přemístění větví, kmenů nebo pařezů s naložením, složením a dopravou do 1000 m kmenů stromů listnatých, průměru přes 100 do 300 mm</t>
  </si>
  <si>
    <t>-2141144725</t>
  </si>
  <si>
    <t>https://podminky.urs.cz/item/CS_URS_2022_01/162201411</t>
  </si>
  <si>
    <t>17</t>
  </si>
  <si>
    <t>162201421</t>
  </si>
  <si>
    <t>Vodorovné přemístění větví, kmenů nebo pařezů s naložením, složením a dopravou do 1000 m pařezů kmenů, průměru přes 100 do 300 mm</t>
  </si>
  <si>
    <t>622380034</t>
  </si>
  <si>
    <t>https://podminky.urs.cz/item/CS_URS_2022_01/162201421</t>
  </si>
  <si>
    <t>18</t>
  </si>
  <si>
    <t>162301931</t>
  </si>
  <si>
    <t>Vodorovné přemístění větví, kmenů nebo pařezů s naložením, složením a dopravou Příplatek k cenám za každých dalších i započatých 1000 m přes 1000 m větví stromů listnatých, průměru kmene přes 100 do 300 mm</t>
  </si>
  <si>
    <t>870835975</t>
  </si>
  <si>
    <t>https://podminky.urs.cz/item/CS_URS_2022_01/162301931</t>
  </si>
  <si>
    <t>4,0*9    "předpoklad skládka do 10km</t>
  </si>
  <si>
    <t>19</t>
  </si>
  <si>
    <t>162301951</t>
  </si>
  <si>
    <t>Vodorovné přemístění větví, kmenů nebo pařezů s naložením, složením a dopravou Příplatek k cenám za každých dalších i započatých 1000 m přes 1000 m kmenů stromů listnatých, o průměru přes 100 do 300 mm</t>
  </si>
  <si>
    <t>-1772504616</t>
  </si>
  <si>
    <t>https://podminky.urs.cz/item/CS_URS_2022_01/162301951</t>
  </si>
  <si>
    <t>20</t>
  </si>
  <si>
    <t>162301971</t>
  </si>
  <si>
    <t>Vodorovné přemístění větví, kmenů nebo pařezů s naložením, složením a dopravou Příplatek k cenám za každých dalších i započatých 1000 m přes 1000 m pařezů kmenů, průměru přes 100 do 300 mm</t>
  </si>
  <si>
    <t>-756735035</t>
  </si>
  <si>
    <t>https://podminky.urs.cz/item/CS_URS_2022_01/162301971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</si>
  <si>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</si>
  <si>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</si>
  <si>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1238337235</t>
  </si>
  <si>
    <t>https://podminky.urs.cz/item/CS_URS_2022_01/162751117</t>
  </si>
  <si>
    <t>89,8       "výpočet v pol.č. 122251101</t>
  </si>
  <si>
    <t>728,475       "výpočet v pol.č. 122251105</t>
  </si>
  <si>
    <t>0,96          "výpočet v pol.č. 132251101</t>
  </si>
  <si>
    <t>22</t>
  </si>
  <si>
    <t>171152111</t>
  </si>
  <si>
    <t>Uložení sypaniny do zhutněných násypů pro silnice, dálnice a letiště s rozprostřením sypaniny ve vrstvách, s hrubým urovnáním a uzavřením povrchu násypu z hornin nesoudržných sypkých v aktivní zóně</t>
  </si>
  <si>
    <t>1915470035</t>
  </si>
  <si>
    <t>https://podminky.urs.cz/item/CS_URS_2022_01/171152111</t>
  </si>
  <si>
    <t>23</t>
  </si>
  <si>
    <t>M</t>
  </si>
  <si>
    <t>5833120PC01.1</t>
  </si>
  <si>
    <t>štěrkodrť vhodná do aktivní zóny vč. dopravy</t>
  </si>
  <si>
    <t>t</t>
  </si>
  <si>
    <t>vlastní</t>
  </si>
  <si>
    <t>785452421</t>
  </si>
  <si>
    <t>728,475*2 'Přepočtené koeficientem množství</t>
  </si>
  <si>
    <t>24</t>
  </si>
  <si>
    <t>171201231</t>
  </si>
  <si>
    <t>Poplatek za uložení stavebního odpadu na recyklační skládce (skládkovné) zeminy a kamení zatříděného do Katalogu odpadů pod kódem 17 05 04</t>
  </si>
  <si>
    <t>1539669854</t>
  </si>
  <si>
    <t>https://podminky.urs.cz/item/CS_URS_2022_01/171201231</t>
  </si>
  <si>
    <t>819,235*1,8 'Přepočtené koeficientem množství</t>
  </si>
  <si>
    <t>25</t>
  </si>
  <si>
    <t>171201r01.1</t>
  </si>
  <si>
    <t>Poplatek za uložení biologicky rozložitelného odpadu (větve, křoviny apod.) na skládce</t>
  </si>
  <si>
    <t>kpl</t>
  </si>
  <si>
    <t>-623763184</t>
  </si>
  <si>
    <t>26</t>
  </si>
  <si>
    <t>171251201</t>
  </si>
  <si>
    <t>Uložení sypaniny na skládky nebo meziskládky bez hutnění s upravením uložené sypaniny do předepsaného tvaru</t>
  </si>
  <si>
    <t>-1084723803</t>
  </si>
  <si>
    <t>https://podminky.urs.cz/item/CS_URS_2022_01/171251201</t>
  </si>
  <si>
    <t>27</t>
  </si>
  <si>
    <t>181151311</t>
  </si>
  <si>
    <t>Plošná úprava terénu v zemině skupiny 1 až 4 s urovnáním povrchu bez doplnění ornice souvislé plochy přes 500 m2 při nerovnostech terénu přes 50 do 100 mm v rovině nebo na svahu do 1:5</t>
  </si>
  <si>
    <t>-819055376</t>
  </si>
  <si>
    <t>https://podminky.urs.cz/item/CS_URS_2022_01/181151311</t>
  </si>
  <si>
    <t>28</t>
  </si>
  <si>
    <t>181351003</t>
  </si>
  <si>
    <t>Rozprostření a urovnání ornice v rovině nebo ve svahu sklonu do 1:5 strojně při souvislé ploše do 100 m2, tl. vrstvy do 200 mm</t>
  </si>
  <si>
    <t>1959030680</t>
  </si>
  <si>
    <t>https://podminky.urs.cz/item/CS_URS_2022_01/181351003</t>
  </si>
  <si>
    <t>29</t>
  </si>
  <si>
    <t>10364101</t>
  </si>
  <si>
    <t>zemina pro terénní úpravy -  ornice</t>
  </si>
  <si>
    <t>-1554396872</t>
  </si>
  <si>
    <t>346,2*0,1</t>
  </si>
  <si>
    <t>34,62*1,5 'Přepočtené koeficientem množství</t>
  </si>
  <si>
    <t>30</t>
  </si>
  <si>
    <t>181411131</t>
  </si>
  <si>
    <t>Založení trávníku na půdě předem připravené plochy do 1000 m2 výsevem včetně utažení parkového v rovině nebo na svahu do 1:5</t>
  </si>
  <si>
    <t>848738789</t>
  </si>
  <si>
    <t>https://podminky.urs.cz/item/CS_URS_2022_01/181411131</t>
  </si>
  <si>
    <t>31</t>
  </si>
  <si>
    <t>00572472</t>
  </si>
  <si>
    <t>osivo směs travní krajinná-rovinná</t>
  </si>
  <si>
    <t>kg</t>
  </si>
  <si>
    <t>571223258</t>
  </si>
  <si>
    <t>346,2*0,02 'Přepočtené koeficientem množství</t>
  </si>
  <si>
    <t>32</t>
  </si>
  <si>
    <t>181951111</t>
  </si>
  <si>
    <t>Úprava pláně vyrovnáním výškových rozdílů strojně v hornině třídy těžitelnosti I, skupiny 1 až 3 bez zhutnění</t>
  </si>
  <si>
    <t>173366973</t>
  </si>
  <si>
    <t>https://podminky.urs.cz/item/CS_URS_2022_01/181951111</t>
  </si>
  <si>
    <t>33</t>
  </si>
  <si>
    <t>181951112</t>
  </si>
  <si>
    <t>Úprava pláně vyrovnáním výškových rozdílů strojně v hornině třídy těžitelnosti I, skupiny 1 až 3 se zhutněním</t>
  </si>
  <si>
    <t>525904164</t>
  </si>
  <si>
    <t>https://podminky.urs.cz/item/CS_URS_2022_01/181951112</t>
  </si>
  <si>
    <t>1923,14     "asfaltová komunikace</t>
  </si>
  <si>
    <t>498,47      "chodník</t>
  </si>
  <si>
    <t>313,17     "sjezdy</t>
  </si>
  <si>
    <t>179,12     "parkování</t>
  </si>
  <si>
    <t>34</t>
  </si>
  <si>
    <t>182303111</t>
  </si>
  <si>
    <t>Doplnění zeminy nebo substrátu na travnatých plochách tloušťky do 50 mm v rovině nebo na svahu do 1:5</t>
  </si>
  <si>
    <t>2140496912</t>
  </si>
  <si>
    <t>https://podminky.urs.cz/item/CS_URS_2022_01/182303111</t>
  </si>
  <si>
    <t>35</t>
  </si>
  <si>
    <t>10371500</t>
  </si>
  <si>
    <t>substrát pro trávníky VL</t>
  </si>
  <si>
    <t>2061961518</t>
  </si>
  <si>
    <t>346,2*0,058 'Přepočtené koeficientem množství</t>
  </si>
  <si>
    <t>36</t>
  </si>
  <si>
    <t>183402131</t>
  </si>
  <si>
    <t>Rozrušení půdy na hloubku přes 50 do 150 mm souvislé plochy přes 500 m2 v rovině nebo na svahu do 1:5</t>
  </si>
  <si>
    <t>-1819146965</t>
  </si>
  <si>
    <t>https://podminky.urs.cz/item/CS_URS_2022_01/183402131</t>
  </si>
  <si>
    <t>37</t>
  </si>
  <si>
    <t>183403113</t>
  </si>
  <si>
    <t>Obdělání půdy frézováním v rovině nebo na svahu do 1:5</t>
  </si>
  <si>
    <t>1913293524</t>
  </si>
  <si>
    <t>https://podminky.urs.cz/item/CS_URS_2022_01/183403113</t>
  </si>
  <si>
    <t>38</t>
  </si>
  <si>
    <t>183403153</t>
  </si>
  <si>
    <t>Obdělání půdy hrabáním v rovině nebo na svahu do 1:5</t>
  </si>
  <si>
    <t>-2163287</t>
  </si>
  <si>
    <t>https://podminky.urs.cz/item/CS_URS_2022_01/183403153</t>
  </si>
  <si>
    <t>39</t>
  </si>
  <si>
    <t>183403161</t>
  </si>
  <si>
    <t>Obdělání půdy válením v rovině nebo na svahu do 1:5</t>
  </si>
  <si>
    <t>2133208146</t>
  </si>
  <si>
    <t>https://podminky.urs.cz/item/CS_URS_2022_01/183403161</t>
  </si>
  <si>
    <t>40</t>
  </si>
  <si>
    <t>184802111</t>
  </si>
  <si>
    <t>Chemické odplevelení půdy před založením kultury, trávníku nebo zpevněných ploch o výměře jednotlivě přes 20 m2 v rovině nebo na svahu do 1:5 postřikem na široko</t>
  </si>
  <si>
    <t>2128742924</t>
  </si>
  <si>
    <t>https://podminky.urs.cz/item/CS_URS_2022_01/184802111</t>
  </si>
  <si>
    <t>41</t>
  </si>
  <si>
    <t>185802113</t>
  </si>
  <si>
    <t>Hnojení půdy nebo trávníku v rovině nebo na svahu do 1:5 umělým hnojivem na široko</t>
  </si>
  <si>
    <t>559281636</t>
  </si>
  <si>
    <t>https://podminky.urs.cz/item/CS_URS_2022_01/185802113</t>
  </si>
  <si>
    <t>Spotřeba 30g/m2</t>
  </si>
  <si>
    <t xml:space="preserve">346,2*0,00003      </t>
  </si>
  <si>
    <t>42</t>
  </si>
  <si>
    <t>25191155</t>
  </si>
  <si>
    <t>hnojivo průmyslové</t>
  </si>
  <si>
    <t>-379788122</t>
  </si>
  <si>
    <t>43</t>
  </si>
  <si>
    <t>185803111</t>
  </si>
  <si>
    <t>Ošetření trávníku jednorázové v rovině nebo na svahu do 1:5</t>
  </si>
  <si>
    <t>1394172025</t>
  </si>
  <si>
    <t>https://podminky.urs.cz/item/CS_URS_2022_01/185803111</t>
  </si>
  <si>
    <t>44</t>
  </si>
  <si>
    <t>185804312</t>
  </si>
  <si>
    <t>Zalití rostlin vodou plochy záhonů jednotlivě přes 20 m2</t>
  </si>
  <si>
    <t>-817513271</t>
  </si>
  <si>
    <t>https://podminky.urs.cz/item/CS_URS_2022_01/185804312</t>
  </si>
  <si>
    <t>Trávník</t>
  </si>
  <si>
    <t>346,2*0,015    "zalití 15l na m2"</t>
  </si>
  <si>
    <t>45</t>
  </si>
  <si>
    <t>185851121</t>
  </si>
  <si>
    <t>Dovoz vody pro zálivku rostlin na vzdálenost do 1000 m</t>
  </si>
  <si>
    <t>-696695689</t>
  </si>
  <si>
    <t>https://podminky.urs.cz/item/CS_URS_2022_01/185851121</t>
  </si>
  <si>
    <t>46</t>
  </si>
  <si>
    <t>185851129</t>
  </si>
  <si>
    <t>Dovoz vody pro zálivku rostlin Příplatek k ceně za každých dalších i započatých 1000 m</t>
  </si>
  <si>
    <t>432635619</t>
  </si>
  <si>
    <t>https://podminky.urs.cz/item/CS_URS_2022_01/185851129</t>
  </si>
  <si>
    <t>5,193*4</t>
  </si>
  <si>
    <t>Zakládání</t>
  </si>
  <si>
    <t>47</t>
  </si>
  <si>
    <t>211531111</t>
  </si>
  <si>
    <t>Výplň kamenivem do rýh odvodňovacích žeber nebo trativodů bez zhutnění, s úpravou povrchu výplně kamenivem hrubým drceným frakce 16 až 63 mm</t>
  </si>
  <si>
    <t>-502637256</t>
  </si>
  <si>
    <t>https://podminky.urs.cz/item/CS_URS_2022_01/211531111</t>
  </si>
  <si>
    <t>-PI*(0,1)^2*(2,5+3,5)    "odpočet objemu potrubí</t>
  </si>
  <si>
    <t>48</t>
  </si>
  <si>
    <t>211971121</t>
  </si>
  <si>
    <t>Zřízení opláštění výplně z geotextilie odvodňovacích žeber nebo trativodů v rýze nebo zářezu se stěnami svislými nebo šikmými o sklonu přes 1:2 při rozvinuté šířce opláštění do 2,5 m</t>
  </si>
  <si>
    <t>-1915309576</t>
  </si>
  <si>
    <t>https://podminky.urs.cz/item/CS_URS_2022_01/211971121</t>
  </si>
  <si>
    <t>0,4*4*(2,5+3,5)</t>
  </si>
  <si>
    <t>49</t>
  </si>
  <si>
    <t>69311060</t>
  </si>
  <si>
    <t>geotextilie netkaná separační, ochranná, filtrační, drenážní PP 200g/m2</t>
  </si>
  <si>
    <t>-2010722169</t>
  </si>
  <si>
    <t>50</t>
  </si>
  <si>
    <t>212755218</t>
  </si>
  <si>
    <t>Trativody bez lože z drenážních trubek plastových flexibilních D 200 mm</t>
  </si>
  <si>
    <t>1285587061</t>
  </si>
  <si>
    <t>https://podminky.urs.cz/item/CS_URS_2022_01/212755218</t>
  </si>
  <si>
    <t>2,5+3,5</t>
  </si>
  <si>
    <t>Komunikace pozemní</t>
  </si>
  <si>
    <t>5.1</t>
  </si>
  <si>
    <t>Komunikace - živice</t>
  </si>
  <si>
    <t>51</t>
  </si>
  <si>
    <t>564861111</t>
  </si>
  <si>
    <t>Podklad ze štěrkodrti ŠD s rozprostřením a zhutněním plochy přes 100 m2, po zhutnění tl. 200 mm</t>
  </si>
  <si>
    <t>1343888768</t>
  </si>
  <si>
    <t>https://podminky.urs.cz/item/CS_URS_2022_01/564861111</t>
  </si>
  <si>
    <t>1923,14</t>
  </si>
  <si>
    <t>52</t>
  </si>
  <si>
    <t>564952111</t>
  </si>
  <si>
    <t>Podklad z mechanicky zpevněného kameniva MZK (minerální beton) s rozprostřením a s hutněním, po zhutnění tl. 150 mm</t>
  </si>
  <si>
    <t>1552362075</t>
  </si>
  <si>
    <t>https://podminky.urs.cz/item/CS_URS_2022_01/564952111</t>
  </si>
  <si>
    <t>53</t>
  </si>
  <si>
    <t>565145111</t>
  </si>
  <si>
    <t>Asfaltový beton vrstva podkladní ACP 16 (obalované kamenivo střednězrnné - OKS) s rozprostřením a zhutněním v pruhu šířky přes 1,5 do 3 m, po zhutnění tl. 60 mm</t>
  </si>
  <si>
    <t>-335454963</t>
  </si>
  <si>
    <t>https://podminky.urs.cz/item/CS_URS_2022_01/565145111</t>
  </si>
  <si>
    <t>54</t>
  </si>
  <si>
    <t>573111111</t>
  </si>
  <si>
    <t>Postřik infiltrační PI z asfaltu silničního s posypem kamenivem, v množství 0,60 kg/m2</t>
  </si>
  <si>
    <t>-1947182858</t>
  </si>
  <si>
    <t>https://podminky.urs.cz/item/CS_URS_2022_01/573111111</t>
  </si>
  <si>
    <t>55</t>
  </si>
  <si>
    <t>573231106</t>
  </si>
  <si>
    <t>Postřik spojovací PS bez posypu kamenivem ze silniční emulze, v množství 0,30 kg/m2</t>
  </si>
  <si>
    <t>47879499</t>
  </si>
  <si>
    <t>https://podminky.urs.cz/item/CS_URS_2022_01/573231106</t>
  </si>
  <si>
    <t>56</t>
  </si>
  <si>
    <t>577134111</t>
  </si>
  <si>
    <t>Asfaltový beton vrstva obrusná ACO 11 (ABS) s rozprostřením a se zhutněním z nemodifikovaného asfaltu v pruhu šířky do 3 m tř. I, po zhutnění tl. 40 mm</t>
  </si>
  <si>
    <t>-686055436</t>
  </si>
  <si>
    <t>https://podminky.urs.cz/item/CS_URS_2022_01/577134111</t>
  </si>
  <si>
    <t>5.3</t>
  </si>
  <si>
    <t>Chodníky</t>
  </si>
  <si>
    <t>57</t>
  </si>
  <si>
    <t>564871111</t>
  </si>
  <si>
    <t>Podklad ze štěrkodrti ŠD s rozprostřením a zhutněním plochy přes 100 m2, po zhutnění tl. 250 mm</t>
  </si>
  <si>
    <t>-1818624645</t>
  </si>
  <si>
    <t>https://podminky.urs.cz/item/CS_URS_2022_01/564871111</t>
  </si>
  <si>
    <t>465,25+26,02+7,2</t>
  </si>
  <si>
    <t>58</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</si>
  <si>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</si>
  <si>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</si>
  <si>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-1215439269</t>
  </si>
  <si>
    <t>https://podminky.urs.cz/item/CS_URS_2022_01/596211110</t>
  </si>
  <si>
    <t>59</t>
  </si>
  <si>
    <t>59245018</t>
  </si>
  <si>
    <t>dlažba tvar obdélník betonová 200x100x60mm přírodní</t>
  </si>
  <si>
    <t>1046654786</t>
  </si>
  <si>
    <t>465,25*1,03 'Přepočtené koeficientem množství</t>
  </si>
  <si>
    <t>60</t>
  </si>
  <si>
    <t>59245008</t>
  </si>
  <si>
    <t>dlažba tvar obdélník betonová 200x100x60mm barevná</t>
  </si>
  <si>
    <t>683412636</t>
  </si>
  <si>
    <t>7,2*1,03 'Přepočtené koeficientem množství</t>
  </si>
  <si>
    <t>61</t>
  </si>
  <si>
    <t>59245006</t>
  </si>
  <si>
    <t>dlažba tvar obdélník betonová pro nevidomé 200x100x60mm barevná</t>
  </si>
  <si>
    <t>755722935</t>
  </si>
  <si>
    <t>26,02*1,03 'Přepočtené koeficientem množství</t>
  </si>
  <si>
    <t>5.4</t>
  </si>
  <si>
    <t>Sjezdy</t>
  </si>
  <si>
    <t>62</t>
  </si>
  <si>
    <t>564851111</t>
  </si>
  <si>
    <t>Podklad ze štěrkodrti ŠD s rozprostřením a zhutněním plochy přes 100 m2, po zhutnění tl. 150 mm</t>
  </si>
  <si>
    <t>468712624</t>
  </si>
  <si>
    <t>https://podminky.urs.cz/item/CS_URS_2022_01/564851111</t>
  </si>
  <si>
    <t>(264,67+48,5)*2</t>
  </si>
  <si>
    <t>63</t>
  </si>
  <si>
    <t>596412212</t>
  </si>
  <si>
    <t>Kladení dlažby z betonových vegetačních dlaždic pozemních komunikací s ložem z kameniva těženého nebo drceného tl. do 50 mm, s vyplněním spár a vegetačních otvorů, s hutněním vibrováním tl. 80 mm, pro plochy přes 100 do 300 m2</t>
  </si>
  <si>
    <t>-1307209581</t>
  </si>
  <si>
    <t>https://podminky.urs.cz/item/CS_URS_2022_01/596412212</t>
  </si>
  <si>
    <t>64</t>
  </si>
  <si>
    <t>5924601PC01.2</t>
  </si>
  <si>
    <t xml:space="preserve">dlažba distanční betonová vegetační 170x170x80mm písková </t>
  </si>
  <si>
    <t>-394958486</t>
  </si>
  <si>
    <t>264,67*1,01 'Přepočtené koeficientem množství</t>
  </si>
  <si>
    <t>65</t>
  </si>
  <si>
    <t>58343872</t>
  </si>
  <si>
    <t>kamenivo drcené hrubé frakce 8/16</t>
  </si>
  <si>
    <t>1803247651</t>
  </si>
  <si>
    <t>P</t>
  </si>
  <si>
    <t>Poznámka k položce:
vyplnění vegetačních otvorů</t>
  </si>
  <si>
    <t>264,67*0,05 'Přepočtené koeficientem množství</t>
  </si>
  <si>
    <t>66</t>
  </si>
  <si>
    <t>596211210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</si>
  <si>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</si>
  <si>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147164516</t>
  </si>
  <si>
    <t>https://podminky.urs.cz/item/CS_URS_2022_01/596211210</t>
  </si>
  <si>
    <t>67</t>
  </si>
  <si>
    <t>59245226</t>
  </si>
  <si>
    <t>dlažba tvar obdélník betonová pro nevidomé 200x100x80mm barevná</t>
  </si>
  <si>
    <t>1479096079</t>
  </si>
  <si>
    <t>48,5*1,03 'Přepočtené koeficientem množství</t>
  </si>
  <si>
    <t>5.5</t>
  </si>
  <si>
    <t>Parkování</t>
  </si>
  <si>
    <t>68</t>
  </si>
  <si>
    <t>-1255466189</t>
  </si>
  <si>
    <t>179,12*2</t>
  </si>
  <si>
    <t>69</t>
  </si>
  <si>
    <t>2144638222</t>
  </si>
  <si>
    <t>70</t>
  </si>
  <si>
    <t>5924601PC01.3</t>
  </si>
  <si>
    <t>dlažba distanční betonová vegetační 170x170x80mm červená</t>
  </si>
  <si>
    <t>-1712472105</t>
  </si>
  <si>
    <t>179,12*1,01 'Přepočtené koeficientem množství</t>
  </si>
  <si>
    <t>71</t>
  </si>
  <si>
    <t>1503273397</t>
  </si>
  <si>
    <t>179,12*0,05 'Přepočtené koeficientem množství</t>
  </si>
  <si>
    <t>Ostatní konstrukce a práce, bourání</t>
  </si>
  <si>
    <t>72</t>
  </si>
  <si>
    <t>914111111</t>
  </si>
  <si>
    <t>Montáž svislé dopravní značky základní velikosti do 1 m2 objímkami na sloupky nebo konzoly</t>
  </si>
  <si>
    <t>215652008</t>
  </si>
  <si>
    <t>https://podminky.urs.cz/item/CS_URS_2022_01/914111111</t>
  </si>
  <si>
    <t>Poznámka k položce:
Značky jsou stávající</t>
  </si>
  <si>
    <t>viz. výkres č. D.3</t>
  </si>
  <si>
    <t>2,0    "IJ4a</t>
  </si>
  <si>
    <t>2,0    "E13</t>
  </si>
  <si>
    <t>3,0    "P4</t>
  </si>
  <si>
    <t>73</t>
  </si>
  <si>
    <t>914511111</t>
  </si>
  <si>
    <t>Montáž sloupku dopravních značek délky do 3,5 m do betonového základu</t>
  </si>
  <si>
    <t>194866798</t>
  </si>
  <si>
    <t>https://podminky.urs.cz/item/CS_URS_2022_01/914511111</t>
  </si>
  <si>
    <t xml:space="preserve">Poznámka k položce:
V cenách jsou započteny i náklady na:
a) vykopání jamek s odhozem výkopku na vzdálenost do 3 m,
b) osazení sloupku včetně montáže a dodávky plastového víčka,
V cenách jsou započteny i náklady na betonový základ.
</t>
  </si>
  <si>
    <t>2,0    "IJ4a+E13</t>
  </si>
  <si>
    <t>74</t>
  </si>
  <si>
    <t>40445230</t>
  </si>
  <si>
    <t>sloupek pro dopravní značku Zn D 70mm v 3,5m</t>
  </si>
  <si>
    <t>-1059844252</t>
  </si>
  <si>
    <t>75</t>
  </si>
  <si>
    <t>916131113</t>
  </si>
  <si>
    <t>Osazení silničního obrubníku betonového se zřízením lože, s vyplněním a zatřením spár cementovou maltou ležatého s boční opěrou z betonu prostého, do lože z betonu prostého</t>
  </si>
  <si>
    <t>-1166417685</t>
  </si>
  <si>
    <t>https://podminky.urs.cz/item/CS_URS_2022_01/916131113</t>
  </si>
  <si>
    <t>562,0</t>
  </si>
  <si>
    <t>76</t>
  </si>
  <si>
    <t>59217031</t>
  </si>
  <si>
    <t>obrubník betonový silniční 1000x150x250mm</t>
  </si>
  <si>
    <t>723228459</t>
  </si>
  <si>
    <t>562*1,03 'Přepočtené koeficientem množství</t>
  </si>
  <si>
    <t>77</t>
  </si>
  <si>
    <t>916331112</t>
  </si>
  <si>
    <t>Osazení zahradního obrubníku betonového s ložem tl. od 50 do 100 mm z betonu prostého tř. C 12/15 s boční opěrou z betonu prostého tř. C 12/15</t>
  </si>
  <si>
    <t>312959571</t>
  </si>
  <si>
    <t>https://podminky.urs.cz/item/CS_URS_2022_01/916331112</t>
  </si>
  <si>
    <t>426,0</t>
  </si>
  <si>
    <t>78</t>
  </si>
  <si>
    <t>59217012</t>
  </si>
  <si>
    <t>obrubník betonový zahradní 500x80x250mm</t>
  </si>
  <si>
    <t>-1187705647</t>
  </si>
  <si>
    <t>426*1,03 'Přepočtené koeficientem množství</t>
  </si>
  <si>
    <t>79</t>
  </si>
  <si>
    <t>919732211</t>
  </si>
  <si>
    <t>Styčná pracovní spára při napojení nového živičného povrchu na stávající se zalitím za tepla modifikovanou asfaltovou hmotou s posypem vápenným hydrátem šířky do 15 mm, hloubky do 25 mm včetně prořezání spáry</t>
  </si>
  <si>
    <t>1009002920</t>
  </si>
  <si>
    <t>https://podminky.urs.cz/item/CS_URS_2022_01/919732211</t>
  </si>
  <si>
    <t>Napojení na stávající komunikaci</t>
  </si>
  <si>
    <t>38,0</t>
  </si>
  <si>
    <t>80</t>
  </si>
  <si>
    <t>919735113</t>
  </si>
  <si>
    <t>Řezání stávajícího živičného krytu nebo podkladu hloubky přes 100 do 150 mm</t>
  </si>
  <si>
    <t>1527866519</t>
  </si>
  <si>
    <t>https://podminky.urs.cz/item/CS_URS_2022_01/919735113</t>
  </si>
  <si>
    <t>viz. výkres č. C.4</t>
  </si>
  <si>
    <t>81</t>
  </si>
  <si>
    <t>935113211</t>
  </si>
  <si>
    <t>Osazení odvodňovacího žlabu s krycím roštem betonového šířky do 200 mm</t>
  </si>
  <si>
    <t>1031385767</t>
  </si>
  <si>
    <t>https://podminky.urs.cz/item/CS_URS_2022_01/935113211</t>
  </si>
  <si>
    <t>Poznámka k položce:
V cenách jsou započteny i náklady na předepsané obetonování a lože z betonu</t>
  </si>
  <si>
    <t>8,0*2</t>
  </si>
  <si>
    <t>82</t>
  </si>
  <si>
    <t>592270PC01.4</t>
  </si>
  <si>
    <t xml:space="preserve">žlab odvodňovací betonový D400 s litinovou mříží 500x200x200mm </t>
  </si>
  <si>
    <t>1460375146</t>
  </si>
  <si>
    <t>83</t>
  </si>
  <si>
    <t>592270PC01.5</t>
  </si>
  <si>
    <t>betonová vpusť D400 s litinovou mříží  500x200x500 mm</t>
  </si>
  <si>
    <t>300838846</t>
  </si>
  <si>
    <t>84</t>
  </si>
  <si>
    <t>938908411</t>
  </si>
  <si>
    <t>Čištění vozovek splachováním vodou povrchu podkladu nebo krytu živičného, betonového nebo dlážděného</t>
  </si>
  <si>
    <t>-48878728</t>
  </si>
  <si>
    <t>https://podminky.urs.cz/item/CS_URS_2022_01/938908411</t>
  </si>
  <si>
    <t>Stávající asfaltová vozovka</t>
  </si>
  <si>
    <t>85</t>
  </si>
  <si>
    <t>966006132</t>
  </si>
  <si>
    <t>Odstranění dopravních nebo orientačních značek se sloupkem s uložením hmot na vzdálenost do 20 m nebo s naložením na dopravní prostředek, se zásypem jam a jeho zhutněním s betonovou patkou</t>
  </si>
  <si>
    <t>-552783544</t>
  </si>
  <si>
    <t>https://podminky.urs.cz/item/CS_URS_2022_01/966006132</t>
  </si>
  <si>
    <t>2,0    "P4</t>
  </si>
  <si>
    <t>86</t>
  </si>
  <si>
    <t>966006211</t>
  </si>
  <si>
    <t>Odstranění (demontáž) svislých dopravních značek s odklizením materiálu na skládku na vzdálenost do 20 m nebo s naložením na dopravní prostředek ze sloupů, sloupků nebo konzol</t>
  </si>
  <si>
    <t>1192620354</t>
  </si>
  <si>
    <t>https://podminky.urs.cz/item/CS_URS_2022_01/966006211</t>
  </si>
  <si>
    <t>Křižovatka s ul. Alešova</t>
  </si>
  <si>
    <t>1,0    "P4</t>
  </si>
  <si>
    <t>997</t>
  </si>
  <si>
    <t>Přesun sutě</t>
  </si>
  <si>
    <t>87</t>
  </si>
  <si>
    <t>997221561</t>
  </si>
  <si>
    <t>Vodorovná doprava suti bez naložení, ale se složením a s hrubým urovnáním z kusových materiálů, na vzdálenost do 1 km</t>
  </si>
  <si>
    <t>1249758945</t>
  </si>
  <si>
    <t>https://podminky.urs.cz/item/CS_URS_2022_01/997221561</t>
  </si>
  <si>
    <t>457,12+1146,818+410,776+0,328</t>
  </si>
  <si>
    <t>88</t>
  </si>
  <si>
    <t>997221569</t>
  </si>
  <si>
    <t>Vodorovná doprava suti bez naložení, ale se složením a s hrubým urovnáním Příplatek k ceně za každý další i započatý 1 km přes 1 km</t>
  </si>
  <si>
    <t>-1810379422</t>
  </si>
  <si>
    <t>https://podminky.urs.cz/item/CS_URS_2022_01/997221569</t>
  </si>
  <si>
    <t>Odvoz na skládku TSMCH - skládka do 5km</t>
  </si>
  <si>
    <t>410,776*4         "živice</t>
  </si>
  <si>
    <t>Odvoz na skládku mimo TSMCH - předpoklad skládka do 10km</t>
  </si>
  <si>
    <t>2015,042*9                   "celková suť</t>
  </si>
  <si>
    <t>-410,776*9                "odpočet asfaltu</t>
  </si>
  <si>
    <t>89</t>
  </si>
  <si>
    <t>997221611</t>
  </si>
  <si>
    <t>Nakládání na dopravní prostředky pro vodorovnou dopravu suti</t>
  </si>
  <si>
    <t>-413212878</t>
  </si>
  <si>
    <t>https://podminky.urs.cz/item/CS_URS_2022_01/997221611</t>
  </si>
  <si>
    <t>2015,042      "celková suť</t>
  </si>
  <si>
    <t>-410,776   "odpočet frézování (položka vč. naložení)</t>
  </si>
  <si>
    <t>90</t>
  </si>
  <si>
    <t>997221861</t>
  </si>
  <si>
    <t>Poplatek za uložení stavebního odpadu na recyklační skládce (skládkovné) z prostého betonu zatříděného do Katalogu odpadů pod kódem 17 01 01</t>
  </si>
  <si>
    <t>1841817766</t>
  </si>
  <si>
    <t>https://podminky.urs.cz/item/CS_URS_2022_01/997221861</t>
  </si>
  <si>
    <t>295,59           "pol.č. 113106571</t>
  </si>
  <si>
    <t>161,53          "pol.č. 113201112</t>
  </si>
  <si>
    <t>91</t>
  </si>
  <si>
    <t>997221873</t>
  </si>
  <si>
    <t>1585535875</t>
  </si>
  <si>
    <t>https://podminky.urs.cz/item/CS_URS_2022_01/997221873</t>
  </si>
  <si>
    <t>232,0                   "pol.č. 113107222</t>
  </si>
  <si>
    <t>671,317              "pol.č. 113107223</t>
  </si>
  <si>
    <t>243,501              "pol.č. 113107224</t>
  </si>
  <si>
    <t>92</t>
  </si>
  <si>
    <t>997221875</t>
  </si>
  <si>
    <t>Poplatek za uložení stavebního odpadu na recyklační skládce (skládkovné) asfaltového bez obsahu dehtu zatříděného do Katalogu odpadů pod kódem 17 03 02</t>
  </si>
  <si>
    <t>1780580238</t>
  </si>
  <si>
    <t>https://podminky.urs.cz/item/CS_URS_2022_01/997221875</t>
  </si>
  <si>
    <t>SKLÁDKA TSMCH</t>
  </si>
  <si>
    <t>19,051     "pol.č. 113107141</t>
  </si>
  <si>
    <t>190,521        "pol.č. 113107241</t>
  </si>
  <si>
    <t>201,204    "pol.č. 113154363</t>
  </si>
  <si>
    <t>93</t>
  </si>
  <si>
    <t>997013631</t>
  </si>
  <si>
    <t>Poplatek za uložení stavebního odpadu na skládce (skládkovné) směsného stavebního a demoličního zatříděného do Katalogu odpadů pod kódem 17 09 04</t>
  </si>
  <si>
    <t>-595753074</t>
  </si>
  <si>
    <t>https://podminky.urs.cz/item/CS_URS_2022_01/997013631</t>
  </si>
  <si>
    <t>Odstraněné dopravní značky</t>
  </si>
  <si>
    <t xml:space="preserve">0,328    "viz. položka č. 966006132 </t>
  </si>
  <si>
    <t>998</t>
  </si>
  <si>
    <t>Přesun hmot</t>
  </si>
  <si>
    <t>94</t>
  </si>
  <si>
    <t>998225111</t>
  </si>
  <si>
    <t>Přesun hmot pro komunikace s krytem z kameniva, monolitickým betonovým nebo živičným dopravní vzdálenost do 200 m jakékoliv délky objektu</t>
  </si>
  <si>
    <t>-1345366754</t>
  </si>
  <si>
    <t>https://podminky.urs.cz/item/CS_URS_2022_01/998225111</t>
  </si>
  <si>
    <t>Práce a dodávky M</t>
  </si>
  <si>
    <t>23-M</t>
  </si>
  <si>
    <t>Montáže potrubí</t>
  </si>
  <si>
    <t>95</t>
  </si>
  <si>
    <t>23020r01.2</t>
  </si>
  <si>
    <t>Dodávka a montáž chrániček podélně půlené PVC DN100 pro stávající sdělovací kabely a VN vč. zemních prací a obetonování</t>
  </si>
  <si>
    <t>-1363340928</t>
  </si>
  <si>
    <t>Poznámka k položce:
Bude fakturováno dle skutečnosti</t>
  </si>
  <si>
    <t>SO 02 - Veřejné osvětlení</t>
  </si>
  <si>
    <t>M21 - Demontážní práce</t>
  </si>
  <si>
    <t>M22 - Veřejné osvětlení</t>
  </si>
  <si>
    <t>M23 - Uzemnění stožárů VO</t>
  </si>
  <si>
    <t>M24 - Zemní práce při montážích</t>
  </si>
  <si>
    <t>M25 - Doprava hmot, přesuny sutí</t>
  </si>
  <si>
    <t>M26 - Montážní přirážky</t>
  </si>
  <si>
    <t>M27 - Revize, měření, zkoušky, ostatní</t>
  </si>
  <si>
    <t>M21</t>
  </si>
  <si>
    <t>Demontážní práce</t>
  </si>
  <si>
    <t>210VD</t>
  </si>
  <si>
    <t>Demontážní práce - odhad</t>
  </si>
  <si>
    <t>hod</t>
  </si>
  <si>
    <t>369443563</t>
  </si>
  <si>
    <t>M22</t>
  </si>
  <si>
    <t>210204002RT1</t>
  </si>
  <si>
    <t>Stožár osvětlovací sadový - ocelový</t>
  </si>
  <si>
    <t>301043000</t>
  </si>
  <si>
    <t>Poznámka k položce:
včetně dodávky stožáru + elektrovýzbroj</t>
  </si>
  <si>
    <t>210204103RS2</t>
  </si>
  <si>
    <t>Výložník ocelový 1ramenný do 35 kg</t>
  </si>
  <si>
    <t>-565303894</t>
  </si>
  <si>
    <t>Poznámka k položce:
včetně nákladů na montážní plošinu</t>
  </si>
  <si>
    <t>31677101</t>
  </si>
  <si>
    <t>Výložník PDA 1-1000/76</t>
  </si>
  <si>
    <t>662952144</t>
  </si>
  <si>
    <t>Poznámka k položce:
Jednoramenný výložník PD. Provedení je stanoveno v závislosti na výšce dříku stožáru a jeho celkovém zatížení (hmotnost a plocha vlastního výložníku včetně použitých svítidel). PDA - zatížení svítidl</t>
  </si>
  <si>
    <t>210202111R00</t>
  </si>
  <si>
    <t>Svítidlo veřejného osvětlení na výložník</t>
  </si>
  <si>
    <t>546426590</t>
  </si>
  <si>
    <t>220VD</t>
  </si>
  <si>
    <t>LED svítidlo pro veřejné osvětlení 1x30W, IP65, 2800K, 3601lm</t>
  </si>
  <si>
    <t>ks</t>
  </si>
  <si>
    <t>672844836</t>
  </si>
  <si>
    <t>210810005RT1</t>
  </si>
  <si>
    <t>Kabel CYKY-m 750 V 3 x 1,5 mm2 volně uložený</t>
  </si>
  <si>
    <t>238187252</t>
  </si>
  <si>
    <t>Poznámka k položce:
včetně dodávky kabelu</t>
  </si>
  <si>
    <t>210810014RT1</t>
  </si>
  <si>
    <t>Kabel CYKY-m 750 V 4 žíly,16-25 mm2, volně uložený</t>
  </si>
  <si>
    <t>-921788395</t>
  </si>
  <si>
    <t>Poznámka k položce:
včetně dodávky kabelu 4x16 mm2</t>
  </si>
  <si>
    <t>222260546R00</t>
  </si>
  <si>
    <t>Trubka KOPOFLEX 63 na povrchu</t>
  </si>
  <si>
    <t>718037291</t>
  </si>
  <si>
    <t>Poznámka k položce:
Kompletní trubkové vedení bez krabic a nos.konstrukcí</t>
  </si>
  <si>
    <t>3457114702</t>
  </si>
  <si>
    <t>Trubka kabelová chránička KOPOFLEX KF 09063</t>
  </si>
  <si>
    <t>-695511589</t>
  </si>
  <si>
    <t>Poznámka k položce:
Elektroinstalační trubky  Je vhodný především pro mechanickou ochranu všech druhů energetických a telekomunikačních vedení.  Ochranné trubky mohou být též použity jako záložní ochranné trubky pro pozdější využití.  Pomocí distančních rozpěrek lze realizovat uložení ve více vrstvách.  Pro svou vysokou odolnost proti agresivním látkám má trubkový systém svoje opodstatnění i v chemickém průmyslu.  KOPOFLEX Vnější plášť trubky je vyroben z HDPE, vnitřní z LDPE. Tato kombinace umožňuje vysokou ohebnost.  Pro svoji vysokou ohebnost,při zachování pevnosti stěny je vhodný pro ochranu přípojek vody nebo plynu.  Technické specifikace Konstrukce dvojité stěny - uvnitř hladká trubka a zevně trubka korugovaná Trubkový systém splňuje pevnost v tlaku &gt;450 N a umožňuje práci v teplotním rozmezí -45 °C až +60 °C při zachování tvaru trubky. Stupeň krytí: IP 67 - při použití
těsnících kroužků. Trubky se dodávají standardně v červené barvě. Na jednom konci trubky je nasunuta spojka, která umožňuje napojení trubek.  Utěsnění proti vniknutí prachu a písku.  Nasunutím dvou profilovaných těsnění na spojovanétrubky je možné zabránit zaplavení vodou.</t>
  </si>
  <si>
    <t>210100060R00</t>
  </si>
  <si>
    <t>Ukončení vodičů v krabici + zapoj. do 2,5 mm2</t>
  </si>
  <si>
    <t>1463277425</t>
  </si>
  <si>
    <t>210100064R00</t>
  </si>
  <si>
    <t>Ukončení vodičů v krabici + zapoj. do 16 mm2</t>
  </si>
  <si>
    <t>-1619944320</t>
  </si>
  <si>
    <t>M23</t>
  </si>
  <si>
    <t>Uzemnění stožárů VO</t>
  </si>
  <si>
    <t>210220021RT1</t>
  </si>
  <si>
    <t>Vedení uzemňovací v zemi FeZn do 120 mm2 vč.svorek</t>
  </si>
  <si>
    <t>96655214</t>
  </si>
  <si>
    <t>Poznámka k položce:
včetně pásku FeZn 30 x 4 mm</t>
  </si>
  <si>
    <t>210220022RT1</t>
  </si>
  <si>
    <t>Vedení uzemňovací v zemi FeZn, D 8 - 10 mm</t>
  </si>
  <si>
    <t>1569201037</t>
  </si>
  <si>
    <t>Poznámka k položce:
včetně drátu FeZn 10 mm</t>
  </si>
  <si>
    <t>210220010R00</t>
  </si>
  <si>
    <t>Nátěr zemnícího pásku do 120 mm2</t>
  </si>
  <si>
    <t>-1772582614</t>
  </si>
  <si>
    <t>210220302R00</t>
  </si>
  <si>
    <t>Svorka hromosvodová nad 2 šrouby /ST, SJ, SR, atd/</t>
  </si>
  <si>
    <t>-1805615687</t>
  </si>
  <si>
    <t>35444122</t>
  </si>
  <si>
    <t>Svorka zemnicí páska-drát N   SR3b N</t>
  </si>
  <si>
    <t>1899088069</t>
  </si>
  <si>
    <t>Poznámka k položce:
Použití: pro křížová a souběžná spojení zemnicí pásky a kruhového vodič</t>
  </si>
  <si>
    <t>11161322</t>
  </si>
  <si>
    <t>Gumoasfalt SA 12</t>
  </si>
  <si>
    <t>-1850225959</t>
  </si>
  <si>
    <t>Poznámka k položce:
dříve LAKASFALT 115 SAx12 B1 bal. 10</t>
  </si>
  <si>
    <t>M24</t>
  </si>
  <si>
    <t>Zemní práce při montážích</t>
  </si>
  <si>
    <t>460200134RT1</t>
  </si>
  <si>
    <t>Výkop kabelové rýhy 35/50 cm hor.4</t>
  </si>
  <si>
    <t>-851268983</t>
  </si>
  <si>
    <t>Poznámka k položce:
strojní výkop rýhy</t>
  </si>
  <si>
    <t>460570134R00</t>
  </si>
  <si>
    <t>Zához rýhy 35/50 cm, hornina třídy 4, se zhutněním</t>
  </si>
  <si>
    <t>1176713418</t>
  </si>
  <si>
    <t>460200304RT1</t>
  </si>
  <si>
    <t>Výkop kabelové rýhy 50/120 cm hor.4</t>
  </si>
  <si>
    <t>-790961903</t>
  </si>
  <si>
    <t>460570304R00</t>
  </si>
  <si>
    <t>Zához rýhy 50/120 cm, hornina tř. 4, se zhutněním</t>
  </si>
  <si>
    <t>-990379629</t>
  </si>
  <si>
    <t>460420018RT3</t>
  </si>
  <si>
    <t>Zřízení kabelového lože v rýze š.do 35 cm z písku</t>
  </si>
  <si>
    <t>-747187140</t>
  </si>
  <si>
    <t>Poznámka k položce:
tloušťka vrstvy 20 cm</t>
  </si>
  <si>
    <t>460490012R00</t>
  </si>
  <si>
    <t>Fólie výstražná z PVC, šířka 33 cm</t>
  </si>
  <si>
    <t>-1103750831</t>
  </si>
  <si>
    <t>673909992034</t>
  </si>
  <si>
    <t>Fólie výstražná šířka 34 cm červená síťovina</t>
  </si>
  <si>
    <t>379983316</t>
  </si>
  <si>
    <t>Poznámka k položce:
POLYNET typ 300/5 PP, balení á 100</t>
  </si>
  <si>
    <t>460050714RT1</t>
  </si>
  <si>
    <t>Jáma do 2m3 pro stožár veř.osvětlení,hor.4,strojně</t>
  </si>
  <si>
    <t>-1104165925</t>
  </si>
  <si>
    <t>Poznámka k položce:
strojní výkop jámy</t>
  </si>
  <si>
    <t>460080001R00</t>
  </si>
  <si>
    <t>Betonový základ do zeminy bez bednění</t>
  </si>
  <si>
    <t>356665869</t>
  </si>
  <si>
    <t>210204123R00</t>
  </si>
  <si>
    <t>Patice stožárová sklolaminátová</t>
  </si>
  <si>
    <t>736658395</t>
  </si>
  <si>
    <t>31679102</t>
  </si>
  <si>
    <t>Patice stožárová  PP1000/145</t>
  </si>
  <si>
    <t>-784091755</t>
  </si>
  <si>
    <t>M25</t>
  </si>
  <si>
    <t>Doprava hmot, přesuny sutí</t>
  </si>
  <si>
    <t>979095131R00</t>
  </si>
  <si>
    <t>Doprava hmot, jízda přívěsného vozíku</t>
  </si>
  <si>
    <t>km</t>
  </si>
  <si>
    <t>1641497689</t>
  </si>
  <si>
    <t>979081111R00</t>
  </si>
  <si>
    <t>Odvoz suti a vybour. hmot na skládku do 1 km</t>
  </si>
  <si>
    <t>1114108918</t>
  </si>
  <si>
    <t>979081121R00</t>
  </si>
  <si>
    <t>Příplatek k odvozu za každý další 1 km</t>
  </si>
  <si>
    <t>2082614076</t>
  </si>
  <si>
    <t>460600001RT8</t>
  </si>
  <si>
    <t>Naložení a odvoz zeminy</t>
  </si>
  <si>
    <t>162112990</t>
  </si>
  <si>
    <t>Poznámka k položce:
odvoz na vzdálenost 10000 m</t>
  </si>
  <si>
    <t>979990001R00</t>
  </si>
  <si>
    <t>Poplatek za skládku stavební suti</t>
  </si>
  <si>
    <t>-802480335</t>
  </si>
  <si>
    <t>97902VD</t>
  </si>
  <si>
    <t>Pronájem zdvihací plošiny</t>
  </si>
  <si>
    <t>den</t>
  </si>
  <si>
    <t>1537242997</t>
  </si>
  <si>
    <t>M26</t>
  </si>
  <si>
    <t>Montážní přirážky</t>
  </si>
  <si>
    <t>141      R00</t>
  </si>
  <si>
    <t>Přirážka za podružný materiál M 21, M 22</t>
  </si>
  <si>
    <t>%</t>
  </si>
  <si>
    <t>1503006763</t>
  </si>
  <si>
    <t>Poznámka k položce:
Procentní sazba z hodnoty nosného materiálu</t>
  </si>
  <si>
    <t>142      R00</t>
  </si>
  <si>
    <t>Přirážka za prořez kabelů</t>
  </si>
  <si>
    <t>-1880658737</t>
  </si>
  <si>
    <t>M27</t>
  </si>
  <si>
    <t>Revize, měření, zkoušky, ostatní</t>
  </si>
  <si>
    <t>21100000000001VD</t>
  </si>
  <si>
    <t>Revize elektro</t>
  </si>
  <si>
    <t>-122677766</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</si>
  <si>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</si>
  <si>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</si>
  <si>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</si>
  <si>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</si>
  <si>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</si>
  <si>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</si>
  <si>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</si>
  <si>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</si>
  <si>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</si>
  <si>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</si>
  <si>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</si>
  <si>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011103r.VON.1</t>
  </si>
  <si>
    <t>Geologický dohled</t>
  </si>
  <si>
    <t>Kč</t>
  </si>
  <si>
    <t>1024</t>
  </si>
  <si>
    <t>719804668</t>
  </si>
  <si>
    <t>012002000</t>
  </si>
  <si>
    <t>Geodetické práce</t>
  </si>
  <si>
    <t>2087210385</t>
  </si>
  <si>
    <t>https://podminky.urs.cz/item/CS_URS_2022_01/012002000</t>
  </si>
  <si>
    <t>013254000</t>
  </si>
  <si>
    <t>Dokumentace skutečného provedení stavby</t>
  </si>
  <si>
    <t>1591697067</t>
  </si>
  <si>
    <t>https://podminky.urs.cz/item/CS_URS_2022_01/013254000</t>
  </si>
  <si>
    <t>Poznámka k položce:
vč. tisku požadovaných počtu paré</t>
  </si>
  <si>
    <t>VRN3</t>
  </si>
  <si>
    <t>Zařízení staveniště</t>
  </si>
  <si>
    <t>030001000</t>
  </si>
  <si>
    <t>-1451048166</t>
  </si>
  <si>
    <t>https://podminky.urs.cz/item/CS_URS_2022_01/030001000</t>
  </si>
  <si>
    <t>Poznámka k položce:
Náklady spojené s vybudováním, provozováním a odstraněním staveniště vč. energií, médií pro stavbu, náklady na ostrahu stavby a staveniště, náklady na závěrečný úklid stavby a okolí</t>
  </si>
  <si>
    <t>VRN4</t>
  </si>
  <si>
    <t>Inženýrská činnost</t>
  </si>
  <si>
    <t>043154000</t>
  </si>
  <si>
    <t>Zkoušky hutnicí</t>
  </si>
  <si>
    <t>-1743892559</t>
  </si>
  <si>
    <t>https://podminky.urs.cz/item/CS_URS_2022_01/043154000</t>
  </si>
  <si>
    <t>043194000</t>
  </si>
  <si>
    <t>Ostatní zkoušky</t>
  </si>
  <si>
    <t>-78011634</t>
  </si>
  <si>
    <t>https://podminky.urs.cz/item/CS_URS_2022_01/043194000</t>
  </si>
  <si>
    <t>Poznámka k položce:
Náklady na zkoušky pro zajištění kontroly a kvality díla (průzkumné sondy apod.)</t>
  </si>
  <si>
    <t>045203000</t>
  </si>
  <si>
    <t>Kompletační činnost</t>
  </si>
  <si>
    <t>-981198423</t>
  </si>
  <si>
    <t>https://podminky.urs.cz/item/CS_URS_2022_01/045203000</t>
  </si>
  <si>
    <t xml:space="preserve">Poznámka k položce:
Zajištění dokladů nutných k získání kolaudačního souhlasu, jednání s dotčenými institucemi, účasti zástupců na jednáních apod.
</t>
  </si>
  <si>
    <t>045303000</t>
  </si>
  <si>
    <t>Koordinační činnost</t>
  </si>
  <si>
    <t>2073195333</t>
  </si>
  <si>
    <t>https://podminky.urs.cz/item/CS_URS_2022_01/045303000</t>
  </si>
  <si>
    <t>Poznámka k položce:
Součinost s investorem, projektantem apod.
Koordinace prací a dodávek mezi dodavateli</t>
  </si>
  <si>
    <t>VRN7</t>
  </si>
  <si>
    <t>Provozní vlivy</t>
  </si>
  <si>
    <t>0721030r.VON.2</t>
  </si>
  <si>
    <t xml:space="preserve">Zajištění DIO komunikace </t>
  </si>
  <si>
    <t>1098191644</t>
  </si>
  <si>
    <t>Poznámka k položce:
Dopravně inženýrská opatření, vč. nájmu a údržby značek a zařízení po celou dobu stavby, vč. zajištění DIR</t>
  </si>
  <si>
    <t>VRN9</t>
  </si>
  <si>
    <t>Ostatní náklady</t>
  </si>
  <si>
    <t>091504000</t>
  </si>
  <si>
    <t>Náklady související s publikační činností</t>
  </si>
  <si>
    <t>1145159074</t>
  </si>
  <si>
    <t>https://podminky.urs.cz/item/CS_URS_2022_01/091504000</t>
  </si>
  <si>
    <t>Poznámka k položce:
Informační tabule s potřebnými údaji o prováděcí firmě, o zahájení a ukončení výstavby</t>
  </si>
  <si>
    <t>091r.VON.3</t>
  </si>
  <si>
    <t>Fotodokumentace průběhu výstavby</t>
  </si>
  <si>
    <t>-1642809486</t>
  </si>
  <si>
    <t>094103r.VON.4</t>
  </si>
  <si>
    <t xml:space="preserve">Náklady na ochranu stávajících dřevin v blízkosti stavby během výstavby dle ČSN 836091 </t>
  </si>
  <si>
    <t>2047401281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</si>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</sst>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9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4" fontId="23" fillId="2" borderId="22" xfId="0" applyNumberFormat="1" applyFont="1" applyFill="1" applyBorder="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1151121" TargetMode="External" /><Relationship Id="rId2" Type="http://schemas.openxmlformats.org/officeDocument/2006/relationships/hyperlink" Target="https://podminky.urs.cz/item/CS_URS_2022_01/112101101" TargetMode="External" /><Relationship Id="rId3" Type="http://schemas.openxmlformats.org/officeDocument/2006/relationships/hyperlink" Target="https://podminky.urs.cz/item/CS_URS_2022_01/112251101" TargetMode="External" /><Relationship Id="rId4" Type="http://schemas.openxmlformats.org/officeDocument/2006/relationships/hyperlink" Target="https://podminky.urs.cz/item/CS_URS_2022_01/113106571" TargetMode="External" /><Relationship Id="rId5" Type="http://schemas.openxmlformats.org/officeDocument/2006/relationships/hyperlink" Target="https://podminky.urs.cz/item/CS_URS_2022_01/113107141" TargetMode="External" /><Relationship Id="rId6" Type="http://schemas.openxmlformats.org/officeDocument/2006/relationships/hyperlink" Target="https://podminky.urs.cz/item/CS_URS_2022_01/113107222" TargetMode="External" /><Relationship Id="rId7" Type="http://schemas.openxmlformats.org/officeDocument/2006/relationships/hyperlink" Target="https://podminky.urs.cz/item/CS_URS_2022_01/113107223" TargetMode="External" /><Relationship Id="rId8" Type="http://schemas.openxmlformats.org/officeDocument/2006/relationships/hyperlink" Target="https://podminky.urs.cz/item/CS_URS_2022_01/113107224" TargetMode="External" /><Relationship Id="rId9" Type="http://schemas.openxmlformats.org/officeDocument/2006/relationships/hyperlink" Target="https://podminky.urs.cz/item/CS_URS_2022_01/113107241" TargetMode="External" /><Relationship Id="rId10" Type="http://schemas.openxmlformats.org/officeDocument/2006/relationships/hyperlink" Target="https://podminky.urs.cz/item/CS_URS_2022_01/113154363" TargetMode="External" /><Relationship Id="rId11" Type="http://schemas.openxmlformats.org/officeDocument/2006/relationships/hyperlink" Target="https://podminky.urs.cz/item/CS_URS_2022_01/113201112" TargetMode="External" /><Relationship Id="rId12" Type="http://schemas.openxmlformats.org/officeDocument/2006/relationships/hyperlink" Target="https://podminky.urs.cz/item/CS_URS_2022_01/122251101" TargetMode="External" /><Relationship Id="rId13" Type="http://schemas.openxmlformats.org/officeDocument/2006/relationships/hyperlink" Target="https://podminky.urs.cz/item/CS_URS_2022_01/122251105" TargetMode="External" /><Relationship Id="rId14" Type="http://schemas.openxmlformats.org/officeDocument/2006/relationships/hyperlink" Target="https://podminky.urs.cz/item/CS_URS_2022_01/132251101" TargetMode="External" /><Relationship Id="rId15" Type="http://schemas.openxmlformats.org/officeDocument/2006/relationships/hyperlink" Target="https://podminky.urs.cz/item/CS_URS_2022_01/162201401" TargetMode="External" /><Relationship Id="rId16" Type="http://schemas.openxmlformats.org/officeDocument/2006/relationships/hyperlink" Target="https://podminky.urs.cz/item/CS_URS_2022_01/162201411" TargetMode="External" /><Relationship Id="rId17" Type="http://schemas.openxmlformats.org/officeDocument/2006/relationships/hyperlink" Target="https://podminky.urs.cz/item/CS_URS_2022_01/162201421" TargetMode="External" /><Relationship Id="rId18" Type="http://schemas.openxmlformats.org/officeDocument/2006/relationships/hyperlink" Target="https://podminky.urs.cz/item/CS_URS_2022_01/162301931" TargetMode="External" /><Relationship Id="rId19" Type="http://schemas.openxmlformats.org/officeDocument/2006/relationships/hyperlink" Target="https://podminky.urs.cz/item/CS_URS_2022_01/162301951" TargetMode="External" /><Relationship Id="rId20" Type="http://schemas.openxmlformats.org/officeDocument/2006/relationships/hyperlink" Target="https://podminky.urs.cz/item/CS_URS_2022_01/162301971" TargetMode="External" /><Relationship Id="rId21" Type="http://schemas.openxmlformats.org/officeDocument/2006/relationships/hyperlink" Target="https://podminky.urs.cz/item/CS_URS_2022_01/162751117" TargetMode="External" /><Relationship Id="rId22" Type="http://schemas.openxmlformats.org/officeDocument/2006/relationships/hyperlink" Target="https://podminky.urs.cz/item/CS_URS_2022_01/171152111" TargetMode="External" /><Relationship Id="rId23" Type="http://schemas.openxmlformats.org/officeDocument/2006/relationships/hyperlink" Target="https://podminky.urs.cz/item/CS_URS_2022_01/171201231" TargetMode="External" /><Relationship Id="rId24" Type="http://schemas.openxmlformats.org/officeDocument/2006/relationships/hyperlink" Target="https://podminky.urs.cz/item/CS_URS_2022_01/171251201" TargetMode="External" /><Relationship Id="rId25" Type="http://schemas.openxmlformats.org/officeDocument/2006/relationships/hyperlink" Target="https://podminky.urs.cz/item/CS_URS_2022_01/181151311" TargetMode="External" /><Relationship Id="rId26" Type="http://schemas.openxmlformats.org/officeDocument/2006/relationships/hyperlink" Target="https://podminky.urs.cz/item/CS_URS_2022_01/181351003" TargetMode="External" /><Relationship Id="rId27" Type="http://schemas.openxmlformats.org/officeDocument/2006/relationships/hyperlink" Target="https://podminky.urs.cz/item/CS_URS_2022_01/181411131" TargetMode="External" /><Relationship Id="rId28" Type="http://schemas.openxmlformats.org/officeDocument/2006/relationships/hyperlink" Target="https://podminky.urs.cz/item/CS_URS_2022_01/181951111" TargetMode="External" /><Relationship Id="rId29" Type="http://schemas.openxmlformats.org/officeDocument/2006/relationships/hyperlink" Target="https://podminky.urs.cz/item/CS_URS_2022_01/181951112" TargetMode="External" /><Relationship Id="rId30" Type="http://schemas.openxmlformats.org/officeDocument/2006/relationships/hyperlink" Target="https://podminky.urs.cz/item/CS_URS_2022_01/182303111" TargetMode="External" /><Relationship Id="rId31" Type="http://schemas.openxmlformats.org/officeDocument/2006/relationships/hyperlink" Target="https://podminky.urs.cz/item/CS_URS_2022_01/183402131" TargetMode="External" /><Relationship Id="rId32" Type="http://schemas.openxmlformats.org/officeDocument/2006/relationships/hyperlink" Target="https://podminky.urs.cz/item/CS_URS_2022_01/183403113" TargetMode="External" /><Relationship Id="rId33" Type="http://schemas.openxmlformats.org/officeDocument/2006/relationships/hyperlink" Target="https://podminky.urs.cz/item/CS_URS_2022_01/183403153" TargetMode="External" /><Relationship Id="rId34" Type="http://schemas.openxmlformats.org/officeDocument/2006/relationships/hyperlink" Target="https://podminky.urs.cz/item/CS_URS_2022_01/183403161" TargetMode="External" /><Relationship Id="rId35" Type="http://schemas.openxmlformats.org/officeDocument/2006/relationships/hyperlink" Target="https://podminky.urs.cz/item/CS_URS_2022_01/184802111" TargetMode="External" /><Relationship Id="rId36" Type="http://schemas.openxmlformats.org/officeDocument/2006/relationships/hyperlink" Target="https://podminky.urs.cz/item/CS_URS_2022_01/185802113" TargetMode="External" /><Relationship Id="rId37" Type="http://schemas.openxmlformats.org/officeDocument/2006/relationships/hyperlink" Target="https://podminky.urs.cz/item/CS_URS_2022_01/185803111" TargetMode="External" /><Relationship Id="rId38" Type="http://schemas.openxmlformats.org/officeDocument/2006/relationships/hyperlink" Target="https://podminky.urs.cz/item/CS_URS_2022_01/185804312" TargetMode="External" /><Relationship Id="rId39" Type="http://schemas.openxmlformats.org/officeDocument/2006/relationships/hyperlink" Target="https://podminky.urs.cz/item/CS_URS_2022_01/185851121" TargetMode="External" /><Relationship Id="rId40" Type="http://schemas.openxmlformats.org/officeDocument/2006/relationships/hyperlink" Target="https://podminky.urs.cz/item/CS_URS_2022_01/185851129" TargetMode="External" /><Relationship Id="rId41" Type="http://schemas.openxmlformats.org/officeDocument/2006/relationships/hyperlink" Target="https://podminky.urs.cz/item/CS_URS_2022_01/211531111" TargetMode="External" /><Relationship Id="rId42" Type="http://schemas.openxmlformats.org/officeDocument/2006/relationships/hyperlink" Target="https://podminky.urs.cz/item/CS_URS_2022_01/211971121" TargetMode="External" /><Relationship Id="rId43" Type="http://schemas.openxmlformats.org/officeDocument/2006/relationships/hyperlink" Target="https://podminky.urs.cz/item/CS_URS_2022_01/212755218" TargetMode="External" /><Relationship Id="rId44" Type="http://schemas.openxmlformats.org/officeDocument/2006/relationships/hyperlink" Target="https://podminky.urs.cz/item/CS_URS_2022_01/564861111" TargetMode="External" /><Relationship Id="rId45" Type="http://schemas.openxmlformats.org/officeDocument/2006/relationships/hyperlink" Target="https://podminky.urs.cz/item/CS_URS_2022_01/564952111" TargetMode="External" /><Relationship Id="rId46" Type="http://schemas.openxmlformats.org/officeDocument/2006/relationships/hyperlink" Target="https://podminky.urs.cz/item/CS_URS_2022_01/565145111" TargetMode="External" /><Relationship Id="rId47" Type="http://schemas.openxmlformats.org/officeDocument/2006/relationships/hyperlink" Target="https://podminky.urs.cz/item/CS_URS_2022_01/573111111" TargetMode="External" /><Relationship Id="rId48" Type="http://schemas.openxmlformats.org/officeDocument/2006/relationships/hyperlink" Target="https://podminky.urs.cz/item/CS_URS_2022_01/573231106" TargetMode="External" /><Relationship Id="rId49" Type="http://schemas.openxmlformats.org/officeDocument/2006/relationships/hyperlink" Target="https://podminky.urs.cz/item/CS_URS_2022_01/577134111" TargetMode="External" /><Relationship Id="rId50" Type="http://schemas.openxmlformats.org/officeDocument/2006/relationships/hyperlink" Target="https://podminky.urs.cz/item/CS_URS_2022_01/564871111" TargetMode="External" /><Relationship Id="rId51" Type="http://schemas.openxmlformats.org/officeDocument/2006/relationships/hyperlink" Target="https://podminky.urs.cz/item/CS_URS_2022_01/596211110" TargetMode="External" /><Relationship Id="rId52" Type="http://schemas.openxmlformats.org/officeDocument/2006/relationships/hyperlink" Target="https://podminky.urs.cz/item/CS_URS_2022_01/564851111" TargetMode="External" /><Relationship Id="rId53" Type="http://schemas.openxmlformats.org/officeDocument/2006/relationships/hyperlink" Target="https://podminky.urs.cz/item/CS_URS_2022_01/596412212" TargetMode="External" /><Relationship Id="rId54" Type="http://schemas.openxmlformats.org/officeDocument/2006/relationships/hyperlink" Target="https://podminky.urs.cz/item/CS_URS_2022_01/596211210" TargetMode="External" /><Relationship Id="rId55" Type="http://schemas.openxmlformats.org/officeDocument/2006/relationships/hyperlink" Target="https://podminky.urs.cz/item/CS_URS_2022_01/564851111" TargetMode="External" /><Relationship Id="rId56" Type="http://schemas.openxmlformats.org/officeDocument/2006/relationships/hyperlink" Target="https://podminky.urs.cz/item/CS_URS_2022_01/596412212" TargetMode="External" /><Relationship Id="rId57" Type="http://schemas.openxmlformats.org/officeDocument/2006/relationships/hyperlink" Target="https://podminky.urs.cz/item/CS_URS_2022_01/914111111" TargetMode="External" /><Relationship Id="rId58" Type="http://schemas.openxmlformats.org/officeDocument/2006/relationships/hyperlink" Target="https://podminky.urs.cz/item/CS_URS_2022_01/914511111" TargetMode="External" /><Relationship Id="rId59" Type="http://schemas.openxmlformats.org/officeDocument/2006/relationships/hyperlink" Target="https://podminky.urs.cz/item/CS_URS_2022_01/916131113" TargetMode="External" /><Relationship Id="rId60" Type="http://schemas.openxmlformats.org/officeDocument/2006/relationships/hyperlink" Target="https://podminky.urs.cz/item/CS_URS_2022_01/916331112" TargetMode="External" /><Relationship Id="rId61" Type="http://schemas.openxmlformats.org/officeDocument/2006/relationships/hyperlink" Target="https://podminky.urs.cz/item/CS_URS_2022_01/919732211" TargetMode="External" /><Relationship Id="rId62" Type="http://schemas.openxmlformats.org/officeDocument/2006/relationships/hyperlink" Target="https://podminky.urs.cz/item/CS_URS_2022_01/919735113" TargetMode="External" /><Relationship Id="rId63" Type="http://schemas.openxmlformats.org/officeDocument/2006/relationships/hyperlink" Target="https://podminky.urs.cz/item/CS_URS_2022_01/935113211" TargetMode="External" /><Relationship Id="rId64" Type="http://schemas.openxmlformats.org/officeDocument/2006/relationships/hyperlink" Target="https://podminky.urs.cz/item/CS_URS_2022_01/938908411" TargetMode="External" /><Relationship Id="rId65" Type="http://schemas.openxmlformats.org/officeDocument/2006/relationships/hyperlink" Target="https://podminky.urs.cz/item/CS_URS_2022_01/966006132" TargetMode="External" /><Relationship Id="rId66" Type="http://schemas.openxmlformats.org/officeDocument/2006/relationships/hyperlink" Target="https://podminky.urs.cz/item/CS_URS_2022_01/966006211" TargetMode="External" /><Relationship Id="rId67" Type="http://schemas.openxmlformats.org/officeDocument/2006/relationships/hyperlink" Target="https://podminky.urs.cz/item/CS_URS_2022_01/997221561" TargetMode="External" /><Relationship Id="rId68" Type="http://schemas.openxmlformats.org/officeDocument/2006/relationships/hyperlink" Target="https://podminky.urs.cz/item/CS_URS_2022_01/997221569" TargetMode="External" /><Relationship Id="rId69" Type="http://schemas.openxmlformats.org/officeDocument/2006/relationships/hyperlink" Target="https://podminky.urs.cz/item/CS_URS_2022_01/997221611" TargetMode="External" /><Relationship Id="rId70" Type="http://schemas.openxmlformats.org/officeDocument/2006/relationships/hyperlink" Target="https://podminky.urs.cz/item/CS_URS_2022_01/997221861" TargetMode="External" /><Relationship Id="rId71" Type="http://schemas.openxmlformats.org/officeDocument/2006/relationships/hyperlink" Target="https://podminky.urs.cz/item/CS_URS_2022_01/997221873" TargetMode="External" /><Relationship Id="rId72" Type="http://schemas.openxmlformats.org/officeDocument/2006/relationships/hyperlink" Target="https://podminky.urs.cz/item/CS_URS_2022_01/997221875" TargetMode="External" /><Relationship Id="rId73" Type="http://schemas.openxmlformats.org/officeDocument/2006/relationships/hyperlink" Target="https://podminky.urs.cz/item/CS_URS_2022_01/997013631" TargetMode="External" /><Relationship Id="rId74" Type="http://schemas.openxmlformats.org/officeDocument/2006/relationships/hyperlink" Target="https://podminky.urs.cz/item/CS_URS_2022_01/998225111" TargetMode="External" /><Relationship Id="rId75" Type="http://schemas.openxmlformats.org/officeDocument/2006/relationships/drawing" Target="../drawings/drawing2.xml" /><Relationship Id="rId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012002000" TargetMode="External" /><Relationship Id="rId2" Type="http://schemas.openxmlformats.org/officeDocument/2006/relationships/hyperlink" Target="https://podminky.urs.cz/item/CS_URS_2022_01/013254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54000" TargetMode="External" /><Relationship Id="rId5" Type="http://schemas.openxmlformats.org/officeDocument/2006/relationships/hyperlink" Target="https://podminky.urs.cz/item/CS_URS_2022_01/043194000" TargetMode="External" /><Relationship Id="rId6" Type="http://schemas.openxmlformats.org/officeDocument/2006/relationships/hyperlink" Target="https://podminky.urs.cz/item/CS_URS_2022_01/045203000" TargetMode="External" /><Relationship Id="rId7" Type="http://schemas.openxmlformats.org/officeDocument/2006/relationships/hyperlink" Target="https://podminky.urs.cz/item/CS_URS_2022_01/045303000" TargetMode="External" /><Relationship Id="rId8" Type="http://schemas.openxmlformats.org/officeDocument/2006/relationships/hyperlink" Target="https://podminky.urs.cz/item/CS_URS_2022_01/091504000" TargetMode="External" /><Relationship Id="rId9" Type="http://schemas.openxmlformats.org/officeDocument/2006/relationships/drawing" Target="../drawings/drawing4.x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9"/>
  <sheetViews>
    <sheetView showGridLines="0" tabSelected="1" workbookViewId="0" topLeftCell="A40">
      <selection activeCell="AN54" sqref="AN54:AP5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63"/>
      <c r="AS2" s="363"/>
      <c r="AT2" s="363"/>
      <c r="AU2" s="363"/>
      <c r="AV2" s="363"/>
      <c r="AW2" s="363"/>
      <c r="AX2" s="363"/>
      <c r="AY2" s="363"/>
      <c r="AZ2" s="363"/>
      <c r="BA2" s="363"/>
      <c r="BB2" s="363"/>
      <c r="BC2" s="363"/>
      <c r="BD2" s="363"/>
      <c r="BE2" s="363"/>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45" t="s">
        <v>14</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4"/>
      <c r="AQ5" s="24"/>
      <c r="AR5" s="22"/>
      <c r="BE5" s="342" t="s">
        <v>15</v>
      </c>
      <c r="BS5" s="19" t="s">
        <v>6</v>
      </c>
    </row>
    <row r="6" spans="2:71" s="1" customFormat="1" ht="36.95" customHeight="1">
      <c r="B6" s="23"/>
      <c r="C6" s="24"/>
      <c r="D6" s="30" t="s">
        <v>16</v>
      </c>
      <c r="E6" s="24"/>
      <c r="F6" s="24"/>
      <c r="G6" s="24"/>
      <c r="H6" s="24"/>
      <c r="I6" s="24"/>
      <c r="J6" s="24"/>
      <c r="K6" s="347" t="s">
        <v>17</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4"/>
      <c r="AQ6" s="24"/>
      <c r="AR6" s="22"/>
      <c r="BE6" s="343"/>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43"/>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43"/>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3"/>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43"/>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4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3"/>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43"/>
      <c r="BS13" s="19" t="s">
        <v>6</v>
      </c>
    </row>
    <row r="14" spans="2:71" ht="12.75">
      <c r="B14" s="23"/>
      <c r="C14" s="24"/>
      <c r="D14" s="24"/>
      <c r="E14" s="348" t="s">
        <v>31</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1" t="s">
        <v>29</v>
      </c>
      <c r="AL14" s="24"/>
      <c r="AM14" s="24"/>
      <c r="AN14" s="33" t="s">
        <v>31</v>
      </c>
      <c r="AO14" s="24"/>
      <c r="AP14" s="24"/>
      <c r="AQ14" s="24"/>
      <c r="AR14" s="22"/>
      <c r="BE14" s="34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3"/>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43"/>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43"/>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3"/>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43"/>
      <c r="BS19" s="19" t="s">
        <v>6</v>
      </c>
    </row>
    <row r="20" spans="2:71" s="1" customFormat="1" ht="18.4"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4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3"/>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3"/>
    </row>
    <row r="23" spans="2:57" s="1" customFormat="1" ht="47.25" customHeight="1">
      <c r="B23" s="23"/>
      <c r="C23" s="24"/>
      <c r="D23" s="24"/>
      <c r="E23" s="350" t="s">
        <v>38</v>
      </c>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24"/>
      <c r="AP23" s="24"/>
      <c r="AQ23" s="24"/>
      <c r="AR23" s="22"/>
      <c r="BE23" s="34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3"/>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3"/>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1">
        <f>ROUND(AG54,2)</f>
        <v>350000</v>
      </c>
      <c r="AL26" s="352"/>
      <c r="AM26" s="352"/>
      <c r="AN26" s="352"/>
      <c r="AO26" s="352"/>
      <c r="AP26" s="38"/>
      <c r="AQ26" s="38"/>
      <c r="AR26" s="41"/>
      <c r="BE26" s="343"/>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3"/>
    </row>
    <row r="28" spans="1:57" s="2" customFormat="1" ht="12.75">
      <c r="A28" s="36"/>
      <c r="B28" s="37"/>
      <c r="C28" s="38"/>
      <c r="D28" s="38"/>
      <c r="E28" s="38"/>
      <c r="F28" s="38"/>
      <c r="G28" s="38"/>
      <c r="H28" s="38"/>
      <c r="I28" s="38"/>
      <c r="J28" s="38"/>
      <c r="K28" s="38"/>
      <c r="L28" s="353" t="s">
        <v>40</v>
      </c>
      <c r="M28" s="353"/>
      <c r="N28" s="353"/>
      <c r="O28" s="353"/>
      <c r="P28" s="353"/>
      <c r="Q28" s="38"/>
      <c r="R28" s="38"/>
      <c r="S28" s="38"/>
      <c r="T28" s="38"/>
      <c r="U28" s="38"/>
      <c r="V28" s="38"/>
      <c r="W28" s="353" t="s">
        <v>41</v>
      </c>
      <c r="X28" s="353"/>
      <c r="Y28" s="353"/>
      <c r="Z28" s="353"/>
      <c r="AA28" s="353"/>
      <c r="AB28" s="353"/>
      <c r="AC28" s="353"/>
      <c r="AD28" s="353"/>
      <c r="AE28" s="353"/>
      <c r="AF28" s="38"/>
      <c r="AG28" s="38"/>
      <c r="AH28" s="38"/>
      <c r="AI28" s="38"/>
      <c r="AJ28" s="38"/>
      <c r="AK28" s="353" t="s">
        <v>42</v>
      </c>
      <c r="AL28" s="353"/>
      <c r="AM28" s="353"/>
      <c r="AN28" s="353"/>
      <c r="AO28" s="353"/>
      <c r="AP28" s="38"/>
      <c r="AQ28" s="38"/>
      <c r="AR28" s="41"/>
      <c r="BE28" s="343"/>
    </row>
    <row r="29" spans="2:57" s="3" customFormat="1" ht="14.45" customHeight="1">
      <c r="B29" s="42"/>
      <c r="C29" s="43"/>
      <c r="D29" s="31" t="s">
        <v>43</v>
      </c>
      <c r="E29" s="43"/>
      <c r="F29" s="31" t="s">
        <v>44</v>
      </c>
      <c r="G29" s="43"/>
      <c r="H29" s="43"/>
      <c r="I29" s="43"/>
      <c r="J29" s="43"/>
      <c r="K29" s="43"/>
      <c r="L29" s="341">
        <v>0.21</v>
      </c>
      <c r="M29" s="340"/>
      <c r="N29" s="340"/>
      <c r="O29" s="340"/>
      <c r="P29" s="340"/>
      <c r="Q29" s="43"/>
      <c r="R29" s="43"/>
      <c r="S29" s="43"/>
      <c r="T29" s="43"/>
      <c r="U29" s="43"/>
      <c r="V29" s="43"/>
      <c r="W29" s="339">
        <f>ROUND(AZ54,2)</f>
        <v>350000</v>
      </c>
      <c r="X29" s="340"/>
      <c r="Y29" s="340"/>
      <c r="Z29" s="340"/>
      <c r="AA29" s="340"/>
      <c r="AB29" s="340"/>
      <c r="AC29" s="340"/>
      <c r="AD29" s="340"/>
      <c r="AE29" s="340"/>
      <c r="AF29" s="43"/>
      <c r="AG29" s="43"/>
      <c r="AH29" s="43"/>
      <c r="AI29" s="43"/>
      <c r="AJ29" s="43"/>
      <c r="AK29" s="339">
        <f>ROUND(AV54,2)</f>
        <v>73500</v>
      </c>
      <c r="AL29" s="340"/>
      <c r="AM29" s="340"/>
      <c r="AN29" s="340"/>
      <c r="AO29" s="340"/>
      <c r="AP29" s="43"/>
      <c r="AQ29" s="43"/>
      <c r="AR29" s="44"/>
      <c r="BE29" s="344"/>
    </row>
    <row r="30" spans="2:57" s="3" customFormat="1" ht="14.45" customHeight="1">
      <c r="B30" s="42"/>
      <c r="C30" s="43"/>
      <c r="D30" s="43"/>
      <c r="E30" s="43"/>
      <c r="F30" s="31" t="s">
        <v>45</v>
      </c>
      <c r="G30" s="43"/>
      <c r="H30" s="43"/>
      <c r="I30" s="43"/>
      <c r="J30" s="43"/>
      <c r="K30" s="43"/>
      <c r="L30" s="341">
        <v>0.15</v>
      </c>
      <c r="M30" s="340"/>
      <c r="N30" s="340"/>
      <c r="O30" s="340"/>
      <c r="P30" s="340"/>
      <c r="Q30" s="43"/>
      <c r="R30" s="43"/>
      <c r="S30" s="43"/>
      <c r="T30" s="43"/>
      <c r="U30" s="43"/>
      <c r="V30" s="43"/>
      <c r="W30" s="339">
        <f>ROUND(BA54,2)</f>
        <v>0</v>
      </c>
      <c r="X30" s="340"/>
      <c r="Y30" s="340"/>
      <c r="Z30" s="340"/>
      <c r="AA30" s="340"/>
      <c r="AB30" s="340"/>
      <c r="AC30" s="340"/>
      <c r="AD30" s="340"/>
      <c r="AE30" s="340"/>
      <c r="AF30" s="43"/>
      <c r="AG30" s="43"/>
      <c r="AH30" s="43"/>
      <c r="AI30" s="43"/>
      <c r="AJ30" s="43"/>
      <c r="AK30" s="339">
        <f>ROUND(AW54,2)</f>
        <v>0</v>
      </c>
      <c r="AL30" s="340"/>
      <c r="AM30" s="340"/>
      <c r="AN30" s="340"/>
      <c r="AO30" s="340"/>
      <c r="AP30" s="43"/>
      <c r="AQ30" s="43"/>
      <c r="AR30" s="44"/>
      <c r="BE30" s="344"/>
    </row>
    <row r="31" spans="2:57" s="3" customFormat="1" ht="14.45" customHeight="1" hidden="1">
      <c r="B31" s="42"/>
      <c r="C31" s="43"/>
      <c r="D31" s="43"/>
      <c r="E31" s="43"/>
      <c r="F31" s="31" t="s">
        <v>46</v>
      </c>
      <c r="G31" s="43"/>
      <c r="H31" s="43"/>
      <c r="I31" s="43"/>
      <c r="J31" s="43"/>
      <c r="K31" s="43"/>
      <c r="L31" s="341">
        <v>0.21</v>
      </c>
      <c r="M31" s="340"/>
      <c r="N31" s="340"/>
      <c r="O31" s="340"/>
      <c r="P31" s="340"/>
      <c r="Q31" s="43"/>
      <c r="R31" s="43"/>
      <c r="S31" s="43"/>
      <c r="T31" s="43"/>
      <c r="U31" s="43"/>
      <c r="V31" s="43"/>
      <c r="W31" s="339">
        <f>ROUND(BB54,2)</f>
        <v>0</v>
      </c>
      <c r="X31" s="340"/>
      <c r="Y31" s="340"/>
      <c r="Z31" s="340"/>
      <c r="AA31" s="340"/>
      <c r="AB31" s="340"/>
      <c r="AC31" s="340"/>
      <c r="AD31" s="340"/>
      <c r="AE31" s="340"/>
      <c r="AF31" s="43"/>
      <c r="AG31" s="43"/>
      <c r="AH31" s="43"/>
      <c r="AI31" s="43"/>
      <c r="AJ31" s="43"/>
      <c r="AK31" s="339">
        <v>0</v>
      </c>
      <c r="AL31" s="340"/>
      <c r="AM31" s="340"/>
      <c r="AN31" s="340"/>
      <c r="AO31" s="340"/>
      <c r="AP31" s="43"/>
      <c r="AQ31" s="43"/>
      <c r="AR31" s="44"/>
      <c r="BE31" s="344"/>
    </row>
    <row r="32" spans="2:57" s="3" customFormat="1" ht="14.45" customHeight="1" hidden="1">
      <c r="B32" s="42"/>
      <c r="C32" s="43"/>
      <c r="D32" s="43"/>
      <c r="E32" s="43"/>
      <c r="F32" s="31" t="s">
        <v>47</v>
      </c>
      <c r="G32" s="43"/>
      <c r="H32" s="43"/>
      <c r="I32" s="43"/>
      <c r="J32" s="43"/>
      <c r="K32" s="43"/>
      <c r="L32" s="341">
        <v>0.15</v>
      </c>
      <c r="M32" s="340"/>
      <c r="N32" s="340"/>
      <c r="O32" s="340"/>
      <c r="P32" s="340"/>
      <c r="Q32" s="43"/>
      <c r="R32" s="43"/>
      <c r="S32" s="43"/>
      <c r="T32" s="43"/>
      <c r="U32" s="43"/>
      <c r="V32" s="43"/>
      <c r="W32" s="339">
        <f>ROUND(BC54,2)</f>
        <v>0</v>
      </c>
      <c r="X32" s="340"/>
      <c r="Y32" s="340"/>
      <c r="Z32" s="340"/>
      <c r="AA32" s="340"/>
      <c r="AB32" s="340"/>
      <c r="AC32" s="340"/>
      <c r="AD32" s="340"/>
      <c r="AE32" s="340"/>
      <c r="AF32" s="43"/>
      <c r="AG32" s="43"/>
      <c r="AH32" s="43"/>
      <c r="AI32" s="43"/>
      <c r="AJ32" s="43"/>
      <c r="AK32" s="339">
        <v>0</v>
      </c>
      <c r="AL32" s="340"/>
      <c r="AM32" s="340"/>
      <c r="AN32" s="340"/>
      <c r="AO32" s="340"/>
      <c r="AP32" s="43"/>
      <c r="AQ32" s="43"/>
      <c r="AR32" s="44"/>
      <c r="BE32" s="344"/>
    </row>
    <row r="33" spans="2:44" s="3" customFormat="1" ht="14.45" customHeight="1" hidden="1">
      <c r="B33" s="42"/>
      <c r="C33" s="43"/>
      <c r="D33" s="43"/>
      <c r="E33" s="43"/>
      <c r="F33" s="31" t="s">
        <v>48</v>
      </c>
      <c r="G33" s="43"/>
      <c r="H33" s="43"/>
      <c r="I33" s="43"/>
      <c r="J33" s="43"/>
      <c r="K33" s="43"/>
      <c r="L33" s="341">
        <v>0</v>
      </c>
      <c r="M33" s="340"/>
      <c r="N33" s="340"/>
      <c r="O33" s="340"/>
      <c r="P33" s="340"/>
      <c r="Q33" s="43"/>
      <c r="R33" s="43"/>
      <c r="S33" s="43"/>
      <c r="T33" s="43"/>
      <c r="U33" s="43"/>
      <c r="V33" s="43"/>
      <c r="W33" s="339">
        <f>ROUND(BD54,2)</f>
        <v>0</v>
      </c>
      <c r="X33" s="340"/>
      <c r="Y33" s="340"/>
      <c r="Z33" s="340"/>
      <c r="AA33" s="340"/>
      <c r="AB33" s="340"/>
      <c r="AC33" s="340"/>
      <c r="AD33" s="340"/>
      <c r="AE33" s="340"/>
      <c r="AF33" s="43"/>
      <c r="AG33" s="43"/>
      <c r="AH33" s="43"/>
      <c r="AI33" s="43"/>
      <c r="AJ33" s="43"/>
      <c r="AK33" s="339">
        <v>0</v>
      </c>
      <c r="AL33" s="340"/>
      <c r="AM33" s="340"/>
      <c r="AN33" s="340"/>
      <c r="AO33" s="34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75" t="s">
        <v>51</v>
      </c>
      <c r="Y35" s="376"/>
      <c r="Z35" s="376"/>
      <c r="AA35" s="376"/>
      <c r="AB35" s="376"/>
      <c r="AC35" s="47"/>
      <c r="AD35" s="47"/>
      <c r="AE35" s="47"/>
      <c r="AF35" s="47"/>
      <c r="AG35" s="47"/>
      <c r="AH35" s="47"/>
      <c r="AI35" s="47"/>
      <c r="AJ35" s="47"/>
      <c r="AK35" s="377">
        <f>SUM(AK26:AK33)</f>
        <v>423500</v>
      </c>
      <c r="AL35" s="376"/>
      <c r="AM35" s="376"/>
      <c r="AN35" s="376"/>
      <c r="AO35" s="378"/>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rev3_210812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4" t="str">
        <f>K6</f>
        <v>Rekonstrukce ul.Krušnohorská, Chomutov</v>
      </c>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ul.Krušnohorská, Chomutov</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66" t="str">
        <f>IF(AN8="","",AN8)</f>
        <v>17. 6. 2022</v>
      </c>
      <c r="AN47" s="366"/>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26</v>
      </c>
      <c r="D49" s="38"/>
      <c r="E49" s="38"/>
      <c r="F49" s="38"/>
      <c r="G49" s="38"/>
      <c r="H49" s="38"/>
      <c r="I49" s="38"/>
      <c r="J49" s="38"/>
      <c r="K49" s="38"/>
      <c r="L49" s="54" t="str">
        <f>IF(E11="","",E11)</f>
        <v>Statutární město Chomutov</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67" t="str">
        <f>IF(E17="","",E17)</f>
        <v>KAP ATELIER s.r.o.</v>
      </c>
      <c r="AN49" s="368"/>
      <c r="AO49" s="368"/>
      <c r="AP49" s="368"/>
      <c r="AQ49" s="38"/>
      <c r="AR49" s="41"/>
      <c r="AS49" s="369" t="s">
        <v>53</v>
      </c>
      <c r="AT49" s="370"/>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67" t="str">
        <f>IF(E20="","",E20)</f>
        <v xml:space="preserve"> </v>
      </c>
      <c r="AN50" s="368"/>
      <c r="AO50" s="368"/>
      <c r="AP50" s="368"/>
      <c r="AQ50" s="38"/>
      <c r="AR50" s="41"/>
      <c r="AS50" s="371"/>
      <c r="AT50" s="372"/>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3"/>
      <c r="AT51" s="374"/>
      <c r="AU51" s="66"/>
      <c r="AV51" s="66"/>
      <c r="AW51" s="66"/>
      <c r="AX51" s="66"/>
      <c r="AY51" s="66"/>
      <c r="AZ51" s="66"/>
      <c r="BA51" s="66"/>
      <c r="BB51" s="66"/>
      <c r="BC51" s="66"/>
      <c r="BD51" s="67"/>
      <c r="BE51" s="36"/>
    </row>
    <row r="52" spans="1:57" s="2" customFormat="1" ht="29.25" customHeight="1">
      <c r="A52" s="36"/>
      <c r="B52" s="37"/>
      <c r="C52" s="357" t="s">
        <v>54</v>
      </c>
      <c r="D52" s="358"/>
      <c r="E52" s="358"/>
      <c r="F52" s="358"/>
      <c r="G52" s="358"/>
      <c r="H52" s="68"/>
      <c r="I52" s="359" t="s">
        <v>55</v>
      </c>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60" t="s">
        <v>56</v>
      </c>
      <c r="AH52" s="358"/>
      <c r="AI52" s="358"/>
      <c r="AJ52" s="358"/>
      <c r="AK52" s="358"/>
      <c r="AL52" s="358"/>
      <c r="AM52" s="358"/>
      <c r="AN52" s="359" t="s">
        <v>57</v>
      </c>
      <c r="AO52" s="358"/>
      <c r="AP52" s="358"/>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1">
        <f>ROUND(SUM(AG55:AG57),2)</f>
        <v>350000</v>
      </c>
      <c r="AH54" s="361"/>
      <c r="AI54" s="361"/>
      <c r="AJ54" s="361"/>
      <c r="AK54" s="361"/>
      <c r="AL54" s="361"/>
      <c r="AM54" s="361"/>
      <c r="AN54" s="362">
        <f>SUM(AG54,AT54)</f>
        <v>423500</v>
      </c>
      <c r="AO54" s="362"/>
      <c r="AP54" s="362"/>
      <c r="AQ54" s="80" t="s">
        <v>21</v>
      </c>
      <c r="AR54" s="81"/>
      <c r="AS54" s="82">
        <f>ROUND(SUM(AS55:AS57),2)</f>
        <v>0</v>
      </c>
      <c r="AT54" s="83">
        <f>ROUND(SUM(AV54:AW54),2)</f>
        <v>73500</v>
      </c>
      <c r="AU54" s="84">
        <f>ROUND(SUM(AU55:AU57),5)</f>
        <v>0</v>
      </c>
      <c r="AV54" s="83">
        <f>ROUND(AZ54*L29,2)</f>
        <v>73500</v>
      </c>
      <c r="AW54" s="83">
        <f>ROUND(BA54*L30,2)</f>
        <v>0</v>
      </c>
      <c r="AX54" s="83">
        <f>ROUND(BB54*L29,2)</f>
        <v>0</v>
      </c>
      <c r="AY54" s="83">
        <f>ROUND(BC54*L30,2)</f>
        <v>0</v>
      </c>
      <c r="AZ54" s="83">
        <f>ROUND(SUM(AZ55:AZ57),2)</f>
        <v>350000</v>
      </c>
      <c r="BA54" s="83">
        <f>ROUND(SUM(BA55:BA57),2)</f>
        <v>0</v>
      </c>
      <c r="BB54" s="83">
        <f>ROUND(SUM(BB55:BB57),2)</f>
        <v>0</v>
      </c>
      <c r="BC54" s="83">
        <f>ROUND(SUM(BC55:BC57),2)</f>
        <v>0</v>
      </c>
      <c r="BD54" s="85">
        <f>ROUND(SUM(BD55:BD57),2)</f>
        <v>0</v>
      </c>
      <c r="BS54" s="86" t="s">
        <v>72</v>
      </c>
      <c r="BT54" s="86" t="s">
        <v>73</v>
      </c>
      <c r="BU54" s="87" t="s">
        <v>74</v>
      </c>
      <c r="BV54" s="86" t="s">
        <v>75</v>
      </c>
      <c r="BW54" s="86" t="s">
        <v>5</v>
      </c>
      <c r="BX54" s="86" t="s">
        <v>76</v>
      </c>
      <c r="CL54" s="86" t="s">
        <v>19</v>
      </c>
    </row>
    <row r="55" spans="1:91" s="7" customFormat="1" ht="16.5" customHeight="1">
      <c r="A55" s="88" t="s">
        <v>77</v>
      </c>
      <c r="B55" s="89"/>
      <c r="C55" s="90"/>
      <c r="D55" s="356" t="s">
        <v>78</v>
      </c>
      <c r="E55" s="356"/>
      <c r="F55" s="356"/>
      <c r="G55" s="356"/>
      <c r="H55" s="356"/>
      <c r="I55" s="91"/>
      <c r="J55" s="356" t="s">
        <v>79</v>
      </c>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4">
        <f>'SO 01 - Komunikace'!J30</f>
        <v>350000</v>
      </c>
      <c r="AH55" s="355"/>
      <c r="AI55" s="355"/>
      <c r="AJ55" s="355"/>
      <c r="AK55" s="355"/>
      <c r="AL55" s="355"/>
      <c r="AM55" s="355"/>
      <c r="AN55" s="354">
        <f>SUM(AG55,AT55)</f>
        <v>423500</v>
      </c>
      <c r="AO55" s="355"/>
      <c r="AP55" s="355"/>
      <c r="AQ55" s="92" t="s">
        <v>80</v>
      </c>
      <c r="AR55" s="93"/>
      <c r="AS55" s="94">
        <v>0</v>
      </c>
      <c r="AT55" s="95">
        <f>ROUND(SUM(AV55:AW55),2)</f>
        <v>73500</v>
      </c>
      <c r="AU55" s="96">
        <f>'SO 01 - Komunikace'!P92</f>
        <v>0</v>
      </c>
      <c r="AV55" s="95">
        <f>'SO 01 - Komunikace'!J33</f>
        <v>73500</v>
      </c>
      <c r="AW55" s="95">
        <f>'SO 01 - Komunikace'!J34</f>
        <v>0</v>
      </c>
      <c r="AX55" s="95">
        <f>'SO 01 - Komunikace'!J35</f>
        <v>0</v>
      </c>
      <c r="AY55" s="95">
        <f>'SO 01 - Komunikace'!J36</f>
        <v>0</v>
      </c>
      <c r="AZ55" s="95">
        <f>'SO 01 - Komunikace'!F33</f>
        <v>350000</v>
      </c>
      <c r="BA55" s="95">
        <f>'SO 01 - Komunikace'!F34</f>
        <v>0</v>
      </c>
      <c r="BB55" s="95">
        <f>'SO 01 - Komunikace'!F35</f>
        <v>0</v>
      </c>
      <c r="BC55" s="95">
        <f>'SO 01 - Komunikace'!F36</f>
        <v>0</v>
      </c>
      <c r="BD55" s="97">
        <f>'SO 01 - Komunikace'!F37</f>
        <v>0</v>
      </c>
      <c r="BT55" s="98" t="s">
        <v>81</v>
      </c>
      <c r="BV55" s="98" t="s">
        <v>75</v>
      </c>
      <c r="BW55" s="98" t="s">
        <v>82</v>
      </c>
      <c r="BX55" s="98" t="s">
        <v>5</v>
      </c>
      <c r="CL55" s="98" t="s">
        <v>19</v>
      </c>
      <c r="CM55" s="98" t="s">
        <v>83</v>
      </c>
    </row>
    <row r="56" spans="1:91" s="7" customFormat="1" ht="16.5" customHeight="1">
      <c r="A56" s="88" t="s">
        <v>77</v>
      </c>
      <c r="B56" s="89"/>
      <c r="C56" s="90"/>
      <c r="D56" s="356" t="s">
        <v>84</v>
      </c>
      <c r="E56" s="356"/>
      <c r="F56" s="356"/>
      <c r="G56" s="356"/>
      <c r="H56" s="356"/>
      <c r="I56" s="91"/>
      <c r="J56" s="356" t="s">
        <v>85</v>
      </c>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4">
        <f>'SO 02 - Veřejné osvětlení'!J30</f>
        <v>0</v>
      </c>
      <c r="AH56" s="355"/>
      <c r="AI56" s="355"/>
      <c r="AJ56" s="355"/>
      <c r="AK56" s="355"/>
      <c r="AL56" s="355"/>
      <c r="AM56" s="355"/>
      <c r="AN56" s="354">
        <f>SUM(AG56,AT56)</f>
        <v>0</v>
      </c>
      <c r="AO56" s="355"/>
      <c r="AP56" s="355"/>
      <c r="AQ56" s="92" t="s">
        <v>80</v>
      </c>
      <c r="AR56" s="93"/>
      <c r="AS56" s="94">
        <v>0</v>
      </c>
      <c r="AT56" s="95">
        <f>ROUND(SUM(AV56:AW56),2)</f>
        <v>0</v>
      </c>
      <c r="AU56" s="96">
        <f>'SO 02 - Veřejné osvětlení'!P86</f>
        <v>0</v>
      </c>
      <c r="AV56" s="95">
        <f>'SO 02 - Veřejné osvětlení'!J33</f>
        <v>0</v>
      </c>
      <c r="AW56" s="95">
        <f>'SO 02 - Veřejné osvětlení'!J34</f>
        <v>0</v>
      </c>
      <c r="AX56" s="95">
        <f>'SO 02 - Veřejné osvětlení'!J35</f>
        <v>0</v>
      </c>
      <c r="AY56" s="95">
        <f>'SO 02 - Veřejné osvětlení'!J36</f>
        <v>0</v>
      </c>
      <c r="AZ56" s="95">
        <f>'SO 02 - Veřejné osvětlení'!F33</f>
        <v>0</v>
      </c>
      <c r="BA56" s="95">
        <f>'SO 02 - Veřejné osvětlení'!F34</f>
        <v>0</v>
      </c>
      <c r="BB56" s="95">
        <f>'SO 02 - Veřejné osvětlení'!F35</f>
        <v>0</v>
      </c>
      <c r="BC56" s="95">
        <f>'SO 02 - Veřejné osvětlení'!F36</f>
        <v>0</v>
      </c>
      <c r="BD56" s="97">
        <f>'SO 02 - Veřejné osvětlení'!F37</f>
        <v>0</v>
      </c>
      <c r="BT56" s="98" t="s">
        <v>81</v>
      </c>
      <c r="BV56" s="98" t="s">
        <v>75</v>
      </c>
      <c r="BW56" s="98" t="s">
        <v>86</v>
      </c>
      <c r="BX56" s="98" t="s">
        <v>5</v>
      </c>
      <c r="CL56" s="98" t="s">
        <v>19</v>
      </c>
      <c r="CM56" s="98" t="s">
        <v>83</v>
      </c>
    </row>
    <row r="57" spans="1:91" s="7" customFormat="1" ht="16.5" customHeight="1">
      <c r="A57" s="88" t="s">
        <v>77</v>
      </c>
      <c r="B57" s="89"/>
      <c r="C57" s="90"/>
      <c r="D57" s="356" t="s">
        <v>87</v>
      </c>
      <c r="E57" s="356"/>
      <c r="F57" s="356"/>
      <c r="G57" s="356"/>
      <c r="H57" s="356"/>
      <c r="I57" s="91"/>
      <c r="J57" s="356" t="s">
        <v>88</v>
      </c>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4">
        <f>'VON - Vedlejší a ostatní ...'!J30</f>
        <v>0</v>
      </c>
      <c r="AH57" s="355"/>
      <c r="AI57" s="355"/>
      <c r="AJ57" s="355"/>
      <c r="AK57" s="355"/>
      <c r="AL57" s="355"/>
      <c r="AM57" s="355"/>
      <c r="AN57" s="354">
        <f>SUM(AG57,AT57)</f>
        <v>0</v>
      </c>
      <c r="AO57" s="355"/>
      <c r="AP57" s="355"/>
      <c r="AQ57" s="92" t="s">
        <v>80</v>
      </c>
      <c r="AR57" s="93"/>
      <c r="AS57" s="99">
        <v>0</v>
      </c>
      <c r="AT57" s="100">
        <f>ROUND(SUM(AV57:AW57),2)</f>
        <v>0</v>
      </c>
      <c r="AU57" s="101">
        <f>'VON - Vedlejší a ostatní ...'!P85</f>
        <v>0</v>
      </c>
      <c r="AV57" s="100">
        <f>'VON - Vedlejší a ostatní ...'!J33</f>
        <v>0</v>
      </c>
      <c r="AW57" s="100">
        <f>'VON - Vedlejší a ostatní ...'!J34</f>
        <v>0</v>
      </c>
      <c r="AX57" s="100">
        <f>'VON - Vedlejší a ostatní ...'!J35</f>
        <v>0</v>
      </c>
      <c r="AY57" s="100">
        <f>'VON - Vedlejší a ostatní ...'!J36</f>
        <v>0</v>
      </c>
      <c r="AZ57" s="100">
        <f>'VON - Vedlejší a ostatní ...'!F33</f>
        <v>0</v>
      </c>
      <c r="BA57" s="100">
        <f>'VON - Vedlejší a ostatní ...'!F34</f>
        <v>0</v>
      </c>
      <c r="BB57" s="100">
        <f>'VON - Vedlejší a ostatní ...'!F35</f>
        <v>0</v>
      </c>
      <c r="BC57" s="100">
        <f>'VON - Vedlejší a ostatní ...'!F36</f>
        <v>0</v>
      </c>
      <c r="BD57" s="102">
        <f>'VON - Vedlejší a ostatní ...'!F37</f>
        <v>0</v>
      </c>
      <c r="BT57" s="98" t="s">
        <v>81</v>
      </c>
      <c r="BV57" s="98" t="s">
        <v>75</v>
      </c>
      <c r="BW57" s="98" t="s">
        <v>89</v>
      </c>
      <c r="BX57" s="98" t="s">
        <v>5</v>
      </c>
      <c r="CL57" s="98" t="s">
        <v>19</v>
      </c>
      <c r="CM57" s="98" t="s">
        <v>83</v>
      </c>
    </row>
    <row r="58" spans="1:57" s="2" customFormat="1" ht="30" customHeight="1">
      <c r="A58" s="36"/>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41"/>
      <c r="AS58" s="36"/>
      <c r="AT58" s="36"/>
      <c r="AU58" s="36"/>
      <c r="AV58" s="36"/>
      <c r="AW58" s="36"/>
      <c r="AX58" s="36"/>
      <c r="AY58" s="36"/>
      <c r="AZ58" s="36"/>
      <c r="BA58" s="36"/>
      <c r="BB58" s="36"/>
      <c r="BC58" s="36"/>
      <c r="BD58" s="36"/>
      <c r="BE58" s="36"/>
    </row>
    <row r="59" spans="1:57" s="2" customFormat="1" ht="6.95" customHeight="1">
      <c r="A59" s="36"/>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41"/>
      <c r="AS59" s="36"/>
      <c r="AT59" s="36"/>
      <c r="AU59" s="36"/>
      <c r="AV59" s="36"/>
      <c r="AW59" s="36"/>
      <c r="AX59" s="36"/>
      <c r="AY59" s="36"/>
      <c r="AZ59" s="36"/>
      <c r="BA59" s="36"/>
      <c r="BB59" s="36"/>
      <c r="BC59" s="36"/>
      <c r="BD59" s="36"/>
      <c r="BE59" s="36"/>
    </row>
  </sheetData>
  <sheetProtection algorithmName="SHA-512" hashValue="PXgx7rkS3CkaifEy0rHgYsm/KwrtkR5xeCX+cGhca+sIMI7dvMtWUs2v8ZxFJesCLuCNrxVsK2xws+0O9hOY6Q==" saltValue="06JdfwtMpMhUfUNIl5Kz7WdKoBiNXgc2dn18IvMvwYMuUQY+LeMm3278ZrIRBw3Lq70sD9WO81LoMXvSCSsLoQ==" spinCount="100000" sheet="1" objects="1" scenarios="1" formatColumns="0" formatRows="0"/>
  <mergeCells count="50">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AK31:AO31"/>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1:P31"/>
  </mergeCells>
  <hyperlinks>
    <hyperlink ref="A55" location="'SO 01 - Komunikace'!C2" display="/"/>
    <hyperlink ref="A56" location="'SO 02 - Veřejné osvětlení'!C2" display="/"/>
    <hyperlink ref="A57" location="'VON - Vedlejší a ostatní ...'!C2" display="/"/>
  </hyperlinks>
  <printOptions/>
  <pageMargins left="0.3937007874015748" right="0.3937007874015748" top="0.3937007874015748" bottom="0.3937007874015748" header="0" footer="0"/>
  <pageSetup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535"/>
  <sheetViews>
    <sheetView showGridLines="0" workbookViewId="0" topLeftCell="A1">
      <selection activeCell="I533" sqref="I53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3"/>
      <c r="M2" s="363"/>
      <c r="N2" s="363"/>
      <c r="O2" s="363"/>
      <c r="P2" s="363"/>
      <c r="Q2" s="363"/>
      <c r="R2" s="363"/>
      <c r="S2" s="363"/>
      <c r="T2" s="363"/>
      <c r="U2" s="363"/>
      <c r="V2" s="363"/>
      <c r="AT2" s="19" t="s">
        <v>82</v>
      </c>
    </row>
    <row r="3" spans="2:46" s="1" customFormat="1" ht="6.95" customHeight="1">
      <c r="B3" s="103"/>
      <c r="C3" s="104"/>
      <c r="D3" s="104"/>
      <c r="E3" s="104"/>
      <c r="F3" s="104"/>
      <c r="G3" s="104"/>
      <c r="H3" s="104"/>
      <c r="I3" s="104"/>
      <c r="J3" s="104"/>
      <c r="K3" s="104"/>
      <c r="L3" s="22"/>
      <c r="AT3" s="19" t="s">
        <v>83</v>
      </c>
    </row>
    <row r="4" spans="2:46" s="1" customFormat="1" ht="24.95" customHeight="1">
      <c r="B4" s="22"/>
      <c r="D4" s="105" t="s">
        <v>90</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2" t="str">
        <f>'Rekapitulace stavby'!K6</f>
        <v>Rekonstrukce ul.Krušnohorská, Chomutov</v>
      </c>
      <c r="F7" s="383"/>
      <c r="G7" s="383"/>
      <c r="H7" s="383"/>
      <c r="L7" s="22"/>
    </row>
    <row r="8" spans="1:31"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4" t="s">
        <v>92</v>
      </c>
      <c r="F9" s="385"/>
      <c r="G9" s="385"/>
      <c r="H9" s="385"/>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17. 6. 2022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6" t="str">
        <f>'Rekapitulace stavby'!E14</f>
        <v>Vyplň údaj</v>
      </c>
      <c r="F18" s="387"/>
      <c r="G18" s="387"/>
      <c r="H18" s="387"/>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8" t="s">
        <v>38</v>
      </c>
      <c r="F27" s="388"/>
      <c r="G27" s="388"/>
      <c r="H27" s="388"/>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ROUND(J92,2)</f>
        <v>350000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ROUND((SUM(BE92:BE534)),2)</f>
        <v>350000</v>
      </c>
      <c r="G33" s="36"/>
      <c r="H33" s="36"/>
      <c r="I33" s="120">
        <v>0.21</v>
      </c>
      <c r="J33" s="119">
        <f>ROUND(((SUM(BE92:BE534))*I33),2)</f>
        <v>73500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ROUND((SUM(BF92:BF534)),2)</f>
        <v>0</v>
      </c>
      <c r="G34" s="36"/>
      <c r="H34" s="36"/>
      <c r="I34" s="120">
        <v>0.15</v>
      </c>
      <c r="J34" s="119">
        <f>ROUND(((SUM(BF92:BF534))*I34),2)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46</v>
      </c>
      <c r="F35" s="119">
        <f>ROUND((SUM(BG92:BG534)),2)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47</v>
      </c>
      <c r="F36" s="119">
        <f>ROUND((SUM(BH92:BH534)),2)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48</v>
      </c>
      <c r="F37" s="119">
        <f>ROUND((SUM(BI92:BI534)),2)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423500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0" t="str">
        <f>E7</f>
        <v>Rekonstrukce ul.Krušnohorská, Chomutov</v>
      </c>
      <c r="F48" s="381"/>
      <c r="G48" s="381"/>
      <c r="H48" s="381"/>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4" t="str">
        <f>E9</f>
        <v>SO 01 - Komunikace</v>
      </c>
      <c r="F50" s="379"/>
      <c r="G50" s="379"/>
      <c r="H50" s="379"/>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ul.Krušnohorská, Chomutov</v>
      </c>
      <c r="G52" s="38"/>
      <c r="H52" s="38"/>
      <c r="I52" s="31" t="s">
        <v>24</v>
      </c>
      <c r="J52" s="61" t="str">
        <f>IF(J12="","",J12)</f>
        <v>17. 6. 2022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J92</f>
        <v>350000</v>
      </c>
      <c r="K59" s="38"/>
      <c r="L59" s="108"/>
      <c r="S59" s="36"/>
      <c r="T59" s="36"/>
      <c r="U59" s="36"/>
      <c r="V59" s="36"/>
      <c r="W59" s="36"/>
      <c r="X59" s="36"/>
      <c r="Y59" s="36"/>
      <c r="Z59" s="36"/>
      <c r="AA59" s="36"/>
      <c r="AB59" s="36"/>
      <c r="AC59" s="36"/>
      <c r="AD59" s="36"/>
      <c r="AE59" s="36"/>
      <c r="AU59" s="19" t="s">
        <v>96</v>
      </c>
    </row>
    <row r="60" spans="2:12" s="9" customFormat="1" ht="24.95" customHeight="1">
      <c r="B60" s="136"/>
      <c r="C60" s="137"/>
      <c r="D60" s="138" t="s">
        <v>97</v>
      </c>
      <c r="E60" s="139"/>
      <c r="F60" s="139"/>
      <c r="G60" s="139"/>
      <c r="H60" s="139"/>
      <c r="I60" s="139"/>
      <c r="J60" s="140">
        <f>J93</f>
        <v>0</v>
      </c>
      <c r="K60" s="137"/>
      <c r="L60" s="141"/>
    </row>
    <row r="61" spans="2:12" s="10" customFormat="1" ht="19.9" customHeight="1">
      <c r="B61" s="142"/>
      <c r="C61" s="143"/>
      <c r="D61" s="144" t="s">
        <v>98</v>
      </c>
      <c r="E61" s="145"/>
      <c r="F61" s="145"/>
      <c r="G61" s="145"/>
      <c r="H61" s="145"/>
      <c r="I61" s="145"/>
      <c r="J61" s="146">
        <f>J94</f>
        <v>0</v>
      </c>
      <c r="K61" s="143"/>
      <c r="L61" s="147"/>
    </row>
    <row r="62" spans="2:12" s="10" customFormat="1" ht="19.9" customHeight="1">
      <c r="B62" s="142"/>
      <c r="C62" s="143"/>
      <c r="D62" s="144" t="s">
        <v>99</v>
      </c>
      <c r="E62" s="145"/>
      <c r="F62" s="145"/>
      <c r="G62" s="145"/>
      <c r="H62" s="145"/>
      <c r="I62" s="145"/>
      <c r="J62" s="146">
        <f>J335</f>
        <v>0</v>
      </c>
      <c r="K62" s="143"/>
      <c r="L62" s="147"/>
    </row>
    <row r="63" spans="2:12" s="10" customFormat="1" ht="19.9" customHeight="1">
      <c r="B63" s="142"/>
      <c r="C63" s="143"/>
      <c r="D63" s="144" t="s">
        <v>100</v>
      </c>
      <c r="E63" s="145"/>
      <c r="F63" s="145"/>
      <c r="G63" s="145"/>
      <c r="H63" s="145"/>
      <c r="I63" s="145"/>
      <c r="J63" s="146">
        <f>J356</f>
        <v>0</v>
      </c>
      <c r="K63" s="143"/>
      <c r="L63" s="147"/>
    </row>
    <row r="64" spans="2:12" s="10" customFormat="1" ht="14.85" customHeight="1">
      <c r="B64" s="142"/>
      <c r="C64" s="143"/>
      <c r="D64" s="144" t="s">
        <v>101</v>
      </c>
      <c r="E64" s="145"/>
      <c r="F64" s="145"/>
      <c r="G64" s="145"/>
      <c r="H64" s="145"/>
      <c r="I64" s="145"/>
      <c r="J64" s="146">
        <f>J357</f>
        <v>0</v>
      </c>
      <c r="K64" s="143"/>
      <c r="L64" s="147"/>
    </row>
    <row r="65" spans="2:12" s="10" customFormat="1" ht="14.85" customHeight="1">
      <c r="B65" s="142"/>
      <c r="C65" s="143"/>
      <c r="D65" s="144" t="s">
        <v>102</v>
      </c>
      <c r="E65" s="145"/>
      <c r="F65" s="145"/>
      <c r="G65" s="145"/>
      <c r="H65" s="145"/>
      <c r="I65" s="145"/>
      <c r="J65" s="146">
        <f>J373</f>
        <v>0</v>
      </c>
      <c r="K65" s="143"/>
      <c r="L65" s="147"/>
    </row>
    <row r="66" spans="2:12" s="10" customFormat="1" ht="14.85" customHeight="1">
      <c r="B66" s="142"/>
      <c r="C66" s="143"/>
      <c r="D66" s="144" t="s">
        <v>103</v>
      </c>
      <c r="E66" s="145"/>
      <c r="F66" s="145"/>
      <c r="G66" s="145"/>
      <c r="H66" s="145"/>
      <c r="I66" s="145"/>
      <c r="J66" s="146">
        <f>J387</f>
        <v>0</v>
      </c>
      <c r="K66" s="143"/>
      <c r="L66" s="147"/>
    </row>
    <row r="67" spans="2:12" s="10" customFormat="1" ht="14.85" customHeight="1">
      <c r="B67" s="142"/>
      <c r="C67" s="143"/>
      <c r="D67" s="144" t="s">
        <v>104</v>
      </c>
      <c r="E67" s="145"/>
      <c r="F67" s="145"/>
      <c r="G67" s="145"/>
      <c r="H67" s="145"/>
      <c r="I67" s="145"/>
      <c r="J67" s="146">
        <f>J404</f>
        <v>0</v>
      </c>
      <c r="K67" s="143"/>
      <c r="L67" s="147"/>
    </row>
    <row r="68" spans="2:12" s="10" customFormat="1" ht="19.9" customHeight="1">
      <c r="B68" s="142"/>
      <c r="C68" s="143"/>
      <c r="D68" s="144" t="s">
        <v>105</v>
      </c>
      <c r="E68" s="145"/>
      <c r="F68" s="145"/>
      <c r="G68" s="145"/>
      <c r="H68" s="145"/>
      <c r="I68" s="145"/>
      <c r="J68" s="146">
        <f>J417</f>
        <v>0</v>
      </c>
      <c r="K68" s="143"/>
      <c r="L68" s="147"/>
    </row>
    <row r="69" spans="2:12" s="10" customFormat="1" ht="19.9" customHeight="1">
      <c r="B69" s="142"/>
      <c r="C69" s="143"/>
      <c r="D69" s="144" t="s">
        <v>106</v>
      </c>
      <c r="E69" s="145"/>
      <c r="F69" s="145"/>
      <c r="G69" s="145"/>
      <c r="H69" s="145"/>
      <c r="I69" s="145"/>
      <c r="J69" s="146">
        <f>J485</f>
        <v>0</v>
      </c>
      <c r="K69" s="143"/>
      <c r="L69" s="147"/>
    </row>
    <row r="70" spans="2:12" s="10" customFormat="1" ht="19.9" customHeight="1">
      <c r="B70" s="142"/>
      <c r="C70" s="143"/>
      <c r="D70" s="144" t="s">
        <v>107</v>
      </c>
      <c r="E70" s="145"/>
      <c r="F70" s="145"/>
      <c r="G70" s="145"/>
      <c r="H70" s="145"/>
      <c r="I70" s="145"/>
      <c r="J70" s="146">
        <f>J528</f>
        <v>0</v>
      </c>
      <c r="K70" s="143"/>
      <c r="L70" s="147"/>
    </row>
    <row r="71" spans="2:12" s="9" customFormat="1" ht="24.95" customHeight="1">
      <c r="B71" s="136"/>
      <c r="C71" s="137"/>
      <c r="D71" s="138" t="s">
        <v>108</v>
      </c>
      <c r="E71" s="139"/>
      <c r="F71" s="139"/>
      <c r="G71" s="139"/>
      <c r="H71" s="139"/>
      <c r="I71" s="139"/>
      <c r="J71" s="140">
        <f>J531</f>
        <v>350000</v>
      </c>
      <c r="K71" s="137"/>
      <c r="L71" s="141"/>
    </row>
    <row r="72" spans="2:12" s="10" customFormat="1" ht="19.9" customHeight="1">
      <c r="B72" s="142"/>
      <c r="C72" s="143"/>
      <c r="D72" s="144" t="s">
        <v>109</v>
      </c>
      <c r="E72" s="145"/>
      <c r="F72" s="145"/>
      <c r="G72" s="145"/>
      <c r="H72" s="145"/>
      <c r="I72" s="145"/>
      <c r="J72" s="146">
        <f>J532</f>
        <v>350000</v>
      </c>
      <c r="K72" s="143"/>
      <c r="L72" s="147"/>
    </row>
    <row r="73" spans="1:31" s="2" customFormat="1" ht="21.7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08"/>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08"/>
      <c r="S78" s="36"/>
      <c r="T78" s="36"/>
      <c r="U78" s="36"/>
      <c r="V78" s="36"/>
      <c r="W78" s="36"/>
      <c r="X78" s="36"/>
      <c r="Y78" s="36"/>
      <c r="Z78" s="36"/>
      <c r="AA78" s="36"/>
      <c r="AB78" s="36"/>
      <c r="AC78" s="36"/>
      <c r="AD78" s="36"/>
      <c r="AE78" s="36"/>
    </row>
    <row r="79" spans="1:31" s="2" customFormat="1" ht="24.95" customHeight="1">
      <c r="A79" s="36"/>
      <c r="B79" s="37"/>
      <c r="C79" s="25" t="s">
        <v>110</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6.5" customHeight="1">
      <c r="A82" s="36"/>
      <c r="B82" s="37"/>
      <c r="C82" s="38"/>
      <c r="D82" s="38"/>
      <c r="E82" s="380" t="str">
        <f>E7</f>
        <v>Rekonstrukce ul.Krušnohorská, Chomutov</v>
      </c>
      <c r="F82" s="381"/>
      <c r="G82" s="381"/>
      <c r="H82" s="381"/>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91</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6.5" customHeight="1">
      <c r="A84" s="36"/>
      <c r="B84" s="37"/>
      <c r="C84" s="38"/>
      <c r="D84" s="38"/>
      <c r="E84" s="364" t="str">
        <f>E9</f>
        <v>SO 01 - Komunikace</v>
      </c>
      <c r="F84" s="379"/>
      <c r="G84" s="379"/>
      <c r="H84" s="379"/>
      <c r="I84" s="38"/>
      <c r="J84" s="38"/>
      <c r="K84" s="38"/>
      <c r="L84" s="108"/>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F12</f>
        <v>ul.Krušnohorská, Chomutov</v>
      </c>
      <c r="G86" s="38"/>
      <c r="H86" s="38"/>
      <c r="I86" s="31" t="s">
        <v>24</v>
      </c>
      <c r="J86" s="61" t="str">
        <f>IF(J12="","",J12)</f>
        <v>17. 6. 2022</v>
      </c>
      <c r="K86" s="38"/>
      <c r="L86" s="10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5.2" customHeight="1">
      <c r="A88" s="36"/>
      <c r="B88" s="37"/>
      <c r="C88" s="31" t="s">
        <v>26</v>
      </c>
      <c r="D88" s="38"/>
      <c r="E88" s="38"/>
      <c r="F88" s="29" t="str">
        <f>E15</f>
        <v>Statutární město Chomutov</v>
      </c>
      <c r="G88" s="38"/>
      <c r="H88" s="38"/>
      <c r="I88" s="31" t="s">
        <v>32</v>
      </c>
      <c r="J88" s="34" t="str">
        <f>E21</f>
        <v>KAP ATELIER s.r.o.</v>
      </c>
      <c r="K88" s="38"/>
      <c r="L88" s="108"/>
      <c r="S88" s="36"/>
      <c r="T88" s="36"/>
      <c r="U88" s="36"/>
      <c r="V88" s="36"/>
      <c r="W88" s="36"/>
      <c r="X88" s="36"/>
      <c r="Y88" s="36"/>
      <c r="Z88" s="36"/>
      <c r="AA88" s="36"/>
      <c r="AB88" s="36"/>
      <c r="AC88" s="36"/>
      <c r="AD88" s="36"/>
      <c r="AE88" s="36"/>
    </row>
    <row r="89" spans="1:31" s="2" customFormat="1" ht="15.2" customHeight="1">
      <c r="A89" s="36"/>
      <c r="B89" s="37"/>
      <c r="C89" s="31" t="s">
        <v>30</v>
      </c>
      <c r="D89" s="38"/>
      <c r="E89" s="38"/>
      <c r="F89" s="29" t="str">
        <f>IF(E18="","",E18)</f>
        <v>Vyplň údaj</v>
      </c>
      <c r="G89" s="38"/>
      <c r="H89" s="38"/>
      <c r="I89" s="31" t="s">
        <v>35</v>
      </c>
      <c r="J89" s="34" t="str">
        <f>E24</f>
        <v xml:space="preserve"> </v>
      </c>
      <c r="K89" s="38"/>
      <c r="L89" s="108"/>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11" customFormat="1" ht="29.25" customHeight="1">
      <c r="A91" s="148"/>
      <c r="B91" s="149"/>
      <c r="C91" s="150" t="s">
        <v>111</v>
      </c>
      <c r="D91" s="151" t="s">
        <v>58</v>
      </c>
      <c r="E91" s="151" t="s">
        <v>54</v>
      </c>
      <c r="F91" s="151" t="s">
        <v>55</v>
      </c>
      <c r="G91" s="151" t="s">
        <v>112</v>
      </c>
      <c r="H91" s="151" t="s">
        <v>113</v>
      </c>
      <c r="I91" s="151" t="s">
        <v>114</v>
      </c>
      <c r="J91" s="151" t="s">
        <v>95</v>
      </c>
      <c r="K91" s="152" t="s">
        <v>115</v>
      </c>
      <c r="L91" s="153"/>
      <c r="M91" s="70" t="s">
        <v>21</v>
      </c>
      <c r="N91" s="71" t="s">
        <v>43</v>
      </c>
      <c r="O91" s="71" t="s">
        <v>116</v>
      </c>
      <c r="P91" s="71" t="s">
        <v>117</v>
      </c>
      <c r="Q91" s="71" t="s">
        <v>118</v>
      </c>
      <c r="R91" s="71" t="s">
        <v>119</v>
      </c>
      <c r="S91" s="71" t="s">
        <v>120</v>
      </c>
      <c r="T91" s="72" t="s">
        <v>121</v>
      </c>
      <c r="U91" s="148"/>
      <c r="V91" s="148"/>
      <c r="W91" s="148"/>
      <c r="X91" s="148"/>
      <c r="Y91" s="148"/>
      <c r="Z91" s="148"/>
      <c r="AA91" s="148"/>
      <c r="AB91" s="148"/>
      <c r="AC91" s="148"/>
      <c r="AD91" s="148"/>
      <c r="AE91" s="148"/>
    </row>
    <row r="92" spans="1:63" s="2" customFormat="1" ht="22.9" customHeight="1">
      <c r="A92" s="36"/>
      <c r="B92" s="37"/>
      <c r="C92" s="77" t="s">
        <v>122</v>
      </c>
      <c r="D92" s="38"/>
      <c r="E92" s="38"/>
      <c r="F92" s="38"/>
      <c r="G92" s="38"/>
      <c r="H92" s="38"/>
      <c r="I92" s="38"/>
      <c r="J92" s="154">
        <f>BK92</f>
        <v>350000</v>
      </c>
      <c r="K92" s="38"/>
      <c r="L92" s="41"/>
      <c r="M92" s="73"/>
      <c r="N92" s="155"/>
      <c r="O92" s="74"/>
      <c r="P92" s="156">
        <f>P93+P531</f>
        <v>0</v>
      </c>
      <c r="Q92" s="74"/>
      <c r="R92" s="156">
        <f>R93+R531</f>
        <v>538.683386408</v>
      </c>
      <c r="S92" s="74"/>
      <c r="T92" s="157">
        <f>T93+T531</f>
        <v>2034.4773999999998</v>
      </c>
      <c r="U92" s="36"/>
      <c r="V92" s="36"/>
      <c r="W92" s="36"/>
      <c r="X92" s="36"/>
      <c r="Y92" s="36"/>
      <c r="Z92" s="36"/>
      <c r="AA92" s="36"/>
      <c r="AB92" s="36"/>
      <c r="AC92" s="36"/>
      <c r="AD92" s="36"/>
      <c r="AE92" s="36"/>
      <c r="AT92" s="19" t="s">
        <v>72</v>
      </c>
      <c r="AU92" s="19" t="s">
        <v>96</v>
      </c>
      <c r="BK92" s="158">
        <f>BK93+BK531</f>
        <v>350000</v>
      </c>
    </row>
    <row r="93" spans="2:63" s="12" customFormat="1" ht="25.9" customHeight="1">
      <c r="B93" s="159"/>
      <c r="C93" s="160"/>
      <c r="D93" s="161" t="s">
        <v>72</v>
      </c>
      <c r="E93" s="162" t="s">
        <v>123</v>
      </c>
      <c r="F93" s="162" t="s">
        <v>124</v>
      </c>
      <c r="G93" s="160"/>
      <c r="H93" s="160"/>
      <c r="I93" s="163"/>
      <c r="J93" s="164">
        <f>BK93</f>
        <v>0</v>
      </c>
      <c r="K93" s="160"/>
      <c r="L93" s="165"/>
      <c r="M93" s="166"/>
      <c r="N93" s="167"/>
      <c r="O93" s="167"/>
      <c r="P93" s="168">
        <f>P94+P335+P356+P417+P485+P528</f>
        <v>0</v>
      </c>
      <c r="Q93" s="167"/>
      <c r="R93" s="168">
        <f>R94+R335+R356+R417+R485+R528</f>
        <v>538.682316408</v>
      </c>
      <c r="S93" s="167"/>
      <c r="T93" s="169">
        <f>T94+T335+T356+T417+T485+T528</f>
        <v>2034.4773999999998</v>
      </c>
      <c r="AR93" s="170" t="s">
        <v>81</v>
      </c>
      <c r="AT93" s="171" t="s">
        <v>72</v>
      </c>
      <c r="AU93" s="171" t="s">
        <v>73</v>
      </c>
      <c r="AY93" s="170" t="s">
        <v>125</v>
      </c>
      <c r="BK93" s="172">
        <f>BK94+BK335+BK356+BK417+BK485+BK528</f>
        <v>0</v>
      </c>
    </row>
    <row r="94" spans="2:63" s="12" customFormat="1" ht="22.9" customHeight="1">
      <c r="B94" s="159"/>
      <c r="C94" s="160"/>
      <c r="D94" s="161" t="s">
        <v>72</v>
      </c>
      <c r="E94" s="173" t="s">
        <v>81</v>
      </c>
      <c r="F94" s="173" t="s">
        <v>126</v>
      </c>
      <c r="G94" s="160"/>
      <c r="H94" s="160"/>
      <c r="I94" s="163"/>
      <c r="J94" s="174">
        <f>BK94</f>
        <v>0</v>
      </c>
      <c r="K94" s="160"/>
      <c r="L94" s="165"/>
      <c r="M94" s="166"/>
      <c r="N94" s="167"/>
      <c r="O94" s="167"/>
      <c r="P94" s="168">
        <f>SUM(P95:P334)</f>
        <v>0</v>
      </c>
      <c r="Q94" s="167"/>
      <c r="R94" s="168">
        <f>SUM(R95:R334)</f>
        <v>56.317425244</v>
      </c>
      <c r="S94" s="167"/>
      <c r="T94" s="169">
        <f>SUM(T95:T334)</f>
        <v>2014.7053999999998</v>
      </c>
      <c r="AR94" s="170" t="s">
        <v>81</v>
      </c>
      <c r="AT94" s="171" t="s">
        <v>72</v>
      </c>
      <c r="AU94" s="171" t="s">
        <v>81</v>
      </c>
      <c r="AY94" s="170" t="s">
        <v>125</v>
      </c>
      <c r="BK94" s="172">
        <f>SUM(BK95:BK334)</f>
        <v>0</v>
      </c>
    </row>
    <row r="95" spans="1:65" s="2" customFormat="1" ht="16.5" customHeight="1">
      <c r="A95" s="36"/>
      <c r="B95" s="37"/>
      <c r="C95" s="175" t="s">
        <v>81</v>
      </c>
      <c r="D95" s="175" t="s">
        <v>127</v>
      </c>
      <c r="E95" s="176" t="s">
        <v>128</v>
      </c>
      <c r="F95" s="177" t="s">
        <v>129</v>
      </c>
      <c r="G95" s="178" t="s">
        <v>130</v>
      </c>
      <c r="H95" s="179">
        <v>346.2</v>
      </c>
      <c r="I95" s="180"/>
      <c r="J95" s="181">
        <f>ROUND(I95*H95,2)</f>
        <v>0</v>
      </c>
      <c r="K95" s="177" t="s">
        <v>131</v>
      </c>
      <c r="L95" s="41"/>
      <c r="M95" s="182" t="s">
        <v>21</v>
      </c>
      <c r="N95" s="183" t="s">
        <v>44</v>
      </c>
      <c r="O95" s="66"/>
      <c r="P95" s="184">
        <f>O95*H95</f>
        <v>0</v>
      </c>
      <c r="Q95" s="184">
        <v>0</v>
      </c>
      <c r="R95" s="184">
        <f>Q95*H95</f>
        <v>0</v>
      </c>
      <c r="S95" s="184">
        <v>0</v>
      </c>
      <c r="T95" s="185">
        <f>S95*H95</f>
        <v>0</v>
      </c>
      <c r="U95" s="36"/>
      <c r="V95" s="36"/>
      <c r="W95" s="36"/>
      <c r="X95" s="36"/>
      <c r="Y95" s="36"/>
      <c r="Z95" s="36"/>
      <c r="AA95" s="36"/>
      <c r="AB95" s="36"/>
      <c r="AC95" s="36"/>
      <c r="AD95" s="36"/>
      <c r="AE95" s="36"/>
      <c r="AR95" s="186" t="s">
        <v>132</v>
      </c>
      <c r="AT95" s="186" t="s">
        <v>127</v>
      </c>
      <c r="AU95" s="186" t="s">
        <v>83</v>
      </c>
      <c r="AY95" s="19" t="s">
        <v>125</v>
      </c>
      <c r="BE95" s="187">
        <f>IF(N95="základní",J95,0)</f>
        <v>0</v>
      </c>
      <c r="BF95" s="187">
        <f>IF(N95="snížená",J95,0)</f>
        <v>0</v>
      </c>
      <c r="BG95" s="187">
        <f>IF(N95="zákl. přenesená",J95,0)</f>
        <v>0</v>
      </c>
      <c r="BH95" s="187">
        <f>IF(N95="sníž. přenesená",J95,0)</f>
        <v>0</v>
      </c>
      <c r="BI95" s="187">
        <f>IF(N95="nulová",J95,0)</f>
        <v>0</v>
      </c>
      <c r="BJ95" s="19" t="s">
        <v>81</v>
      </c>
      <c r="BK95" s="187">
        <f>ROUND(I95*H95,2)</f>
        <v>0</v>
      </c>
      <c r="BL95" s="19" t="s">
        <v>132</v>
      </c>
      <c r="BM95" s="186" t="s">
        <v>133</v>
      </c>
    </row>
    <row r="96" spans="1:47" s="2" customFormat="1" ht="12">
      <c r="A96" s="36"/>
      <c r="B96" s="37"/>
      <c r="C96" s="38"/>
      <c r="D96" s="188" t="s">
        <v>134</v>
      </c>
      <c r="E96" s="38"/>
      <c r="F96" s="189" t="s">
        <v>135</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134</v>
      </c>
      <c r="AU96" s="19" t="s">
        <v>83</v>
      </c>
    </row>
    <row r="97" spans="2:51" s="13" customFormat="1" ht="12">
      <c r="B97" s="193"/>
      <c r="C97" s="194"/>
      <c r="D97" s="195" t="s">
        <v>136</v>
      </c>
      <c r="E97" s="196" t="s">
        <v>21</v>
      </c>
      <c r="F97" s="197" t="s">
        <v>137</v>
      </c>
      <c r="G97" s="194"/>
      <c r="H97" s="196" t="s">
        <v>21</v>
      </c>
      <c r="I97" s="198"/>
      <c r="J97" s="194"/>
      <c r="K97" s="194"/>
      <c r="L97" s="199"/>
      <c r="M97" s="200"/>
      <c r="N97" s="201"/>
      <c r="O97" s="201"/>
      <c r="P97" s="201"/>
      <c r="Q97" s="201"/>
      <c r="R97" s="201"/>
      <c r="S97" s="201"/>
      <c r="T97" s="202"/>
      <c r="AT97" s="203" t="s">
        <v>136</v>
      </c>
      <c r="AU97" s="203" t="s">
        <v>83</v>
      </c>
      <c r="AV97" s="13" t="s">
        <v>81</v>
      </c>
      <c r="AW97" s="13" t="s">
        <v>34</v>
      </c>
      <c r="AX97" s="13" t="s">
        <v>73</v>
      </c>
      <c r="AY97" s="203" t="s">
        <v>125</v>
      </c>
    </row>
    <row r="98" spans="2:51" s="13" customFormat="1" ht="12">
      <c r="B98" s="193"/>
      <c r="C98" s="194"/>
      <c r="D98" s="195" t="s">
        <v>136</v>
      </c>
      <c r="E98" s="196" t="s">
        <v>21</v>
      </c>
      <c r="F98" s="197" t="s">
        <v>138</v>
      </c>
      <c r="G98" s="194"/>
      <c r="H98" s="196" t="s">
        <v>21</v>
      </c>
      <c r="I98" s="198"/>
      <c r="J98" s="194"/>
      <c r="K98" s="194"/>
      <c r="L98" s="199"/>
      <c r="M98" s="200"/>
      <c r="N98" s="201"/>
      <c r="O98" s="201"/>
      <c r="P98" s="201"/>
      <c r="Q98" s="201"/>
      <c r="R98" s="201"/>
      <c r="S98" s="201"/>
      <c r="T98" s="202"/>
      <c r="AT98" s="203" t="s">
        <v>136</v>
      </c>
      <c r="AU98" s="203" t="s">
        <v>83</v>
      </c>
      <c r="AV98" s="13" t="s">
        <v>81</v>
      </c>
      <c r="AW98" s="13" t="s">
        <v>34</v>
      </c>
      <c r="AX98" s="13" t="s">
        <v>73</v>
      </c>
      <c r="AY98" s="203" t="s">
        <v>125</v>
      </c>
    </row>
    <row r="99" spans="2:51" s="14" customFormat="1" ht="12">
      <c r="B99" s="204"/>
      <c r="C99" s="205"/>
      <c r="D99" s="195" t="s">
        <v>136</v>
      </c>
      <c r="E99" s="206" t="s">
        <v>21</v>
      </c>
      <c r="F99" s="207" t="s">
        <v>139</v>
      </c>
      <c r="G99" s="205"/>
      <c r="H99" s="208">
        <v>346.2</v>
      </c>
      <c r="I99" s="209"/>
      <c r="J99" s="205"/>
      <c r="K99" s="205"/>
      <c r="L99" s="210"/>
      <c r="M99" s="211"/>
      <c r="N99" s="212"/>
      <c r="O99" s="212"/>
      <c r="P99" s="212"/>
      <c r="Q99" s="212"/>
      <c r="R99" s="212"/>
      <c r="S99" s="212"/>
      <c r="T99" s="213"/>
      <c r="AT99" s="214" t="s">
        <v>136</v>
      </c>
      <c r="AU99" s="214" t="s">
        <v>83</v>
      </c>
      <c r="AV99" s="14" t="s">
        <v>83</v>
      </c>
      <c r="AW99" s="14" t="s">
        <v>34</v>
      </c>
      <c r="AX99" s="14" t="s">
        <v>73</v>
      </c>
      <c r="AY99" s="214" t="s">
        <v>125</v>
      </c>
    </row>
    <row r="100" spans="2:51" s="15" customFormat="1" ht="12">
      <c r="B100" s="215"/>
      <c r="C100" s="216"/>
      <c r="D100" s="195" t="s">
        <v>136</v>
      </c>
      <c r="E100" s="217" t="s">
        <v>21</v>
      </c>
      <c r="F100" s="218" t="s">
        <v>140</v>
      </c>
      <c r="G100" s="216"/>
      <c r="H100" s="219">
        <v>346.2</v>
      </c>
      <c r="I100" s="220"/>
      <c r="J100" s="216"/>
      <c r="K100" s="216"/>
      <c r="L100" s="221"/>
      <c r="M100" s="222"/>
      <c r="N100" s="223"/>
      <c r="O100" s="223"/>
      <c r="P100" s="223"/>
      <c r="Q100" s="223"/>
      <c r="R100" s="223"/>
      <c r="S100" s="223"/>
      <c r="T100" s="224"/>
      <c r="AT100" s="225" t="s">
        <v>136</v>
      </c>
      <c r="AU100" s="225" t="s">
        <v>83</v>
      </c>
      <c r="AV100" s="15" t="s">
        <v>132</v>
      </c>
      <c r="AW100" s="15" t="s">
        <v>34</v>
      </c>
      <c r="AX100" s="15" t="s">
        <v>81</v>
      </c>
      <c r="AY100" s="225" t="s">
        <v>125</v>
      </c>
    </row>
    <row r="101" spans="1:65" s="2" customFormat="1" ht="21.75" customHeight="1">
      <c r="A101" s="36"/>
      <c r="B101" s="37"/>
      <c r="C101" s="175" t="s">
        <v>83</v>
      </c>
      <c r="D101" s="175" t="s">
        <v>127</v>
      </c>
      <c r="E101" s="176" t="s">
        <v>141</v>
      </c>
      <c r="F101" s="177" t="s">
        <v>142</v>
      </c>
      <c r="G101" s="178" t="s">
        <v>143</v>
      </c>
      <c r="H101" s="179">
        <v>4</v>
      </c>
      <c r="I101" s="180"/>
      <c r="J101" s="181">
        <f>ROUND(I101*H101,2)</f>
        <v>0</v>
      </c>
      <c r="K101" s="177" t="s">
        <v>131</v>
      </c>
      <c r="L101" s="41"/>
      <c r="M101" s="182" t="s">
        <v>21</v>
      </c>
      <c r="N101" s="183" t="s">
        <v>44</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132</v>
      </c>
      <c r="AT101" s="186" t="s">
        <v>127</v>
      </c>
      <c r="AU101" s="186" t="s">
        <v>83</v>
      </c>
      <c r="AY101" s="19" t="s">
        <v>125</v>
      </c>
      <c r="BE101" s="187">
        <f>IF(N101="základní",J101,0)</f>
        <v>0</v>
      </c>
      <c r="BF101" s="187">
        <f>IF(N101="snížená",J101,0)</f>
        <v>0</v>
      </c>
      <c r="BG101" s="187">
        <f>IF(N101="zákl. přenesená",J101,0)</f>
        <v>0</v>
      </c>
      <c r="BH101" s="187">
        <f>IF(N101="sníž. přenesená",J101,0)</f>
        <v>0</v>
      </c>
      <c r="BI101" s="187">
        <f>IF(N101="nulová",J101,0)</f>
        <v>0</v>
      </c>
      <c r="BJ101" s="19" t="s">
        <v>81</v>
      </c>
      <c r="BK101" s="187">
        <f>ROUND(I101*H101,2)</f>
        <v>0</v>
      </c>
      <c r="BL101" s="19" t="s">
        <v>132</v>
      </c>
      <c r="BM101" s="186" t="s">
        <v>144</v>
      </c>
    </row>
    <row r="102" spans="1:47" s="2" customFormat="1" ht="12">
      <c r="A102" s="36"/>
      <c r="B102" s="37"/>
      <c r="C102" s="38"/>
      <c r="D102" s="188" t="s">
        <v>134</v>
      </c>
      <c r="E102" s="38"/>
      <c r="F102" s="189" t="s">
        <v>145</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134</v>
      </c>
      <c r="AU102" s="19" t="s">
        <v>83</v>
      </c>
    </row>
    <row r="103" spans="2:51" s="13" customFormat="1" ht="12">
      <c r="B103" s="193"/>
      <c r="C103" s="194"/>
      <c r="D103" s="195" t="s">
        <v>136</v>
      </c>
      <c r="E103" s="196" t="s">
        <v>21</v>
      </c>
      <c r="F103" s="197" t="s">
        <v>146</v>
      </c>
      <c r="G103" s="194"/>
      <c r="H103" s="196" t="s">
        <v>21</v>
      </c>
      <c r="I103" s="198"/>
      <c r="J103" s="194"/>
      <c r="K103" s="194"/>
      <c r="L103" s="199"/>
      <c r="M103" s="200"/>
      <c r="N103" s="201"/>
      <c r="O103" s="201"/>
      <c r="P103" s="201"/>
      <c r="Q103" s="201"/>
      <c r="R103" s="201"/>
      <c r="S103" s="201"/>
      <c r="T103" s="202"/>
      <c r="AT103" s="203" t="s">
        <v>136</v>
      </c>
      <c r="AU103" s="203" t="s">
        <v>83</v>
      </c>
      <c r="AV103" s="13" t="s">
        <v>81</v>
      </c>
      <c r="AW103" s="13" t="s">
        <v>34</v>
      </c>
      <c r="AX103" s="13" t="s">
        <v>73</v>
      </c>
      <c r="AY103" s="203" t="s">
        <v>125</v>
      </c>
    </row>
    <row r="104" spans="2:51" s="14" customFormat="1" ht="12">
      <c r="B104" s="204"/>
      <c r="C104" s="205"/>
      <c r="D104" s="195" t="s">
        <v>136</v>
      </c>
      <c r="E104" s="206" t="s">
        <v>21</v>
      </c>
      <c r="F104" s="207" t="s">
        <v>147</v>
      </c>
      <c r="G104" s="205"/>
      <c r="H104" s="208">
        <v>4</v>
      </c>
      <c r="I104" s="209"/>
      <c r="J104" s="205"/>
      <c r="K104" s="205"/>
      <c r="L104" s="210"/>
      <c r="M104" s="211"/>
      <c r="N104" s="212"/>
      <c r="O104" s="212"/>
      <c r="P104" s="212"/>
      <c r="Q104" s="212"/>
      <c r="R104" s="212"/>
      <c r="S104" s="212"/>
      <c r="T104" s="213"/>
      <c r="AT104" s="214" t="s">
        <v>136</v>
      </c>
      <c r="AU104" s="214" t="s">
        <v>83</v>
      </c>
      <c r="AV104" s="14" t="s">
        <v>83</v>
      </c>
      <c r="AW104" s="14" t="s">
        <v>34</v>
      </c>
      <c r="AX104" s="14" t="s">
        <v>73</v>
      </c>
      <c r="AY104" s="214" t="s">
        <v>125</v>
      </c>
    </row>
    <row r="105" spans="2:51" s="15" customFormat="1" ht="12">
      <c r="B105" s="215"/>
      <c r="C105" s="216"/>
      <c r="D105" s="195" t="s">
        <v>136</v>
      </c>
      <c r="E105" s="217" t="s">
        <v>21</v>
      </c>
      <c r="F105" s="218" t="s">
        <v>140</v>
      </c>
      <c r="G105" s="216"/>
      <c r="H105" s="219">
        <v>4</v>
      </c>
      <c r="I105" s="220"/>
      <c r="J105" s="216"/>
      <c r="K105" s="216"/>
      <c r="L105" s="221"/>
      <c r="M105" s="222"/>
      <c r="N105" s="223"/>
      <c r="O105" s="223"/>
      <c r="P105" s="223"/>
      <c r="Q105" s="223"/>
      <c r="R105" s="223"/>
      <c r="S105" s="223"/>
      <c r="T105" s="224"/>
      <c r="AT105" s="225" t="s">
        <v>136</v>
      </c>
      <c r="AU105" s="225" t="s">
        <v>83</v>
      </c>
      <c r="AV105" s="15" t="s">
        <v>132</v>
      </c>
      <c r="AW105" s="15" t="s">
        <v>34</v>
      </c>
      <c r="AX105" s="15" t="s">
        <v>81</v>
      </c>
      <c r="AY105" s="225" t="s">
        <v>125</v>
      </c>
    </row>
    <row r="106" spans="1:65" s="2" customFormat="1" ht="21.75" customHeight="1">
      <c r="A106" s="36"/>
      <c r="B106" s="37"/>
      <c r="C106" s="175" t="s">
        <v>148</v>
      </c>
      <c r="D106" s="175" t="s">
        <v>127</v>
      </c>
      <c r="E106" s="176" t="s">
        <v>149</v>
      </c>
      <c r="F106" s="177" t="s">
        <v>150</v>
      </c>
      <c r="G106" s="178" t="s">
        <v>143</v>
      </c>
      <c r="H106" s="179">
        <v>4</v>
      </c>
      <c r="I106" s="180"/>
      <c r="J106" s="181">
        <f>ROUND(I106*H106,2)</f>
        <v>0</v>
      </c>
      <c r="K106" s="177" t="s">
        <v>131</v>
      </c>
      <c r="L106" s="41"/>
      <c r="M106" s="182" t="s">
        <v>21</v>
      </c>
      <c r="N106" s="183" t="s">
        <v>44</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132</v>
      </c>
      <c r="AT106" s="186" t="s">
        <v>127</v>
      </c>
      <c r="AU106" s="186" t="s">
        <v>83</v>
      </c>
      <c r="AY106" s="19" t="s">
        <v>125</v>
      </c>
      <c r="BE106" s="187">
        <f>IF(N106="základní",J106,0)</f>
        <v>0</v>
      </c>
      <c r="BF106" s="187">
        <f>IF(N106="snížená",J106,0)</f>
        <v>0</v>
      </c>
      <c r="BG106" s="187">
        <f>IF(N106="zákl. přenesená",J106,0)</f>
        <v>0</v>
      </c>
      <c r="BH106" s="187">
        <f>IF(N106="sníž. přenesená",J106,0)</f>
        <v>0</v>
      </c>
      <c r="BI106" s="187">
        <f>IF(N106="nulová",J106,0)</f>
        <v>0</v>
      </c>
      <c r="BJ106" s="19" t="s">
        <v>81</v>
      </c>
      <c r="BK106" s="187">
        <f>ROUND(I106*H106,2)</f>
        <v>0</v>
      </c>
      <c r="BL106" s="19" t="s">
        <v>132</v>
      </c>
      <c r="BM106" s="186" t="s">
        <v>151</v>
      </c>
    </row>
    <row r="107" spans="1:47" s="2" customFormat="1" ht="12">
      <c r="A107" s="36"/>
      <c r="B107" s="37"/>
      <c r="C107" s="38"/>
      <c r="D107" s="188" t="s">
        <v>134</v>
      </c>
      <c r="E107" s="38"/>
      <c r="F107" s="189" t="s">
        <v>152</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134</v>
      </c>
      <c r="AU107" s="19" t="s">
        <v>83</v>
      </c>
    </row>
    <row r="108" spans="2:51" s="13" customFormat="1" ht="12">
      <c r="B108" s="193"/>
      <c r="C108" s="194"/>
      <c r="D108" s="195" t="s">
        <v>136</v>
      </c>
      <c r="E108" s="196" t="s">
        <v>21</v>
      </c>
      <c r="F108" s="197" t="s">
        <v>146</v>
      </c>
      <c r="G108" s="194"/>
      <c r="H108" s="196" t="s">
        <v>21</v>
      </c>
      <c r="I108" s="198"/>
      <c r="J108" s="194"/>
      <c r="K108" s="194"/>
      <c r="L108" s="199"/>
      <c r="M108" s="200"/>
      <c r="N108" s="201"/>
      <c r="O108" s="201"/>
      <c r="P108" s="201"/>
      <c r="Q108" s="201"/>
      <c r="R108" s="201"/>
      <c r="S108" s="201"/>
      <c r="T108" s="202"/>
      <c r="AT108" s="203" t="s">
        <v>136</v>
      </c>
      <c r="AU108" s="203" t="s">
        <v>83</v>
      </c>
      <c r="AV108" s="13" t="s">
        <v>81</v>
      </c>
      <c r="AW108" s="13" t="s">
        <v>34</v>
      </c>
      <c r="AX108" s="13" t="s">
        <v>73</v>
      </c>
      <c r="AY108" s="203" t="s">
        <v>125</v>
      </c>
    </row>
    <row r="109" spans="2:51" s="14" customFormat="1" ht="12">
      <c r="B109" s="204"/>
      <c r="C109" s="205"/>
      <c r="D109" s="195" t="s">
        <v>136</v>
      </c>
      <c r="E109" s="206" t="s">
        <v>21</v>
      </c>
      <c r="F109" s="207" t="s">
        <v>147</v>
      </c>
      <c r="G109" s="205"/>
      <c r="H109" s="208">
        <v>4</v>
      </c>
      <c r="I109" s="209"/>
      <c r="J109" s="205"/>
      <c r="K109" s="205"/>
      <c r="L109" s="210"/>
      <c r="M109" s="211"/>
      <c r="N109" s="212"/>
      <c r="O109" s="212"/>
      <c r="P109" s="212"/>
      <c r="Q109" s="212"/>
      <c r="R109" s="212"/>
      <c r="S109" s="212"/>
      <c r="T109" s="213"/>
      <c r="AT109" s="214" t="s">
        <v>136</v>
      </c>
      <c r="AU109" s="214" t="s">
        <v>83</v>
      </c>
      <c r="AV109" s="14" t="s">
        <v>83</v>
      </c>
      <c r="AW109" s="14" t="s">
        <v>34</v>
      </c>
      <c r="AX109" s="14" t="s">
        <v>73</v>
      </c>
      <c r="AY109" s="214" t="s">
        <v>125</v>
      </c>
    </row>
    <row r="110" spans="2:51" s="15" customFormat="1" ht="12">
      <c r="B110" s="215"/>
      <c r="C110" s="216"/>
      <c r="D110" s="195" t="s">
        <v>136</v>
      </c>
      <c r="E110" s="217" t="s">
        <v>21</v>
      </c>
      <c r="F110" s="218" t="s">
        <v>140</v>
      </c>
      <c r="G110" s="216"/>
      <c r="H110" s="219">
        <v>4</v>
      </c>
      <c r="I110" s="220"/>
      <c r="J110" s="216"/>
      <c r="K110" s="216"/>
      <c r="L110" s="221"/>
      <c r="M110" s="222"/>
      <c r="N110" s="223"/>
      <c r="O110" s="223"/>
      <c r="P110" s="223"/>
      <c r="Q110" s="223"/>
      <c r="R110" s="223"/>
      <c r="S110" s="223"/>
      <c r="T110" s="224"/>
      <c r="AT110" s="225" t="s">
        <v>136</v>
      </c>
      <c r="AU110" s="225" t="s">
        <v>83</v>
      </c>
      <c r="AV110" s="15" t="s">
        <v>132</v>
      </c>
      <c r="AW110" s="15" t="s">
        <v>34</v>
      </c>
      <c r="AX110" s="15" t="s">
        <v>81</v>
      </c>
      <c r="AY110" s="225" t="s">
        <v>125</v>
      </c>
    </row>
    <row r="111" spans="1:65" s="2" customFormat="1" ht="37.9" customHeight="1">
      <c r="A111" s="36"/>
      <c r="B111" s="37"/>
      <c r="C111" s="175" t="s">
        <v>132</v>
      </c>
      <c r="D111" s="175" t="s">
        <v>127</v>
      </c>
      <c r="E111" s="176" t="s">
        <v>153</v>
      </c>
      <c r="F111" s="177" t="s">
        <v>154</v>
      </c>
      <c r="G111" s="178" t="s">
        <v>130</v>
      </c>
      <c r="H111" s="179">
        <v>1002</v>
      </c>
      <c r="I111" s="180"/>
      <c r="J111" s="181">
        <f>ROUND(I111*H111,2)</f>
        <v>0</v>
      </c>
      <c r="K111" s="177" t="s">
        <v>131</v>
      </c>
      <c r="L111" s="41"/>
      <c r="M111" s="182" t="s">
        <v>21</v>
      </c>
      <c r="N111" s="183" t="s">
        <v>44</v>
      </c>
      <c r="O111" s="66"/>
      <c r="P111" s="184">
        <f>O111*H111</f>
        <v>0</v>
      </c>
      <c r="Q111" s="184">
        <v>0</v>
      </c>
      <c r="R111" s="184">
        <f>Q111*H111</f>
        <v>0</v>
      </c>
      <c r="S111" s="184">
        <v>0.295</v>
      </c>
      <c r="T111" s="185">
        <f>S111*H111</f>
        <v>295.59</v>
      </c>
      <c r="U111" s="36"/>
      <c r="V111" s="36"/>
      <c r="W111" s="36"/>
      <c r="X111" s="36"/>
      <c r="Y111" s="36"/>
      <c r="Z111" s="36"/>
      <c r="AA111" s="36"/>
      <c r="AB111" s="36"/>
      <c r="AC111" s="36"/>
      <c r="AD111" s="36"/>
      <c r="AE111" s="36"/>
      <c r="AR111" s="186" t="s">
        <v>132</v>
      </c>
      <c r="AT111" s="186" t="s">
        <v>127</v>
      </c>
      <c r="AU111" s="186" t="s">
        <v>83</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132</v>
      </c>
      <c r="BM111" s="186" t="s">
        <v>155</v>
      </c>
    </row>
    <row r="112" spans="1:47" s="2" customFormat="1" ht="12">
      <c r="A112" s="36"/>
      <c r="B112" s="37"/>
      <c r="C112" s="38"/>
      <c r="D112" s="188" t="s">
        <v>134</v>
      </c>
      <c r="E112" s="38"/>
      <c r="F112" s="189" t="s">
        <v>156</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134</v>
      </c>
      <c r="AU112" s="19" t="s">
        <v>83</v>
      </c>
    </row>
    <row r="113" spans="2:51" s="13" customFormat="1" ht="12">
      <c r="B113" s="193"/>
      <c r="C113" s="194"/>
      <c r="D113" s="195" t="s">
        <v>136</v>
      </c>
      <c r="E113" s="196" t="s">
        <v>21</v>
      </c>
      <c r="F113" s="197" t="s">
        <v>157</v>
      </c>
      <c r="G113" s="194"/>
      <c r="H113" s="196" t="s">
        <v>21</v>
      </c>
      <c r="I113" s="198"/>
      <c r="J113" s="194"/>
      <c r="K113" s="194"/>
      <c r="L113" s="199"/>
      <c r="M113" s="200"/>
      <c r="N113" s="201"/>
      <c r="O113" s="201"/>
      <c r="P113" s="201"/>
      <c r="Q113" s="201"/>
      <c r="R113" s="201"/>
      <c r="S113" s="201"/>
      <c r="T113" s="202"/>
      <c r="AT113" s="203" t="s">
        <v>136</v>
      </c>
      <c r="AU113" s="203" t="s">
        <v>83</v>
      </c>
      <c r="AV113" s="13" t="s">
        <v>81</v>
      </c>
      <c r="AW113" s="13" t="s">
        <v>34</v>
      </c>
      <c r="AX113" s="13" t="s">
        <v>73</v>
      </c>
      <c r="AY113" s="203" t="s">
        <v>125</v>
      </c>
    </row>
    <row r="114" spans="2:51" s="14" customFormat="1" ht="12">
      <c r="B114" s="204"/>
      <c r="C114" s="205"/>
      <c r="D114" s="195" t="s">
        <v>136</v>
      </c>
      <c r="E114" s="206" t="s">
        <v>21</v>
      </c>
      <c r="F114" s="207" t="s">
        <v>158</v>
      </c>
      <c r="G114" s="205"/>
      <c r="H114" s="208">
        <v>1002</v>
      </c>
      <c r="I114" s="209"/>
      <c r="J114" s="205"/>
      <c r="K114" s="205"/>
      <c r="L114" s="210"/>
      <c r="M114" s="211"/>
      <c r="N114" s="212"/>
      <c r="O114" s="212"/>
      <c r="P114" s="212"/>
      <c r="Q114" s="212"/>
      <c r="R114" s="212"/>
      <c r="S114" s="212"/>
      <c r="T114" s="213"/>
      <c r="AT114" s="214" t="s">
        <v>136</v>
      </c>
      <c r="AU114" s="214" t="s">
        <v>83</v>
      </c>
      <c r="AV114" s="14" t="s">
        <v>83</v>
      </c>
      <c r="AW114" s="14" t="s">
        <v>34</v>
      </c>
      <c r="AX114" s="14" t="s">
        <v>73</v>
      </c>
      <c r="AY114" s="214" t="s">
        <v>125</v>
      </c>
    </row>
    <row r="115" spans="2:51" s="15" customFormat="1" ht="12">
      <c r="B115" s="215"/>
      <c r="C115" s="216"/>
      <c r="D115" s="195" t="s">
        <v>136</v>
      </c>
      <c r="E115" s="217" t="s">
        <v>21</v>
      </c>
      <c r="F115" s="218" t="s">
        <v>140</v>
      </c>
      <c r="G115" s="216"/>
      <c r="H115" s="219">
        <v>1002</v>
      </c>
      <c r="I115" s="220"/>
      <c r="J115" s="216"/>
      <c r="K115" s="216"/>
      <c r="L115" s="221"/>
      <c r="M115" s="222"/>
      <c r="N115" s="223"/>
      <c r="O115" s="223"/>
      <c r="P115" s="223"/>
      <c r="Q115" s="223"/>
      <c r="R115" s="223"/>
      <c r="S115" s="223"/>
      <c r="T115" s="224"/>
      <c r="AT115" s="225" t="s">
        <v>136</v>
      </c>
      <c r="AU115" s="225" t="s">
        <v>83</v>
      </c>
      <c r="AV115" s="15" t="s">
        <v>132</v>
      </c>
      <c r="AW115" s="15" t="s">
        <v>34</v>
      </c>
      <c r="AX115" s="15" t="s">
        <v>81</v>
      </c>
      <c r="AY115" s="225" t="s">
        <v>125</v>
      </c>
    </row>
    <row r="116" spans="1:65" s="2" customFormat="1" ht="24.2" customHeight="1">
      <c r="A116" s="36"/>
      <c r="B116" s="37"/>
      <c r="C116" s="175" t="s">
        <v>159</v>
      </c>
      <c r="D116" s="175" t="s">
        <v>127</v>
      </c>
      <c r="E116" s="176" t="s">
        <v>160</v>
      </c>
      <c r="F116" s="177" t="s">
        <v>161</v>
      </c>
      <c r="G116" s="178" t="s">
        <v>130</v>
      </c>
      <c r="H116" s="179">
        <v>194.4</v>
      </c>
      <c r="I116" s="180"/>
      <c r="J116" s="181">
        <f>ROUND(I116*H116,2)</f>
        <v>0</v>
      </c>
      <c r="K116" s="177" t="s">
        <v>131</v>
      </c>
      <c r="L116" s="41"/>
      <c r="M116" s="182" t="s">
        <v>21</v>
      </c>
      <c r="N116" s="183" t="s">
        <v>44</v>
      </c>
      <c r="O116" s="66"/>
      <c r="P116" s="184">
        <f>O116*H116</f>
        <v>0</v>
      </c>
      <c r="Q116" s="184">
        <v>0</v>
      </c>
      <c r="R116" s="184">
        <f>Q116*H116</f>
        <v>0</v>
      </c>
      <c r="S116" s="184">
        <v>0.098</v>
      </c>
      <c r="T116" s="185">
        <f>S116*H116</f>
        <v>19.0512</v>
      </c>
      <c r="U116" s="36"/>
      <c r="V116" s="36"/>
      <c r="W116" s="36"/>
      <c r="X116" s="36"/>
      <c r="Y116" s="36"/>
      <c r="Z116" s="36"/>
      <c r="AA116" s="36"/>
      <c r="AB116" s="36"/>
      <c r="AC116" s="36"/>
      <c r="AD116" s="36"/>
      <c r="AE116" s="36"/>
      <c r="AR116" s="186" t="s">
        <v>132</v>
      </c>
      <c r="AT116" s="186" t="s">
        <v>127</v>
      </c>
      <c r="AU116" s="186" t="s">
        <v>83</v>
      </c>
      <c r="AY116" s="19" t="s">
        <v>125</v>
      </c>
      <c r="BE116" s="187">
        <f>IF(N116="základní",J116,0)</f>
        <v>0</v>
      </c>
      <c r="BF116" s="187">
        <f>IF(N116="snížená",J116,0)</f>
        <v>0</v>
      </c>
      <c r="BG116" s="187">
        <f>IF(N116="zákl. přenesená",J116,0)</f>
        <v>0</v>
      </c>
      <c r="BH116" s="187">
        <f>IF(N116="sníž. přenesená",J116,0)</f>
        <v>0</v>
      </c>
      <c r="BI116" s="187">
        <f>IF(N116="nulová",J116,0)</f>
        <v>0</v>
      </c>
      <c r="BJ116" s="19" t="s">
        <v>81</v>
      </c>
      <c r="BK116" s="187">
        <f>ROUND(I116*H116,2)</f>
        <v>0</v>
      </c>
      <c r="BL116" s="19" t="s">
        <v>132</v>
      </c>
      <c r="BM116" s="186" t="s">
        <v>162</v>
      </c>
    </row>
    <row r="117" spans="1:47" s="2" customFormat="1" ht="12">
      <c r="A117" s="36"/>
      <c r="B117" s="37"/>
      <c r="C117" s="38"/>
      <c r="D117" s="188" t="s">
        <v>134</v>
      </c>
      <c r="E117" s="38"/>
      <c r="F117" s="189" t="s">
        <v>163</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134</v>
      </c>
      <c r="AU117" s="19" t="s">
        <v>83</v>
      </c>
    </row>
    <row r="118" spans="2:51" s="13" customFormat="1" ht="12">
      <c r="B118" s="193"/>
      <c r="C118" s="194"/>
      <c r="D118" s="195" t="s">
        <v>136</v>
      </c>
      <c r="E118" s="196" t="s">
        <v>21</v>
      </c>
      <c r="F118" s="197" t="s">
        <v>146</v>
      </c>
      <c r="G118" s="194"/>
      <c r="H118" s="196" t="s">
        <v>21</v>
      </c>
      <c r="I118" s="198"/>
      <c r="J118" s="194"/>
      <c r="K118" s="194"/>
      <c r="L118" s="199"/>
      <c r="M118" s="200"/>
      <c r="N118" s="201"/>
      <c r="O118" s="201"/>
      <c r="P118" s="201"/>
      <c r="Q118" s="201"/>
      <c r="R118" s="201"/>
      <c r="S118" s="201"/>
      <c r="T118" s="202"/>
      <c r="AT118" s="203" t="s">
        <v>136</v>
      </c>
      <c r="AU118" s="203" t="s">
        <v>83</v>
      </c>
      <c r="AV118" s="13" t="s">
        <v>81</v>
      </c>
      <c r="AW118" s="13" t="s">
        <v>34</v>
      </c>
      <c r="AX118" s="13" t="s">
        <v>73</v>
      </c>
      <c r="AY118" s="203" t="s">
        <v>125</v>
      </c>
    </row>
    <row r="119" spans="2:51" s="14" customFormat="1" ht="12">
      <c r="B119" s="204"/>
      <c r="C119" s="205"/>
      <c r="D119" s="195" t="s">
        <v>136</v>
      </c>
      <c r="E119" s="206" t="s">
        <v>21</v>
      </c>
      <c r="F119" s="207" t="s">
        <v>164</v>
      </c>
      <c r="G119" s="205"/>
      <c r="H119" s="208">
        <v>1944</v>
      </c>
      <c r="I119" s="209"/>
      <c r="J119" s="205"/>
      <c r="K119" s="205"/>
      <c r="L119" s="210"/>
      <c r="M119" s="211"/>
      <c r="N119" s="212"/>
      <c r="O119" s="212"/>
      <c r="P119" s="212"/>
      <c r="Q119" s="212"/>
      <c r="R119" s="212"/>
      <c r="S119" s="212"/>
      <c r="T119" s="213"/>
      <c r="AT119" s="214" t="s">
        <v>136</v>
      </c>
      <c r="AU119" s="214" t="s">
        <v>83</v>
      </c>
      <c r="AV119" s="14" t="s">
        <v>83</v>
      </c>
      <c r="AW119" s="14" t="s">
        <v>34</v>
      </c>
      <c r="AX119" s="14" t="s">
        <v>73</v>
      </c>
      <c r="AY119" s="214" t="s">
        <v>125</v>
      </c>
    </row>
    <row r="120" spans="2:51" s="15" customFormat="1" ht="12">
      <c r="B120" s="215"/>
      <c r="C120" s="216"/>
      <c r="D120" s="195" t="s">
        <v>136</v>
      </c>
      <c r="E120" s="217" t="s">
        <v>21</v>
      </c>
      <c r="F120" s="218" t="s">
        <v>140</v>
      </c>
      <c r="G120" s="216"/>
      <c r="H120" s="219">
        <v>1944</v>
      </c>
      <c r="I120" s="220"/>
      <c r="J120" s="216"/>
      <c r="K120" s="216"/>
      <c r="L120" s="221"/>
      <c r="M120" s="222"/>
      <c r="N120" s="223"/>
      <c r="O120" s="223"/>
      <c r="P120" s="223"/>
      <c r="Q120" s="223"/>
      <c r="R120" s="223"/>
      <c r="S120" s="223"/>
      <c r="T120" s="224"/>
      <c r="AT120" s="225" t="s">
        <v>136</v>
      </c>
      <c r="AU120" s="225" t="s">
        <v>83</v>
      </c>
      <c r="AV120" s="15" t="s">
        <v>132</v>
      </c>
      <c r="AW120" s="15" t="s">
        <v>34</v>
      </c>
      <c r="AX120" s="15" t="s">
        <v>73</v>
      </c>
      <c r="AY120" s="225" t="s">
        <v>125</v>
      </c>
    </row>
    <row r="121" spans="2:51" s="14" customFormat="1" ht="12">
      <c r="B121" s="204"/>
      <c r="C121" s="205"/>
      <c r="D121" s="195" t="s">
        <v>136</v>
      </c>
      <c r="E121" s="206" t="s">
        <v>21</v>
      </c>
      <c r="F121" s="207" t="s">
        <v>165</v>
      </c>
      <c r="G121" s="205"/>
      <c r="H121" s="208">
        <v>194.4</v>
      </c>
      <c r="I121" s="209"/>
      <c r="J121" s="205"/>
      <c r="K121" s="205"/>
      <c r="L121" s="210"/>
      <c r="M121" s="211"/>
      <c r="N121" s="212"/>
      <c r="O121" s="212"/>
      <c r="P121" s="212"/>
      <c r="Q121" s="212"/>
      <c r="R121" s="212"/>
      <c r="S121" s="212"/>
      <c r="T121" s="213"/>
      <c r="AT121" s="214" t="s">
        <v>136</v>
      </c>
      <c r="AU121" s="214" t="s">
        <v>83</v>
      </c>
      <c r="AV121" s="14" t="s">
        <v>83</v>
      </c>
      <c r="AW121" s="14" t="s">
        <v>34</v>
      </c>
      <c r="AX121" s="14" t="s">
        <v>81</v>
      </c>
      <c r="AY121" s="214" t="s">
        <v>125</v>
      </c>
    </row>
    <row r="122" spans="1:65" s="2" customFormat="1" ht="37.9" customHeight="1">
      <c r="A122" s="36"/>
      <c r="B122" s="37"/>
      <c r="C122" s="175" t="s">
        <v>166</v>
      </c>
      <c r="D122" s="175" t="s">
        <v>127</v>
      </c>
      <c r="E122" s="176" t="s">
        <v>167</v>
      </c>
      <c r="F122" s="177" t="s">
        <v>168</v>
      </c>
      <c r="G122" s="178" t="s">
        <v>130</v>
      </c>
      <c r="H122" s="179">
        <v>800</v>
      </c>
      <c r="I122" s="180"/>
      <c r="J122" s="181">
        <f>ROUND(I122*H122,2)</f>
        <v>0</v>
      </c>
      <c r="K122" s="177" t="s">
        <v>131</v>
      </c>
      <c r="L122" s="41"/>
      <c r="M122" s="182" t="s">
        <v>21</v>
      </c>
      <c r="N122" s="183" t="s">
        <v>44</v>
      </c>
      <c r="O122" s="66"/>
      <c r="P122" s="184">
        <f>O122*H122</f>
        <v>0</v>
      </c>
      <c r="Q122" s="184">
        <v>0</v>
      </c>
      <c r="R122" s="184">
        <f>Q122*H122</f>
        <v>0</v>
      </c>
      <c r="S122" s="184">
        <v>0.29</v>
      </c>
      <c r="T122" s="185">
        <f>S122*H122</f>
        <v>231.99999999999997</v>
      </c>
      <c r="U122" s="36"/>
      <c r="V122" s="36"/>
      <c r="W122" s="36"/>
      <c r="X122" s="36"/>
      <c r="Y122" s="36"/>
      <c r="Z122" s="36"/>
      <c r="AA122" s="36"/>
      <c r="AB122" s="36"/>
      <c r="AC122" s="36"/>
      <c r="AD122" s="36"/>
      <c r="AE122" s="36"/>
      <c r="AR122" s="186" t="s">
        <v>132</v>
      </c>
      <c r="AT122" s="186" t="s">
        <v>127</v>
      </c>
      <c r="AU122" s="186" t="s">
        <v>83</v>
      </c>
      <c r="AY122" s="19" t="s">
        <v>125</v>
      </c>
      <c r="BE122" s="187">
        <f>IF(N122="základní",J122,0)</f>
        <v>0</v>
      </c>
      <c r="BF122" s="187">
        <f>IF(N122="snížená",J122,0)</f>
        <v>0</v>
      </c>
      <c r="BG122" s="187">
        <f>IF(N122="zákl. přenesená",J122,0)</f>
        <v>0</v>
      </c>
      <c r="BH122" s="187">
        <f>IF(N122="sníž. přenesená",J122,0)</f>
        <v>0</v>
      </c>
      <c r="BI122" s="187">
        <f>IF(N122="nulová",J122,0)</f>
        <v>0</v>
      </c>
      <c r="BJ122" s="19" t="s">
        <v>81</v>
      </c>
      <c r="BK122" s="187">
        <f>ROUND(I122*H122,2)</f>
        <v>0</v>
      </c>
      <c r="BL122" s="19" t="s">
        <v>132</v>
      </c>
      <c r="BM122" s="186" t="s">
        <v>169</v>
      </c>
    </row>
    <row r="123" spans="1:47" s="2" customFormat="1" ht="12">
      <c r="A123" s="36"/>
      <c r="B123" s="37"/>
      <c r="C123" s="38"/>
      <c r="D123" s="188" t="s">
        <v>134</v>
      </c>
      <c r="E123" s="38"/>
      <c r="F123" s="189" t="s">
        <v>170</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134</v>
      </c>
      <c r="AU123" s="19" t="s">
        <v>83</v>
      </c>
    </row>
    <row r="124" spans="2:51" s="13" customFormat="1" ht="12">
      <c r="B124" s="193"/>
      <c r="C124" s="194"/>
      <c r="D124" s="195" t="s">
        <v>136</v>
      </c>
      <c r="E124" s="196" t="s">
        <v>21</v>
      </c>
      <c r="F124" s="197" t="s">
        <v>171</v>
      </c>
      <c r="G124" s="194"/>
      <c r="H124" s="196" t="s">
        <v>21</v>
      </c>
      <c r="I124" s="198"/>
      <c r="J124" s="194"/>
      <c r="K124" s="194"/>
      <c r="L124" s="199"/>
      <c r="M124" s="200"/>
      <c r="N124" s="201"/>
      <c r="O124" s="201"/>
      <c r="P124" s="201"/>
      <c r="Q124" s="201"/>
      <c r="R124" s="201"/>
      <c r="S124" s="201"/>
      <c r="T124" s="202"/>
      <c r="AT124" s="203" t="s">
        <v>136</v>
      </c>
      <c r="AU124" s="203" t="s">
        <v>83</v>
      </c>
      <c r="AV124" s="13" t="s">
        <v>81</v>
      </c>
      <c r="AW124" s="13" t="s">
        <v>34</v>
      </c>
      <c r="AX124" s="13" t="s">
        <v>73</v>
      </c>
      <c r="AY124" s="203" t="s">
        <v>125</v>
      </c>
    </row>
    <row r="125" spans="2:51" s="13" customFormat="1" ht="12">
      <c r="B125" s="193"/>
      <c r="C125" s="194"/>
      <c r="D125" s="195" t="s">
        <v>136</v>
      </c>
      <c r="E125" s="196" t="s">
        <v>21</v>
      </c>
      <c r="F125" s="197" t="s">
        <v>172</v>
      </c>
      <c r="G125" s="194"/>
      <c r="H125" s="196" t="s">
        <v>21</v>
      </c>
      <c r="I125" s="198"/>
      <c r="J125" s="194"/>
      <c r="K125" s="194"/>
      <c r="L125" s="199"/>
      <c r="M125" s="200"/>
      <c r="N125" s="201"/>
      <c r="O125" s="201"/>
      <c r="P125" s="201"/>
      <c r="Q125" s="201"/>
      <c r="R125" s="201"/>
      <c r="S125" s="201"/>
      <c r="T125" s="202"/>
      <c r="AT125" s="203" t="s">
        <v>136</v>
      </c>
      <c r="AU125" s="203" t="s">
        <v>83</v>
      </c>
      <c r="AV125" s="13" t="s">
        <v>81</v>
      </c>
      <c r="AW125" s="13" t="s">
        <v>34</v>
      </c>
      <c r="AX125" s="13" t="s">
        <v>73</v>
      </c>
      <c r="AY125" s="203" t="s">
        <v>125</v>
      </c>
    </row>
    <row r="126" spans="2:51" s="14" customFormat="1" ht="12">
      <c r="B126" s="204"/>
      <c r="C126" s="205"/>
      <c r="D126" s="195" t="s">
        <v>136</v>
      </c>
      <c r="E126" s="206" t="s">
        <v>21</v>
      </c>
      <c r="F126" s="207" t="s">
        <v>173</v>
      </c>
      <c r="G126" s="205"/>
      <c r="H126" s="208">
        <v>800</v>
      </c>
      <c r="I126" s="209"/>
      <c r="J126" s="205"/>
      <c r="K126" s="205"/>
      <c r="L126" s="210"/>
      <c r="M126" s="211"/>
      <c r="N126" s="212"/>
      <c r="O126" s="212"/>
      <c r="P126" s="212"/>
      <c r="Q126" s="212"/>
      <c r="R126" s="212"/>
      <c r="S126" s="212"/>
      <c r="T126" s="213"/>
      <c r="AT126" s="214" t="s">
        <v>136</v>
      </c>
      <c r="AU126" s="214" t="s">
        <v>83</v>
      </c>
      <c r="AV126" s="14" t="s">
        <v>83</v>
      </c>
      <c r="AW126" s="14" t="s">
        <v>34</v>
      </c>
      <c r="AX126" s="14" t="s">
        <v>73</v>
      </c>
      <c r="AY126" s="214" t="s">
        <v>125</v>
      </c>
    </row>
    <row r="127" spans="2:51" s="15" customFormat="1" ht="12">
      <c r="B127" s="215"/>
      <c r="C127" s="216"/>
      <c r="D127" s="195" t="s">
        <v>136</v>
      </c>
      <c r="E127" s="217" t="s">
        <v>21</v>
      </c>
      <c r="F127" s="218" t="s">
        <v>140</v>
      </c>
      <c r="G127" s="216"/>
      <c r="H127" s="219">
        <v>800</v>
      </c>
      <c r="I127" s="220"/>
      <c r="J127" s="216"/>
      <c r="K127" s="216"/>
      <c r="L127" s="221"/>
      <c r="M127" s="222"/>
      <c r="N127" s="223"/>
      <c r="O127" s="223"/>
      <c r="P127" s="223"/>
      <c r="Q127" s="223"/>
      <c r="R127" s="223"/>
      <c r="S127" s="223"/>
      <c r="T127" s="224"/>
      <c r="AT127" s="225" t="s">
        <v>136</v>
      </c>
      <c r="AU127" s="225" t="s">
        <v>83</v>
      </c>
      <c r="AV127" s="15" t="s">
        <v>132</v>
      </c>
      <c r="AW127" s="15" t="s">
        <v>34</v>
      </c>
      <c r="AX127" s="15" t="s">
        <v>81</v>
      </c>
      <c r="AY127" s="225" t="s">
        <v>125</v>
      </c>
    </row>
    <row r="128" spans="1:65" s="2" customFormat="1" ht="37.9" customHeight="1">
      <c r="A128" s="36"/>
      <c r="B128" s="37"/>
      <c r="C128" s="175" t="s">
        <v>174</v>
      </c>
      <c r="D128" s="175" t="s">
        <v>127</v>
      </c>
      <c r="E128" s="176" t="s">
        <v>175</v>
      </c>
      <c r="F128" s="177" t="s">
        <v>176</v>
      </c>
      <c r="G128" s="178" t="s">
        <v>130</v>
      </c>
      <c r="H128" s="179">
        <v>1525.72</v>
      </c>
      <c r="I128" s="180"/>
      <c r="J128" s="181">
        <f>ROUND(I128*H128,2)</f>
        <v>0</v>
      </c>
      <c r="K128" s="177" t="s">
        <v>131</v>
      </c>
      <c r="L128" s="41"/>
      <c r="M128" s="182" t="s">
        <v>21</v>
      </c>
      <c r="N128" s="183" t="s">
        <v>44</v>
      </c>
      <c r="O128" s="66"/>
      <c r="P128" s="184">
        <f>O128*H128</f>
        <v>0</v>
      </c>
      <c r="Q128" s="184">
        <v>0</v>
      </c>
      <c r="R128" s="184">
        <f>Q128*H128</f>
        <v>0</v>
      </c>
      <c r="S128" s="184">
        <v>0.44</v>
      </c>
      <c r="T128" s="185">
        <f>S128*H128</f>
        <v>671.3168000000001</v>
      </c>
      <c r="U128" s="36"/>
      <c r="V128" s="36"/>
      <c r="W128" s="36"/>
      <c r="X128" s="36"/>
      <c r="Y128" s="36"/>
      <c r="Z128" s="36"/>
      <c r="AA128" s="36"/>
      <c r="AB128" s="36"/>
      <c r="AC128" s="36"/>
      <c r="AD128" s="36"/>
      <c r="AE128" s="36"/>
      <c r="AR128" s="186" t="s">
        <v>132</v>
      </c>
      <c r="AT128" s="186" t="s">
        <v>127</v>
      </c>
      <c r="AU128" s="186" t="s">
        <v>83</v>
      </c>
      <c r="AY128" s="19" t="s">
        <v>125</v>
      </c>
      <c r="BE128" s="187">
        <f>IF(N128="základní",J128,0)</f>
        <v>0</v>
      </c>
      <c r="BF128" s="187">
        <f>IF(N128="snížená",J128,0)</f>
        <v>0</v>
      </c>
      <c r="BG128" s="187">
        <f>IF(N128="zákl. přenesená",J128,0)</f>
        <v>0</v>
      </c>
      <c r="BH128" s="187">
        <f>IF(N128="sníž. přenesená",J128,0)</f>
        <v>0</v>
      </c>
      <c r="BI128" s="187">
        <f>IF(N128="nulová",J128,0)</f>
        <v>0</v>
      </c>
      <c r="BJ128" s="19" t="s">
        <v>81</v>
      </c>
      <c r="BK128" s="187">
        <f>ROUND(I128*H128,2)</f>
        <v>0</v>
      </c>
      <c r="BL128" s="19" t="s">
        <v>132</v>
      </c>
      <c r="BM128" s="186" t="s">
        <v>177</v>
      </c>
    </row>
    <row r="129" spans="1:47" s="2" customFormat="1" ht="12">
      <c r="A129" s="36"/>
      <c r="B129" s="37"/>
      <c r="C129" s="38"/>
      <c r="D129" s="188" t="s">
        <v>134</v>
      </c>
      <c r="E129" s="38"/>
      <c r="F129" s="189" t="s">
        <v>178</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134</v>
      </c>
      <c r="AU129" s="19" t="s">
        <v>83</v>
      </c>
    </row>
    <row r="130" spans="2:51" s="13" customFormat="1" ht="12">
      <c r="B130" s="193"/>
      <c r="C130" s="194"/>
      <c r="D130" s="195" t="s">
        <v>136</v>
      </c>
      <c r="E130" s="196" t="s">
        <v>21</v>
      </c>
      <c r="F130" s="197" t="s">
        <v>171</v>
      </c>
      <c r="G130" s="194"/>
      <c r="H130" s="196" t="s">
        <v>21</v>
      </c>
      <c r="I130" s="198"/>
      <c r="J130" s="194"/>
      <c r="K130" s="194"/>
      <c r="L130" s="199"/>
      <c r="M130" s="200"/>
      <c r="N130" s="201"/>
      <c r="O130" s="201"/>
      <c r="P130" s="201"/>
      <c r="Q130" s="201"/>
      <c r="R130" s="201"/>
      <c r="S130" s="201"/>
      <c r="T130" s="202"/>
      <c r="AT130" s="203" t="s">
        <v>136</v>
      </c>
      <c r="AU130" s="203" t="s">
        <v>83</v>
      </c>
      <c r="AV130" s="13" t="s">
        <v>81</v>
      </c>
      <c r="AW130" s="13" t="s">
        <v>34</v>
      </c>
      <c r="AX130" s="13" t="s">
        <v>73</v>
      </c>
      <c r="AY130" s="203" t="s">
        <v>125</v>
      </c>
    </row>
    <row r="131" spans="2:51" s="13" customFormat="1" ht="12">
      <c r="B131" s="193"/>
      <c r="C131" s="194"/>
      <c r="D131" s="195" t="s">
        <v>136</v>
      </c>
      <c r="E131" s="196" t="s">
        <v>21</v>
      </c>
      <c r="F131" s="197" t="s">
        <v>179</v>
      </c>
      <c r="G131" s="194"/>
      <c r="H131" s="196" t="s">
        <v>21</v>
      </c>
      <c r="I131" s="198"/>
      <c r="J131" s="194"/>
      <c r="K131" s="194"/>
      <c r="L131" s="199"/>
      <c r="M131" s="200"/>
      <c r="N131" s="201"/>
      <c r="O131" s="201"/>
      <c r="P131" s="201"/>
      <c r="Q131" s="201"/>
      <c r="R131" s="201"/>
      <c r="S131" s="201"/>
      <c r="T131" s="202"/>
      <c r="AT131" s="203" t="s">
        <v>136</v>
      </c>
      <c r="AU131" s="203" t="s">
        <v>83</v>
      </c>
      <c r="AV131" s="13" t="s">
        <v>81</v>
      </c>
      <c r="AW131" s="13" t="s">
        <v>34</v>
      </c>
      <c r="AX131" s="13" t="s">
        <v>73</v>
      </c>
      <c r="AY131" s="203" t="s">
        <v>125</v>
      </c>
    </row>
    <row r="132" spans="2:51" s="14" customFormat="1" ht="12">
      <c r="B132" s="204"/>
      <c r="C132" s="205"/>
      <c r="D132" s="195" t="s">
        <v>136</v>
      </c>
      <c r="E132" s="206" t="s">
        <v>21</v>
      </c>
      <c r="F132" s="207" t="s">
        <v>180</v>
      </c>
      <c r="G132" s="205"/>
      <c r="H132" s="208">
        <v>1944</v>
      </c>
      <c r="I132" s="209"/>
      <c r="J132" s="205"/>
      <c r="K132" s="205"/>
      <c r="L132" s="210"/>
      <c r="M132" s="211"/>
      <c r="N132" s="212"/>
      <c r="O132" s="212"/>
      <c r="P132" s="212"/>
      <c r="Q132" s="212"/>
      <c r="R132" s="212"/>
      <c r="S132" s="212"/>
      <c r="T132" s="213"/>
      <c r="AT132" s="214" t="s">
        <v>136</v>
      </c>
      <c r="AU132" s="214" t="s">
        <v>83</v>
      </c>
      <c r="AV132" s="14" t="s">
        <v>83</v>
      </c>
      <c r="AW132" s="14" t="s">
        <v>34</v>
      </c>
      <c r="AX132" s="14" t="s">
        <v>73</v>
      </c>
      <c r="AY132" s="214" t="s">
        <v>125</v>
      </c>
    </row>
    <row r="133" spans="2:51" s="14" customFormat="1" ht="12">
      <c r="B133" s="204"/>
      <c r="C133" s="205"/>
      <c r="D133" s="195" t="s">
        <v>136</v>
      </c>
      <c r="E133" s="206" t="s">
        <v>21</v>
      </c>
      <c r="F133" s="207" t="s">
        <v>181</v>
      </c>
      <c r="G133" s="205"/>
      <c r="H133" s="208">
        <v>-800</v>
      </c>
      <c r="I133" s="209"/>
      <c r="J133" s="205"/>
      <c r="K133" s="205"/>
      <c r="L133" s="210"/>
      <c r="M133" s="211"/>
      <c r="N133" s="212"/>
      <c r="O133" s="212"/>
      <c r="P133" s="212"/>
      <c r="Q133" s="212"/>
      <c r="R133" s="212"/>
      <c r="S133" s="212"/>
      <c r="T133" s="213"/>
      <c r="AT133" s="214" t="s">
        <v>136</v>
      </c>
      <c r="AU133" s="214" t="s">
        <v>83</v>
      </c>
      <c r="AV133" s="14" t="s">
        <v>83</v>
      </c>
      <c r="AW133" s="14" t="s">
        <v>34</v>
      </c>
      <c r="AX133" s="14" t="s">
        <v>73</v>
      </c>
      <c r="AY133" s="214" t="s">
        <v>125</v>
      </c>
    </row>
    <row r="134" spans="2:51" s="16" customFormat="1" ht="12">
      <c r="B134" s="226"/>
      <c r="C134" s="227"/>
      <c r="D134" s="195" t="s">
        <v>136</v>
      </c>
      <c r="E134" s="228" t="s">
        <v>21</v>
      </c>
      <c r="F134" s="229" t="s">
        <v>182</v>
      </c>
      <c r="G134" s="227"/>
      <c r="H134" s="230">
        <v>1144</v>
      </c>
      <c r="I134" s="231"/>
      <c r="J134" s="227"/>
      <c r="K134" s="227"/>
      <c r="L134" s="232"/>
      <c r="M134" s="233"/>
      <c r="N134" s="234"/>
      <c r="O134" s="234"/>
      <c r="P134" s="234"/>
      <c r="Q134" s="234"/>
      <c r="R134" s="234"/>
      <c r="S134" s="234"/>
      <c r="T134" s="235"/>
      <c r="AT134" s="236" t="s">
        <v>136</v>
      </c>
      <c r="AU134" s="236" t="s">
        <v>83</v>
      </c>
      <c r="AV134" s="16" t="s">
        <v>148</v>
      </c>
      <c r="AW134" s="16" t="s">
        <v>34</v>
      </c>
      <c r="AX134" s="16" t="s">
        <v>73</v>
      </c>
      <c r="AY134" s="236" t="s">
        <v>125</v>
      </c>
    </row>
    <row r="135" spans="2:51" s="13" customFormat="1" ht="12">
      <c r="B135" s="193"/>
      <c r="C135" s="194"/>
      <c r="D135" s="195" t="s">
        <v>136</v>
      </c>
      <c r="E135" s="196" t="s">
        <v>21</v>
      </c>
      <c r="F135" s="197" t="s">
        <v>183</v>
      </c>
      <c r="G135" s="194"/>
      <c r="H135" s="196" t="s">
        <v>21</v>
      </c>
      <c r="I135" s="198"/>
      <c r="J135" s="194"/>
      <c r="K135" s="194"/>
      <c r="L135" s="199"/>
      <c r="M135" s="200"/>
      <c r="N135" s="201"/>
      <c r="O135" s="201"/>
      <c r="P135" s="201"/>
      <c r="Q135" s="201"/>
      <c r="R135" s="201"/>
      <c r="S135" s="201"/>
      <c r="T135" s="202"/>
      <c r="AT135" s="203" t="s">
        <v>136</v>
      </c>
      <c r="AU135" s="203" t="s">
        <v>83</v>
      </c>
      <c r="AV135" s="13" t="s">
        <v>81</v>
      </c>
      <c r="AW135" s="13" t="s">
        <v>34</v>
      </c>
      <c r="AX135" s="13" t="s">
        <v>73</v>
      </c>
      <c r="AY135" s="203" t="s">
        <v>125</v>
      </c>
    </row>
    <row r="136" spans="2:51" s="14" customFormat="1" ht="12">
      <c r="B136" s="204"/>
      <c r="C136" s="205"/>
      <c r="D136" s="195" t="s">
        <v>136</v>
      </c>
      <c r="E136" s="206" t="s">
        <v>21</v>
      </c>
      <c r="F136" s="207" t="s">
        <v>184</v>
      </c>
      <c r="G136" s="205"/>
      <c r="H136" s="208">
        <v>466.72</v>
      </c>
      <c r="I136" s="209"/>
      <c r="J136" s="205"/>
      <c r="K136" s="205"/>
      <c r="L136" s="210"/>
      <c r="M136" s="211"/>
      <c r="N136" s="212"/>
      <c r="O136" s="212"/>
      <c r="P136" s="212"/>
      <c r="Q136" s="212"/>
      <c r="R136" s="212"/>
      <c r="S136" s="212"/>
      <c r="T136" s="213"/>
      <c r="AT136" s="214" t="s">
        <v>136</v>
      </c>
      <c r="AU136" s="214" t="s">
        <v>83</v>
      </c>
      <c r="AV136" s="14" t="s">
        <v>83</v>
      </c>
      <c r="AW136" s="14" t="s">
        <v>34</v>
      </c>
      <c r="AX136" s="14" t="s">
        <v>73</v>
      </c>
      <c r="AY136" s="214" t="s">
        <v>125</v>
      </c>
    </row>
    <row r="137" spans="2:51" s="14" customFormat="1" ht="12">
      <c r="B137" s="204"/>
      <c r="C137" s="205"/>
      <c r="D137" s="195" t="s">
        <v>136</v>
      </c>
      <c r="E137" s="206" t="s">
        <v>21</v>
      </c>
      <c r="F137" s="207" t="s">
        <v>185</v>
      </c>
      <c r="G137" s="205"/>
      <c r="H137" s="208">
        <v>-85</v>
      </c>
      <c r="I137" s="209"/>
      <c r="J137" s="205"/>
      <c r="K137" s="205"/>
      <c r="L137" s="210"/>
      <c r="M137" s="211"/>
      <c r="N137" s="212"/>
      <c r="O137" s="212"/>
      <c r="P137" s="212"/>
      <c r="Q137" s="212"/>
      <c r="R137" s="212"/>
      <c r="S137" s="212"/>
      <c r="T137" s="213"/>
      <c r="AT137" s="214" t="s">
        <v>136</v>
      </c>
      <c r="AU137" s="214" t="s">
        <v>83</v>
      </c>
      <c r="AV137" s="14" t="s">
        <v>83</v>
      </c>
      <c r="AW137" s="14" t="s">
        <v>34</v>
      </c>
      <c r="AX137" s="14" t="s">
        <v>73</v>
      </c>
      <c r="AY137" s="214" t="s">
        <v>125</v>
      </c>
    </row>
    <row r="138" spans="2:51" s="16" customFormat="1" ht="12">
      <c r="B138" s="226"/>
      <c r="C138" s="227"/>
      <c r="D138" s="195" t="s">
        <v>136</v>
      </c>
      <c r="E138" s="228" t="s">
        <v>21</v>
      </c>
      <c r="F138" s="229" t="s">
        <v>182</v>
      </c>
      <c r="G138" s="227"/>
      <c r="H138" s="230">
        <v>381.72</v>
      </c>
      <c r="I138" s="231"/>
      <c r="J138" s="227"/>
      <c r="K138" s="227"/>
      <c r="L138" s="232"/>
      <c r="M138" s="233"/>
      <c r="N138" s="234"/>
      <c r="O138" s="234"/>
      <c r="P138" s="234"/>
      <c r="Q138" s="234"/>
      <c r="R138" s="234"/>
      <c r="S138" s="234"/>
      <c r="T138" s="235"/>
      <c r="AT138" s="236" t="s">
        <v>136</v>
      </c>
      <c r="AU138" s="236" t="s">
        <v>83</v>
      </c>
      <c r="AV138" s="16" t="s">
        <v>148</v>
      </c>
      <c r="AW138" s="16" t="s">
        <v>34</v>
      </c>
      <c r="AX138" s="16" t="s">
        <v>73</v>
      </c>
      <c r="AY138" s="236" t="s">
        <v>125</v>
      </c>
    </row>
    <row r="139" spans="2:51" s="15" customFormat="1" ht="12">
      <c r="B139" s="215"/>
      <c r="C139" s="216"/>
      <c r="D139" s="195" t="s">
        <v>136</v>
      </c>
      <c r="E139" s="217" t="s">
        <v>21</v>
      </c>
      <c r="F139" s="218" t="s">
        <v>140</v>
      </c>
      <c r="G139" s="216"/>
      <c r="H139" s="219">
        <v>1525.72</v>
      </c>
      <c r="I139" s="220"/>
      <c r="J139" s="216"/>
      <c r="K139" s="216"/>
      <c r="L139" s="221"/>
      <c r="M139" s="222"/>
      <c r="N139" s="223"/>
      <c r="O139" s="223"/>
      <c r="P139" s="223"/>
      <c r="Q139" s="223"/>
      <c r="R139" s="223"/>
      <c r="S139" s="223"/>
      <c r="T139" s="224"/>
      <c r="AT139" s="225" t="s">
        <v>136</v>
      </c>
      <c r="AU139" s="225" t="s">
        <v>83</v>
      </c>
      <c r="AV139" s="15" t="s">
        <v>132</v>
      </c>
      <c r="AW139" s="15" t="s">
        <v>34</v>
      </c>
      <c r="AX139" s="15" t="s">
        <v>81</v>
      </c>
      <c r="AY139" s="225" t="s">
        <v>125</v>
      </c>
    </row>
    <row r="140" spans="1:65" s="2" customFormat="1" ht="37.9" customHeight="1">
      <c r="A140" s="36"/>
      <c r="B140" s="37"/>
      <c r="C140" s="175" t="s">
        <v>186</v>
      </c>
      <c r="D140" s="175" t="s">
        <v>127</v>
      </c>
      <c r="E140" s="176" t="s">
        <v>187</v>
      </c>
      <c r="F140" s="177" t="s">
        <v>188</v>
      </c>
      <c r="G140" s="178" t="s">
        <v>130</v>
      </c>
      <c r="H140" s="179">
        <v>419.83</v>
      </c>
      <c r="I140" s="180"/>
      <c r="J140" s="181">
        <f>ROUND(I140*H140,2)</f>
        <v>0</v>
      </c>
      <c r="K140" s="177" t="s">
        <v>131</v>
      </c>
      <c r="L140" s="41"/>
      <c r="M140" s="182" t="s">
        <v>21</v>
      </c>
      <c r="N140" s="183" t="s">
        <v>44</v>
      </c>
      <c r="O140" s="66"/>
      <c r="P140" s="184">
        <f>O140*H140</f>
        <v>0</v>
      </c>
      <c r="Q140" s="184">
        <v>0</v>
      </c>
      <c r="R140" s="184">
        <f>Q140*H140</f>
        <v>0</v>
      </c>
      <c r="S140" s="184">
        <v>0.58</v>
      </c>
      <c r="T140" s="185">
        <f>S140*H140</f>
        <v>243.50139999999996</v>
      </c>
      <c r="U140" s="36"/>
      <c r="V140" s="36"/>
      <c r="W140" s="36"/>
      <c r="X140" s="36"/>
      <c r="Y140" s="36"/>
      <c r="Z140" s="36"/>
      <c r="AA140" s="36"/>
      <c r="AB140" s="36"/>
      <c r="AC140" s="36"/>
      <c r="AD140" s="36"/>
      <c r="AE140" s="36"/>
      <c r="AR140" s="186" t="s">
        <v>132</v>
      </c>
      <c r="AT140" s="186" t="s">
        <v>127</v>
      </c>
      <c r="AU140" s="186" t="s">
        <v>83</v>
      </c>
      <c r="AY140" s="19" t="s">
        <v>125</v>
      </c>
      <c r="BE140" s="187">
        <f>IF(N140="základní",J140,0)</f>
        <v>0</v>
      </c>
      <c r="BF140" s="187">
        <f>IF(N140="snížená",J140,0)</f>
        <v>0</v>
      </c>
      <c r="BG140" s="187">
        <f>IF(N140="zákl. přenesená",J140,0)</f>
        <v>0</v>
      </c>
      <c r="BH140" s="187">
        <f>IF(N140="sníž. přenesená",J140,0)</f>
        <v>0</v>
      </c>
      <c r="BI140" s="187">
        <f>IF(N140="nulová",J140,0)</f>
        <v>0</v>
      </c>
      <c r="BJ140" s="19" t="s">
        <v>81</v>
      </c>
      <c r="BK140" s="187">
        <f>ROUND(I140*H140,2)</f>
        <v>0</v>
      </c>
      <c r="BL140" s="19" t="s">
        <v>132</v>
      </c>
      <c r="BM140" s="186" t="s">
        <v>189</v>
      </c>
    </row>
    <row r="141" spans="1:47" s="2" customFormat="1" ht="12">
      <c r="A141" s="36"/>
      <c r="B141" s="37"/>
      <c r="C141" s="38"/>
      <c r="D141" s="188" t="s">
        <v>134</v>
      </c>
      <c r="E141" s="38"/>
      <c r="F141" s="189" t="s">
        <v>190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134</v>
      </c>
      <c r="AU141" s="19" t="s">
        <v>83</v>
      </c>
    </row>
    <row r="142" spans="2:51" s="13" customFormat="1" ht="12">
      <c r="B142" s="193"/>
      <c r="C142" s="194"/>
      <c r="D142" s="195" t="s">
        <v>136</v>
      </c>
      <c r="E142" s="196" t="s">
        <v>21</v>
      </c>
      <c r="F142" s="197" t="s">
        <v>171</v>
      </c>
      <c r="G142" s="194"/>
      <c r="H142" s="196" t="s">
        <v>21</v>
      </c>
      <c r="I142" s="198"/>
      <c r="J142" s="194"/>
      <c r="K142" s="194"/>
      <c r="L142" s="199"/>
      <c r="M142" s="200"/>
      <c r="N142" s="201"/>
      <c r="O142" s="201"/>
      <c r="P142" s="201"/>
      <c r="Q142" s="201"/>
      <c r="R142" s="201"/>
      <c r="S142" s="201"/>
      <c r="T142" s="202"/>
      <c r="AT142" s="203" t="s">
        <v>136</v>
      </c>
      <c r="AU142" s="203" t="s">
        <v>83</v>
      </c>
      <c r="AV142" s="13" t="s">
        <v>81</v>
      </c>
      <c r="AW142" s="13" t="s">
        <v>34</v>
      </c>
      <c r="AX142" s="13" t="s">
        <v>73</v>
      </c>
      <c r="AY142" s="203" t="s">
        <v>125</v>
      </c>
    </row>
    <row r="143" spans="2:51" s="13" customFormat="1" ht="12">
      <c r="B143" s="193"/>
      <c r="C143" s="194"/>
      <c r="D143" s="195" t="s">
        <v>136</v>
      </c>
      <c r="E143" s="196" t="s">
        <v>21</v>
      </c>
      <c r="F143" s="197" t="s">
        <v>191</v>
      </c>
      <c r="G143" s="194"/>
      <c r="H143" s="196" t="s">
        <v>21</v>
      </c>
      <c r="I143" s="198"/>
      <c r="J143" s="194"/>
      <c r="K143" s="194"/>
      <c r="L143" s="199"/>
      <c r="M143" s="200"/>
      <c r="N143" s="201"/>
      <c r="O143" s="201"/>
      <c r="P143" s="201"/>
      <c r="Q143" s="201"/>
      <c r="R143" s="201"/>
      <c r="S143" s="201"/>
      <c r="T143" s="202"/>
      <c r="AT143" s="203" t="s">
        <v>136</v>
      </c>
      <c r="AU143" s="203" t="s">
        <v>83</v>
      </c>
      <c r="AV143" s="13" t="s">
        <v>81</v>
      </c>
      <c r="AW143" s="13" t="s">
        <v>34</v>
      </c>
      <c r="AX143" s="13" t="s">
        <v>73</v>
      </c>
      <c r="AY143" s="203" t="s">
        <v>125</v>
      </c>
    </row>
    <row r="144" spans="2:51" s="14" customFormat="1" ht="12">
      <c r="B144" s="204"/>
      <c r="C144" s="205"/>
      <c r="D144" s="195" t="s">
        <v>136</v>
      </c>
      <c r="E144" s="206" t="s">
        <v>21</v>
      </c>
      <c r="F144" s="207" t="s">
        <v>192</v>
      </c>
      <c r="G144" s="205"/>
      <c r="H144" s="208">
        <v>549.83</v>
      </c>
      <c r="I144" s="209"/>
      <c r="J144" s="205"/>
      <c r="K144" s="205"/>
      <c r="L144" s="210"/>
      <c r="M144" s="211"/>
      <c r="N144" s="212"/>
      <c r="O144" s="212"/>
      <c r="P144" s="212"/>
      <c r="Q144" s="212"/>
      <c r="R144" s="212"/>
      <c r="S144" s="212"/>
      <c r="T144" s="213"/>
      <c r="AT144" s="214" t="s">
        <v>136</v>
      </c>
      <c r="AU144" s="214" t="s">
        <v>83</v>
      </c>
      <c r="AV144" s="14" t="s">
        <v>83</v>
      </c>
      <c r="AW144" s="14" t="s">
        <v>34</v>
      </c>
      <c r="AX144" s="14" t="s">
        <v>73</v>
      </c>
      <c r="AY144" s="214" t="s">
        <v>125</v>
      </c>
    </row>
    <row r="145" spans="2:51" s="14" customFormat="1" ht="12">
      <c r="B145" s="204"/>
      <c r="C145" s="205"/>
      <c r="D145" s="195" t="s">
        <v>136</v>
      </c>
      <c r="E145" s="206" t="s">
        <v>21</v>
      </c>
      <c r="F145" s="207" t="s">
        <v>193</v>
      </c>
      <c r="G145" s="205"/>
      <c r="H145" s="208">
        <v>-130</v>
      </c>
      <c r="I145" s="209"/>
      <c r="J145" s="205"/>
      <c r="K145" s="205"/>
      <c r="L145" s="210"/>
      <c r="M145" s="211"/>
      <c r="N145" s="212"/>
      <c r="O145" s="212"/>
      <c r="P145" s="212"/>
      <c r="Q145" s="212"/>
      <c r="R145" s="212"/>
      <c r="S145" s="212"/>
      <c r="T145" s="213"/>
      <c r="AT145" s="214" t="s">
        <v>136</v>
      </c>
      <c r="AU145" s="214" t="s">
        <v>83</v>
      </c>
      <c r="AV145" s="14" t="s">
        <v>83</v>
      </c>
      <c r="AW145" s="14" t="s">
        <v>34</v>
      </c>
      <c r="AX145" s="14" t="s">
        <v>73</v>
      </c>
      <c r="AY145" s="214" t="s">
        <v>125</v>
      </c>
    </row>
    <row r="146" spans="2:51" s="15" customFormat="1" ht="12">
      <c r="B146" s="215"/>
      <c r="C146" s="216"/>
      <c r="D146" s="195" t="s">
        <v>136</v>
      </c>
      <c r="E146" s="217" t="s">
        <v>21</v>
      </c>
      <c r="F146" s="218" t="s">
        <v>140</v>
      </c>
      <c r="G146" s="216"/>
      <c r="H146" s="219">
        <v>419.83000000000004</v>
      </c>
      <c r="I146" s="220"/>
      <c r="J146" s="216"/>
      <c r="K146" s="216"/>
      <c r="L146" s="221"/>
      <c r="M146" s="222"/>
      <c r="N146" s="223"/>
      <c r="O146" s="223"/>
      <c r="P146" s="223"/>
      <c r="Q146" s="223"/>
      <c r="R146" s="223"/>
      <c r="S146" s="223"/>
      <c r="T146" s="224"/>
      <c r="AT146" s="225" t="s">
        <v>136</v>
      </c>
      <c r="AU146" s="225" t="s">
        <v>83</v>
      </c>
      <c r="AV146" s="15" t="s">
        <v>132</v>
      </c>
      <c r="AW146" s="15" t="s">
        <v>34</v>
      </c>
      <c r="AX146" s="15" t="s">
        <v>81</v>
      </c>
      <c r="AY146" s="225" t="s">
        <v>125</v>
      </c>
    </row>
    <row r="147" spans="1:65" s="2" customFormat="1" ht="33" customHeight="1">
      <c r="A147" s="36"/>
      <c r="B147" s="37"/>
      <c r="C147" s="175" t="s">
        <v>194</v>
      </c>
      <c r="D147" s="175" t="s">
        <v>127</v>
      </c>
      <c r="E147" s="176" t="s">
        <v>195</v>
      </c>
      <c r="F147" s="177" t="s">
        <v>196</v>
      </c>
      <c r="G147" s="178" t="s">
        <v>130</v>
      </c>
      <c r="H147" s="179">
        <v>1944</v>
      </c>
      <c r="I147" s="180"/>
      <c r="J147" s="181">
        <f>ROUND(I147*H147,2)</f>
        <v>0</v>
      </c>
      <c r="K147" s="177" t="s">
        <v>131</v>
      </c>
      <c r="L147" s="41"/>
      <c r="M147" s="182" t="s">
        <v>21</v>
      </c>
      <c r="N147" s="183" t="s">
        <v>44</v>
      </c>
      <c r="O147" s="66"/>
      <c r="P147" s="184">
        <f>O147*H147</f>
        <v>0</v>
      </c>
      <c r="Q147" s="184">
        <v>0</v>
      </c>
      <c r="R147" s="184">
        <f>Q147*H147</f>
        <v>0</v>
      </c>
      <c r="S147" s="184">
        <v>0.098</v>
      </c>
      <c r="T147" s="185">
        <f>S147*H147</f>
        <v>190.512</v>
      </c>
      <c r="U147" s="36"/>
      <c r="V147" s="36"/>
      <c r="W147" s="36"/>
      <c r="X147" s="36"/>
      <c r="Y147" s="36"/>
      <c r="Z147" s="36"/>
      <c r="AA147" s="36"/>
      <c r="AB147" s="36"/>
      <c r="AC147" s="36"/>
      <c r="AD147" s="36"/>
      <c r="AE147" s="36"/>
      <c r="AR147" s="186" t="s">
        <v>132</v>
      </c>
      <c r="AT147" s="186" t="s">
        <v>127</v>
      </c>
      <c r="AU147" s="186" t="s">
        <v>83</v>
      </c>
      <c r="AY147" s="19" t="s">
        <v>125</v>
      </c>
      <c r="BE147" s="187">
        <f>IF(N147="základní",J147,0)</f>
        <v>0</v>
      </c>
      <c r="BF147" s="187">
        <f>IF(N147="snížená",J147,0)</f>
        <v>0</v>
      </c>
      <c r="BG147" s="187">
        <f>IF(N147="zákl. přenesená",J147,0)</f>
        <v>0</v>
      </c>
      <c r="BH147" s="187">
        <f>IF(N147="sníž. přenesená",J147,0)</f>
        <v>0</v>
      </c>
      <c r="BI147" s="187">
        <f>IF(N147="nulová",J147,0)</f>
        <v>0</v>
      </c>
      <c r="BJ147" s="19" t="s">
        <v>81</v>
      </c>
      <c r="BK147" s="187">
        <f>ROUND(I147*H147,2)</f>
        <v>0</v>
      </c>
      <c r="BL147" s="19" t="s">
        <v>132</v>
      </c>
      <c r="BM147" s="186" t="s">
        <v>197</v>
      </c>
    </row>
    <row r="148" spans="1:47" s="2" customFormat="1" ht="12">
      <c r="A148" s="36"/>
      <c r="B148" s="37"/>
      <c r="C148" s="38"/>
      <c r="D148" s="188" t="s">
        <v>134</v>
      </c>
      <c r="E148" s="38"/>
      <c r="F148" s="189" t="s">
        <v>198</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134</v>
      </c>
      <c r="AU148" s="19" t="s">
        <v>83</v>
      </c>
    </row>
    <row r="149" spans="2:51" s="13" customFormat="1" ht="12">
      <c r="B149" s="193"/>
      <c r="C149" s="194"/>
      <c r="D149" s="195" t="s">
        <v>136</v>
      </c>
      <c r="E149" s="196" t="s">
        <v>21</v>
      </c>
      <c r="F149" s="197" t="s">
        <v>146</v>
      </c>
      <c r="G149" s="194"/>
      <c r="H149" s="196" t="s">
        <v>21</v>
      </c>
      <c r="I149" s="198"/>
      <c r="J149" s="194"/>
      <c r="K149" s="194"/>
      <c r="L149" s="199"/>
      <c r="M149" s="200"/>
      <c r="N149" s="201"/>
      <c r="O149" s="201"/>
      <c r="P149" s="201"/>
      <c r="Q149" s="201"/>
      <c r="R149" s="201"/>
      <c r="S149" s="201"/>
      <c r="T149" s="202"/>
      <c r="AT149" s="203" t="s">
        <v>136</v>
      </c>
      <c r="AU149" s="203" t="s">
        <v>83</v>
      </c>
      <c r="AV149" s="13" t="s">
        <v>81</v>
      </c>
      <c r="AW149" s="13" t="s">
        <v>34</v>
      </c>
      <c r="AX149" s="13" t="s">
        <v>73</v>
      </c>
      <c r="AY149" s="203" t="s">
        <v>125</v>
      </c>
    </row>
    <row r="150" spans="2:51" s="14" customFormat="1" ht="12">
      <c r="B150" s="204"/>
      <c r="C150" s="205"/>
      <c r="D150" s="195" t="s">
        <v>136</v>
      </c>
      <c r="E150" s="206" t="s">
        <v>21</v>
      </c>
      <c r="F150" s="207" t="s">
        <v>164</v>
      </c>
      <c r="G150" s="205"/>
      <c r="H150" s="208">
        <v>1944</v>
      </c>
      <c r="I150" s="209"/>
      <c r="J150" s="205"/>
      <c r="K150" s="205"/>
      <c r="L150" s="210"/>
      <c r="M150" s="211"/>
      <c r="N150" s="212"/>
      <c r="O150" s="212"/>
      <c r="P150" s="212"/>
      <c r="Q150" s="212"/>
      <c r="R150" s="212"/>
      <c r="S150" s="212"/>
      <c r="T150" s="213"/>
      <c r="AT150" s="214" t="s">
        <v>136</v>
      </c>
      <c r="AU150" s="214" t="s">
        <v>83</v>
      </c>
      <c r="AV150" s="14" t="s">
        <v>83</v>
      </c>
      <c r="AW150" s="14" t="s">
        <v>34</v>
      </c>
      <c r="AX150" s="14" t="s">
        <v>73</v>
      </c>
      <c r="AY150" s="214" t="s">
        <v>125</v>
      </c>
    </row>
    <row r="151" spans="2:51" s="15" customFormat="1" ht="12">
      <c r="B151" s="215"/>
      <c r="C151" s="216"/>
      <c r="D151" s="195" t="s">
        <v>136</v>
      </c>
      <c r="E151" s="217" t="s">
        <v>21</v>
      </c>
      <c r="F151" s="218" t="s">
        <v>140</v>
      </c>
      <c r="G151" s="216"/>
      <c r="H151" s="219">
        <v>1944</v>
      </c>
      <c r="I151" s="220"/>
      <c r="J151" s="216"/>
      <c r="K151" s="216"/>
      <c r="L151" s="221"/>
      <c r="M151" s="222"/>
      <c r="N151" s="223"/>
      <c r="O151" s="223"/>
      <c r="P151" s="223"/>
      <c r="Q151" s="223"/>
      <c r="R151" s="223"/>
      <c r="S151" s="223"/>
      <c r="T151" s="224"/>
      <c r="AT151" s="225" t="s">
        <v>136</v>
      </c>
      <c r="AU151" s="225" t="s">
        <v>83</v>
      </c>
      <c r="AV151" s="15" t="s">
        <v>132</v>
      </c>
      <c r="AW151" s="15" t="s">
        <v>34</v>
      </c>
      <c r="AX151" s="15" t="s">
        <v>81</v>
      </c>
      <c r="AY151" s="225" t="s">
        <v>125</v>
      </c>
    </row>
    <row r="152" spans="1:65" s="2" customFormat="1" ht="24.2" customHeight="1">
      <c r="A152" s="36"/>
      <c r="B152" s="37"/>
      <c r="C152" s="175" t="s">
        <v>199</v>
      </c>
      <c r="D152" s="175" t="s">
        <v>127</v>
      </c>
      <c r="E152" s="176" t="s">
        <v>200</v>
      </c>
      <c r="F152" s="177" t="s">
        <v>201</v>
      </c>
      <c r="G152" s="178" t="s">
        <v>130</v>
      </c>
      <c r="H152" s="179">
        <v>1749.6</v>
      </c>
      <c r="I152" s="180"/>
      <c r="J152" s="181">
        <f>ROUND(I152*H152,2)</f>
        <v>0</v>
      </c>
      <c r="K152" s="177" t="s">
        <v>131</v>
      </c>
      <c r="L152" s="41"/>
      <c r="M152" s="182" t="s">
        <v>21</v>
      </c>
      <c r="N152" s="183" t="s">
        <v>44</v>
      </c>
      <c r="O152" s="66"/>
      <c r="P152" s="184">
        <f>O152*H152</f>
        <v>0</v>
      </c>
      <c r="Q152" s="184">
        <v>8.779E-05</v>
      </c>
      <c r="R152" s="184">
        <f>Q152*H152</f>
        <v>0.15359738399999998</v>
      </c>
      <c r="S152" s="184">
        <v>0.115</v>
      </c>
      <c r="T152" s="185">
        <f>S152*H152</f>
        <v>201.204</v>
      </c>
      <c r="U152" s="36"/>
      <c r="V152" s="36"/>
      <c r="W152" s="36"/>
      <c r="X152" s="36"/>
      <c r="Y152" s="36"/>
      <c r="Z152" s="36"/>
      <c r="AA152" s="36"/>
      <c r="AB152" s="36"/>
      <c r="AC152" s="36"/>
      <c r="AD152" s="36"/>
      <c r="AE152" s="36"/>
      <c r="AR152" s="186" t="s">
        <v>132</v>
      </c>
      <c r="AT152" s="186" t="s">
        <v>127</v>
      </c>
      <c r="AU152" s="186" t="s">
        <v>83</v>
      </c>
      <c r="AY152" s="19" t="s">
        <v>125</v>
      </c>
      <c r="BE152" s="187">
        <f>IF(N152="základní",J152,0)</f>
        <v>0</v>
      </c>
      <c r="BF152" s="187">
        <f>IF(N152="snížená",J152,0)</f>
        <v>0</v>
      </c>
      <c r="BG152" s="187">
        <f>IF(N152="zákl. přenesená",J152,0)</f>
        <v>0</v>
      </c>
      <c r="BH152" s="187">
        <f>IF(N152="sníž. přenesená",J152,0)</f>
        <v>0</v>
      </c>
      <c r="BI152" s="187">
        <f>IF(N152="nulová",J152,0)</f>
        <v>0</v>
      </c>
      <c r="BJ152" s="19" t="s">
        <v>81</v>
      </c>
      <c r="BK152" s="187">
        <f>ROUND(I152*H152,2)</f>
        <v>0</v>
      </c>
      <c r="BL152" s="19" t="s">
        <v>132</v>
      </c>
      <c r="BM152" s="186" t="s">
        <v>202</v>
      </c>
    </row>
    <row r="153" spans="1:47" s="2" customFormat="1" ht="12">
      <c r="A153" s="36"/>
      <c r="B153" s="37"/>
      <c r="C153" s="38"/>
      <c r="D153" s="188" t="s">
        <v>134</v>
      </c>
      <c r="E153" s="38"/>
      <c r="F153" s="189" t="s">
        <v>203</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134</v>
      </c>
      <c r="AU153" s="19" t="s">
        <v>83</v>
      </c>
    </row>
    <row r="154" spans="2:51" s="13" customFormat="1" ht="12">
      <c r="B154" s="193"/>
      <c r="C154" s="194"/>
      <c r="D154" s="195" t="s">
        <v>136</v>
      </c>
      <c r="E154" s="196" t="s">
        <v>21</v>
      </c>
      <c r="F154" s="197" t="s">
        <v>146</v>
      </c>
      <c r="G154" s="194"/>
      <c r="H154" s="196" t="s">
        <v>21</v>
      </c>
      <c r="I154" s="198"/>
      <c r="J154" s="194"/>
      <c r="K154" s="194"/>
      <c r="L154" s="199"/>
      <c r="M154" s="200"/>
      <c r="N154" s="201"/>
      <c r="O154" s="201"/>
      <c r="P154" s="201"/>
      <c r="Q154" s="201"/>
      <c r="R154" s="201"/>
      <c r="S154" s="201"/>
      <c r="T154" s="202"/>
      <c r="AT154" s="203" t="s">
        <v>136</v>
      </c>
      <c r="AU154" s="203" t="s">
        <v>83</v>
      </c>
      <c r="AV154" s="13" t="s">
        <v>81</v>
      </c>
      <c r="AW154" s="13" t="s">
        <v>34</v>
      </c>
      <c r="AX154" s="13" t="s">
        <v>73</v>
      </c>
      <c r="AY154" s="203" t="s">
        <v>125</v>
      </c>
    </row>
    <row r="155" spans="2:51" s="14" customFormat="1" ht="12">
      <c r="B155" s="204"/>
      <c r="C155" s="205"/>
      <c r="D155" s="195" t="s">
        <v>136</v>
      </c>
      <c r="E155" s="206" t="s">
        <v>21</v>
      </c>
      <c r="F155" s="207" t="s">
        <v>164</v>
      </c>
      <c r="G155" s="205"/>
      <c r="H155" s="208">
        <v>1944</v>
      </c>
      <c r="I155" s="209"/>
      <c r="J155" s="205"/>
      <c r="K155" s="205"/>
      <c r="L155" s="210"/>
      <c r="M155" s="211"/>
      <c r="N155" s="212"/>
      <c r="O155" s="212"/>
      <c r="P155" s="212"/>
      <c r="Q155" s="212"/>
      <c r="R155" s="212"/>
      <c r="S155" s="212"/>
      <c r="T155" s="213"/>
      <c r="AT155" s="214" t="s">
        <v>136</v>
      </c>
      <c r="AU155" s="214" t="s">
        <v>83</v>
      </c>
      <c r="AV155" s="14" t="s">
        <v>83</v>
      </c>
      <c r="AW155" s="14" t="s">
        <v>34</v>
      </c>
      <c r="AX155" s="14" t="s">
        <v>73</v>
      </c>
      <c r="AY155" s="214" t="s">
        <v>125</v>
      </c>
    </row>
    <row r="156" spans="2:51" s="15" customFormat="1" ht="12">
      <c r="B156" s="215"/>
      <c r="C156" s="216"/>
      <c r="D156" s="195" t="s">
        <v>136</v>
      </c>
      <c r="E156" s="217" t="s">
        <v>21</v>
      </c>
      <c r="F156" s="218" t="s">
        <v>140</v>
      </c>
      <c r="G156" s="216"/>
      <c r="H156" s="219">
        <v>1944</v>
      </c>
      <c r="I156" s="220"/>
      <c r="J156" s="216"/>
      <c r="K156" s="216"/>
      <c r="L156" s="221"/>
      <c r="M156" s="222"/>
      <c r="N156" s="223"/>
      <c r="O156" s="223"/>
      <c r="P156" s="223"/>
      <c r="Q156" s="223"/>
      <c r="R156" s="223"/>
      <c r="S156" s="223"/>
      <c r="T156" s="224"/>
      <c r="AT156" s="225" t="s">
        <v>136</v>
      </c>
      <c r="AU156" s="225" t="s">
        <v>83</v>
      </c>
      <c r="AV156" s="15" t="s">
        <v>132</v>
      </c>
      <c r="AW156" s="15" t="s">
        <v>34</v>
      </c>
      <c r="AX156" s="15" t="s">
        <v>73</v>
      </c>
      <c r="AY156" s="225" t="s">
        <v>125</v>
      </c>
    </row>
    <row r="157" spans="2:51" s="14" customFormat="1" ht="12">
      <c r="B157" s="204"/>
      <c r="C157" s="205"/>
      <c r="D157" s="195" t="s">
        <v>136</v>
      </c>
      <c r="E157" s="206" t="s">
        <v>21</v>
      </c>
      <c r="F157" s="207" t="s">
        <v>204</v>
      </c>
      <c r="G157" s="205"/>
      <c r="H157" s="208">
        <v>1749.6</v>
      </c>
      <c r="I157" s="209"/>
      <c r="J157" s="205"/>
      <c r="K157" s="205"/>
      <c r="L157" s="210"/>
      <c r="M157" s="211"/>
      <c r="N157" s="212"/>
      <c r="O157" s="212"/>
      <c r="P157" s="212"/>
      <c r="Q157" s="212"/>
      <c r="R157" s="212"/>
      <c r="S157" s="212"/>
      <c r="T157" s="213"/>
      <c r="AT157" s="214" t="s">
        <v>136</v>
      </c>
      <c r="AU157" s="214" t="s">
        <v>83</v>
      </c>
      <c r="AV157" s="14" t="s">
        <v>83</v>
      </c>
      <c r="AW157" s="14" t="s">
        <v>34</v>
      </c>
      <c r="AX157" s="14" t="s">
        <v>81</v>
      </c>
      <c r="AY157" s="214" t="s">
        <v>125</v>
      </c>
    </row>
    <row r="158" spans="1:65" s="2" customFormat="1" ht="24.2" customHeight="1">
      <c r="A158" s="36"/>
      <c r="B158" s="37"/>
      <c r="C158" s="175" t="s">
        <v>205</v>
      </c>
      <c r="D158" s="175" t="s">
        <v>127</v>
      </c>
      <c r="E158" s="176" t="s">
        <v>206</v>
      </c>
      <c r="F158" s="177" t="s">
        <v>207</v>
      </c>
      <c r="G158" s="178" t="s">
        <v>208</v>
      </c>
      <c r="H158" s="179">
        <v>557</v>
      </c>
      <c r="I158" s="180"/>
      <c r="J158" s="181">
        <f>ROUND(I158*H158,2)</f>
        <v>0</v>
      </c>
      <c r="K158" s="177" t="s">
        <v>131</v>
      </c>
      <c r="L158" s="41"/>
      <c r="M158" s="182" t="s">
        <v>21</v>
      </c>
      <c r="N158" s="183" t="s">
        <v>44</v>
      </c>
      <c r="O158" s="66"/>
      <c r="P158" s="184">
        <f>O158*H158</f>
        <v>0</v>
      </c>
      <c r="Q158" s="184">
        <v>0</v>
      </c>
      <c r="R158" s="184">
        <f>Q158*H158</f>
        <v>0</v>
      </c>
      <c r="S158" s="184">
        <v>0.29</v>
      </c>
      <c r="T158" s="185">
        <f>S158*H158</f>
        <v>161.53</v>
      </c>
      <c r="U158" s="36"/>
      <c r="V158" s="36"/>
      <c r="W158" s="36"/>
      <c r="X158" s="36"/>
      <c r="Y158" s="36"/>
      <c r="Z158" s="36"/>
      <c r="AA158" s="36"/>
      <c r="AB158" s="36"/>
      <c r="AC158" s="36"/>
      <c r="AD158" s="36"/>
      <c r="AE158" s="36"/>
      <c r="AR158" s="186" t="s">
        <v>132</v>
      </c>
      <c r="AT158" s="186" t="s">
        <v>127</v>
      </c>
      <c r="AU158" s="186" t="s">
        <v>83</v>
      </c>
      <c r="AY158" s="19" t="s">
        <v>125</v>
      </c>
      <c r="BE158" s="187">
        <f>IF(N158="základní",J158,0)</f>
        <v>0</v>
      </c>
      <c r="BF158" s="187">
        <f>IF(N158="snížená",J158,0)</f>
        <v>0</v>
      </c>
      <c r="BG158" s="187">
        <f>IF(N158="zákl. přenesená",J158,0)</f>
        <v>0</v>
      </c>
      <c r="BH158" s="187">
        <f>IF(N158="sníž. přenesená",J158,0)</f>
        <v>0</v>
      </c>
      <c r="BI158" s="187">
        <f>IF(N158="nulová",J158,0)</f>
        <v>0</v>
      </c>
      <c r="BJ158" s="19" t="s">
        <v>81</v>
      </c>
      <c r="BK158" s="187">
        <f>ROUND(I158*H158,2)</f>
        <v>0</v>
      </c>
      <c r="BL158" s="19" t="s">
        <v>132</v>
      </c>
      <c r="BM158" s="186" t="s">
        <v>209</v>
      </c>
    </row>
    <row r="159" spans="1:47" s="2" customFormat="1" ht="12">
      <c r="A159" s="36"/>
      <c r="B159" s="37"/>
      <c r="C159" s="38"/>
      <c r="D159" s="188" t="s">
        <v>134</v>
      </c>
      <c r="E159" s="38"/>
      <c r="F159" s="189" t="s">
        <v>210</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134</v>
      </c>
      <c r="AU159" s="19" t="s">
        <v>83</v>
      </c>
    </row>
    <row r="160" spans="2:51" s="13" customFormat="1" ht="12">
      <c r="B160" s="193"/>
      <c r="C160" s="194"/>
      <c r="D160" s="195" t="s">
        <v>136</v>
      </c>
      <c r="E160" s="196" t="s">
        <v>21</v>
      </c>
      <c r="F160" s="197" t="s">
        <v>146</v>
      </c>
      <c r="G160" s="194"/>
      <c r="H160" s="196" t="s">
        <v>21</v>
      </c>
      <c r="I160" s="198"/>
      <c r="J160" s="194"/>
      <c r="K160" s="194"/>
      <c r="L160" s="199"/>
      <c r="M160" s="200"/>
      <c r="N160" s="201"/>
      <c r="O160" s="201"/>
      <c r="P160" s="201"/>
      <c r="Q160" s="201"/>
      <c r="R160" s="201"/>
      <c r="S160" s="201"/>
      <c r="T160" s="202"/>
      <c r="AT160" s="203" t="s">
        <v>136</v>
      </c>
      <c r="AU160" s="203" t="s">
        <v>83</v>
      </c>
      <c r="AV160" s="13" t="s">
        <v>81</v>
      </c>
      <c r="AW160" s="13" t="s">
        <v>34</v>
      </c>
      <c r="AX160" s="13" t="s">
        <v>73</v>
      </c>
      <c r="AY160" s="203" t="s">
        <v>125</v>
      </c>
    </row>
    <row r="161" spans="2:51" s="14" customFormat="1" ht="12">
      <c r="B161" s="204"/>
      <c r="C161" s="205"/>
      <c r="D161" s="195" t="s">
        <v>136</v>
      </c>
      <c r="E161" s="206" t="s">
        <v>21</v>
      </c>
      <c r="F161" s="207" t="s">
        <v>211</v>
      </c>
      <c r="G161" s="205"/>
      <c r="H161" s="208">
        <v>557</v>
      </c>
      <c r="I161" s="209"/>
      <c r="J161" s="205"/>
      <c r="K161" s="205"/>
      <c r="L161" s="210"/>
      <c r="M161" s="211"/>
      <c r="N161" s="212"/>
      <c r="O161" s="212"/>
      <c r="P161" s="212"/>
      <c r="Q161" s="212"/>
      <c r="R161" s="212"/>
      <c r="S161" s="212"/>
      <c r="T161" s="213"/>
      <c r="AT161" s="214" t="s">
        <v>136</v>
      </c>
      <c r="AU161" s="214" t="s">
        <v>83</v>
      </c>
      <c r="AV161" s="14" t="s">
        <v>83</v>
      </c>
      <c r="AW161" s="14" t="s">
        <v>34</v>
      </c>
      <c r="AX161" s="14" t="s">
        <v>73</v>
      </c>
      <c r="AY161" s="214" t="s">
        <v>125</v>
      </c>
    </row>
    <row r="162" spans="2:51" s="15" customFormat="1" ht="12">
      <c r="B162" s="215"/>
      <c r="C162" s="216"/>
      <c r="D162" s="195" t="s">
        <v>136</v>
      </c>
      <c r="E162" s="217" t="s">
        <v>21</v>
      </c>
      <c r="F162" s="218" t="s">
        <v>140</v>
      </c>
      <c r="G162" s="216"/>
      <c r="H162" s="219">
        <v>557</v>
      </c>
      <c r="I162" s="220"/>
      <c r="J162" s="216"/>
      <c r="K162" s="216"/>
      <c r="L162" s="221"/>
      <c r="M162" s="222"/>
      <c r="N162" s="223"/>
      <c r="O162" s="223"/>
      <c r="P162" s="223"/>
      <c r="Q162" s="223"/>
      <c r="R162" s="223"/>
      <c r="S162" s="223"/>
      <c r="T162" s="224"/>
      <c r="AT162" s="225" t="s">
        <v>136</v>
      </c>
      <c r="AU162" s="225" t="s">
        <v>83</v>
      </c>
      <c r="AV162" s="15" t="s">
        <v>132</v>
      </c>
      <c r="AW162" s="15" t="s">
        <v>34</v>
      </c>
      <c r="AX162" s="15" t="s">
        <v>81</v>
      </c>
      <c r="AY162" s="225" t="s">
        <v>125</v>
      </c>
    </row>
    <row r="163" spans="1:65" s="2" customFormat="1" ht="16.5" customHeight="1">
      <c r="A163" s="36"/>
      <c r="B163" s="37"/>
      <c r="C163" s="175" t="s">
        <v>212</v>
      </c>
      <c r="D163" s="175" t="s">
        <v>127</v>
      </c>
      <c r="E163" s="176" t="s">
        <v>213</v>
      </c>
      <c r="F163" s="177" t="s">
        <v>214</v>
      </c>
      <c r="G163" s="178" t="s">
        <v>215</v>
      </c>
      <c r="H163" s="179">
        <v>89.8</v>
      </c>
      <c r="I163" s="180"/>
      <c r="J163" s="181">
        <f>ROUND(I163*H163,2)</f>
        <v>0</v>
      </c>
      <c r="K163" s="177" t="s">
        <v>131</v>
      </c>
      <c r="L163" s="41"/>
      <c r="M163" s="182" t="s">
        <v>21</v>
      </c>
      <c r="N163" s="183" t="s">
        <v>44</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132</v>
      </c>
      <c r="AT163" s="186" t="s">
        <v>127</v>
      </c>
      <c r="AU163" s="186" t="s">
        <v>83</v>
      </c>
      <c r="AY163" s="19" t="s">
        <v>125</v>
      </c>
      <c r="BE163" s="187">
        <f>IF(N163="základní",J163,0)</f>
        <v>0</v>
      </c>
      <c r="BF163" s="187">
        <f>IF(N163="snížená",J163,0)</f>
        <v>0</v>
      </c>
      <c r="BG163" s="187">
        <f>IF(N163="zákl. přenesená",J163,0)</f>
        <v>0</v>
      </c>
      <c r="BH163" s="187">
        <f>IF(N163="sníž. přenesená",J163,0)</f>
        <v>0</v>
      </c>
      <c r="BI163" s="187">
        <f>IF(N163="nulová",J163,0)</f>
        <v>0</v>
      </c>
      <c r="BJ163" s="19" t="s">
        <v>81</v>
      </c>
      <c r="BK163" s="187">
        <f>ROUND(I163*H163,2)</f>
        <v>0</v>
      </c>
      <c r="BL163" s="19" t="s">
        <v>132</v>
      </c>
      <c r="BM163" s="186" t="s">
        <v>216</v>
      </c>
    </row>
    <row r="164" spans="1:47" s="2" customFormat="1" ht="12">
      <c r="A164" s="36"/>
      <c r="B164" s="37"/>
      <c r="C164" s="38"/>
      <c r="D164" s="188" t="s">
        <v>134</v>
      </c>
      <c r="E164" s="38"/>
      <c r="F164" s="189" t="s">
        <v>217</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134</v>
      </c>
      <c r="AU164" s="19" t="s">
        <v>83</v>
      </c>
    </row>
    <row r="165" spans="2:51" s="13" customFormat="1" ht="12">
      <c r="B165" s="193"/>
      <c r="C165" s="194"/>
      <c r="D165" s="195" t="s">
        <v>136</v>
      </c>
      <c r="E165" s="196" t="s">
        <v>21</v>
      </c>
      <c r="F165" s="197" t="s">
        <v>146</v>
      </c>
      <c r="G165" s="194"/>
      <c r="H165" s="196" t="s">
        <v>21</v>
      </c>
      <c r="I165" s="198"/>
      <c r="J165" s="194"/>
      <c r="K165" s="194"/>
      <c r="L165" s="199"/>
      <c r="M165" s="200"/>
      <c r="N165" s="201"/>
      <c r="O165" s="201"/>
      <c r="P165" s="201"/>
      <c r="Q165" s="201"/>
      <c r="R165" s="201"/>
      <c r="S165" s="201"/>
      <c r="T165" s="202"/>
      <c r="AT165" s="203" t="s">
        <v>136</v>
      </c>
      <c r="AU165" s="203" t="s">
        <v>83</v>
      </c>
      <c r="AV165" s="13" t="s">
        <v>81</v>
      </c>
      <c r="AW165" s="13" t="s">
        <v>34</v>
      </c>
      <c r="AX165" s="13" t="s">
        <v>73</v>
      </c>
      <c r="AY165" s="203" t="s">
        <v>125</v>
      </c>
    </row>
    <row r="166" spans="2:51" s="13" customFormat="1" ht="12">
      <c r="B166" s="193"/>
      <c r="C166" s="194"/>
      <c r="D166" s="195" t="s">
        <v>136</v>
      </c>
      <c r="E166" s="196" t="s">
        <v>21</v>
      </c>
      <c r="F166" s="197" t="s">
        <v>218</v>
      </c>
      <c r="G166" s="194"/>
      <c r="H166" s="196" t="s">
        <v>21</v>
      </c>
      <c r="I166" s="198"/>
      <c r="J166" s="194"/>
      <c r="K166" s="194"/>
      <c r="L166" s="199"/>
      <c r="M166" s="200"/>
      <c r="N166" s="201"/>
      <c r="O166" s="201"/>
      <c r="P166" s="201"/>
      <c r="Q166" s="201"/>
      <c r="R166" s="201"/>
      <c r="S166" s="201"/>
      <c r="T166" s="202"/>
      <c r="AT166" s="203" t="s">
        <v>136</v>
      </c>
      <c r="AU166" s="203" t="s">
        <v>83</v>
      </c>
      <c r="AV166" s="13" t="s">
        <v>81</v>
      </c>
      <c r="AW166" s="13" t="s">
        <v>34</v>
      </c>
      <c r="AX166" s="13" t="s">
        <v>73</v>
      </c>
      <c r="AY166" s="203" t="s">
        <v>125</v>
      </c>
    </row>
    <row r="167" spans="2:51" s="14" customFormat="1" ht="12">
      <c r="B167" s="204"/>
      <c r="C167" s="205"/>
      <c r="D167" s="195" t="s">
        <v>136</v>
      </c>
      <c r="E167" s="206" t="s">
        <v>21</v>
      </c>
      <c r="F167" s="207" t="s">
        <v>219</v>
      </c>
      <c r="G167" s="205"/>
      <c r="H167" s="208">
        <v>6.3</v>
      </c>
      <c r="I167" s="209"/>
      <c r="J167" s="205"/>
      <c r="K167" s="205"/>
      <c r="L167" s="210"/>
      <c r="M167" s="211"/>
      <c r="N167" s="212"/>
      <c r="O167" s="212"/>
      <c r="P167" s="212"/>
      <c r="Q167" s="212"/>
      <c r="R167" s="212"/>
      <c r="S167" s="212"/>
      <c r="T167" s="213"/>
      <c r="AT167" s="214" t="s">
        <v>136</v>
      </c>
      <c r="AU167" s="214" t="s">
        <v>83</v>
      </c>
      <c r="AV167" s="14" t="s">
        <v>83</v>
      </c>
      <c r="AW167" s="14" t="s">
        <v>34</v>
      </c>
      <c r="AX167" s="14" t="s">
        <v>73</v>
      </c>
      <c r="AY167" s="214" t="s">
        <v>125</v>
      </c>
    </row>
    <row r="168" spans="2:51" s="14" customFormat="1" ht="12">
      <c r="B168" s="204"/>
      <c r="C168" s="205"/>
      <c r="D168" s="195" t="s">
        <v>136</v>
      </c>
      <c r="E168" s="206" t="s">
        <v>21</v>
      </c>
      <c r="F168" s="207" t="s">
        <v>220</v>
      </c>
      <c r="G168" s="205"/>
      <c r="H168" s="208">
        <v>28.9</v>
      </c>
      <c r="I168" s="209"/>
      <c r="J168" s="205"/>
      <c r="K168" s="205"/>
      <c r="L168" s="210"/>
      <c r="M168" s="211"/>
      <c r="N168" s="212"/>
      <c r="O168" s="212"/>
      <c r="P168" s="212"/>
      <c r="Q168" s="212"/>
      <c r="R168" s="212"/>
      <c r="S168" s="212"/>
      <c r="T168" s="213"/>
      <c r="AT168" s="214" t="s">
        <v>136</v>
      </c>
      <c r="AU168" s="214" t="s">
        <v>83</v>
      </c>
      <c r="AV168" s="14" t="s">
        <v>83</v>
      </c>
      <c r="AW168" s="14" t="s">
        <v>34</v>
      </c>
      <c r="AX168" s="14" t="s">
        <v>73</v>
      </c>
      <c r="AY168" s="214" t="s">
        <v>125</v>
      </c>
    </row>
    <row r="169" spans="2:51" s="14" customFormat="1" ht="12">
      <c r="B169" s="204"/>
      <c r="C169" s="205"/>
      <c r="D169" s="195" t="s">
        <v>136</v>
      </c>
      <c r="E169" s="206" t="s">
        <v>21</v>
      </c>
      <c r="F169" s="207" t="s">
        <v>221</v>
      </c>
      <c r="G169" s="205"/>
      <c r="H169" s="208">
        <v>54.6</v>
      </c>
      <c r="I169" s="209"/>
      <c r="J169" s="205"/>
      <c r="K169" s="205"/>
      <c r="L169" s="210"/>
      <c r="M169" s="211"/>
      <c r="N169" s="212"/>
      <c r="O169" s="212"/>
      <c r="P169" s="212"/>
      <c r="Q169" s="212"/>
      <c r="R169" s="212"/>
      <c r="S169" s="212"/>
      <c r="T169" s="213"/>
      <c r="AT169" s="214" t="s">
        <v>136</v>
      </c>
      <c r="AU169" s="214" t="s">
        <v>83</v>
      </c>
      <c r="AV169" s="14" t="s">
        <v>83</v>
      </c>
      <c r="AW169" s="14" t="s">
        <v>34</v>
      </c>
      <c r="AX169" s="14" t="s">
        <v>73</v>
      </c>
      <c r="AY169" s="214" t="s">
        <v>125</v>
      </c>
    </row>
    <row r="170" spans="2:51" s="15" customFormat="1" ht="12">
      <c r="B170" s="215"/>
      <c r="C170" s="216"/>
      <c r="D170" s="195" t="s">
        <v>136</v>
      </c>
      <c r="E170" s="217" t="s">
        <v>21</v>
      </c>
      <c r="F170" s="218" t="s">
        <v>140</v>
      </c>
      <c r="G170" s="216"/>
      <c r="H170" s="219">
        <v>89.8</v>
      </c>
      <c r="I170" s="220"/>
      <c r="J170" s="216"/>
      <c r="K170" s="216"/>
      <c r="L170" s="221"/>
      <c r="M170" s="222"/>
      <c r="N170" s="223"/>
      <c r="O170" s="223"/>
      <c r="P170" s="223"/>
      <c r="Q170" s="223"/>
      <c r="R170" s="223"/>
      <c r="S170" s="223"/>
      <c r="T170" s="224"/>
      <c r="AT170" s="225" t="s">
        <v>136</v>
      </c>
      <c r="AU170" s="225" t="s">
        <v>83</v>
      </c>
      <c r="AV170" s="15" t="s">
        <v>132</v>
      </c>
      <c r="AW170" s="15" t="s">
        <v>34</v>
      </c>
      <c r="AX170" s="15" t="s">
        <v>81</v>
      </c>
      <c r="AY170" s="225" t="s">
        <v>125</v>
      </c>
    </row>
    <row r="171" spans="1:65" s="2" customFormat="1" ht="21.75" customHeight="1">
      <c r="A171" s="36"/>
      <c r="B171" s="37"/>
      <c r="C171" s="175" t="s">
        <v>222</v>
      </c>
      <c r="D171" s="175" t="s">
        <v>127</v>
      </c>
      <c r="E171" s="176" t="s">
        <v>223</v>
      </c>
      <c r="F171" s="177" t="s">
        <v>224</v>
      </c>
      <c r="G171" s="178" t="s">
        <v>215</v>
      </c>
      <c r="H171" s="179">
        <v>728.475</v>
      </c>
      <c r="I171" s="180"/>
      <c r="J171" s="181">
        <f>ROUND(I171*H171,2)</f>
        <v>0</v>
      </c>
      <c r="K171" s="177" t="s">
        <v>131</v>
      </c>
      <c r="L171" s="41"/>
      <c r="M171" s="182" t="s">
        <v>21</v>
      </c>
      <c r="N171" s="183" t="s">
        <v>44</v>
      </c>
      <c r="O171" s="66"/>
      <c r="P171" s="184">
        <f>O171*H171</f>
        <v>0</v>
      </c>
      <c r="Q171" s="184">
        <v>0</v>
      </c>
      <c r="R171" s="184">
        <f>Q171*H171</f>
        <v>0</v>
      </c>
      <c r="S171" s="184">
        <v>0</v>
      </c>
      <c r="T171" s="185">
        <f>S171*H171</f>
        <v>0</v>
      </c>
      <c r="U171" s="36"/>
      <c r="V171" s="36"/>
      <c r="W171" s="36"/>
      <c r="X171" s="36"/>
      <c r="Y171" s="36"/>
      <c r="Z171" s="36"/>
      <c r="AA171" s="36"/>
      <c r="AB171" s="36"/>
      <c r="AC171" s="36"/>
      <c r="AD171" s="36"/>
      <c r="AE171" s="36"/>
      <c r="AR171" s="186" t="s">
        <v>132</v>
      </c>
      <c r="AT171" s="186" t="s">
        <v>127</v>
      </c>
      <c r="AU171" s="186" t="s">
        <v>83</v>
      </c>
      <c r="AY171" s="19" t="s">
        <v>125</v>
      </c>
      <c r="BE171" s="187">
        <f>IF(N171="základní",J171,0)</f>
        <v>0</v>
      </c>
      <c r="BF171" s="187">
        <f>IF(N171="snížená",J171,0)</f>
        <v>0</v>
      </c>
      <c r="BG171" s="187">
        <f>IF(N171="zákl. přenesená",J171,0)</f>
        <v>0</v>
      </c>
      <c r="BH171" s="187">
        <f>IF(N171="sníž. přenesená",J171,0)</f>
        <v>0</v>
      </c>
      <c r="BI171" s="187">
        <f>IF(N171="nulová",J171,0)</f>
        <v>0</v>
      </c>
      <c r="BJ171" s="19" t="s">
        <v>81</v>
      </c>
      <c r="BK171" s="187">
        <f>ROUND(I171*H171,2)</f>
        <v>0</v>
      </c>
      <c r="BL171" s="19" t="s">
        <v>132</v>
      </c>
      <c r="BM171" s="186" t="s">
        <v>225</v>
      </c>
    </row>
    <row r="172" spans="1:47" s="2" customFormat="1" ht="12">
      <c r="A172" s="36"/>
      <c r="B172" s="37"/>
      <c r="C172" s="38"/>
      <c r="D172" s="188" t="s">
        <v>134</v>
      </c>
      <c r="E172" s="38"/>
      <c r="F172" s="189" t="s">
        <v>226</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134</v>
      </c>
      <c r="AU172" s="19" t="s">
        <v>83</v>
      </c>
    </row>
    <row r="173" spans="2:51" s="13" customFormat="1" ht="12">
      <c r="B173" s="193"/>
      <c r="C173" s="194"/>
      <c r="D173" s="195" t="s">
        <v>136</v>
      </c>
      <c r="E173" s="196" t="s">
        <v>21</v>
      </c>
      <c r="F173" s="197" t="s">
        <v>227</v>
      </c>
      <c r="G173" s="194"/>
      <c r="H173" s="196" t="s">
        <v>21</v>
      </c>
      <c r="I173" s="198"/>
      <c r="J173" s="194"/>
      <c r="K173" s="194"/>
      <c r="L173" s="199"/>
      <c r="M173" s="200"/>
      <c r="N173" s="201"/>
      <c r="O173" s="201"/>
      <c r="P173" s="201"/>
      <c r="Q173" s="201"/>
      <c r="R173" s="201"/>
      <c r="S173" s="201"/>
      <c r="T173" s="202"/>
      <c r="AT173" s="203" t="s">
        <v>136</v>
      </c>
      <c r="AU173" s="203" t="s">
        <v>83</v>
      </c>
      <c r="AV173" s="13" t="s">
        <v>81</v>
      </c>
      <c r="AW173" s="13" t="s">
        <v>34</v>
      </c>
      <c r="AX173" s="13" t="s">
        <v>73</v>
      </c>
      <c r="AY173" s="203" t="s">
        <v>125</v>
      </c>
    </row>
    <row r="174" spans="2:51" s="13" customFormat="1" ht="12">
      <c r="B174" s="193"/>
      <c r="C174" s="194"/>
      <c r="D174" s="195" t="s">
        <v>136</v>
      </c>
      <c r="E174" s="196" t="s">
        <v>21</v>
      </c>
      <c r="F174" s="197" t="s">
        <v>228</v>
      </c>
      <c r="G174" s="194"/>
      <c r="H174" s="196" t="s">
        <v>21</v>
      </c>
      <c r="I174" s="198"/>
      <c r="J174" s="194"/>
      <c r="K174" s="194"/>
      <c r="L174" s="199"/>
      <c r="M174" s="200"/>
      <c r="N174" s="201"/>
      <c r="O174" s="201"/>
      <c r="P174" s="201"/>
      <c r="Q174" s="201"/>
      <c r="R174" s="201"/>
      <c r="S174" s="201"/>
      <c r="T174" s="202"/>
      <c r="AT174" s="203" t="s">
        <v>136</v>
      </c>
      <c r="AU174" s="203" t="s">
        <v>83</v>
      </c>
      <c r="AV174" s="13" t="s">
        <v>81</v>
      </c>
      <c r="AW174" s="13" t="s">
        <v>34</v>
      </c>
      <c r="AX174" s="13" t="s">
        <v>73</v>
      </c>
      <c r="AY174" s="203" t="s">
        <v>125</v>
      </c>
    </row>
    <row r="175" spans="2:51" s="14" customFormat="1" ht="12">
      <c r="B175" s="204"/>
      <c r="C175" s="205"/>
      <c r="D175" s="195" t="s">
        <v>136</v>
      </c>
      <c r="E175" s="206" t="s">
        <v>21</v>
      </c>
      <c r="F175" s="207" t="s">
        <v>229</v>
      </c>
      <c r="G175" s="205"/>
      <c r="H175" s="208">
        <v>961.57</v>
      </c>
      <c r="I175" s="209"/>
      <c r="J175" s="205"/>
      <c r="K175" s="205"/>
      <c r="L175" s="210"/>
      <c r="M175" s="211"/>
      <c r="N175" s="212"/>
      <c r="O175" s="212"/>
      <c r="P175" s="212"/>
      <c r="Q175" s="212"/>
      <c r="R175" s="212"/>
      <c r="S175" s="212"/>
      <c r="T175" s="213"/>
      <c r="AT175" s="214" t="s">
        <v>136</v>
      </c>
      <c r="AU175" s="214" t="s">
        <v>83</v>
      </c>
      <c r="AV175" s="14" t="s">
        <v>83</v>
      </c>
      <c r="AW175" s="14" t="s">
        <v>34</v>
      </c>
      <c r="AX175" s="14" t="s">
        <v>73</v>
      </c>
      <c r="AY175" s="214" t="s">
        <v>125</v>
      </c>
    </row>
    <row r="176" spans="2:51" s="14" customFormat="1" ht="12">
      <c r="B176" s="204"/>
      <c r="C176" s="205"/>
      <c r="D176" s="195" t="s">
        <v>136</v>
      </c>
      <c r="E176" s="206" t="s">
        <v>21</v>
      </c>
      <c r="F176" s="207" t="s">
        <v>230</v>
      </c>
      <c r="G176" s="205"/>
      <c r="H176" s="208">
        <v>249.235</v>
      </c>
      <c r="I176" s="209"/>
      <c r="J176" s="205"/>
      <c r="K176" s="205"/>
      <c r="L176" s="210"/>
      <c r="M176" s="211"/>
      <c r="N176" s="212"/>
      <c r="O176" s="212"/>
      <c r="P176" s="212"/>
      <c r="Q176" s="212"/>
      <c r="R176" s="212"/>
      <c r="S176" s="212"/>
      <c r="T176" s="213"/>
      <c r="AT176" s="214" t="s">
        <v>136</v>
      </c>
      <c r="AU176" s="214" t="s">
        <v>83</v>
      </c>
      <c r="AV176" s="14" t="s">
        <v>83</v>
      </c>
      <c r="AW176" s="14" t="s">
        <v>34</v>
      </c>
      <c r="AX176" s="14" t="s">
        <v>73</v>
      </c>
      <c r="AY176" s="214" t="s">
        <v>125</v>
      </c>
    </row>
    <row r="177" spans="2:51" s="14" customFormat="1" ht="12">
      <c r="B177" s="204"/>
      <c r="C177" s="205"/>
      <c r="D177" s="195" t="s">
        <v>136</v>
      </c>
      <c r="E177" s="206" t="s">
        <v>21</v>
      </c>
      <c r="F177" s="207" t="s">
        <v>231</v>
      </c>
      <c r="G177" s="205"/>
      <c r="H177" s="208">
        <v>156.585</v>
      </c>
      <c r="I177" s="209"/>
      <c r="J177" s="205"/>
      <c r="K177" s="205"/>
      <c r="L177" s="210"/>
      <c r="M177" s="211"/>
      <c r="N177" s="212"/>
      <c r="O177" s="212"/>
      <c r="P177" s="212"/>
      <c r="Q177" s="212"/>
      <c r="R177" s="212"/>
      <c r="S177" s="212"/>
      <c r="T177" s="213"/>
      <c r="AT177" s="214" t="s">
        <v>136</v>
      </c>
      <c r="AU177" s="214" t="s">
        <v>83</v>
      </c>
      <c r="AV177" s="14" t="s">
        <v>83</v>
      </c>
      <c r="AW177" s="14" t="s">
        <v>34</v>
      </c>
      <c r="AX177" s="14" t="s">
        <v>73</v>
      </c>
      <c r="AY177" s="214" t="s">
        <v>125</v>
      </c>
    </row>
    <row r="178" spans="2:51" s="14" customFormat="1" ht="12">
      <c r="B178" s="204"/>
      <c r="C178" s="205"/>
      <c r="D178" s="195" t="s">
        <v>136</v>
      </c>
      <c r="E178" s="206" t="s">
        <v>21</v>
      </c>
      <c r="F178" s="207" t="s">
        <v>232</v>
      </c>
      <c r="G178" s="205"/>
      <c r="H178" s="208">
        <v>89.56</v>
      </c>
      <c r="I178" s="209"/>
      <c r="J178" s="205"/>
      <c r="K178" s="205"/>
      <c r="L178" s="210"/>
      <c r="M178" s="211"/>
      <c r="N178" s="212"/>
      <c r="O178" s="212"/>
      <c r="P178" s="212"/>
      <c r="Q178" s="212"/>
      <c r="R178" s="212"/>
      <c r="S178" s="212"/>
      <c r="T178" s="213"/>
      <c r="AT178" s="214" t="s">
        <v>136</v>
      </c>
      <c r="AU178" s="214" t="s">
        <v>83</v>
      </c>
      <c r="AV178" s="14" t="s">
        <v>83</v>
      </c>
      <c r="AW178" s="14" t="s">
        <v>34</v>
      </c>
      <c r="AX178" s="14" t="s">
        <v>73</v>
      </c>
      <c r="AY178" s="214" t="s">
        <v>125</v>
      </c>
    </row>
    <row r="179" spans="2:51" s="15" customFormat="1" ht="12">
      <c r="B179" s="215"/>
      <c r="C179" s="216"/>
      <c r="D179" s="195" t="s">
        <v>136</v>
      </c>
      <c r="E179" s="217" t="s">
        <v>21</v>
      </c>
      <c r="F179" s="218" t="s">
        <v>140</v>
      </c>
      <c r="G179" s="216"/>
      <c r="H179" s="219">
        <v>1456.95</v>
      </c>
      <c r="I179" s="220"/>
      <c r="J179" s="216"/>
      <c r="K179" s="216"/>
      <c r="L179" s="221"/>
      <c r="M179" s="222"/>
      <c r="N179" s="223"/>
      <c r="O179" s="223"/>
      <c r="P179" s="223"/>
      <c r="Q179" s="223"/>
      <c r="R179" s="223"/>
      <c r="S179" s="223"/>
      <c r="T179" s="224"/>
      <c r="AT179" s="225" t="s">
        <v>136</v>
      </c>
      <c r="AU179" s="225" t="s">
        <v>83</v>
      </c>
      <c r="AV179" s="15" t="s">
        <v>132</v>
      </c>
      <c r="AW179" s="15" t="s">
        <v>34</v>
      </c>
      <c r="AX179" s="15" t="s">
        <v>73</v>
      </c>
      <c r="AY179" s="225" t="s">
        <v>125</v>
      </c>
    </row>
    <row r="180" spans="2:51" s="13" customFormat="1" ht="12">
      <c r="B180" s="193"/>
      <c r="C180" s="194"/>
      <c r="D180" s="195" t="s">
        <v>136</v>
      </c>
      <c r="E180" s="196" t="s">
        <v>21</v>
      </c>
      <c r="F180" s="197" t="s">
        <v>233</v>
      </c>
      <c r="G180" s="194"/>
      <c r="H180" s="196" t="s">
        <v>21</v>
      </c>
      <c r="I180" s="198"/>
      <c r="J180" s="194"/>
      <c r="K180" s="194"/>
      <c r="L180" s="199"/>
      <c r="M180" s="200"/>
      <c r="N180" s="201"/>
      <c r="O180" s="201"/>
      <c r="P180" s="201"/>
      <c r="Q180" s="201"/>
      <c r="R180" s="201"/>
      <c r="S180" s="201"/>
      <c r="T180" s="202"/>
      <c r="AT180" s="203" t="s">
        <v>136</v>
      </c>
      <c r="AU180" s="203" t="s">
        <v>83</v>
      </c>
      <c r="AV180" s="13" t="s">
        <v>81</v>
      </c>
      <c r="AW180" s="13" t="s">
        <v>34</v>
      </c>
      <c r="AX180" s="13" t="s">
        <v>73</v>
      </c>
      <c r="AY180" s="203" t="s">
        <v>125</v>
      </c>
    </row>
    <row r="181" spans="2:51" s="14" customFormat="1" ht="12">
      <c r="B181" s="204"/>
      <c r="C181" s="205"/>
      <c r="D181" s="195" t="s">
        <v>136</v>
      </c>
      <c r="E181" s="206" t="s">
        <v>21</v>
      </c>
      <c r="F181" s="207" t="s">
        <v>234</v>
      </c>
      <c r="G181" s="205"/>
      <c r="H181" s="208">
        <v>728.475</v>
      </c>
      <c r="I181" s="209"/>
      <c r="J181" s="205"/>
      <c r="K181" s="205"/>
      <c r="L181" s="210"/>
      <c r="M181" s="211"/>
      <c r="N181" s="212"/>
      <c r="O181" s="212"/>
      <c r="P181" s="212"/>
      <c r="Q181" s="212"/>
      <c r="R181" s="212"/>
      <c r="S181" s="212"/>
      <c r="T181" s="213"/>
      <c r="AT181" s="214" t="s">
        <v>136</v>
      </c>
      <c r="AU181" s="214" t="s">
        <v>83</v>
      </c>
      <c r="AV181" s="14" t="s">
        <v>83</v>
      </c>
      <c r="AW181" s="14" t="s">
        <v>34</v>
      </c>
      <c r="AX181" s="14" t="s">
        <v>81</v>
      </c>
      <c r="AY181" s="214" t="s">
        <v>125</v>
      </c>
    </row>
    <row r="182" spans="1:65" s="2" customFormat="1" ht="24.2" customHeight="1">
      <c r="A182" s="36"/>
      <c r="B182" s="37"/>
      <c r="C182" s="175" t="s">
        <v>235</v>
      </c>
      <c r="D182" s="175" t="s">
        <v>127</v>
      </c>
      <c r="E182" s="176" t="s">
        <v>236</v>
      </c>
      <c r="F182" s="177" t="s">
        <v>237</v>
      </c>
      <c r="G182" s="178" t="s">
        <v>215</v>
      </c>
      <c r="H182" s="179">
        <v>0.96</v>
      </c>
      <c r="I182" s="180"/>
      <c r="J182" s="181">
        <f>ROUND(I182*H182,2)</f>
        <v>0</v>
      </c>
      <c r="K182" s="177" t="s">
        <v>131</v>
      </c>
      <c r="L182" s="41"/>
      <c r="M182" s="182" t="s">
        <v>21</v>
      </c>
      <c r="N182" s="183" t="s">
        <v>44</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132</v>
      </c>
      <c r="AT182" s="186" t="s">
        <v>127</v>
      </c>
      <c r="AU182" s="186" t="s">
        <v>83</v>
      </c>
      <c r="AY182" s="19" t="s">
        <v>125</v>
      </c>
      <c r="BE182" s="187">
        <f>IF(N182="základní",J182,0)</f>
        <v>0</v>
      </c>
      <c r="BF182" s="187">
        <f>IF(N182="snížená",J182,0)</f>
        <v>0</v>
      </c>
      <c r="BG182" s="187">
        <f>IF(N182="zákl. přenesená",J182,0)</f>
        <v>0</v>
      </c>
      <c r="BH182" s="187">
        <f>IF(N182="sníž. přenesená",J182,0)</f>
        <v>0</v>
      </c>
      <c r="BI182" s="187">
        <f>IF(N182="nulová",J182,0)</f>
        <v>0</v>
      </c>
      <c r="BJ182" s="19" t="s">
        <v>81</v>
      </c>
      <c r="BK182" s="187">
        <f>ROUND(I182*H182,2)</f>
        <v>0</v>
      </c>
      <c r="BL182" s="19" t="s">
        <v>132</v>
      </c>
      <c r="BM182" s="186" t="s">
        <v>238</v>
      </c>
    </row>
    <row r="183" spans="1:47" s="2" customFormat="1" ht="12">
      <c r="A183" s="36"/>
      <c r="B183" s="37"/>
      <c r="C183" s="38"/>
      <c r="D183" s="188" t="s">
        <v>134</v>
      </c>
      <c r="E183" s="38"/>
      <c r="F183" s="189" t="s">
        <v>239</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134</v>
      </c>
      <c r="AU183" s="19" t="s">
        <v>83</v>
      </c>
    </row>
    <row r="184" spans="2:51" s="13" customFormat="1" ht="12">
      <c r="B184" s="193"/>
      <c r="C184" s="194"/>
      <c r="D184" s="195" t="s">
        <v>136</v>
      </c>
      <c r="E184" s="196" t="s">
        <v>21</v>
      </c>
      <c r="F184" s="197" t="s">
        <v>240</v>
      </c>
      <c r="G184" s="194"/>
      <c r="H184" s="196" t="s">
        <v>21</v>
      </c>
      <c r="I184" s="198"/>
      <c r="J184" s="194"/>
      <c r="K184" s="194"/>
      <c r="L184" s="199"/>
      <c r="M184" s="200"/>
      <c r="N184" s="201"/>
      <c r="O184" s="201"/>
      <c r="P184" s="201"/>
      <c r="Q184" s="201"/>
      <c r="R184" s="201"/>
      <c r="S184" s="201"/>
      <c r="T184" s="202"/>
      <c r="AT184" s="203" t="s">
        <v>136</v>
      </c>
      <c r="AU184" s="203" t="s">
        <v>83</v>
      </c>
      <c r="AV184" s="13" t="s">
        <v>81</v>
      </c>
      <c r="AW184" s="13" t="s">
        <v>34</v>
      </c>
      <c r="AX184" s="13" t="s">
        <v>73</v>
      </c>
      <c r="AY184" s="203" t="s">
        <v>125</v>
      </c>
    </row>
    <row r="185" spans="2:51" s="13" customFormat="1" ht="12">
      <c r="B185" s="193"/>
      <c r="C185" s="194"/>
      <c r="D185" s="195" t="s">
        <v>136</v>
      </c>
      <c r="E185" s="196" t="s">
        <v>21</v>
      </c>
      <c r="F185" s="197" t="s">
        <v>241</v>
      </c>
      <c r="G185" s="194"/>
      <c r="H185" s="196" t="s">
        <v>21</v>
      </c>
      <c r="I185" s="198"/>
      <c r="J185" s="194"/>
      <c r="K185" s="194"/>
      <c r="L185" s="199"/>
      <c r="M185" s="200"/>
      <c r="N185" s="201"/>
      <c r="O185" s="201"/>
      <c r="P185" s="201"/>
      <c r="Q185" s="201"/>
      <c r="R185" s="201"/>
      <c r="S185" s="201"/>
      <c r="T185" s="202"/>
      <c r="AT185" s="203" t="s">
        <v>136</v>
      </c>
      <c r="AU185" s="203" t="s">
        <v>83</v>
      </c>
      <c r="AV185" s="13" t="s">
        <v>81</v>
      </c>
      <c r="AW185" s="13" t="s">
        <v>34</v>
      </c>
      <c r="AX185" s="13" t="s">
        <v>73</v>
      </c>
      <c r="AY185" s="203" t="s">
        <v>125</v>
      </c>
    </row>
    <row r="186" spans="2:51" s="14" customFormat="1" ht="12">
      <c r="B186" s="204"/>
      <c r="C186" s="205"/>
      <c r="D186" s="195" t="s">
        <v>136</v>
      </c>
      <c r="E186" s="206" t="s">
        <v>21</v>
      </c>
      <c r="F186" s="207" t="s">
        <v>242</v>
      </c>
      <c r="G186" s="205"/>
      <c r="H186" s="208">
        <v>0.96</v>
      </c>
      <c r="I186" s="209"/>
      <c r="J186" s="205"/>
      <c r="K186" s="205"/>
      <c r="L186" s="210"/>
      <c r="M186" s="211"/>
      <c r="N186" s="212"/>
      <c r="O186" s="212"/>
      <c r="P186" s="212"/>
      <c r="Q186" s="212"/>
      <c r="R186" s="212"/>
      <c r="S186" s="212"/>
      <c r="T186" s="213"/>
      <c r="AT186" s="214" t="s">
        <v>136</v>
      </c>
      <c r="AU186" s="214" t="s">
        <v>83</v>
      </c>
      <c r="AV186" s="14" t="s">
        <v>83</v>
      </c>
      <c r="AW186" s="14" t="s">
        <v>34</v>
      </c>
      <c r="AX186" s="14" t="s">
        <v>73</v>
      </c>
      <c r="AY186" s="214" t="s">
        <v>125</v>
      </c>
    </row>
    <row r="187" spans="2:51" s="15" customFormat="1" ht="12">
      <c r="B187" s="215"/>
      <c r="C187" s="216"/>
      <c r="D187" s="195" t="s">
        <v>136</v>
      </c>
      <c r="E187" s="217" t="s">
        <v>21</v>
      </c>
      <c r="F187" s="218" t="s">
        <v>140</v>
      </c>
      <c r="G187" s="216"/>
      <c r="H187" s="219">
        <v>0.96</v>
      </c>
      <c r="I187" s="220"/>
      <c r="J187" s="216"/>
      <c r="K187" s="216"/>
      <c r="L187" s="221"/>
      <c r="M187" s="222"/>
      <c r="N187" s="223"/>
      <c r="O187" s="223"/>
      <c r="P187" s="223"/>
      <c r="Q187" s="223"/>
      <c r="R187" s="223"/>
      <c r="S187" s="223"/>
      <c r="T187" s="224"/>
      <c r="AT187" s="225" t="s">
        <v>136</v>
      </c>
      <c r="AU187" s="225" t="s">
        <v>83</v>
      </c>
      <c r="AV187" s="15" t="s">
        <v>132</v>
      </c>
      <c r="AW187" s="15" t="s">
        <v>34</v>
      </c>
      <c r="AX187" s="15" t="s">
        <v>81</v>
      </c>
      <c r="AY187" s="225" t="s">
        <v>125</v>
      </c>
    </row>
    <row r="188" spans="1:65" s="2" customFormat="1" ht="24.2" customHeight="1">
      <c r="A188" s="36"/>
      <c r="B188" s="37"/>
      <c r="C188" s="175" t="s">
        <v>8</v>
      </c>
      <c r="D188" s="175" t="s">
        <v>127</v>
      </c>
      <c r="E188" s="176" t="s">
        <v>243</v>
      </c>
      <c r="F188" s="177" t="s">
        <v>244</v>
      </c>
      <c r="G188" s="178" t="s">
        <v>143</v>
      </c>
      <c r="H188" s="179">
        <v>4</v>
      </c>
      <c r="I188" s="180"/>
      <c r="J188" s="181">
        <f>ROUND(I188*H188,2)</f>
        <v>0</v>
      </c>
      <c r="K188" s="177" t="s">
        <v>131</v>
      </c>
      <c r="L188" s="41"/>
      <c r="M188" s="182" t="s">
        <v>21</v>
      </c>
      <c r="N188" s="183" t="s">
        <v>44</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132</v>
      </c>
      <c r="AT188" s="186" t="s">
        <v>127</v>
      </c>
      <c r="AU188" s="186" t="s">
        <v>83</v>
      </c>
      <c r="AY188" s="19" t="s">
        <v>125</v>
      </c>
      <c r="BE188" s="187">
        <f>IF(N188="základní",J188,0)</f>
        <v>0</v>
      </c>
      <c r="BF188" s="187">
        <f>IF(N188="snížená",J188,0)</f>
        <v>0</v>
      </c>
      <c r="BG188" s="187">
        <f>IF(N188="zákl. přenesená",J188,0)</f>
        <v>0</v>
      </c>
      <c r="BH188" s="187">
        <f>IF(N188="sníž. přenesená",J188,0)</f>
        <v>0</v>
      </c>
      <c r="BI188" s="187">
        <f>IF(N188="nulová",J188,0)</f>
        <v>0</v>
      </c>
      <c r="BJ188" s="19" t="s">
        <v>81</v>
      </c>
      <c r="BK188" s="187">
        <f>ROUND(I188*H188,2)</f>
        <v>0</v>
      </c>
      <c r="BL188" s="19" t="s">
        <v>132</v>
      </c>
      <c r="BM188" s="186" t="s">
        <v>245</v>
      </c>
    </row>
    <row r="189" spans="1:47" s="2" customFormat="1" ht="12">
      <c r="A189" s="36"/>
      <c r="B189" s="37"/>
      <c r="C189" s="38"/>
      <c r="D189" s="188" t="s">
        <v>134</v>
      </c>
      <c r="E189" s="38"/>
      <c r="F189" s="189" t="s">
        <v>246</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134</v>
      </c>
      <c r="AU189" s="19" t="s">
        <v>83</v>
      </c>
    </row>
    <row r="190" spans="2:51" s="13" customFormat="1" ht="12">
      <c r="B190" s="193"/>
      <c r="C190" s="194"/>
      <c r="D190" s="195" t="s">
        <v>136</v>
      </c>
      <c r="E190" s="196" t="s">
        <v>21</v>
      </c>
      <c r="F190" s="197" t="s">
        <v>146</v>
      </c>
      <c r="G190" s="194"/>
      <c r="H190" s="196" t="s">
        <v>21</v>
      </c>
      <c r="I190" s="198"/>
      <c r="J190" s="194"/>
      <c r="K190" s="194"/>
      <c r="L190" s="199"/>
      <c r="M190" s="200"/>
      <c r="N190" s="201"/>
      <c r="O190" s="201"/>
      <c r="P190" s="201"/>
      <c r="Q190" s="201"/>
      <c r="R190" s="201"/>
      <c r="S190" s="201"/>
      <c r="T190" s="202"/>
      <c r="AT190" s="203" t="s">
        <v>136</v>
      </c>
      <c r="AU190" s="203" t="s">
        <v>83</v>
      </c>
      <c r="AV190" s="13" t="s">
        <v>81</v>
      </c>
      <c r="AW190" s="13" t="s">
        <v>34</v>
      </c>
      <c r="AX190" s="13" t="s">
        <v>73</v>
      </c>
      <c r="AY190" s="203" t="s">
        <v>125</v>
      </c>
    </row>
    <row r="191" spans="2:51" s="13" customFormat="1" ht="12">
      <c r="B191" s="193"/>
      <c r="C191" s="194"/>
      <c r="D191" s="195" t="s">
        <v>136</v>
      </c>
      <c r="E191" s="196" t="s">
        <v>21</v>
      </c>
      <c r="F191" s="197" t="s">
        <v>247</v>
      </c>
      <c r="G191" s="194"/>
      <c r="H191" s="196" t="s">
        <v>21</v>
      </c>
      <c r="I191" s="198"/>
      <c r="J191" s="194"/>
      <c r="K191" s="194"/>
      <c r="L191" s="199"/>
      <c r="M191" s="200"/>
      <c r="N191" s="201"/>
      <c r="O191" s="201"/>
      <c r="P191" s="201"/>
      <c r="Q191" s="201"/>
      <c r="R191" s="201"/>
      <c r="S191" s="201"/>
      <c r="T191" s="202"/>
      <c r="AT191" s="203" t="s">
        <v>136</v>
      </c>
      <c r="AU191" s="203" t="s">
        <v>83</v>
      </c>
      <c r="AV191" s="13" t="s">
        <v>81</v>
      </c>
      <c r="AW191" s="13" t="s">
        <v>34</v>
      </c>
      <c r="AX191" s="13" t="s">
        <v>73</v>
      </c>
      <c r="AY191" s="203" t="s">
        <v>125</v>
      </c>
    </row>
    <row r="192" spans="2:51" s="14" customFormat="1" ht="12">
      <c r="B192" s="204"/>
      <c r="C192" s="205"/>
      <c r="D192" s="195" t="s">
        <v>136</v>
      </c>
      <c r="E192" s="206" t="s">
        <v>21</v>
      </c>
      <c r="F192" s="207" t="s">
        <v>147</v>
      </c>
      <c r="G192" s="205"/>
      <c r="H192" s="208">
        <v>4</v>
      </c>
      <c r="I192" s="209"/>
      <c r="J192" s="205"/>
      <c r="K192" s="205"/>
      <c r="L192" s="210"/>
      <c r="M192" s="211"/>
      <c r="N192" s="212"/>
      <c r="O192" s="212"/>
      <c r="P192" s="212"/>
      <c r="Q192" s="212"/>
      <c r="R192" s="212"/>
      <c r="S192" s="212"/>
      <c r="T192" s="213"/>
      <c r="AT192" s="214" t="s">
        <v>136</v>
      </c>
      <c r="AU192" s="214" t="s">
        <v>83</v>
      </c>
      <c r="AV192" s="14" t="s">
        <v>83</v>
      </c>
      <c r="AW192" s="14" t="s">
        <v>34</v>
      </c>
      <c r="AX192" s="14" t="s">
        <v>73</v>
      </c>
      <c r="AY192" s="214" t="s">
        <v>125</v>
      </c>
    </row>
    <row r="193" spans="2:51" s="15" customFormat="1" ht="12">
      <c r="B193" s="215"/>
      <c r="C193" s="216"/>
      <c r="D193" s="195" t="s">
        <v>136</v>
      </c>
      <c r="E193" s="217" t="s">
        <v>21</v>
      </c>
      <c r="F193" s="218" t="s">
        <v>140</v>
      </c>
      <c r="G193" s="216"/>
      <c r="H193" s="219">
        <v>4</v>
      </c>
      <c r="I193" s="220"/>
      <c r="J193" s="216"/>
      <c r="K193" s="216"/>
      <c r="L193" s="221"/>
      <c r="M193" s="222"/>
      <c r="N193" s="223"/>
      <c r="O193" s="223"/>
      <c r="P193" s="223"/>
      <c r="Q193" s="223"/>
      <c r="R193" s="223"/>
      <c r="S193" s="223"/>
      <c r="T193" s="224"/>
      <c r="AT193" s="225" t="s">
        <v>136</v>
      </c>
      <c r="AU193" s="225" t="s">
        <v>83</v>
      </c>
      <c r="AV193" s="15" t="s">
        <v>132</v>
      </c>
      <c r="AW193" s="15" t="s">
        <v>34</v>
      </c>
      <c r="AX193" s="15" t="s">
        <v>81</v>
      </c>
      <c r="AY193" s="225" t="s">
        <v>125</v>
      </c>
    </row>
    <row r="194" spans="1:65" s="2" customFormat="1" ht="24.2" customHeight="1">
      <c r="A194" s="36"/>
      <c r="B194" s="37"/>
      <c r="C194" s="175" t="s">
        <v>248</v>
      </c>
      <c r="D194" s="175" t="s">
        <v>127</v>
      </c>
      <c r="E194" s="176" t="s">
        <v>249</v>
      </c>
      <c r="F194" s="177" t="s">
        <v>250</v>
      </c>
      <c r="G194" s="178" t="s">
        <v>143</v>
      </c>
      <c r="H194" s="179">
        <v>4</v>
      </c>
      <c r="I194" s="180"/>
      <c r="J194" s="181">
        <f>ROUND(I194*H194,2)</f>
        <v>0</v>
      </c>
      <c r="K194" s="177" t="s">
        <v>131</v>
      </c>
      <c r="L194" s="41"/>
      <c r="M194" s="182" t="s">
        <v>21</v>
      </c>
      <c r="N194" s="183" t="s">
        <v>44</v>
      </c>
      <c r="O194" s="66"/>
      <c r="P194" s="184">
        <f>O194*H194</f>
        <v>0</v>
      </c>
      <c r="Q194" s="184">
        <v>0</v>
      </c>
      <c r="R194" s="184">
        <f>Q194*H194</f>
        <v>0</v>
      </c>
      <c r="S194" s="184">
        <v>0</v>
      </c>
      <c r="T194" s="185">
        <f>S194*H194</f>
        <v>0</v>
      </c>
      <c r="U194" s="36"/>
      <c r="V194" s="36"/>
      <c r="W194" s="36"/>
      <c r="X194" s="36"/>
      <c r="Y194" s="36"/>
      <c r="Z194" s="36"/>
      <c r="AA194" s="36"/>
      <c r="AB194" s="36"/>
      <c r="AC194" s="36"/>
      <c r="AD194" s="36"/>
      <c r="AE194" s="36"/>
      <c r="AR194" s="186" t="s">
        <v>132</v>
      </c>
      <c r="AT194" s="186" t="s">
        <v>127</v>
      </c>
      <c r="AU194" s="186" t="s">
        <v>83</v>
      </c>
      <c r="AY194" s="19" t="s">
        <v>125</v>
      </c>
      <c r="BE194" s="187">
        <f>IF(N194="základní",J194,0)</f>
        <v>0</v>
      </c>
      <c r="BF194" s="187">
        <f>IF(N194="snížená",J194,0)</f>
        <v>0</v>
      </c>
      <c r="BG194" s="187">
        <f>IF(N194="zákl. přenesená",J194,0)</f>
        <v>0</v>
      </c>
      <c r="BH194" s="187">
        <f>IF(N194="sníž. přenesená",J194,0)</f>
        <v>0</v>
      </c>
      <c r="BI194" s="187">
        <f>IF(N194="nulová",J194,0)</f>
        <v>0</v>
      </c>
      <c r="BJ194" s="19" t="s">
        <v>81</v>
      </c>
      <c r="BK194" s="187">
        <f>ROUND(I194*H194,2)</f>
        <v>0</v>
      </c>
      <c r="BL194" s="19" t="s">
        <v>132</v>
      </c>
      <c r="BM194" s="186" t="s">
        <v>251</v>
      </c>
    </row>
    <row r="195" spans="1:47" s="2" customFormat="1" ht="12">
      <c r="A195" s="36"/>
      <c r="B195" s="37"/>
      <c r="C195" s="38"/>
      <c r="D195" s="188" t="s">
        <v>134</v>
      </c>
      <c r="E195" s="38"/>
      <c r="F195" s="189" t="s">
        <v>252</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134</v>
      </c>
      <c r="AU195" s="19" t="s">
        <v>83</v>
      </c>
    </row>
    <row r="196" spans="2:51" s="13" customFormat="1" ht="12">
      <c r="B196" s="193"/>
      <c r="C196" s="194"/>
      <c r="D196" s="195" t="s">
        <v>136</v>
      </c>
      <c r="E196" s="196" t="s">
        <v>21</v>
      </c>
      <c r="F196" s="197" t="s">
        <v>146</v>
      </c>
      <c r="G196" s="194"/>
      <c r="H196" s="196" t="s">
        <v>21</v>
      </c>
      <c r="I196" s="198"/>
      <c r="J196" s="194"/>
      <c r="K196" s="194"/>
      <c r="L196" s="199"/>
      <c r="M196" s="200"/>
      <c r="N196" s="201"/>
      <c r="O196" s="201"/>
      <c r="P196" s="201"/>
      <c r="Q196" s="201"/>
      <c r="R196" s="201"/>
      <c r="S196" s="201"/>
      <c r="T196" s="202"/>
      <c r="AT196" s="203" t="s">
        <v>136</v>
      </c>
      <c r="AU196" s="203" t="s">
        <v>83</v>
      </c>
      <c r="AV196" s="13" t="s">
        <v>81</v>
      </c>
      <c r="AW196" s="13" t="s">
        <v>34</v>
      </c>
      <c r="AX196" s="13" t="s">
        <v>73</v>
      </c>
      <c r="AY196" s="203" t="s">
        <v>125</v>
      </c>
    </row>
    <row r="197" spans="2:51" s="13" customFormat="1" ht="12">
      <c r="B197" s="193"/>
      <c r="C197" s="194"/>
      <c r="D197" s="195" t="s">
        <v>136</v>
      </c>
      <c r="E197" s="196" t="s">
        <v>21</v>
      </c>
      <c r="F197" s="197" t="s">
        <v>247</v>
      </c>
      <c r="G197" s="194"/>
      <c r="H197" s="196" t="s">
        <v>21</v>
      </c>
      <c r="I197" s="198"/>
      <c r="J197" s="194"/>
      <c r="K197" s="194"/>
      <c r="L197" s="199"/>
      <c r="M197" s="200"/>
      <c r="N197" s="201"/>
      <c r="O197" s="201"/>
      <c r="P197" s="201"/>
      <c r="Q197" s="201"/>
      <c r="R197" s="201"/>
      <c r="S197" s="201"/>
      <c r="T197" s="202"/>
      <c r="AT197" s="203" t="s">
        <v>136</v>
      </c>
      <c r="AU197" s="203" t="s">
        <v>83</v>
      </c>
      <c r="AV197" s="13" t="s">
        <v>81</v>
      </c>
      <c r="AW197" s="13" t="s">
        <v>34</v>
      </c>
      <c r="AX197" s="13" t="s">
        <v>73</v>
      </c>
      <c r="AY197" s="203" t="s">
        <v>125</v>
      </c>
    </row>
    <row r="198" spans="2:51" s="14" customFormat="1" ht="12">
      <c r="B198" s="204"/>
      <c r="C198" s="205"/>
      <c r="D198" s="195" t="s">
        <v>136</v>
      </c>
      <c r="E198" s="206" t="s">
        <v>21</v>
      </c>
      <c r="F198" s="207" t="s">
        <v>147</v>
      </c>
      <c r="G198" s="205"/>
      <c r="H198" s="208">
        <v>4</v>
      </c>
      <c r="I198" s="209"/>
      <c r="J198" s="205"/>
      <c r="K198" s="205"/>
      <c r="L198" s="210"/>
      <c r="M198" s="211"/>
      <c r="N198" s="212"/>
      <c r="O198" s="212"/>
      <c r="P198" s="212"/>
      <c r="Q198" s="212"/>
      <c r="R198" s="212"/>
      <c r="S198" s="212"/>
      <c r="T198" s="213"/>
      <c r="AT198" s="214" t="s">
        <v>136</v>
      </c>
      <c r="AU198" s="214" t="s">
        <v>83</v>
      </c>
      <c r="AV198" s="14" t="s">
        <v>83</v>
      </c>
      <c r="AW198" s="14" t="s">
        <v>34</v>
      </c>
      <c r="AX198" s="14" t="s">
        <v>73</v>
      </c>
      <c r="AY198" s="214" t="s">
        <v>125</v>
      </c>
    </row>
    <row r="199" spans="2:51" s="15" customFormat="1" ht="12">
      <c r="B199" s="215"/>
      <c r="C199" s="216"/>
      <c r="D199" s="195" t="s">
        <v>136</v>
      </c>
      <c r="E199" s="217" t="s">
        <v>21</v>
      </c>
      <c r="F199" s="218" t="s">
        <v>140</v>
      </c>
      <c r="G199" s="216"/>
      <c r="H199" s="219">
        <v>4</v>
      </c>
      <c r="I199" s="220"/>
      <c r="J199" s="216"/>
      <c r="K199" s="216"/>
      <c r="L199" s="221"/>
      <c r="M199" s="222"/>
      <c r="N199" s="223"/>
      <c r="O199" s="223"/>
      <c r="P199" s="223"/>
      <c r="Q199" s="223"/>
      <c r="R199" s="223"/>
      <c r="S199" s="223"/>
      <c r="T199" s="224"/>
      <c r="AT199" s="225" t="s">
        <v>136</v>
      </c>
      <c r="AU199" s="225" t="s">
        <v>83</v>
      </c>
      <c r="AV199" s="15" t="s">
        <v>132</v>
      </c>
      <c r="AW199" s="15" t="s">
        <v>34</v>
      </c>
      <c r="AX199" s="15" t="s">
        <v>81</v>
      </c>
      <c r="AY199" s="225" t="s">
        <v>125</v>
      </c>
    </row>
    <row r="200" spans="1:65" s="2" customFormat="1" ht="24.2" customHeight="1">
      <c r="A200" s="36"/>
      <c r="B200" s="37"/>
      <c r="C200" s="175" t="s">
        <v>253</v>
      </c>
      <c r="D200" s="175" t="s">
        <v>127</v>
      </c>
      <c r="E200" s="176" t="s">
        <v>254</v>
      </c>
      <c r="F200" s="177" t="s">
        <v>255</v>
      </c>
      <c r="G200" s="178" t="s">
        <v>143</v>
      </c>
      <c r="H200" s="179">
        <v>4</v>
      </c>
      <c r="I200" s="180"/>
      <c r="J200" s="181">
        <f>ROUND(I200*H200,2)</f>
        <v>0</v>
      </c>
      <c r="K200" s="177" t="s">
        <v>131</v>
      </c>
      <c r="L200" s="41"/>
      <c r="M200" s="182" t="s">
        <v>21</v>
      </c>
      <c r="N200" s="183" t="s">
        <v>44</v>
      </c>
      <c r="O200" s="66"/>
      <c r="P200" s="184">
        <f>O200*H200</f>
        <v>0</v>
      </c>
      <c r="Q200" s="184">
        <v>0</v>
      </c>
      <c r="R200" s="184">
        <f>Q200*H200</f>
        <v>0</v>
      </c>
      <c r="S200" s="184">
        <v>0</v>
      </c>
      <c r="T200" s="185">
        <f>S200*H200</f>
        <v>0</v>
      </c>
      <c r="U200" s="36"/>
      <c r="V200" s="36"/>
      <c r="W200" s="36"/>
      <c r="X200" s="36"/>
      <c r="Y200" s="36"/>
      <c r="Z200" s="36"/>
      <c r="AA200" s="36"/>
      <c r="AB200" s="36"/>
      <c r="AC200" s="36"/>
      <c r="AD200" s="36"/>
      <c r="AE200" s="36"/>
      <c r="AR200" s="186" t="s">
        <v>132</v>
      </c>
      <c r="AT200" s="186" t="s">
        <v>127</v>
      </c>
      <c r="AU200" s="186" t="s">
        <v>83</v>
      </c>
      <c r="AY200" s="19" t="s">
        <v>125</v>
      </c>
      <c r="BE200" s="187">
        <f>IF(N200="základní",J200,0)</f>
        <v>0</v>
      </c>
      <c r="BF200" s="187">
        <f>IF(N200="snížená",J200,0)</f>
        <v>0</v>
      </c>
      <c r="BG200" s="187">
        <f>IF(N200="zákl. přenesená",J200,0)</f>
        <v>0</v>
      </c>
      <c r="BH200" s="187">
        <f>IF(N200="sníž. přenesená",J200,0)</f>
        <v>0</v>
      </c>
      <c r="BI200" s="187">
        <f>IF(N200="nulová",J200,0)</f>
        <v>0</v>
      </c>
      <c r="BJ200" s="19" t="s">
        <v>81</v>
      </c>
      <c r="BK200" s="187">
        <f>ROUND(I200*H200,2)</f>
        <v>0</v>
      </c>
      <c r="BL200" s="19" t="s">
        <v>132</v>
      </c>
      <c r="BM200" s="186" t="s">
        <v>256</v>
      </c>
    </row>
    <row r="201" spans="1:47" s="2" customFormat="1" ht="12">
      <c r="A201" s="36"/>
      <c r="B201" s="37"/>
      <c r="C201" s="38"/>
      <c r="D201" s="188" t="s">
        <v>134</v>
      </c>
      <c r="E201" s="38"/>
      <c r="F201" s="189" t="s">
        <v>257</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134</v>
      </c>
      <c r="AU201" s="19" t="s">
        <v>83</v>
      </c>
    </row>
    <row r="202" spans="2:51" s="13" customFormat="1" ht="12">
      <c r="B202" s="193"/>
      <c r="C202" s="194"/>
      <c r="D202" s="195" t="s">
        <v>136</v>
      </c>
      <c r="E202" s="196" t="s">
        <v>21</v>
      </c>
      <c r="F202" s="197" t="s">
        <v>146</v>
      </c>
      <c r="G202" s="194"/>
      <c r="H202" s="196" t="s">
        <v>21</v>
      </c>
      <c r="I202" s="198"/>
      <c r="J202" s="194"/>
      <c r="K202" s="194"/>
      <c r="L202" s="199"/>
      <c r="M202" s="200"/>
      <c r="N202" s="201"/>
      <c r="O202" s="201"/>
      <c r="P202" s="201"/>
      <c r="Q202" s="201"/>
      <c r="R202" s="201"/>
      <c r="S202" s="201"/>
      <c r="T202" s="202"/>
      <c r="AT202" s="203" t="s">
        <v>136</v>
      </c>
      <c r="AU202" s="203" t="s">
        <v>83</v>
      </c>
      <c r="AV202" s="13" t="s">
        <v>81</v>
      </c>
      <c r="AW202" s="13" t="s">
        <v>34</v>
      </c>
      <c r="AX202" s="13" t="s">
        <v>73</v>
      </c>
      <c r="AY202" s="203" t="s">
        <v>125</v>
      </c>
    </row>
    <row r="203" spans="2:51" s="13" customFormat="1" ht="12">
      <c r="B203" s="193"/>
      <c r="C203" s="194"/>
      <c r="D203" s="195" t="s">
        <v>136</v>
      </c>
      <c r="E203" s="196" t="s">
        <v>21</v>
      </c>
      <c r="F203" s="197" t="s">
        <v>247</v>
      </c>
      <c r="G203" s="194"/>
      <c r="H203" s="196" t="s">
        <v>21</v>
      </c>
      <c r="I203" s="198"/>
      <c r="J203" s="194"/>
      <c r="K203" s="194"/>
      <c r="L203" s="199"/>
      <c r="M203" s="200"/>
      <c r="N203" s="201"/>
      <c r="O203" s="201"/>
      <c r="P203" s="201"/>
      <c r="Q203" s="201"/>
      <c r="R203" s="201"/>
      <c r="S203" s="201"/>
      <c r="T203" s="202"/>
      <c r="AT203" s="203" t="s">
        <v>136</v>
      </c>
      <c r="AU203" s="203" t="s">
        <v>83</v>
      </c>
      <c r="AV203" s="13" t="s">
        <v>81</v>
      </c>
      <c r="AW203" s="13" t="s">
        <v>34</v>
      </c>
      <c r="AX203" s="13" t="s">
        <v>73</v>
      </c>
      <c r="AY203" s="203" t="s">
        <v>125</v>
      </c>
    </row>
    <row r="204" spans="2:51" s="14" customFormat="1" ht="12">
      <c r="B204" s="204"/>
      <c r="C204" s="205"/>
      <c r="D204" s="195" t="s">
        <v>136</v>
      </c>
      <c r="E204" s="206" t="s">
        <v>21</v>
      </c>
      <c r="F204" s="207" t="s">
        <v>147</v>
      </c>
      <c r="G204" s="205"/>
      <c r="H204" s="208">
        <v>4</v>
      </c>
      <c r="I204" s="209"/>
      <c r="J204" s="205"/>
      <c r="K204" s="205"/>
      <c r="L204" s="210"/>
      <c r="M204" s="211"/>
      <c r="N204" s="212"/>
      <c r="O204" s="212"/>
      <c r="P204" s="212"/>
      <c r="Q204" s="212"/>
      <c r="R204" s="212"/>
      <c r="S204" s="212"/>
      <c r="T204" s="213"/>
      <c r="AT204" s="214" t="s">
        <v>136</v>
      </c>
      <c r="AU204" s="214" t="s">
        <v>83</v>
      </c>
      <c r="AV204" s="14" t="s">
        <v>83</v>
      </c>
      <c r="AW204" s="14" t="s">
        <v>34</v>
      </c>
      <c r="AX204" s="14" t="s">
        <v>73</v>
      </c>
      <c r="AY204" s="214" t="s">
        <v>125</v>
      </c>
    </row>
    <row r="205" spans="2:51" s="15" customFormat="1" ht="12">
      <c r="B205" s="215"/>
      <c r="C205" s="216"/>
      <c r="D205" s="195" t="s">
        <v>136</v>
      </c>
      <c r="E205" s="217" t="s">
        <v>21</v>
      </c>
      <c r="F205" s="218" t="s">
        <v>140</v>
      </c>
      <c r="G205" s="216"/>
      <c r="H205" s="219">
        <v>4</v>
      </c>
      <c r="I205" s="220"/>
      <c r="J205" s="216"/>
      <c r="K205" s="216"/>
      <c r="L205" s="221"/>
      <c r="M205" s="222"/>
      <c r="N205" s="223"/>
      <c r="O205" s="223"/>
      <c r="P205" s="223"/>
      <c r="Q205" s="223"/>
      <c r="R205" s="223"/>
      <c r="S205" s="223"/>
      <c r="T205" s="224"/>
      <c r="AT205" s="225" t="s">
        <v>136</v>
      </c>
      <c r="AU205" s="225" t="s">
        <v>83</v>
      </c>
      <c r="AV205" s="15" t="s">
        <v>132</v>
      </c>
      <c r="AW205" s="15" t="s">
        <v>34</v>
      </c>
      <c r="AX205" s="15" t="s">
        <v>81</v>
      </c>
      <c r="AY205" s="225" t="s">
        <v>125</v>
      </c>
    </row>
    <row r="206" spans="1:65" s="2" customFormat="1" ht="37.9" customHeight="1">
      <c r="A206" s="36"/>
      <c r="B206" s="37"/>
      <c r="C206" s="175" t="s">
        <v>258</v>
      </c>
      <c r="D206" s="175" t="s">
        <v>127</v>
      </c>
      <c r="E206" s="176" t="s">
        <v>259</v>
      </c>
      <c r="F206" s="177" t="s">
        <v>260</v>
      </c>
      <c r="G206" s="178" t="s">
        <v>143</v>
      </c>
      <c r="H206" s="179">
        <v>36</v>
      </c>
      <c r="I206" s="180"/>
      <c r="J206" s="181">
        <f>ROUND(I206*H206,2)</f>
        <v>0</v>
      </c>
      <c r="K206" s="177" t="s">
        <v>131</v>
      </c>
      <c r="L206" s="41"/>
      <c r="M206" s="182" t="s">
        <v>21</v>
      </c>
      <c r="N206" s="183" t="s">
        <v>44</v>
      </c>
      <c r="O206" s="66"/>
      <c r="P206" s="184">
        <f>O206*H206</f>
        <v>0</v>
      </c>
      <c r="Q206" s="184">
        <v>0</v>
      </c>
      <c r="R206" s="184">
        <f>Q206*H206</f>
        <v>0</v>
      </c>
      <c r="S206" s="184">
        <v>0</v>
      </c>
      <c r="T206" s="185">
        <f>S206*H206</f>
        <v>0</v>
      </c>
      <c r="U206" s="36"/>
      <c r="V206" s="36"/>
      <c r="W206" s="36"/>
      <c r="X206" s="36"/>
      <c r="Y206" s="36"/>
      <c r="Z206" s="36"/>
      <c r="AA206" s="36"/>
      <c r="AB206" s="36"/>
      <c r="AC206" s="36"/>
      <c r="AD206" s="36"/>
      <c r="AE206" s="36"/>
      <c r="AR206" s="186" t="s">
        <v>132</v>
      </c>
      <c r="AT206" s="186" t="s">
        <v>127</v>
      </c>
      <c r="AU206" s="186" t="s">
        <v>83</v>
      </c>
      <c r="AY206" s="19" t="s">
        <v>125</v>
      </c>
      <c r="BE206" s="187">
        <f>IF(N206="základní",J206,0)</f>
        <v>0</v>
      </c>
      <c r="BF206" s="187">
        <f>IF(N206="snížená",J206,0)</f>
        <v>0</v>
      </c>
      <c r="BG206" s="187">
        <f>IF(N206="zákl. přenesená",J206,0)</f>
        <v>0</v>
      </c>
      <c r="BH206" s="187">
        <f>IF(N206="sníž. přenesená",J206,0)</f>
        <v>0</v>
      </c>
      <c r="BI206" s="187">
        <f>IF(N206="nulová",J206,0)</f>
        <v>0</v>
      </c>
      <c r="BJ206" s="19" t="s">
        <v>81</v>
      </c>
      <c r="BK206" s="187">
        <f>ROUND(I206*H206,2)</f>
        <v>0</v>
      </c>
      <c r="BL206" s="19" t="s">
        <v>132</v>
      </c>
      <c r="BM206" s="186" t="s">
        <v>261</v>
      </c>
    </row>
    <row r="207" spans="1:47" s="2" customFormat="1" ht="12">
      <c r="A207" s="36"/>
      <c r="B207" s="37"/>
      <c r="C207" s="38"/>
      <c r="D207" s="188" t="s">
        <v>134</v>
      </c>
      <c r="E207" s="38"/>
      <c r="F207" s="189" t="s">
        <v>262</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134</v>
      </c>
      <c r="AU207" s="19" t="s">
        <v>83</v>
      </c>
    </row>
    <row r="208" spans="2:51" s="13" customFormat="1" ht="12">
      <c r="B208" s="193"/>
      <c r="C208" s="194"/>
      <c r="D208" s="195" t="s">
        <v>136</v>
      </c>
      <c r="E208" s="196" t="s">
        <v>21</v>
      </c>
      <c r="F208" s="197" t="s">
        <v>146</v>
      </c>
      <c r="G208" s="194"/>
      <c r="H208" s="196" t="s">
        <v>21</v>
      </c>
      <c r="I208" s="198"/>
      <c r="J208" s="194"/>
      <c r="K208" s="194"/>
      <c r="L208" s="199"/>
      <c r="M208" s="200"/>
      <c r="N208" s="201"/>
      <c r="O208" s="201"/>
      <c r="P208" s="201"/>
      <c r="Q208" s="201"/>
      <c r="R208" s="201"/>
      <c r="S208" s="201"/>
      <c r="T208" s="202"/>
      <c r="AT208" s="203" t="s">
        <v>136</v>
      </c>
      <c r="AU208" s="203" t="s">
        <v>83</v>
      </c>
      <c r="AV208" s="13" t="s">
        <v>81</v>
      </c>
      <c r="AW208" s="13" t="s">
        <v>34</v>
      </c>
      <c r="AX208" s="13" t="s">
        <v>73</v>
      </c>
      <c r="AY208" s="203" t="s">
        <v>125</v>
      </c>
    </row>
    <row r="209" spans="2:51" s="14" customFormat="1" ht="12">
      <c r="B209" s="204"/>
      <c r="C209" s="205"/>
      <c r="D209" s="195" t="s">
        <v>136</v>
      </c>
      <c r="E209" s="206" t="s">
        <v>21</v>
      </c>
      <c r="F209" s="207" t="s">
        <v>263</v>
      </c>
      <c r="G209" s="205"/>
      <c r="H209" s="208">
        <v>36</v>
      </c>
      <c r="I209" s="209"/>
      <c r="J209" s="205"/>
      <c r="K209" s="205"/>
      <c r="L209" s="210"/>
      <c r="M209" s="211"/>
      <c r="N209" s="212"/>
      <c r="O209" s="212"/>
      <c r="P209" s="212"/>
      <c r="Q209" s="212"/>
      <c r="R209" s="212"/>
      <c r="S209" s="212"/>
      <c r="T209" s="213"/>
      <c r="AT209" s="214" t="s">
        <v>136</v>
      </c>
      <c r="AU209" s="214" t="s">
        <v>83</v>
      </c>
      <c r="AV209" s="14" t="s">
        <v>83</v>
      </c>
      <c r="AW209" s="14" t="s">
        <v>34</v>
      </c>
      <c r="AX209" s="14" t="s">
        <v>73</v>
      </c>
      <c r="AY209" s="214" t="s">
        <v>125</v>
      </c>
    </row>
    <row r="210" spans="2:51" s="15" customFormat="1" ht="12">
      <c r="B210" s="215"/>
      <c r="C210" s="216"/>
      <c r="D210" s="195" t="s">
        <v>136</v>
      </c>
      <c r="E210" s="217" t="s">
        <v>21</v>
      </c>
      <c r="F210" s="218" t="s">
        <v>140</v>
      </c>
      <c r="G210" s="216"/>
      <c r="H210" s="219">
        <v>36</v>
      </c>
      <c r="I210" s="220"/>
      <c r="J210" s="216"/>
      <c r="K210" s="216"/>
      <c r="L210" s="221"/>
      <c r="M210" s="222"/>
      <c r="N210" s="223"/>
      <c r="O210" s="223"/>
      <c r="P210" s="223"/>
      <c r="Q210" s="223"/>
      <c r="R210" s="223"/>
      <c r="S210" s="223"/>
      <c r="T210" s="224"/>
      <c r="AT210" s="225" t="s">
        <v>136</v>
      </c>
      <c r="AU210" s="225" t="s">
        <v>83</v>
      </c>
      <c r="AV210" s="15" t="s">
        <v>132</v>
      </c>
      <c r="AW210" s="15" t="s">
        <v>34</v>
      </c>
      <c r="AX210" s="15" t="s">
        <v>81</v>
      </c>
      <c r="AY210" s="225" t="s">
        <v>125</v>
      </c>
    </row>
    <row r="211" spans="1:65" s="2" customFormat="1" ht="33" customHeight="1">
      <c r="A211" s="36"/>
      <c r="B211" s="37"/>
      <c r="C211" s="175" t="s">
        <v>264</v>
      </c>
      <c r="D211" s="175" t="s">
        <v>127</v>
      </c>
      <c r="E211" s="176" t="s">
        <v>265</v>
      </c>
      <c r="F211" s="177" t="s">
        <v>266</v>
      </c>
      <c r="G211" s="178" t="s">
        <v>143</v>
      </c>
      <c r="H211" s="179">
        <v>36</v>
      </c>
      <c r="I211" s="180"/>
      <c r="J211" s="181">
        <f>ROUND(I211*H211,2)</f>
        <v>0</v>
      </c>
      <c r="K211" s="177" t="s">
        <v>131</v>
      </c>
      <c r="L211" s="41"/>
      <c r="M211" s="182" t="s">
        <v>21</v>
      </c>
      <c r="N211" s="183" t="s">
        <v>44</v>
      </c>
      <c r="O211" s="66"/>
      <c r="P211" s="184">
        <f>O211*H211</f>
        <v>0</v>
      </c>
      <c r="Q211" s="184">
        <v>0</v>
      </c>
      <c r="R211" s="184">
        <f>Q211*H211</f>
        <v>0</v>
      </c>
      <c r="S211" s="184">
        <v>0</v>
      </c>
      <c r="T211" s="185">
        <f>S211*H211</f>
        <v>0</v>
      </c>
      <c r="U211" s="36"/>
      <c r="V211" s="36"/>
      <c r="W211" s="36"/>
      <c r="X211" s="36"/>
      <c r="Y211" s="36"/>
      <c r="Z211" s="36"/>
      <c r="AA211" s="36"/>
      <c r="AB211" s="36"/>
      <c r="AC211" s="36"/>
      <c r="AD211" s="36"/>
      <c r="AE211" s="36"/>
      <c r="AR211" s="186" t="s">
        <v>132</v>
      </c>
      <c r="AT211" s="186" t="s">
        <v>127</v>
      </c>
      <c r="AU211" s="186" t="s">
        <v>83</v>
      </c>
      <c r="AY211" s="19" t="s">
        <v>125</v>
      </c>
      <c r="BE211" s="187">
        <f>IF(N211="základní",J211,0)</f>
        <v>0</v>
      </c>
      <c r="BF211" s="187">
        <f>IF(N211="snížená",J211,0)</f>
        <v>0</v>
      </c>
      <c r="BG211" s="187">
        <f>IF(N211="zákl. přenesená",J211,0)</f>
        <v>0</v>
      </c>
      <c r="BH211" s="187">
        <f>IF(N211="sníž. přenesená",J211,0)</f>
        <v>0</v>
      </c>
      <c r="BI211" s="187">
        <f>IF(N211="nulová",J211,0)</f>
        <v>0</v>
      </c>
      <c r="BJ211" s="19" t="s">
        <v>81</v>
      </c>
      <c r="BK211" s="187">
        <f>ROUND(I211*H211,2)</f>
        <v>0</v>
      </c>
      <c r="BL211" s="19" t="s">
        <v>132</v>
      </c>
      <c r="BM211" s="186" t="s">
        <v>267</v>
      </c>
    </row>
    <row r="212" spans="1:47" s="2" customFormat="1" ht="12">
      <c r="A212" s="36"/>
      <c r="B212" s="37"/>
      <c r="C212" s="38"/>
      <c r="D212" s="188" t="s">
        <v>134</v>
      </c>
      <c r="E212" s="38"/>
      <c r="F212" s="189" t="s">
        <v>268</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134</v>
      </c>
      <c r="AU212" s="19" t="s">
        <v>83</v>
      </c>
    </row>
    <row r="213" spans="2:51" s="13" customFormat="1" ht="12">
      <c r="B213" s="193"/>
      <c r="C213" s="194"/>
      <c r="D213" s="195" t="s">
        <v>136</v>
      </c>
      <c r="E213" s="196" t="s">
        <v>21</v>
      </c>
      <c r="F213" s="197" t="s">
        <v>146</v>
      </c>
      <c r="G213" s="194"/>
      <c r="H213" s="196" t="s">
        <v>21</v>
      </c>
      <c r="I213" s="198"/>
      <c r="J213" s="194"/>
      <c r="K213" s="194"/>
      <c r="L213" s="199"/>
      <c r="M213" s="200"/>
      <c r="N213" s="201"/>
      <c r="O213" s="201"/>
      <c r="P213" s="201"/>
      <c r="Q213" s="201"/>
      <c r="R213" s="201"/>
      <c r="S213" s="201"/>
      <c r="T213" s="202"/>
      <c r="AT213" s="203" t="s">
        <v>136</v>
      </c>
      <c r="AU213" s="203" t="s">
        <v>83</v>
      </c>
      <c r="AV213" s="13" t="s">
        <v>81</v>
      </c>
      <c r="AW213" s="13" t="s">
        <v>34</v>
      </c>
      <c r="AX213" s="13" t="s">
        <v>73</v>
      </c>
      <c r="AY213" s="203" t="s">
        <v>125</v>
      </c>
    </row>
    <row r="214" spans="2:51" s="14" customFormat="1" ht="12">
      <c r="B214" s="204"/>
      <c r="C214" s="205"/>
      <c r="D214" s="195" t="s">
        <v>136</v>
      </c>
      <c r="E214" s="206" t="s">
        <v>21</v>
      </c>
      <c r="F214" s="207" t="s">
        <v>263</v>
      </c>
      <c r="G214" s="205"/>
      <c r="H214" s="208">
        <v>36</v>
      </c>
      <c r="I214" s="209"/>
      <c r="J214" s="205"/>
      <c r="K214" s="205"/>
      <c r="L214" s="210"/>
      <c r="M214" s="211"/>
      <c r="N214" s="212"/>
      <c r="O214" s="212"/>
      <c r="P214" s="212"/>
      <c r="Q214" s="212"/>
      <c r="R214" s="212"/>
      <c r="S214" s="212"/>
      <c r="T214" s="213"/>
      <c r="AT214" s="214" t="s">
        <v>136</v>
      </c>
      <c r="AU214" s="214" t="s">
        <v>83</v>
      </c>
      <c r="AV214" s="14" t="s">
        <v>83</v>
      </c>
      <c r="AW214" s="14" t="s">
        <v>34</v>
      </c>
      <c r="AX214" s="14" t="s">
        <v>73</v>
      </c>
      <c r="AY214" s="214" t="s">
        <v>125</v>
      </c>
    </row>
    <row r="215" spans="2:51" s="15" customFormat="1" ht="12">
      <c r="B215" s="215"/>
      <c r="C215" s="216"/>
      <c r="D215" s="195" t="s">
        <v>136</v>
      </c>
      <c r="E215" s="217" t="s">
        <v>21</v>
      </c>
      <c r="F215" s="218" t="s">
        <v>140</v>
      </c>
      <c r="G215" s="216"/>
      <c r="H215" s="219">
        <v>36</v>
      </c>
      <c r="I215" s="220"/>
      <c r="J215" s="216"/>
      <c r="K215" s="216"/>
      <c r="L215" s="221"/>
      <c r="M215" s="222"/>
      <c r="N215" s="223"/>
      <c r="O215" s="223"/>
      <c r="P215" s="223"/>
      <c r="Q215" s="223"/>
      <c r="R215" s="223"/>
      <c r="S215" s="223"/>
      <c r="T215" s="224"/>
      <c r="AT215" s="225" t="s">
        <v>136</v>
      </c>
      <c r="AU215" s="225" t="s">
        <v>83</v>
      </c>
      <c r="AV215" s="15" t="s">
        <v>132</v>
      </c>
      <c r="AW215" s="15" t="s">
        <v>34</v>
      </c>
      <c r="AX215" s="15" t="s">
        <v>81</v>
      </c>
      <c r="AY215" s="225" t="s">
        <v>125</v>
      </c>
    </row>
    <row r="216" spans="1:65" s="2" customFormat="1" ht="33" customHeight="1">
      <c r="A216" s="36"/>
      <c r="B216" s="37"/>
      <c r="C216" s="175" t="s">
        <v>269</v>
      </c>
      <c r="D216" s="175" t="s">
        <v>127</v>
      </c>
      <c r="E216" s="176" t="s">
        <v>270</v>
      </c>
      <c r="F216" s="177" t="s">
        <v>271</v>
      </c>
      <c r="G216" s="178" t="s">
        <v>143</v>
      </c>
      <c r="H216" s="179">
        <v>36</v>
      </c>
      <c r="I216" s="180"/>
      <c r="J216" s="181">
        <f>ROUND(I216*H216,2)</f>
        <v>0</v>
      </c>
      <c r="K216" s="177" t="s">
        <v>131</v>
      </c>
      <c r="L216" s="41"/>
      <c r="M216" s="182" t="s">
        <v>21</v>
      </c>
      <c r="N216" s="183" t="s">
        <v>44</v>
      </c>
      <c r="O216" s="66"/>
      <c r="P216" s="184">
        <f>O216*H216</f>
        <v>0</v>
      </c>
      <c r="Q216" s="184">
        <v>0</v>
      </c>
      <c r="R216" s="184">
        <f>Q216*H216</f>
        <v>0</v>
      </c>
      <c r="S216" s="184">
        <v>0</v>
      </c>
      <c r="T216" s="185">
        <f>S216*H216</f>
        <v>0</v>
      </c>
      <c r="U216" s="36"/>
      <c r="V216" s="36"/>
      <c r="W216" s="36"/>
      <c r="X216" s="36"/>
      <c r="Y216" s="36"/>
      <c r="Z216" s="36"/>
      <c r="AA216" s="36"/>
      <c r="AB216" s="36"/>
      <c r="AC216" s="36"/>
      <c r="AD216" s="36"/>
      <c r="AE216" s="36"/>
      <c r="AR216" s="186" t="s">
        <v>132</v>
      </c>
      <c r="AT216" s="186" t="s">
        <v>127</v>
      </c>
      <c r="AU216" s="186" t="s">
        <v>83</v>
      </c>
      <c r="AY216" s="19" t="s">
        <v>125</v>
      </c>
      <c r="BE216" s="187">
        <f>IF(N216="základní",J216,0)</f>
        <v>0</v>
      </c>
      <c r="BF216" s="187">
        <f>IF(N216="snížená",J216,0)</f>
        <v>0</v>
      </c>
      <c r="BG216" s="187">
        <f>IF(N216="zákl. přenesená",J216,0)</f>
        <v>0</v>
      </c>
      <c r="BH216" s="187">
        <f>IF(N216="sníž. přenesená",J216,0)</f>
        <v>0</v>
      </c>
      <c r="BI216" s="187">
        <f>IF(N216="nulová",J216,0)</f>
        <v>0</v>
      </c>
      <c r="BJ216" s="19" t="s">
        <v>81</v>
      </c>
      <c r="BK216" s="187">
        <f>ROUND(I216*H216,2)</f>
        <v>0</v>
      </c>
      <c r="BL216" s="19" t="s">
        <v>132</v>
      </c>
      <c r="BM216" s="186" t="s">
        <v>272</v>
      </c>
    </row>
    <row r="217" spans="1:47" s="2" customFormat="1" ht="12">
      <c r="A217" s="36"/>
      <c r="B217" s="37"/>
      <c r="C217" s="38"/>
      <c r="D217" s="188" t="s">
        <v>134</v>
      </c>
      <c r="E217" s="38"/>
      <c r="F217" s="189" t="s">
        <v>273</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134</v>
      </c>
      <c r="AU217" s="19" t="s">
        <v>83</v>
      </c>
    </row>
    <row r="218" spans="2:51" s="13" customFormat="1" ht="12">
      <c r="B218" s="193"/>
      <c r="C218" s="194"/>
      <c r="D218" s="195" t="s">
        <v>136</v>
      </c>
      <c r="E218" s="196" t="s">
        <v>21</v>
      </c>
      <c r="F218" s="197" t="s">
        <v>146</v>
      </c>
      <c r="G218" s="194"/>
      <c r="H218" s="196" t="s">
        <v>21</v>
      </c>
      <c r="I218" s="198"/>
      <c r="J218" s="194"/>
      <c r="K218" s="194"/>
      <c r="L218" s="199"/>
      <c r="M218" s="200"/>
      <c r="N218" s="201"/>
      <c r="O218" s="201"/>
      <c r="P218" s="201"/>
      <c r="Q218" s="201"/>
      <c r="R218" s="201"/>
      <c r="S218" s="201"/>
      <c r="T218" s="202"/>
      <c r="AT218" s="203" t="s">
        <v>136</v>
      </c>
      <c r="AU218" s="203" t="s">
        <v>83</v>
      </c>
      <c r="AV218" s="13" t="s">
        <v>81</v>
      </c>
      <c r="AW218" s="13" t="s">
        <v>34</v>
      </c>
      <c r="AX218" s="13" t="s">
        <v>73</v>
      </c>
      <c r="AY218" s="203" t="s">
        <v>125</v>
      </c>
    </row>
    <row r="219" spans="2:51" s="14" customFormat="1" ht="12">
      <c r="B219" s="204"/>
      <c r="C219" s="205"/>
      <c r="D219" s="195" t="s">
        <v>136</v>
      </c>
      <c r="E219" s="206" t="s">
        <v>21</v>
      </c>
      <c r="F219" s="207" t="s">
        <v>263</v>
      </c>
      <c r="G219" s="205"/>
      <c r="H219" s="208">
        <v>36</v>
      </c>
      <c r="I219" s="209"/>
      <c r="J219" s="205"/>
      <c r="K219" s="205"/>
      <c r="L219" s="210"/>
      <c r="M219" s="211"/>
      <c r="N219" s="212"/>
      <c r="O219" s="212"/>
      <c r="P219" s="212"/>
      <c r="Q219" s="212"/>
      <c r="R219" s="212"/>
      <c r="S219" s="212"/>
      <c r="T219" s="213"/>
      <c r="AT219" s="214" t="s">
        <v>136</v>
      </c>
      <c r="AU219" s="214" t="s">
        <v>83</v>
      </c>
      <c r="AV219" s="14" t="s">
        <v>83</v>
      </c>
      <c r="AW219" s="14" t="s">
        <v>34</v>
      </c>
      <c r="AX219" s="14" t="s">
        <v>73</v>
      </c>
      <c r="AY219" s="214" t="s">
        <v>125</v>
      </c>
    </row>
    <row r="220" spans="2:51" s="15" customFormat="1" ht="12">
      <c r="B220" s="215"/>
      <c r="C220" s="216"/>
      <c r="D220" s="195" t="s">
        <v>136</v>
      </c>
      <c r="E220" s="217" t="s">
        <v>21</v>
      </c>
      <c r="F220" s="218" t="s">
        <v>140</v>
      </c>
      <c r="G220" s="216"/>
      <c r="H220" s="219">
        <v>36</v>
      </c>
      <c r="I220" s="220"/>
      <c r="J220" s="216"/>
      <c r="K220" s="216"/>
      <c r="L220" s="221"/>
      <c r="M220" s="222"/>
      <c r="N220" s="223"/>
      <c r="O220" s="223"/>
      <c r="P220" s="223"/>
      <c r="Q220" s="223"/>
      <c r="R220" s="223"/>
      <c r="S220" s="223"/>
      <c r="T220" s="224"/>
      <c r="AT220" s="225" t="s">
        <v>136</v>
      </c>
      <c r="AU220" s="225" t="s">
        <v>83</v>
      </c>
      <c r="AV220" s="15" t="s">
        <v>132</v>
      </c>
      <c r="AW220" s="15" t="s">
        <v>34</v>
      </c>
      <c r="AX220" s="15" t="s">
        <v>81</v>
      </c>
      <c r="AY220" s="225" t="s">
        <v>125</v>
      </c>
    </row>
    <row r="221" spans="1:65" s="2" customFormat="1" ht="37.9" customHeight="1">
      <c r="A221" s="36"/>
      <c r="B221" s="37"/>
      <c r="C221" s="175" t="s">
        <v>7</v>
      </c>
      <c r="D221" s="175" t="s">
        <v>127</v>
      </c>
      <c r="E221" s="176" t="s">
        <v>274</v>
      </c>
      <c r="F221" s="177" t="s">
        <v>275</v>
      </c>
      <c r="G221" s="178" t="s">
        <v>215</v>
      </c>
      <c r="H221" s="179">
        <v>819.235</v>
      </c>
      <c r="I221" s="180"/>
      <c r="J221" s="181">
        <f>ROUND(I221*H221,2)</f>
        <v>0</v>
      </c>
      <c r="K221" s="177" t="s">
        <v>131</v>
      </c>
      <c r="L221" s="41"/>
      <c r="M221" s="182" t="s">
        <v>21</v>
      </c>
      <c r="N221" s="183" t="s">
        <v>44</v>
      </c>
      <c r="O221" s="66"/>
      <c r="P221" s="184">
        <f>O221*H221</f>
        <v>0</v>
      </c>
      <c r="Q221" s="184">
        <v>0</v>
      </c>
      <c r="R221" s="184">
        <f>Q221*H221</f>
        <v>0</v>
      </c>
      <c r="S221" s="184">
        <v>0</v>
      </c>
      <c r="T221" s="185">
        <f>S221*H221</f>
        <v>0</v>
      </c>
      <c r="U221" s="36"/>
      <c r="V221" s="36"/>
      <c r="W221" s="36"/>
      <c r="X221" s="36"/>
      <c r="Y221" s="36"/>
      <c r="Z221" s="36"/>
      <c r="AA221" s="36"/>
      <c r="AB221" s="36"/>
      <c r="AC221" s="36"/>
      <c r="AD221" s="36"/>
      <c r="AE221" s="36"/>
      <c r="AR221" s="186" t="s">
        <v>132</v>
      </c>
      <c r="AT221" s="186" t="s">
        <v>127</v>
      </c>
      <c r="AU221" s="186" t="s">
        <v>83</v>
      </c>
      <c r="AY221" s="19" t="s">
        <v>125</v>
      </c>
      <c r="BE221" s="187">
        <f>IF(N221="základní",J221,0)</f>
        <v>0</v>
      </c>
      <c r="BF221" s="187">
        <f>IF(N221="snížená",J221,0)</f>
        <v>0</v>
      </c>
      <c r="BG221" s="187">
        <f>IF(N221="zákl. přenesená",J221,0)</f>
        <v>0</v>
      </c>
      <c r="BH221" s="187">
        <f>IF(N221="sníž. přenesená",J221,0)</f>
        <v>0</v>
      </c>
      <c r="BI221" s="187">
        <f>IF(N221="nulová",J221,0)</f>
        <v>0</v>
      </c>
      <c r="BJ221" s="19" t="s">
        <v>81</v>
      </c>
      <c r="BK221" s="187">
        <f>ROUND(I221*H221,2)</f>
        <v>0</v>
      </c>
      <c r="BL221" s="19" t="s">
        <v>132</v>
      </c>
      <c r="BM221" s="186" t="s">
        <v>276</v>
      </c>
    </row>
    <row r="222" spans="1:47" s="2" customFormat="1" ht="12">
      <c r="A222" s="36"/>
      <c r="B222" s="37"/>
      <c r="C222" s="38"/>
      <c r="D222" s="188" t="s">
        <v>134</v>
      </c>
      <c r="E222" s="38"/>
      <c r="F222" s="189" t="s">
        <v>277</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134</v>
      </c>
      <c r="AU222" s="19" t="s">
        <v>83</v>
      </c>
    </row>
    <row r="223" spans="2:51" s="13" customFormat="1" ht="12">
      <c r="B223" s="193"/>
      <c r="C223" s="194"/>
      <c r="D223" s="195" t="s">
        <v>136</v>
      </c>
      <c r="E223" s="196" t="s">
        <v>21</v>
      </c>
      <c r="F223" s="197" t="s">
        <v>247</v>
      </c>
      <c r="G223" s="194"/>
      <c r="H223" s="196" t="s">
        <v>21</v>
      </c>
      <c r="I223" s="198"/>
      <c r="J223" s="194"/>
      <c r="K223" s="194"/>
      <c r="L223" s="199"/>
      <c r="M223" s="200"/>
      <c r="N223" s="201"/>
      <c r="O223" s="201"/>
      <c r="P223" s="201"/>
      <c r="Q223" s="201"/>
      <c r="R223" s="201"/>
      <c r="S223" s="201"/>
      <c r="T223" s="202"/>
      <c r="AT223" s="203" t="s">
        <v>136</v>
      </c>
      <c r="AU223" s="203" t="s">
        <v>83</v>
      </c>
      <c r="AV223" s="13" t="s">
        <v>81</v>
      </c>
      <c r="AW223" s="13" t="s">
        <v>34</v>
      </c>
      <c r="AX223" s="13" t="s">
        <v>73</v>
      </c>
      <c r="AY223" s="203" t="s">
        <v>125</v>
      </c>
    </row>
    <row r="224" spans="2:51" s="14" customFormat="1" ht="12">
      <c r="B224" s="204"/>
      <c r="C224" s="205"/>
      <c r="D224" s="195" t="s">
        <v>136</v>
      </c>
      <c r="E224" s="206" t="s">
        <v>21</v>
      </c>
      <c r="F224" s="207" t="s">
        <v>278</v>
      </c>
      <c r="G224" s="205"/>
      <c r="H224" s="208">
        <v>89.8</v>
      </c>
      <c r="I224" s="209"/>
      <c r="J224" s="205"/>
      <c r="K224" s="205"/>
      <c r="L224" s="210"/>
      <c r="M224" s="211"/>
      <c r="N224" s="212"/>
      <c r="O224" s="212"/>
      <c r="P224" s="212"/>
      <c r="Q224" s="212"/>
      <c r="R224" s="212"/>
      <c r="S224" s="212"/>
      <c r="T224" s="213"/>
      <c r="AT224" s="214" t="s">
        <v>136</v>
      </c>
      <c r="AU224" s="214" t="s">
        <v>83</v>
      </c>
      <c r="AV224" s="14" t="s">
        <v>83</v>
      </c>
      <c r="AW224" s="14" t="s">
        <v>34</v>
      </c>
      <c r="AX224" s="14" t="s">
        <v>73</v>
      </c>
      <c r="AY224" s="214" t="s">
        <v>125</v>
      </c>
    </row>
    <row r="225" spans="2:51" s="14" customFormat="1" ht="12">
      <c r="B225" s="204"/>
      <c r="C225" s="205"/>
      <c r="D225" s="195" t="s">
        <v>136</v>
      </c>
      <c r="E225" s="206" t="s">
        <v>21</v>
      </c>
      <c r="F225" s="207" t="s">
        <v>279</v>
      </c>
      <c r="G225" s="205"/>
      <c r="H225" s="208">
        <v>728.475</v>
      </c>
      <c r="I225" s="209"/>
      <c r="J225" s="205"/>
      <c r="K225" s="205"/>
      <c r="L225" s="210"/>
      <c r="M225" s="211"/>
      <c r="N225" s="212"/>
      <c r="O225" s="212"/>
      <c r="P225" s="212"/>
      <c r="Q225" s="212"/>
      <c r="R225" s="212"/>
      <c r="S225" s="212"/>
      <c r="T225" s="213"/>
      <c r="AT225" s="214" t="s">
        <v>136</v>
      </c>
      <c r="AU225" s="214" t="s">
        <v>83</v>
      </c>
      <c r="AV225" s="14" t="s">
        <v>83</v>
      </c>
      <c r="AW225" s="14" t="s">
        <v>34</v>
      </c>
      <c r="AX225" s="14" t="s">
        <v>73</v>
      </c>
      <c r="AY225" s="214" t="s">
        <v>125</v>
      </c>
    </row>
    <row r="226" spans="2:51" s="14" customFormat="1" ht="12">
      <c r="B226" s="204"/>
      <c r="C226" s="205"/>
      <c r="D226" s="195" t="s">
        <v>136</v>
      </c>
      <c r="E226" s="206" t="s">
        <v>21</v>
      </c>
      <c r="F226" s="207" t="s">
        <v>280</v>
      </c>
      <c r="G226" s="205"/>
      <c r="H226" s="208">
        <v>0.96</v>
      </c>
      <c r="I226" s="209"/>
      <c r="J226" s="205"/>
      <c r="K226" s="205"/>
      <c r="L226" s="210"/>
      <c r="M226" s="211"/>
      <c r="N226" s="212"/>
      <c r="O226" s="212"/>
      <c r="P226" s="212"/>
      <c r="Q226" s="212"/>
      <c r="R226" s="212"/>
      <c r="S226" s="212"/>
      <c r="T226" s="213"/>
      <c r="AT226" s="214" t="s">
        <v>136</v>
      </c>
      <c r="AU226" s="214" t="s">
        <v>83</v>
      </c>
      <c r="AV226" s="14" t="s">
        <v>83</v>
      </c>
      <c r="AW226" s="14" t="s">
        <v>34</v>
      </c>
      <c r="AX226" s="14" t="s">
        <v>73</v>
      </c>
      <c r="AY226" s="214" t="s">
        <v>125</v>
      </c>
    </row>
    <row r="227" spans="2:51" s="15" customFormat="1" ht="12">
      <c r="B227" s="215"/>
      <c r="C227" s="216"/>
      <c r="D227" s="195" t="s">
        <v>136</v>
      </c>
      <c r="E227" s="217" t="s">
        <v>21</v>
      </c>
      <c r="F227" s="218" t="s">
        <v>140</v>
      </c>
      <c r="G227" s="216"/>
      <c r="H227" s="219">
        <v>819.235</v>
      </c>
      <c r="I227" s="220"/>
      <c r="J227" s="216"/>
      <c r="K227" s="216"/>
      <c r="L227" s="221"/>
      <c r="M227" s="222"/>
      <c r="N227" s="223"/>
      <c r="O227" s="223"/>
      <c r="P227" s="223"/>
      <c r="Q227" s="223"/>
      <c r="R227" s="223"/>
      <c r="S227" s="223"/>
      <c r="T227" s="224"/>
      <c r="AT227" s="225" t="s">
        <v>136</v>
      </c>
      <c r="AU227" s="225" t="s">
        <v>83</v>
      </c>
      <c r="AV227" s="15" t="s">
        <v>132</v>
      </c>
      <c r="AW227" s="15" t="s">
        <v>34</v>
      </c>
      <c r="AX227" s="15" t="s">
        <v>81</v>
      </c>
      <c r="AY227" s="225" t="s">
        <v>125</v>
      </c>
    </row>
    <row r="228" spans="1:65" s="2" customFormat="1" ht="33" customHeight="1">
      <c r="A228" s="36"/>
      <c r="B228" s="37"/>
      <c r="C228" s="175" t="s">
        <v>281</v>
      </c>
      <c r="D228" s="175" t="s">
        <v>127</v>
      </c>
      <c r="E228" s="176" t="s">
        <v>282</v>
      </c>
      <c r="F228" s="177" t="s">
        <v>283</v>
      </c>
      <c r="G228" s="178" t="s">
        <v>215</v>
      </c>
      <c r="H228" s="179">
        <v>728.475</v>
      </c>
      <c r="I228" s="180"/>
      <c r="J228" s="181">
        <f>ROUND(I228*H228,2)</f>
        <v>0</v>
      </c>
      <c r="K228" s="177" t="s">
        <v>131</v>
      </c>
      <c r="L228" s="41"/>
      <c r="M228" s="182" t="s">
        <v>21</v>
      </c>
      <c r="N228" s="183" t="s">
        <v>44</v>
      </c>
      <c r="O228" s="66"/>
      <c r="P228" s="184">
        <f>O228*H228</f>
        <v>0</v>
      </c>
      <c r="Q228" s="184">
        <v>0</v>
      </c>
      <c r="R228" s="184">
        <f>Q228*H228</f>
        <v>0</v>
      </c>
      <c r="S228" s="184">
        <v>0</v>
      </c>
      <c r="T228" s="185">
        <f>S228*H228</f>
        <v>0</v>
      </c>
      <c r="U228" s="36"/>
      <c r="V228" s="36"/>
      <c r="W228" s="36"/>
      <c r="X228" s="36"/>
      <c r="Y228" s="36"/>
      <c r="Z228" s="36"/>
      <c r="AA228" s="36"/>
      <c r="AB228" s="36"/>
      <c r="AC228" s="36"/>
      <c r="AD228" s="36"/>
      <c r="AE228" s="36"/>
      <c r="AR228" s="186" t="s">
        <v>132</v>
      </c>
      <c r="AT228" s="186" t="s">
        <v>127</v>
      </c>
      <c r="AU228" s="186" t="s">
        <v>83</v>
      </c>
      <c r="AY228" s="19" t="s">
        <v>125</v>
      </c>
      <c r="BE228" s="187">
        <f>IF(N228="základní",J228,0)</f>
        <v>0</v>
      </c>
      <c r="BF228" s="187">
        <f>IF(N228="snížená",J228,0)</f>
        <v>0</v>
      </c>
      <c r="BG228" s="187">
        <f>IF(N228="zákl. přenesená",J228,0)</f>
        <v>0</v>
      </c>
      <c r="BH228" s="187">
        <f>IF(N228="sníž. přenesená",J228,0)</f>
        <v>0</v>
      </c>
      <c r="BI228" s="187">
        <f>IF(N228="nulová",J228,0)</f>
        <v>0</v>
      </c>
      <c r="BJ228" s="19" t="s">
        <v>81</v>
      </c>
      <c r="BK228" s="187">
        <f>ROUND(I228*H228,2)</f>
        <v>0</v>
      </c>
      <c r="BL228" s="19" t="s">
        <v>132</v>
      </c>
      <c r="BM228" s="186" t="s">
        <v>284</v>
      </c>
    </row>
    <row r="229" spans="1:47" s="2" customFormat="1" ht="12">
      <c r="A229" s="36"/>
      <c r="B229" s="37"/>
      <c r="C229" s="38"/>
      <c r="D229" s="188" t="s">
        <v>134</v>
      </c>
      <c r="E229" s="38"/>
      <c r="F229" s="189" t="s">
        <v>285</v>
      </c>
      <c r="G229" s="38"/>
      <c r="H229" s="38"/>
      <c r="I229" s="190"/>
      <c r="J229" s="38"/>
      <c r="K229" s="38"/>
      <c r="L229" s="41"/>
      <c r="M229" s="191"/>
      <c r="N229" s="192"/>
      <c r="O229" s="66"/>
      <c r="P229" s="66"/>
      <c r="Q229" s="66"/>
      <c r="R229" s="66"/>
      <c r="S229" s="66"/>
      <c r="T229" s="67"/>
      <c r="U229" s="36"/>
      <c r="V229" s="36"/>
      <c r="W229" s="36"/>
      <c r="X229" s="36"/>
      <c r="Y229" s="36"/>
      <c r="Z229" s="36"/>
      <c r="AA229" s="36"/>
      <c r="AB229" s="36"/>
      <c r="AC229" s="36"/>
      <c r="AD229" s="36"/>
      <c r="AE229" s="36"/>
      <c r="AT229" s="19" t="s">
        <v>134</v>
      </c>
      <c r="AU229" s="19" t="s">
        <v>83</v>
      </c>
    </row>
    <row r="230" spans="2:51" s="13" customFormat="1" ht="12">
      <c r="B230" s="193"/>
      <c r="C230" s="194"/>
      <c r="D230" s="195" t="s">
        <v>136</v>
      </c>
      <c r="E230" s="196" t="s">
        <v>21</v>
      </c>
      <c r="F230" s="197" t="s">
        <v>227</v>
      </c>
      <c r="G230" s="194"/>
      <c r="H230" s="196" t="s">
        <v>21</v>
      </c>
      <c r="I230" s="198"/>
      <c r="J230" s="194"/>
      <c r="K230" s="194"/>
      <c r="L230" s="199"/>
      <c r="M230" s="200"/>
      <c r="N230" s="201"/>
      <c r="O230" s="201"/>
      <c r="P230" s="201"/>
      <c r="Q230" s="201"/>
      <c r="R230" s="201"/>
      <c r="S230" s="201"/>
      <c r="T230" s="202"/>
      <c r="AT230" s="203" t="s">
        <v>136</v>
      </c>
      <c r="AU230" s="203" t="s">
        <v>83</v>
      </c>
      <c r="AV230" s="13" t="s">
        <v>81</v>
      </c>
      <c r="AW230" s="13" t="s">
        <v>34</v>
      </c>
      <c r="AX230" s="13" t="s">
        <v>73</v>
      </c>
      <c r="AY230" s="203" t="s">
        <v>125</v>
      </c>
    </row>
    <row r="231" spans="2:51" s="13" customFormat="1" ht="12">
      <c r="B231" s="193"/>
      <c r="C231" s="194"/>
      <c r="D231" s="195" t="s">
        <v>136</v>
      </c>
      <c r="E231" s="196" t="s">
        <v>21</v>
      </c>
      <c r="F231" s="197" t="s">
        <v>228</v>
      </c>
      <c r="G231" s="194"/>
      <c r="H231" s="196" t="s">
        <v>21</v>
      </c>
      <c r="I231" s="198"/>
      <c r="J231" s="194"/>
      <c r="K231" s="194"/>
      <c r="L231" s="199"/>
      <c r="M231" s="200"/>
      <c r="N231" s="201"/>
      <c r="O231" s="201"/>
      <c r="P231" s="201"/>
      <c r="Q231" s="201"/>
      <c r="R231" s="201"/>
      <c r="S231" s="201"/>
      <c r="T231" s="202"/>
      <c r="AT231" s="203" t="s">
        <v>136</v>
      </c>
      <c r="AU231" s="203" t="s">
        <v>83</v>
      </c>
      <c r="AV231" s="13" t="s">
        <v>81</v>
      </c>
      <c r="AW231" s="13" t="s">
        <v>34</v>
      </c>
      <c r="AX231" s="13" t="s">
        <v>73</v>
      </c>
      <c r="AY231" s="203" t="s">
        <v>125</v>
      </c>
    </row>
    <row r="232" spans="2:51" s="14" customFormat="1" ht="12">
      <c r="B232" s="204"/>
      <c r="C232" s="205"/>
      <c r="D232" s="195" t="s">
        <v>136</v>
      </c>
      <c r="E232" s="206" t="s">
        <v>21</v>
      </c>
      <c r="F232" s="207" t="s">
        <v>229</v>
      </c>
      <c r="G232" s="205"/>
      <c r="H232" s="208">
        <v>961.57</v>
      </c>
      <c r="I232" s="209"/>
      <c r="J232" s="205"/>
      <c r="K232" s="205"/>
      <c r="L232" s="210"/>
      <c r="M232" s="211"/>
      <c r="N232" s="212"/>
      <c r="O232" s="212"/>
      <c r="P232" s="212"/>
      <c r="Q232" s="212"/>
      <c r="R232" s="212"/>
      <c r="S232" s="212"/>
      <c r="T232" s="213"/>
      <c r="AT232" s="214" t="s">
        <v>136</v>
      </c>
      <c r="AU232" s="214" t="s">
        <v>83</v>
      </c>
      <c r="AV232" s="14" t="s">
        <v>83</v>
      </c>
      <c r="AW232" s="14" t="s">
        <v>34</v>
      </c>
      <c r="AX232" s="14" t="s">
        <v>73</v>
      </c>
      <c r="AY232" s="214" t="s">
        <v>125</v>
      </c>
    </row>
    <row r="233" spans="2:51" s="14" customFormat="1" ht="12">
      <c r="B233" s="204"/>
      <c r="C233" s="205"/>
      <c r="D233" s="195" t="s">
        <v>136</v>
      </c>
      <c r="E233" s="206" t="s">
        <v>21</v>
      </c>
      <c r="F233" s="207" t="s">
        <v>230</v>
      </c>
      <c r="G233" s="205"/>
      <c r="H233" s="208">
        <v>249.235</v>
      </c>
      <c r="I233" s="209"/>
      <c r="J233" s="205"/>
      <c r="K233" s="205"/>
      <c r="L233" s="210"/>
      <c r="M233" s="211"/>
      <c r="N233" s="212"/>
      <c r="O233" s="212"/>
      <c r="P233" s="212"/>
      <c r="Q233" s="212"/>
      <c r="R233" s="212"/>
      <c r="S233" s="212"/>
      <c r="T233" s="213"/>
      <c r="AT233" s="214" t="s">
        <v>136</v>
      </c>
      <c r="AU233" s="214" t="s">
        <v>83</v>
      </c>
      <c r="AV233" s="14" t="s">
        <v>83</v>
      </c>
      <c r="AW233" s="14" t="s">
        <v>34</v>
      </c>
      <c r="AX233" s="14" t="s">
        <v>73</v>
      </c>
      <c r="AY233" s="214" t="s">
        <v>125</v>
      </c>
    </row>
    <row r="234" spans="2:51" s="14" customFormat="1" ht="12">
      <c r="B234" s="204"/>
      <c r="C234" s="205"/>
      <c r="D234" s="195" t="s">
        <v>136</v>
      </c>
      <c r="E234" s="206" t="s">
        <v>21</v>
      </c>
      <c r="F234" s="207" t="s">
        <v>231</v>
      </c>
      <c r="G234" s="205"/>
      <c r="H234" s="208">
        <v>156.585</v>
      </c>
      <c r="I234" s="209"/>
      <c r="J234" s="205"/>
      <c r="K234" s="205"/>
      <c r="L234" s="210"/>
      <c r="M234" s="211"/>
      <c r="N234" s="212"/>
      <c r="O234" s="212"/>
      <c r="P234" s="212"/>
      <c r="Q234" s="212"/>
      <c r="R234" s="212"/>
      <c r="S234" s="212"/>
      <c r="T234" s="213"/>
      <c r="AT234" s="214" t="s">
        <v>136</v>
      </c>
      <c r="AU234" s="214" t="s">
        <v>83</v>
      </c>
      <c r="AV234" s="14" t="s">
        <v>83</v>
      </c>
      <c r="AW234" s="14" t="s">
        <v>34</v>
      </c>
      <c r="AX234" s="14" t="s">
        <v>73</v>
      </c>
      <c r="AY234" s="214" t="s">
        <v>125</v>
      </c>
    </row>
    <row r="235" spans="2:51" s="14" customFormat="1" ht="12">
      <c r="B235" s="204"/>
      <c r="C235" s="205"/>
      <c r="D235" s="195" t="s">
        <v>136</v>
      </c>
      <c r="E235" s="206" t="s">
        <v>21</v>
      </c>
      <c r="F235" s="207" t="s">
        <v>232</v>
      </c>
      <c r="G235" s="205"/>
      <c r="H235" s="208">
        <v>89.56</v>
      </c>
      <c r="I235" s="209"/>
      <c r="J235" s="205"/>
      <c r="K235" s="205"/>
      <c r="L235" s="210"/>
      <c r="M235" s="211"/>
      <c r="N235" s="212"/>
      <c r="O235" s="212"/>
      <c r="P235" s="212"/>
      <c r="Q235" s="212"/>
      <c r="R235" s="212"/>
      <c r="S235" s="212"/>
      <c r="T235" s="213"/>
      <c r="AT235" s="214" t="s">
        <v>136</v>
      </c>
      <c r="AU235" s="214" t="s">
        <v>83</v>
      </c>
      <c r="AV235" s="14" t="s">
        <v>83</v>
      </c>
      <c r="AW235" s="14" t="s">
        <v>34</v>
      </c>
      <c r="AX235" s="14" t="s">
        <v>73</v>
      </c>
      <c r="AY235" s="214" t="s">
        <v>125</v>
      </c>
    </row>
    <row r="236" spans="2:51" s="15" customFormat="1" ht="12">
      <c r="B236" s="215"/>
      <c r="C236" s="216"/>
      <c r="D236" s="195" t="s">
        <v>136</v>
      </c>
      <c r="E236" s="217" t="s">
        <v>21</v>
      </c>
      <c r="F236" s="218" t="s">
        <v>140</v>
      </c>
      <c r="G236" s="216"/>
      <c r="H236" s="219">
        <v>1456.95</v>
      </c>
      <c r="I236" s="220"/>
      <c r="J236" s="216"/>
      <c r="K236" s="216"/>
      <c r="L236" s="221"/>
      <c r="M236" s="222"/>
      <c r="N236" s="223"/>
      <c r="O236" s="223"/>
      <c r="P236" s="223"/>
      <c r="Q236" s="223"/>
      <c r="R236" s="223"/>
      <c r="S236" s="223"/>
      <c r="T236" s="224"/>
      <c r="AT236" s="225" t="s">
        <v>136</v>
      </c>
      <c r="AU236" s="225" t="s">
        <v>83</v>
      </c>
      <c r="AV236" s="15" t="s">
        <v>132</v>
      </c>
      <c r="AW236" s="15" t="s">
        <v>34</v>
      </c>
      <c r="AX236" s="15" t="s">
        <v>73</v>
      </c>
      <c r="AY236" s="225" t="s">
        <v>125</v>
      </c>
    </row>
    <row r="237" spans="2:51" s="13" customFormat="1" ht="12">
      <c r="B237" s="193"/>
      <c r="C237" s="194"/>
      <c r="D237" s="195" t="s">
        <v>136</v>
      </c>
      <c r="E237" s="196" t="s">
        <v>21</v>
      </c>
      <c r="F237" s="197" t="s">
        <v>233</v>
      </c>
      <c r="G237" s="194"/>
      <c r="H237" s="196" t="s">
        <v>21</v>
      </c>
      <c r="I237" s="198"/>
      <c r="J237" s="194"/>
      <c r="K237" s="194"/>
      <c r="L237" s="199"/>
      <c r="M237" s="200"/>
      <c r="N237" s="201"/>
      <c r="O237" s="201"/>
      <c r="P237" s="201"/>
      <c r="Q237" s="201"/>
      <c r="R237" s="201"/>
      <c r="S237" s="201"/>
      <c r="T237" s="202"/>
      <c r="AT237" s="203" t="s">
        <v>136</v>
      </c>
      <c r="AU237" s="203" t="s">
        <v>83</v>
      </c>
      <c r="AV237" s="13" t="s">
        <v>81</v>
      </c>
      <c r="AW237" s="13" t="s">
        <v>34</v>
      </c>
      <c r="AX237" s="13" t="s">
        <v>73</v>
      </c>
      <c r="AY237" s="203" t="s">
        <v>125</v>
      </c>
    </row>
    <row r="238" spans="2:51" s="14" customFormat="1" ht="12">
      <c r="B238" s="204"/>
      <c r="C238" s="205"/>
      <c r="D238" s="195" t="s">
        <v>136</v>
      </c>
      <c r="E238" s="206" t="s">
        <v>21</v>
      </c>
      <c r="F238" s="207" t="s">
        <v>234</v>
      </c>
      <c r="G238" s="205"/>
      <c r="H238" s="208">
        <v>728.475</v>
      </c>
      <c r="I238" s="209"/>
      <c r="J238" s="205"/>
      <c r="K238" s="205"/>
      <c r="L238" s="210"/>
      <c r="M238" s="211"/>
      <c r="N238" s="212"/>
      <c r="O238" s="212"/>
      <c r="P238" s="212"/>
      <c r="Q238" s="212"/>
      <c r="R238" s="212"/>
      <c r="S238" s="212"/>
      <c r="T238" s="213"/>
      <c r="AT238" s="214" t="s">
        <v>136</v>
      </c>
      <c r="AU238" s="214" t="s">
        <v>83</v>
      </c>
      <c r="AV238" s="14" t="s">
        <v>83</v>
      </c>
      <c r="AW238" s="14" t="s">
        <v>34</v>
      </c>
      <c r="AX238" s="14" t="s">
        <v>81</v>
      </c>
      <c r="AY238" s="214" t="s">
        <v>125</v>
      </c>
    </row>
    <row r="239" spans="1:65" s="2" customFormat="1" ht="16.5" customHeight="1">
      <c r="A239" s="36"/>
      <c r="B239" s="37"/>
      <c r="C239" s="237" t="s">
        <v>286</v>
      </c>
      <c r="D239" s="237" t="s">
        <v>287</v>
      </c>
      <c r="E239" s="238" t="s">
        <v>288</v>
      </c>
      <c r="F239" s="239" t="s">
        <v>289</v>
      </c>
      <c r="G239" s="240" t="s">
        <v>290</v>
      </c>
      <c r="H239" s="241">
        <v>1456.95</v>
      </c>
      <c r="I239" s="242"/>
      <c r="J239" s="243">
        <f>ROUND(I239*H239,2)</f>
        <v>0</v>
      </c>
      <c r="K239" s="239" t="s">
        <v>291</v>
      </c>
      <c r="L239" s="244"/>
      <c r="M239" s="245" t="s">
        <v>21</v>
      </c>
      <c r="N239" s="246" t="s">
        <v>44</v>
      </c>
      <c r="O239" s="66"/>
      <c r="P239" s="184">
        <f>O239*H239</f>
        <v>0</v>
      </c>
      <c r="Q239" s="184">
        <v>0</v>
      </c>
      <c r="R239" s="184">
        <f>Q239*H239</f>
        <v>0</v>
      </c>
      <c r="S239" s="184">
        <v>0</v>
      </c>
      <c r="T239" s="185">
        <f>S239*H239</f>
        <v>0</v>
      </c>
      <c r="U239" s="36"/>
      <c r="V239" s="36"/>
      <c r="W239" s="36"/>
      <c r="X239" s="36"/>
      <c r="Y239" s="36"/>
      <c r="Z239" s="36"/>
      <c r="AA239" s="36"/>
      <c r="AB239" s="36"/>
      <c r="AC239" s="36"/>
      <c r="AD239" s="36"/>
      <c r="AE239" s="36"/>
      <c r="AR239" s="186" t="s">
        <v>186</v>
      </c>
      <c r="AT239" s="186" t="s">
        <v>287</v>
      </c>
      <c r="AU239" s="186" t="s">
        <v>83</v>
      </c>
      <c r="AY239" s="19" t="s">
        <v>125</v>
      </c>
      <c r="BE239" s="187">
        <f>IF(N239="základní",J239,0)</f>
        <v>0</v>
      </c>
      <c r="BF239" s="187">
        <f>IF(N239="snížená",J239,0)</f>
        <v>0</v>
      </c>
      <c r="BG239" s="187">
        <f>IF(N239="zákl. přenesená",J239,0)</f>
        <v>0</v>
      </c>
      <c r="BH239" s="187">
        <f>IF(N239="sníž. přenesená",J239,0)</f>
        <v>0</v>
      </c>
      <c r="BI239" s="187">
        <f>IF(N239="nulová",J239,0)</f>
        <v>0</v>
      </c>
      <c r="BJ239" s="19" t="s">
        <v>81</v>
      </c>
      <c r="BK239" s="187">
        <f>ROUND(I239*H239,2)</f>
        <v>0</v>
      </c>
      <c r="BL239" s="19" t="s">
        <v>132</v>
      </c>
      <c r="BM239" s="186" t="s">
        <v>292</v>
      </c>
    </row>
    <row r="240" spans="2:51" s="14" customFormat="1" ht="12">
      <c r="B240" s="204"/>
      <c r="C240" s="205"/>
      <c r="D240" s="195" t="s">
        <v>136</v>
      </c>
      <c r="E240" s="205"/>
      <c r="F240" s="207" t="s">
        <v>293</v>
      </c>
      <c r="G240" s="205"/>
      <c r="H240" s="208">
        <v>1456.95</v>
      </c>
      <c r="I240" s="209"/>
      <c r="J240" s="205"/>
      <c r="K240" s="205"/>
      <c r="L240" s="210"/>
      <c r="M240" s="211"/>
      <c r="N240" s="212"/>
      <c r="O240" s="212"/>
      <c r="P240" s="212"/>
      <c r="Q240" s="212"/>
      <c r="R240" s="212"/>
      <c r="S240" s="212"/>
      <c r="T240" s="213"/>
      <c r="AT240" s="214" t="s">
        <v>136</v>
      </c>
      <c r="AU240" s="214" t="s">
        <v>83</v>
      </c>
      <c r="AV240" s="14" t="s">
        <v>83</v>
      </c>
      <c r="AW240" s="14" t="s">
        <v>4</v>
      </c>
      <c r="AX240" s="14" t="s">
        <v>81</v>
      </c>
      <c r="AY240" s="214" t="s">
        <v>125</v>
      </c>
    </row>
    <row r="241" spans="1:65" s="2" customFormat="1" ht="24.2" customHeight="1">
      <c r="A241" s="36"/>
      <c r="B241" s="37"/>
      <c r="C241" s="175" t="s">
        <v>294</v>
      </c>
      <c r="D241" s="175" t="s">
        <v>127</v>
      </c>
      <c r="E241" s="176" t="s">
        <v>295</v>
      </c>
      <c r="F241" s="177" t="s">
        <v>296</v>
      </c>
      <c r="G241" s="178" t="s">
        <v>290</v>
      </c>
      <c r="H241" s="179">
        <v>1474.623</v>
      </c>
      <c r="I241" s="180"/>
      <c r="J241" s="181">
        <f>ROUND(I241*H241,2)</f>
        <v>0</v>
      </c>
      <c r="K241" s="177" t="s">
        <v>131</v>
      </c>
      <c r="L241" s="41"/>
      <c r="M241" s="182" t="s">
        <v>21</v>
      </c>
      <c r="N241" s="183" t="s">
        <v>44</v>
      </c>
      <c r="O241" s="66"/>
      <c r="P241" s="184">
        <f>O241*H241</f>
        <v>0</v>
      </c>
      <c r="Q241" s="184">
        <v>0</v>
      </c>
      <c r="R241" s="184">
        <f>Q241*H241</f>
        <v>0</v>
      </c>
      <c r="S241" s="184">
        <v>0</v>
      </c>
      <c r="T241" s="185">
        <f>S241*H241</f>
        <v>0</v>
      </c>
      <c r="U241" s="36"/>
      <c r="V241" s="36"/>
      <c r="W241" s="36"/>
      <c r="X241" s="36"/>
      <c r="Y241" s="36"/>
      <c r="Z241" s="36"/>
      <c r="AA241" s="36"/>
      <c r="AB241" s="36"/>
      <c r="AC241" s="36"/>
      <c r="AD241" s="36"/>
      <c r="AE241" s="36"/>
      <c r="AR241" s="186" t="s">
        <v>132</v>
      </c>
      <c r="AT241" s="186" t="s">
        <v>127</v>
      </c>
      <c r="AU241" s="186" t="s">
        <v>83</v>
      </c>
      <c r="AY241" s="19" t="s">
        <v>125</v>
      </c>
      <c r="BE241" s="187">
        <f>IF(N241="základní",J241,0)</f>
        <v>0</v>
      </c>
      <c r="BF241" s="187">
        <f>IF(N241="snížená",J241,0)</f>
        <v>0</v>
      </c>
      <c r="BG241" s="187">
        <f>IF(N241="zákl. přenesená",J241,0)</f>
        <v>0</v>
      </c>
      <c r="BH241" s="187">
        <f>IF(N241="sníž. přenesená",J241,0)</f>
        <v>0</v>
      </c>
      <c r="BI241" s="187">
        <f>IF(N241="nulová",J241,0)</f>
        <v>0</v>
      </c>
      <c r="BJ241" s="19" t="s">
        <v>81</v>
      </c>
      <c r="BK241" s="187">
        <f>ROUND(I241*H241,2)</f>
        <v>0</v>
      </c>
      <c r="BL241" s="19" t="s">
        <v>132</v>
      </c>
      <c r="BM241" s="186" t="s">
        <v>297</v>
      </c>
    </row>
    <row r="242" spans="1:47" s="2" customFormat="1" ht="12">
      <c r="A242" s="36"/>
      <c r="B242" s="37"/>
      <c r="C242" s="38"/>
      <c r="D242" s="188" t="s">
        <v>134</v>
      </c>
      <c r="E242" s="38"/>
      <c r="F242" s="189" t="s">
        <v>298</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134</v>
      </c>
      <c r="AU242" s="19" t="s">
        <v>83</v>
      </c>
    </row>
    <row r="243" spans="2:51" s="14" customFormat="1" ht="12">
      <c r="B243" s="204"/>
      <c r="C243" s="205"/>
      <c r="D243" s="195" t="s">
        <v>136</v>
      </c>
      <c r="E243" s="205"/>
      <c r="F243" s="207" t="s">
        <v>299</v>
      </c>
      <c r="G243" s="205"/>
      <c r="H243" s="208">
        <v>1474.623</v>
      </c>
      <c r="I243" s="209"/>
      <c r="J243" s="205"/>
      <c r="K243" s="205"/>
      <c r="L243" s="210"/>
      <c r="M243" s="211"/>
      <c r="N243" s="212"/>
      <c r="O243" s="212"/>
      <c r="P243" s="212"/>
      <c r="Q243" s="212"/>
      <c r="R243" s="212"/>
      <c r="S243" s="212"/>
      <c r="T243" s="213"/>
      <c r="AT243" s="214" t="s">
        <v>136</v>
      </c>
      <c r="AU243" s="214" t="s">
        <v>83</v>
      </c>
      <c r="AV243" s="14" t="s">
        <v>83</v>
      </c>
      <c r="AW243" s="14" t="s">
        <v>4</v>
      </c>
      <c r="AX243" s="14" t="s">
        <v>81</v>
      </c>
      <c r="AY243" s="214" t="s">
        <v>125</v>
      </c>
    </row>
    <row r="244" spans="1:65" s="2" customFormat="1" ht="16.5" customHeight="1">
      <c r="A244" s="36"/>
      <c r="B244" s="37"/>
      <c r="C244" s="175" t="s">
        <v>300</v>
      </c>
      <c r="D244" s="175" t="s">
        <v>127</v>
      </c>
      <c r="E244" s="176" t="s">
        <v>301</v>
      </c>
      <c r="F244" s="177" t="s">
        <v>302</v>
      </c>
      <c r="G244" s="178" t="s">
        <v>303</v>
      </c>
      <c r="H244" s="179">
        <v>1</v>
      </c>
      <c r="I244" s="180"/>
      <c r="J244" s="181">
        <f>ROUND(I244*H244,2)</f>
        <v>0</v>
      </c>
      <c r="K244" s="177" t="s">
        <v>291</v>
      </c>
      <c r="L244" s="41"/>
      <c r="M244" s="182" t="s">
        <v>21</v>
      </c>
      <c r="N244" s="183" t="s">
        <v>44</v>
      </c>
      <c r="O244" s="66"/>
      <c r="P244" s="184">
        <f>O244*H244</f>
        <v>0</v>
      </c>
      <c r="Q244" s="184">
        <v>0</v>
      </c>
      <c r="R244" s="184">
        <f>Q244*H244</f>
        <v>0</v>
      </c>
      <c r="S244" s="184">
        <v>0</v>
      </c>
      <c r="T244" s="185">
        <f>S244*H244</f>
        <v>0</v>
      </c>
      <c r="U244" s="36"/>
      <c r="V244" s="36"/>
      <c r="W244" s="36"/>
      <c r="X244" s="36"/>
      <c r="Y244" s="36"/>
      <c r="Z244" s="36"/>
      <c r="AA244" s="36"/>
      <c r="AB244" s="36"/>
      <c r="AC244" s="36"/>
      <c r="AD244" s="36"/>
      <c r="AE244" s="36"/>
      <c r="AR244" s="186" t="s">
        <v>132</v>
      </c>
      <c r="AT244" s="186" t="s">
        <v>127</v>
      </c>
      <c r="AU244" s="186" t="s">
        <v>83</v>
      </c>
      <c r="AY244" s="19" t="s">
        <v>125</v>
      </c>
      <c r="BE244" s="187">
        <f>IF(N244="základní",J244,0)</f>
        <v>0</v>
      </c>
      <c r="BF244" s="187">
        <f>IF(N244="snížená",J244,0)</f>
        <v>0</v>
      </c>
      <c r="BG244" s="187">
        <f>IF(N244="zákl. přenesená",J244,0)</f>
        <v>0</v>
      </c>
      <c r="BH244" s="187">
        <f>IF(N244="sníž. přenesená",J244,0)</f>
        <v>0</v>
      </c>
      <c r="BI244" s="187">
        <f>IF(N244="nulová",J244,0)</f>
        <v>0</v>
      </c>
      <c r="BJ244" s="19" t="s">
        <v>81</v>
      </c>
      <c r="BK244" s="187">
        <f>ROUND(I244*H244,2)</f>
        <v>0</v>
      </c>
      <c r="BL244" s="19" t="s">
        <v>132</v>
      </c>
      <c r="BM244" s="186" t="s">
        <v>304</v>
      </c>
    </row>
    <row r="245" spans="1:65" s="2" customFormat="1" ht="24.2" customHeight="1">
      <c r="A245" s="36"/>
      <c r="B245" s="37"/>
      <c r="C245" s="175" t="s">
        <v>305</v>
      </c>
      <c r="D245" s="175" t="s">
        <v>127</v>
      </c>
      <c r="E245" s="176" t="s">
        <v>306</v>
      </c>
      <c r="F245" s="177" t="s">
        <v>307</v>
      </c>
      <c r="G245" s="178" t="s">
        <v>215</v>
      </c>
      <c r="H245" s="179">
        <v>819.235</v>
      </c>
      <c r="I245" s="180"/>
      <c r="J245" s="181">
        <f>ROUND(I245*H245,2)</f>
        <v>0</v>
      </c>
      <c r="K245" s="177" t="s">
        <v>131</v>
      </c>
      <c r="L245" s="41"/>
      <c r="M245" s="182" t="s">
        <v>21</v>
      </c>
      <c r="N245" s="183" t="s">
        <v>44</v>
      </c>
      <c r="O245" s="66"/>
      <c r="P245" s="184">
        <f>O245*H245</f>
        <v>0</v>
      </c>
      <c r="Q245" s="184">
        <v>0</v>
      </c>
      <c r="R245" s="184">
        <f>Q245*H245</f>
        <v>0</v>
      </c>
      <c r="S245" s="184">
        <v>0</v>
      </c>
      <c r="T245" s="185">
        <f>S245*H245</f>
        <v>0</v>
      </c>
      <c r="U245" s="36"/>
      <c r="V245" s="36"/>
      <c r="W245" s="36"/>
      <c r="X245" s="36"/>
      <c r="Y245" s="36"/>
      <c r="Z245" s="36"/>
      <c r="AA245" s="36"/>
      <c r="AB245" s="36"/>
      <c r="AC245" s="36"/>
      <c r="AD245" s="36"/>
      <c r="AE245" s="36"/>
      <c r="AR245" s="186" t="s">
        <v>132</v>
      </c>
      <c r="AT245" s="186" t="s">
        <v>127</v>
      </c>
      <c r="AU245" s="186" t="s">
        <v>83</v>
      </c>
      <c r="AY245" s="19" t="s">
        <v>125</v>
      </c>
      <c r="BE245" s="187">
        <f>IF(N245="základní",J245,0)</f>
        <v>0</v>
      </c>
      <c r="BF245" s="187">
        <f>IF(N245="snížená",J245,0)</f>
        <v>0</v>
      </c>
      <c r="BG245" s="187">
        <f>IF(N245="zákl. přenesená",J245,0)</f>
        <v>0</v>
      </c>
      <c r="BH245" s="187">
        <f>IF(N245="sníž. přenesená",J245,0)</f>
        <v>0</v>
      </c>
      <c r="BI245" s="187">
        <f>IF(N245="nulová",J245,0)</f>
        <v>0</v>
      </c>
      <c r="BJ245" s="19" t="s">
        <v>81</v>
      </c>
      <c r="BK245" s="187">
        <f>ROUND(I245*H245,2)</f>
        <v>0</v>
      </c>
      <c r="BL245" s="19" t="s">
        <v>132</v>
      </c>
      <c r="BM245" s="186" t="s">
        <v>308</v>
      </c>
    </row>
    <row r="246" spans="1:47" s="2" customFormat="1" ht="12">
      <c r="A246" s="36"/>
      <c r="B246" s="37"/>
      <c r="C246" s="38"/>
      <c r="D246" s="188" t="s">
        <v>134</v>
      </c>
      <c r="E246" s="38"/>
      <c r="F246" s="189" t="s">
        <v>309</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134</v>
      </c>
      <c r="AU246" s="19" t="s">
        <v>83</v>
      </c>
    </row>
    <row r="247" spans="1:65" s="2" customFormat="1" ht="33" customHeight="1">
      <c r="A247" s="36"/>
      <c r="B247" s="37"/>
      <c r="C247" s="175" t="s">
        <v>310</v>
      </c>
      <c r="D247" s="175" t="s">
        <v>127</v>
      </c>
      <c r="E247" s="176" t="s">
        <v>311</v>
      </c>
      <c r="F247" s="177" t="s">
        <v>312</v>
      </c>
      <c r="G247" s="178" t="s">
        <v>130</v>
      </c>
      <c r="H247" s="179">
        <v>346.2</v>
      </c>
      <c r="I247" s="180"/>
      <c r="J247" s="181">
        <f>ROUND(I247*H247,2)</f>
        <v>0</v>
      </c>
      <c r="K247" s="177" t="s">
        <v>131</v>
      </c>
      <c r="L247" s="41"/>
      <c r="M247" s="182" t="s">
        <v>21</v>
      </c>
      <c r="N247" s="183" t="s">
        <v>44</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132</v>
      </c>
      <c r="AT247" s="186" t="s">
        <v>127</v>
      </c>
      <c r="AU247" s="186" t="s">
        <v>83</v>
      </c>
      <c r="AY247" s="19" t="s">
        <v>125</v>
      </c>
      <c r="BE247" s="187">
        <f>IF(N247="základní",J247,0)</f>
        <v>0</v>
      </c>
      <c r="BF247" s="187">
        <f>IF(N247="snížená",J247,0)</f>
        <v>0</v>
      </c>
      <c r="BG247" s="187">
        <f>IF(N247="zákl. přenesená",J247,0)</f>
        <v>0</v>
      </c>
      <c r="BH247" s="187">
        <f>IF(N247="sníž. přenesená",J247,0)</f>
        <v>0</v>
      </c>
      <c r="BI247" s="187">
        <f>IF(N247="nulová",J247,0)</f>
        <v>0</v>
      </c>
      <c r="BJ247" s="19" t="s">
        <v>81</v>
      </c>
      <c r="BK247" s="187">
        <f>ROUND(I247*H247,2)</f>
        <v>0</v>
      </c>
      <c r="BL247" s="19" t="s">
        <v>132</v>
      </c>
      <c r="BM247" s="186" t="s">
        <v>313</v>
      </c>
    </row>
    <row r="248" spans="1:47" s="2" customFormat="1" ht="12">
      <c r="A248" s="36"/>
      <c r="B248" s="37"/>
      <c r="C248" s="38"/>
      <c r="D248" s="188" t="s">
        <v>134</v>
      </c>
      <c r="E248" s="38"/>
      <c r="F248" s="189" t="s">
        <v>314</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134</v>
      </c>
      <c r="AU248" s="19" t="s">
        <v>83</v>
      </c>
    </row>
    <row r="249" spans="2:51" s="13" customFormat="1" ht="12">
      <c r="B249" s="193"/>
      <c r="C249" s="194"/>
      <c r="D249" s="195" t="s">
        <v>136</v>
      </c>
      <c r="E249" s="196" t="s">
        <v>21</v>
      </c>
      <c r="F249" s="197" t="s">
        <v>137</v>
      </c>
      <c r="G249" s="194"/>
      <c r="H249" s="196" t="s">
        <v>21</v>
      </c>
      <c r="I249" s="198"/>
      <c r="J249" s="194"/>
      <c r="K249" s="194"/>
      <c r="L249" s="199"/>
      <c r="M249" s="200"/>
      <c r="N249" s="201"/>
      <c r="O249" s="201"/>
      <c r="P249" s="201"/>
      <c r="Q249" s="201"/>
      <c r="R249" s="201"/>
      <c r="S249" s="201"/>
      <c r="T249" s="202"/>
      <c r="AT249" s="203" t="s">
        <v>136</v>
      </c>
      <c r="AU249" s="203" t="s">
        <v>83</v>
      </c>
      <c r="AV249" s="13" t="s">
        <v>81</v>
      </c>
      <c r="AW249" s="13" t="s">
        <v>34</v>
      </c>
      <c r="AX249" s="13" t="s">
        <v>73</v>
      </c>
      <c r="AY249" s="203" t="s">
        <v>125</v>
      </c>
    </row>
    <row r="250" spans="2:51" s="13" customFormat="1" ht="12">
      <c r="B250" s="193"/>
      <c r="C250" s="194"/>
      <c r="D250" s="195" t="s">
        <v>136</v>
      </c>
      <c r="E250" s="196" t="s">
        <v>21</v>
      </c>
      <c r="F250" s="197" t="s">
        <v>138</v>
      </c>
      <c r="G250" s="194"/>
      <c r="H250" s="196" t="s">
        <v>21</v>
      </c>
      <c r="I250" s="198"/>
      <c r="J250" s="194"/>
      <c r="K250" s="194"/>
      <c r="L250" s="199"/>
      <c r="M250" s="200"/>
      <c r="N250" s="201"/>
      <c r="O250" s="201"/>
      <c r="P250" s="201"/>
      <c r="Q250" s="201"/>
      <c r="R250" s="201"/>
      <c r="S250" s="201"/>
      <c r="T250" s="202"/>
      <c r="AT250" s="203" t="s">
        <v>136</v>
      </c>
      <c r="AU250" s="203" t="s">
        <v>83</v>
      </c>
      <c r="AV250" s="13" t="s">
        <v>81</v>
      </c>
      <c r="AW250" s="13" t="s">
        <v>34</v>
      </c>
      <c r="AX250" s="13" t="s">
        <v>73</v>
      </c>
      <c r="AY250" s="203" t="s">
        <v>125</v>
      </c>
    </row>
    <row r="251" spans="2:51" s="14" customFormat="1" ht="12">
      <c r="B251" s="204"/>
      <c r="C251" s="205"/>
      <c r="D251" s="195" t="s">
        <v>136</v>
      </c>
      <c r="E251" s="206" t="s">
        <v>21</v>
      </c>
      <c r="F251" s="207" t="s">
        <v>139</v>
      </c>
      <c r="G251" s="205"/>
      <c r="H251" s="208">
        <v>346.2</v>
      </c>
      <c r="I251" s="209"/>
      <c r="J251" s="205"/>
      <c r="K251" s="205"/>
      <c r="L251" s="210"/>
      <c r="M251" s="211"/>
      <c r="N251" s="212"/>
      <c r="O251" s="212"/>
      <c r="P251" s="212"/>
      <c r="Q251" s="212"/>
      <c r="R251" s="212"/>
      <c r="S251" s="212"/>
      <c r="T251" s="213"/>
      <c r="AT251" s="214" t="s">
        <v>136</v>
      </c>
      <c r="AU251" s="214" t="s">
        <v>83</v>
      </c>
      <c r="AV251" s="14" t="s">
        <v>83</v>
      </c>
      <c r="AW251" s="14" t="s">
        <v>34</v>
      </c>
      <c r="AX251" s="14" t="s">
        <v>73</v>
      </c>
      <c r="AY251" s="214" t="s">
        <v>125</v>
      </c>
    </row>
    <row r="252" spans="2:51" s="15" customFormat="1" ht="12">
      <c r="B252" s="215"/>
      <c r="C252" s="216"/>
      <c r="D252" s="195" t="s">
        <v>136</v>
      </c>
      <c r="E252" s="217" t="s">
        <v>21</v>
      </c>
      <c r="F252" s="218" t="s">
        <v>140</v>
      </c>
      <c r="G252" s="216"/>
      <c r="H252" s="219">
        <v>346.2</v>
      </c>
      <c r="I252" s="220"/>
      <c r="J252" s="216"/>
      <c r="K252" s="216"/>
      <c r="L252" s="221"/>
      <c r="M252" s="222"/>
      <c r="N252" s="223"/>
      <c r="O252" s="223"/>
      <c r="P252" s="223"/>
      <c r="Q252" s="223"/>
      <c r="R252" s="223"/>
      <c r="S252" s="223"/>
      <c r="T252" s="224"/>
      <c r="AT252" s="225" t="s">
        <v>136</v>
      </c>
      <c r="AU252" s="225" t="s">
        <v>83</v>
      </c>
      <c r="AV252" s="15" t="s">
        <v>132</v>
      </c>
      <c r="AW252" s="15" t="s">
        <v>34</v>
      </c>
      <c r="AX252" s="15" t="s">
        <v>81</v>
      </c>
      <c r="AY252" s="225" t="s">
        <v>125</v>
      </c>
    </row>
    <row r="253" spans="1:65" s="2" customFormat="1" ht="24.2" customHeight="1">
      <c r="A253" s="36"/>
      <c r="B253" s="37"/>
      <c r="C253" s="175" t="s">
        <v>315</v>
      </c>
      <c r="D253" s="175" t="s">
        <v>127</v>
      </c>
      <c r="E253" s="176" t="s">
        <v>316</v>
      </c>
      <c r="F253" s="177" t="s">
        <v>317</v>
      </c>
      <c r="G253" s="178" t="s">
        <v>130</v>
      </c>
      <c r="H253" s="179">
        <v>346.2</v>
      </c>
      <c r="I253" s="180"/>
      <c r="J253" s="181">
        <f>ROUND(I253*H253,2)</f>
        <v>0</v>
      </c>
      <c r="K253" s="177" t="s">
        <v>131</v>
      </c>
      <c r="L253" s="41"/>
      <c r="M253" s="182" t="s">
        <v>21</v>
      </c>
      <c r="N253" s="183" t="s">
        <v>44</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132</v>
      </c>
      <c r="AT253" s="186" t="s">
        <v>127</v>
      </c>
      <c r="AU253" s="186" t="s">
        <v>83</v>
      </c>
      <c r="AY253" s="19" t="s">
        <v>125</v>
      </c>
      <c r="BE253" s="187">
        <f>IF(N253="základní",J253,0)</f>
        <v>0</v>
      </c>
      <c r="BF253" s="187">
        <f>IF(N253="snížená",J253,0)</f>
        <v>0</v>
      </c>
      <c r="BG253" s="187">
        <f>IF(N253="zákl. přenesená",J253,0)</f>
        <v>0</v>
      </c>
      <c r="BH253" s="187">
        <f>IF(N253="sníž. přenesená",J253,0)</f>
        <v>0</v>
      </c>
      <c r="BI253" s="187">
        <f>IF(N253="nulová",J253,0)</f>
        <v>0</v>
      </c>
      <c r="BJ253" s="19" t="s">
        <v>81</v>
      </c>
      <c r="BK253" s="187">
        <f>ROUND(I253*H253,2)</f>
        <v>0</v>
      </c>
      <c r="BL253" s="19" t="s">
        <v>132</v>
      </c>
      <c r="BM253" s="186" t="s">
        <v>318</v>
      </c>
    </row>
    <row r="254" spans="1:47" s="2" customFormat="1" ht="12">
      <c r="A254" s="36"/>
      <c r="B254" s="37"/>
      <c r="C254" s="38"/>
      <c r="D254" s="188" t="s">
        <v>134</v>
      </c>
      <c r="E254" s="38"/>
      <c r="F254" s="189" t="s">
        <v>319</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134</v>
      </c>
      <c r="AU254" s="19" t="s">
        <v>83</v>
      </c>
    </row>
    <row r="255" spans="2:51" s="13" customFormat="1" ht="12">
      <c r="B255" s="193"/>
      <c r="C255" s="194"/>
      <c r="D255" s="195" t="s">
        <v>136</v>
      </c>
      <c r="E255" s="196" t="s">
        <v>21</v>
      </c>
      <c r="F255" s="197" t="s">
        <v>137</v>
      </c>
      <c r="G255" s="194"/>
      <c r="H255" s="196" t="s">
        <v>21</v>
      </c>
      <c r="I255" s="198"/>
      <c r="J255" s="194"/>
      <c r="K255" s="194"/>
      <c r="L255" s="199"/>
      <c r="M255" s="200"/>
      <c r="N255" s="201"/>
      <c r="O255" s="201"/>
      <c r="P255" s="201"/>
      <c r="Q255" s="201"/>
      <c r="R255" s="201"/>
      <c r="S255" s="201"/>
      <c r="T255" s="202"/>
      <c r="AT255" s="203" t="s">
        <v>136</v>
      </c>
      <c r="AU255" s="203" t="s">
        <v>83</v>
      </c>
      <c r="AV255" s="13" t="s">
        <v>81</v>
      </c>
      <c r="AW255" s="13" t="s">
        <v>34</v>
      </c>
      <c r="AX255" s="13" t="s">
        <v>73</v>
      </c>
      <c r="AY255" s="203" t="s">
        <v>125</v>
      </c>
    </row>
    <row r="256" spans="2:51" s="13" customFormat="1" ht="12">
      <c r="B256" s="193"/>
      <c r="C256" s="194"/>
      <c r="D256" s="195" t="s">
        <v>136</v>
      </c>
      <c r="E256" s="196" t="s">
        <v>21</v>
      </c>
      <c r="F256" s="197" t="s">
        <v>138</v>
      </c>
      <c r="G256" s="194"/>
      <c r="H256" s="196" t="s">
        <v>21</v>
      </c>
      <c r="I256" s="198"/>
      <c r="J256" s="194"/>
      <c r="K256" s="194"/>
      <c r="L256" s="199"/>
      <c r="M256" s="200"/>
      <c r="N256" s="201"/>
      <c r="O256" s="201"/>
      <c r="P256" s="201"/>
      <c r="Q256" s="201"/>
      <c r="R256" s="201"/>
      <c r="S256" s="201"/>
      <c r="T256" s="202"/>
      <c r="AT256" s="203" t="s">
        <v>136</v>
      </c>
      <c r="AU256" s="203" t="s">
        <v>83</v>
      </c>
      <c r="AV256" s="13" t="s">
        <v>81</v>
      </c>
      <c r="AW256" s="13" t="s">
        <v>34</v>
      </c>
      <c r="AX256" s="13" t="s">
        <v>73</v>
      </c>
      <c r="AY256" s="203" t="s">
        <v>125</v>
      </c>
    </row>
    <row r="257" spans="2:51" s="14" customFormat="1" ht="12">
      <c r="B257" s="204"/>
      <c r="C257" s="205"/>
      <c r="D257" s="195" t="s">
        <v>136</v>
      </c>
      <c r="E257" s="206" t="s">
        <v>21</v>
      </c>
      <c r="F257" s="207" t="s">
        <v>139</v>
      </c>
      <c r="G257" s="205"/>
      <c r="H257" s="208">
        <v>346.2</v>
      </c>
      <c r="I257" s="209"/>
      <c r="J257" s="205"/>
      <c r="K257" s="205"/>
      <c r="L257" s="210"/>
      <c r="M257" s="211"/>
      <c r="N257" s="212"/>
      <c r="O257" s="212"/>
      <c r="P257" s="212"/>
      <c r="Q257" s="212"/>
      <c r="R257" s="212"/>
      <c r="S257" s="212"/>
      <c r="T257" s="213"/>
      <c r="AT257" s="214" t="s">
        <v>136</v>
      </c>
      <c r="AU257" s="214" t="s">
        <v>83</v>
      </c>
      <c r="AV257" s="14" t="s">
        <v>83</v>
      </c>
      <c r="AW257" s="14" t="s">
        <v>34</v>
      </c>
      <c r="AX257" s="14" t="s">
        <v>73</v>
      </c>
      <c r="AY257" s="214" t="s">
        <v>125</v>
      </c>
    </row>
    <row r="258" spans="2:51" s="15" customFormat="1" ht="12">
      <c r="B258" s="215"/>
      <c r="C258" s="216"/>
      <c r="D258" s="195" t="s">
        <v>136</v>
      </c>
      <c r="E258" s="217" t="s">
        <v>21</v>
      </c>
      <c r="F258" s="218" t="s">
        <v>140</v>
      </c>
      <c r="G258" s="216"/>
      <c r="H258" s="219">
        <v>346.2</v>
      </c>
      <c r="I258" s="220"/>
      <c r="J258" s="216"/>
      <c r="K258" s="216"/>
      <c r="L258" s="221"/>
      <c r="M258" s="222"/>
      <c r="N258" s="223"/>
      <c r="O258" s="223"/>
      <c r="P258" s="223"/>
      <c r="Q258" s="223"/>
      <c r="R258" s="223"/>
      <c r="S258" s="223"/>
      <c r="T258" s="224"/>
      <c r="AT258" s="225" t="s">
        <v>136</v>
      </c>
      <c r="AU258" s="225" t="s">
        <v>83</v>
      </c>
      <c r="AV258" s="15" t="s">
        <v>132</v>
      </c>
      <c r="AW258" s="15" t="s">
        <v>34</v>
      </c>
      <c r="AX258" s="15" t="s">
        <v>81</v>
      </c>
      <c r="AY258" s="225" t="s">
        <v>125</v>
      </c>
    </row>
    <row r="259" spans="1:65" s="2" customFormat="1" ht="16.5" customHeight="1">
      <c r="A259" s="36"/>
      <c r="B259" s="37"/>
      <c r="C259" s="237" t="s">
        <v>320</v>
      </c>
      <c r="D259" s="237" t="s">
        <v>287</v>
      </c>
      <c r="E259" s="238" t="s">
        <v>321</v>
      </c>
      <c r="F259" s="239" t="s">
        <v>322</v>
      </c>
      <c r="G259" s="240" t="s">
        <v>290</v>
      </c>
      <c r="H259" s="241">
        <v>51.93</v>
      </c>
      <c r="I259" s="242"/>
      <c r="J259" s="243">
        <f>ROUND(I259*H259,2)</f>
        <v>0</v>
      </c>
      <c r="K259" s="239" t="s">
        <v>131</v>
      </c>
      <c r="L259" s="244"/>
      <c r="M259" s="245" t="s">
        <v>21</v>
      </c>
      <c r="N259" s="246" t="s">
        <v>44</v>
      </c>
      <c r="O259" s="66"/>
      <c r="P259" s="184">
        <f>O259*H259</f>
        <v>0</v>
      </c>
      <c r="Q259" s="184">
        <v>1</v>
      </c>
      <c r="R259" s="184">
        <f>Q259*H259</f>
        <v>51.93</v>
      </c>
      <c r="S259" s="184">
        <v>0</v>
      </c>
      <c r="T259" s="185">
        <f>S259*H259</f>
        <v>0</v>
      </c>
      <c r="U259" s="36"/>
      <c r="V259" s="36"/>
      <c r="W259" s="36"/>
      <c r="X259" s="36"/>
      <c r="Y259" s="36"/>
      <c r="Z259" s="36"/>
      <c r="AA259" s="36"/>
      <c r="AB259" s="36"/>
      <c r="AC259" s="36"/>
      <c r="AD259" s="36"/>
      <c r="AE259" s="36"/>
      <c r="AR259" s="186" t="s">
        <v>186</v>
      </c>
      <c r="AT259" s="186" t="s">
        <v>287</v>
      </c>
      <c r="AU259" s="186" t="s">
        <v>83</v>
      </c>
      <c r="AY259" s="19" t="s">
        <v>125</v>
      </c>
      <c r="BE259" s="187">
        <f>IF(N259="základní",J259,0)</f>
        <v>0</v>
      </c>
      <c r="BF259" s="187">
        <f>IF(N259="snížená",J259,0)</f>
        <v>0</v>
      </c>
      <c r="BG259" s="187">
        <f>IF(N259="zákl. přenesená",J259,0)</f>
        <v>0</v>
      </c>
      <c r="BH259" s="187">
        <f>IF(N259="sníž. přenesená",J259,0)</f>
        <v>0</v>
      </c>
      <c r="BI259" s="187">
        <f>IF(N259="nulová",J259,0)</f>
        <v>0</v>
      </c>
      <c r="BJ259" s="19" t="s">
        <v>81</v>
      </c>
      <c r="BK259" s="187">
        <f>ROUND(I259*H259,2)</f>
        <v>0</v>
      </c>
      <c r="BL259" s="19" t="s">
        <v>132</v>
      </c>
      <c r="BM259" s="186" t="s">
        <v>323</v>
      </c>
    </row>
    <row r="260" spans="2:51" s="13" customFormat="1" ht="12">
      <c r="B260" s="193"/>
      <c r="C260" s="194"/>
      <c r="D260" s="195" t="s">
        <v>136</v>
      </c>
      <c r="E260" s="196" t="s">
        <v>21</v>
      </c>
      <c r="F260" s="197" t="s">
        <v>137</v>
      </c>
      <c r="G260" s="194"/>
      <c r="H260" s="196" t="s">
        <v>21</v>
      </c>
      <c r="I260" s="198"/>
      <c r="J260" s="194"/>
      <c r="K260" s="194"/>
      <c r="L260" s="199"/>
      <c r="M260" s="200"/>
      <c r="N260" s="201"/>
      <c r="O260" s="201"/>
      <c r="P260" s="201"/>
      <c r="Q260" s="201"/>
      <c r="R260" s="201"/>
      <c r="S260" s="201"/>
      <c r="T260" s="202"/>
      <c r="AT260" s="203" t="s">
        <v>136</v>
      </c>
      <c r="AU260" s="203" t="s">
        <v>83</v>
      </c>
      <c r="AV260" s="13" t="s">
        <v>81</v>
      </c>
      <c r="AW260" s="13" t="s">
        <v>34</v>
      </c>
      <c r="AX260" s="13" t="s">
        <v>73</v>
      </c>
      <c r="AY260" s="203" t="s">
        <v>125</v>
      </c>
    </row>
    <row r="261" spans="2:51" s="13" customFormat="1" ht="12">
      <c r="B261" s="193"/>
      <c r="C261" s="194"/>
      <c r="D261" s="195" t="s">
        <v>136</v>
      </c>
      <c r="E261" s="196" t="s">
        <v>21</v>
      </c>
      <c r="F261" s="197" t="s">
        <v>138</v>
      </c>
      <c r="G261" s="194"/>
      <c r="H261" s="196" t="s">
        <v>21</v>
      </c>
      <c r="I261" s="198"/>
      <c r="J261" s="194"/>
      <c r="K261" s="194"/>
      <c r="L261" s="199"/>
      <c r="M261" s="200"/>
      <c r="N261" s="201"/>
      <c r="O261" s="201"/>
      <c r="P261" s="201"/>
      <c r="Q261" s="201"/>
      <c r="R261" s="201"/>
      <c r="S261" s="201"/>
      <c r="T261" s="202"/>
      <c r="AT261" s="203" t="s">
        <v>136</v>
      </c>
      <c r="AU261" s="203" t="s">
        <v>83</v>
      </c>
      <c r="AV261" s="13" t="s">
        <v>81</v>
      </c>
      <c r="AW261" s="13" t="s">
        <v>34</v>
      </c>
      <c r="AX261" s="13" t="s">
        <v>73</v>
      </c>
      <c r="AY261" s="203" t="s">
        <v>125</v>
      </c>
    </row>
    <row r="262" spans="2:51" s="14" customFormat="1" ht="12">
      <c r="B262" s="204"/>
      <c r="C262" s="205"/>
      <c r="D262" s="195" t="s">
        <v>136</v>
      </c>
      <c r="E262" s="206" t="s">
        <v>21</v>
      </c>
      <c r="F262" s="207" t="s">
        <v>324</v>
      </c>
      <c r="G262" s="205"/>
      <c r="H262" s="208">
        <v>34.62</v>
      </c>
      <c r="I262" s="209"/>
      <c r="J262" s="205"/>
      <c r="K262" s="205"/>
      <c r="L262" s="210"/>
      <c r="M262" s="211"/>
      <c r="N262" s="212"/>
      <c r="O262" s="212"/>
      <c r="P262" s="212"/>
      <c r="Q262" s="212"/>
      <c r="R262" s="212"/>
      <c r="S262" s="212"/>
      <c r="T262" s="213"/>
      <c r="AT262" s="214" t="s">
        <v>136</v>
      </c>
      <c r="AU262" s="214" t="s">
        <v>83</v>
      </c>
      <c r="AV262" s="14" t="s">
        <v>83</v>
      </c>
      <c r="AW262" s="14" t="s">
        <v>34</v>
      </c>
      <c r="AX262" s="14" t="s">
        <v>73</v>
      </c>
      <c r="AY262" s="214" t="s">
        <v>125</v>
      </c>
    </row>
    <row r="263" spans="2:51" s="15" customFormat="1" ht="12">
      <c r="B263" s="215"/>
      <c r="C263" s="216"/>
      <c r="D263" s="195" t="s">
        <v>136</v>
      </c>
      <c r="E263" s="217" t="s">
        <v>21</v>
      </c>
      <c r="F263" s="218" t="s">
        <v>140</v>
      </c>
      <c r="G263" s="216"/>
      <c r="H263" s="219">
        <v>34.62</v>
      </c>
      <c r="I263" s="220"/>
      <c r="J263" s="216"/>
      <c r="K263" s="216"/>
      <c r="L263" s="221"/>
      <c r="M263" s="222"/>
      <c r="N263" s="223"/>
      <c r="O263" s="223"/>
      <c r="P263" s="223"/>
      <c r="Q263" s="223"/>
      <c r="R263" s="223"/>
      <c r="S263" s="223"/>
      <c r="T263" s="224"/>
      <c r="AT263" s="225" t="s">
        <v>136</v>
      </c>
      <c r="AU263" s="225" t="s">
        <v>83</v>
      </c>
      <c r="AV263" s="15" t="s">
        <v>132</v>
      </c>
      <c r="AW263" s="15" t="s">
        <v>34</v>
      </c>
      <c r="AX263" s="15" t="s">
        <v>81</v>
      </c>
      <c r="AY263" s="225" t="s">
        <v>125</v>
      </c>
    </row>
    <row r="264" spans="2:51" s="14" customFormat="1" ht="12">
      <c r="B264" s="204"/>
      <c r="C264" s="205"/>
      <c r="D264" s="195" t="s">
        <v>136</v>
      </c>
      <c r="E264" s="205"/>
      <c r="F264" s="207" t="s">
        <v>325</v>
      </c>
      <c r="G264" s="205"/>
      <c r="H264" s="208">
        <v>51.93</v>
      </c>
      <c r="I264" s="209"/>
      <c r="J264" s="205"/>
      <c r="K264" s="205"/>
      <c r="L264" s="210"/>
      <c r="M264" s="211"/>
      <c r="N264" s="212"/>
      <c r="O264" s="212"/>
      <c r="P264" s="212"/>
      <c r="Q264" s="212"/>
      <c r="R264" s="212"/>
      <c r="S264" s="212"/>
      <c r="T264" s="213"/>
      <c r="AT264" s="214" t="s">
        <v>136</v>
      </c>
      <c r="AU264" s="214" t="s">
        <v>83</v>
      </c>
      <c r="AV264" s="14" t="s">
        <v>83</v>
      </c>
      <c r="AW264" s="14" t="s">
        <v>4</v>
      </c>
      <c r="AX264" s="14" t="s">
        <v>81</v>
      </c>
      <c r="AY264" s="214" t="s">
        <v>125</v>
      </c>
    </row>
    <row r="265" spans="1:65" s="2" customFormat="1" ht="24.2" customHeight="1">
      <c r="A265" s="36"/>
      <c r="B265" s="37"/>
      <c r="C265" s="175" t="s">
        <v>326</v>
      </c>
      <c r="D265" s="175" t="s">
        <v>127</v>
      </c>
      <c r="E265" s="176" t="s">
        <v>327</v>
      </c>
      <c r="F265" s="177" t="s">
        <v>328</v>
      </c>
      <c r="G265" s="178" t="s">
        <v>130</v>
      </c>
      <c r="H265" s="179">
        <v>346.2</v>
      </c>
      <c r="I265" s="180"/>
      <c r="J265" s="181">
        <f>ROUND(I265*H265,2)</f>
        <v>0</v>
      </c>
      <c r="K265" s="177" t="s">
        <v>131</v>
      </c>
      <c r="L265" s="41"/>
      <c r="M265" s="182" t="s">
        <v>21</v>
      </c>
      <c r="N265" s="183" t="s">
        <v>44</v>
      </c>
      <c r="O265" s="66"/>
      <c r="P265" s="184">
        <f>O265*H265</f>
        <v>0</v>
      </c>
      <c r="Q265" s="184">
        <v>0</v>
      </c>
      <c r="R265" s="184">
        <f>Q265*H265</f>
        <v>0</v>
      </c>
      <c r="S265" s="184">
        <v>0</v>
      </c>
      <c r="T265" s="185">
        <f>S265*H265</f>
        <v>0</v>
      </c>
      <c r="U265" s="36"/>
      <c r="V265" s="36"/>
      <c r="W265" s="36"/>
      <c r="X265" s="36"/>
      <c r="Y265" s="36"/>
      <c r="Z265" s="36"/>
      <c r="AA265" s="36"/>
      <c r="AB265" s="36"/>
      <c r="AC265" s="36"/>
      <c r="AD265" s="36"/>
      <c r="AE265" s="36"/>
      <c r="AR265" s="186" t="s">
        <v>132</v>
      </c>
      <c r="AT265" s="186" t="s">
        <v>127</v>
      </c>
      <c r="AU265" s="186" t="s">
        <v>83</v>
      </c>
      <c r="AY265" s="19" t="s">
        <v>125</v>
      </c>
      <c r="BE265" s="187">
        <f>IF(N265="základní",J265,0)</f>
        <v>0</v>
      </c>
      <c r="BF265" s="187">
        <f>IF(N265="snížená",J265,0)</f>
        <v>0</v>
      </c>
      <c r="BG265" s="187">
        <f>IF(N265="zákl. přenesená",J265,0)</f>
        <v>0</v>
      </c>
      <c r="BH265" s="187">
        <f>IF(N265="sníž. přenesená",J265,0)</f>
        <v>0</v>
      </c>
      <c r="BI265" s="187">
        <f>IF(N265="nulová",J265,0)</f>
        <v>0</v>
      </c>
      <c r="BJ265" s="19" t="s">
        <v>81</v>
      </c>
      <c r="BK265" s="187">
        <f>ROUND(I265*H265,2)</f>
        <v>0</v>
      </c>
      <c r="BL265" s="19" t="s">
        <v>132</v>
      </c>
      <c r="BM265" s="186" t="s">
        <v>329</v>
      </c>
    </row>
    <row r="266" spans="1:47" s="2" customFormat="1" ht="12">
      <c r="A266" s="36"/>
      <c r="B266" s="37"/>
      <c r="C266" s="38"/>
      <c r="D266" s="188" t="s">
        <v>134</v>
      </c>
      <c r="E266" s="38"/>
      <c r="F266" s="189" t="s">
        <v>330</v>
      </c>
      <c r="G266" s="38"/>
      <c r="H266" s="38"/>
      <c r="I266" s="190"/>
      <c r="J266" s="38"/>
      <c r="K266" s="38"/>
      <c r="L266" s="41"/>
      <c r="M266" s="191"/>
      <c r="N266" s="192"/>
      <c r="O266" s="66"/>
      <c r="P266" s="66"/>
      <c r="Q266" s="66"/>
      <c r="R266" s="66"/>
      <c r="S266" s="66"/>
      <c r="T266" s="67"/>
      <c r="U266" s="36"/>
      <c r="V266" s="36"/>
      <c r="W266" s="36"/>
      <c r="X266" s="36"/>
      <c r="Y266" s="36"/>
      <c r="Z266" s="36"/>
      <c r="AA266" s="36"/>
      <c r="AB266" s="36"/>
      <c r="AC266" s="36"/>
      <c r="AD266" s="36"/>
      <c r="AE266" s="36"/>
      <c r="AT266" s="19" t="s">
        <v>134</v>
      </c>
      <c r="AU266" s="19" t="s">
        <v>83</v>
      </c>
    </row>
    <row r="267" spans="2:51" s="13" customFormat="1" ht="12">
      <c r="B267" s="193"/>
      <c r="C267" s="194"/>
      <c r="D267" s="195" t="s">
        <v>136</v>
      </c>
      <c r="E267" s="196" t="s">
        <v>21</v>
      </c>
      <c r="F267" s="197" t="s">
        <v>137</v>
      </c>
      <c r="G267" s="194"/>
      <c r="H267" s="196" t="s">
        <v>21</v>
      </c>
      <c r="I267" s="198"/>
      <c r="J267" s="194"/>
      <c r="K267" s="194"/>
      <c r="L267" s="199"/>
      <c r="M267" s="200"/>
      <c r="N267" s="201"/>
      <c r="O267" s="201"/>
      <c r="P267" s="201"/>
      <c r="Q267" s="201"/>
      <c r="R267" s="201"/>
      <c r="S267" s="201"/>
      <c r="T267" s="202"/>
      <c r="AT267" s="203" t="s">
        <v>136</v>
      </c>
      <c r="AU267" s="203" t="s">
        <v>83</v>
      </c>
      <c r="AV267" s="13" t="s">
        <v>81</v>
      </c>
      <c r="AW267" s="13" t="s">
        <v>34</v>
      </c>
      <c r="AX267" s="13" t="s">
        <v>73</v>
      </c>
      <c r="AY267" s="203" t="s">
        <v>125</v>
      </c>
    </row>
    <row r="268" spans="2:51" s="14" customFormat="1" ht="12">
      <c r="B268" s="204"/>
      <c r="C268" s="205"/>
      <c r="D268" s="195" t="s">
        <v>136</v>
      </c>
      <c r="E268" s="206" t="s">
        <v>21</v>
      </c>
      <c r="F268" s="207" t="s">
        <v>139</v>
      </c>
      <c r="G268" s="205"/>
      <c r="H268" s="208">
        <v>346.2</v>
      </c>
      <c r="I268" s="209"/>
      <c r="J268" s="205"/>
      <c r="K268" s="205"/>
      <c r="L268" s="210"/>
      <c r="M268" s="211"/>
      <c r="N268" s="212"/>
      <c r="O268" s="212"/>
      <c r="P268" s="212"/>
      <c r="Q268" s="212"/>
      <c r="R268" s="212"/>
      <c r="S268" s="212"/>
      <c r="T268" s="213"/>
      <c r="AT268" s="214" t="s">
        <v>136</v>
      </c>
      <c r="AU268" s="214" t="s">
        <v>83</v>
      </c>
      <c r="AV268" s="14" t="s">
        <v>83</v>
      </c>
      <c r="AW268" s="14" t="s">
        <v>34</v>
      </c>
      <c r="AX268" s="14" t="s">
        <v>73</v>
      </c>
      <c r="AY268" s="214" t="s">
        <v>125</v>
      </c>
    </row>
    <row r="269" spans="2:51" s="15" customFormat="1" ht="12">
      <c r="B269" s="215"/>
      <c r="C269" s="216"/>
      <c r="D269" s="195" t="s">
        <v>136</v>
      </c>
      <c r="E269" s="217" t="s">
        <v>21</v>
      </c>
      <c r="F269" s="218" t="s">
        <v>140</v>
      </c>
      <c r="G269" s="216"/>
      <c r="H269" s="219">
        <v>346.2</v>
      </c>
      <c r="I269" s="220"/>
      <c r="J269" s="216"/>
      <c r="K269" s="216"/>
      <c r="L269" s="221"/>
      <c r="M269" s="222"/>
      <c r="N269" s="223"/>
      <c r="O269" s="223"/>
      <c r="P269" s="223"/>
      <c r="Q269" s="223"/>
      <c r="R269" s="223"/>
      <c r="S269" s="223"/>
      <c r="T269" s="224"/>
      <c r="AT269" s="225" t="s">
        <v>136</v>
      </c>
      <c r="AU269" s="225" t="s">
        <v>83</v>
      </c>
      <c r="AV269" s="15" t="s">
        <v>132</v>
      </c>
      <c r="AW269" s="15" t="s">
        <v>34</v>
      </c>
      <c r="AX269" s="15" t="s">
        <v>81</v>
      </c>
      <c r="AY269" s="225" t="s">
        <v>125</v>
      </c>
    </row>
    <row r="270" spans="1:65" s="2" customFormat="1" ht="16.5" customHeight="1">
      <c r="A270" s="36"/>
      <c r="B270" s="37"/>
      <c r="C270" s="237" t="s">
        <v>331</v>
      </c>
      <c r="D270" s="237" t="s">
        <v>287</v>
      </c>
      <c r="E270" s="238" t="s">
        <v>332</v>
      </c>
      <c r="F270" s="239" t="s">
        <v>333</v>
      </c>
      <c r="G270" s="240" t="s">
        <v>334</v>
      </c>
      <c r="H270" s="241">
        <v>6.924</v>
      </c>
      <c r="I270" s="242"/>
      <c r="J270" s="243">
        <f>ROUND(I270*H270,2)</f>
        <v>0</v>
      </c>
      <c r="K270" s="239" t="s">
        <v>131</v>
      </c>
      <c r="L270" s="244"/>
      <c r="M270" s="245" t="s">
        <v>21</v>
      </c>
      <c r="N270" s="246" t="s">
        <v>44</v>
      </c>
      <c r="O270" s="66"/>
      <c r="P270" s="184">
        <f>O270*H270</f>
        <v>0</v>
      </c>
      <c r="Q270" s="184">
        <v>0.001</v>
      </c>
      <c r="R270" s="184">
        <f>Q270*H270</f>
        <v>0.0069240000000000005</v>
      </c>
      <c r="S270" s="184">
        <v>0</v>
      </c>
      <c r="T270" s="185">
        <f>S270*H270</f>
        <v>0</v>
      </c>
      <c r="U270" s="36"/>
      <c r="V270" s="36"/>
      <c r="W270" s="36"/>
      <c r="X270" s="36"/>
      <c r="Y270" s="36"/>
      <c r="Z270" s="36"/>
      <c r="AA270" s="36"/>
      <c r="AB270" s="36"/>
      <c r="AC270" s="36"/>
      <c r="AD270" s="36"/>
      <c r="AE270" s="36"/>
      <c r="AR270" s="186" t="s">
        <v>186</v>
      </c>
      <c r="AT270" s="186" t="s">
        <v>287</v>
      </c>
      <c r="AU270" s="186" t="s">
        <v>83</v>
      </c>
      <c r="AY270" s="19" t="s">
        <v>125</v>
      </c>
      <c r="BE270" s="187">
        <f>IF(N270="základní",J270,0)</f>
        <v>0</v>
      </c>
      <c r="BF270" s="187">
        <f>IF(N270="snížená",J270,0)</f>
        <v>0</v>
      </c>
      <c r="BG270" s="187">
        <f>IF(N270="zákl. přenesená",J270,0)</f>
        <v>0</v>
      </c>
      <c r="BH270" s="187">
        <f>IF(N270="sníž. přenesená",J270,0)</f>
        <v>0</v>
      </c>
      <c r="BI270" s="187">
        <f>IF(N270="nulová",J270,0)</f>
        <v>0</v>
      </c>
      <c r="BJ270" s="19" t="s">
        <v>81</v>
      </c>
      <c r="BK270" s="187">
        <f>ROUND(I270*H270,2)</f>
        <v>0</v>
      </c>
      <c r="BL270" s="19" t="s">
        <v>132</v>
      </c>
      <c r="BM270" s="186" t="s">
        <v>335</v>
      </c>
    </row>
    <row r="271" spans="2:51" s="14" customFormat="1" ht="12">
      <c r="B271" s="204"/>
      <c r="C271" s="205"/>
      <c r="D271" s="195" t="s">
        <v>136</v>
      </c>
      <c r="E271" s="205"/>
      <c r="F271" s="207" t="s">
        <v>336</v>
      </c>
      <c r="G271" s="205"/>
      <c r="H271" s="208">
        <v>6.924</v>
      </c>
      <c r="I271" s="209"/>
      <c r="J271" s="205"/>
      <c r="K271" s="205"/>
      <c r="L271" s="210"/>
      <c r="M271" s="211"/>
      <c r="N271" s="212"/>
      <c r="O271" s="212"/>
      <c r="P271" s="212"/>
      <c r="Q271" s="212"/>
      <c r="R271" s="212"/>
      <c r="S271" s="212"/>
      <c r="T271" s="213"/>
      <c r="AT271" s="214" t="s">
        <v>136</v>
      </c>
      <c r="AU271" s="214" t="s">
        <v>83</v>
      </c>
      <c r="AV271" s="14" t="s">
        <v>83</v>
      </c>
      <c r="AW271" s="14" t="s">
        <v>4</v>
      </c>
      <c r="AX271" s="14" t="s">
        <v>81</v>
      </c>
      <c r="AY271" s="214" t="s">
        <v>125</v>
      </c>
    </row>
    <row r="272" spans="1:65" s="2" customFormat="1" ht="21.75" customHeight="1">
      <c r="A272" s="36"/>
      <c r="B272" s="37"/>
      <c r="C272" s="175" t="s">
        <v>337</v>
      </c>
      <c r="D272" s="175" t="s">
        <v>127</v>
      </c>
      <c r="E272" s="176" t="s">
        <v>338</v>
      </c>
      <c r="F272" s="177" t="s">
        <v>339</v>
      </c>
      <c r="G272" s="178" t="s">
        <v>130</v>
      </c>
      <c r="H272" s="179">
        <v>346.2</v>
      </c>
      <c r="I272" s="180"/>
      <c r="J272" s="181">
        <f>ROUND(I272*H272,2)</f>
        <v>0</v>
      </c>
      <c r="K272" s="177" t="s">
        <v>131</v>
      </c>
      <c r="L272" s="41"/>
      <c r="M272" s="182" t="s">
        <v>21</v>
      </c>
      <c r="N272" s="183" t="s">
        <v>44</v>
      </c>
      <c r="O272" s="66"/>
      <c r="P272" s="184">
        <f>O272*H272</f>
        <v>0</v>
      </c>
      <c r="Q272" s="184">
        <v>0</v>
      </c>
      <c r="R272" s="184">
        <f>Q272*H272</f>
        <v>0</v>
      </c>
      <c r="S272" s="184">
        <v>0</v>
      </c>
      <c r="T272" s="185">
        <f>S272*H272</f>
        <v>0</v>
      </c>
      <c r="U272" s="36"/>
      <c r="V272" s="36"/>
      <c r="W272" s="36"/>
      <c r="X272" s="36"/>
      <c r="Y272" s="36"/>
      <c r="Z272" s="36"/>
      <c r="AA272" s="36"/>
      <c r="AB272" s="36"/>
      <c r="AC272" s="36"/>
      <c r="AD272" s="36"/>
      <c r="AE272" s="36"/>
      <c r="AR272" s="186" t="s">
        <v>132</v>
      </c>
      <c r="AT272" s="186" t="s">
        <v>127</v>
      </c>
      <c r="AU272" s="186" t="s">
        <v>83</v>
      </c>
      <c r="AY272" s="19" t="s">
        <v>125</v>
      </c>
      <c r="BE272" s="187">
        <f>IF(N272="základní",J272,0)</f>
        <v>0</v>
      </c>
      <c r="BF272" s="187">
        <f>IF(N272="snížená",J272,0)</f>
        <v>0</v>
      </c>
      <c r="BG272" s="187">
        <f>IF(N272="zákl. přenesená",J272,0)</f>
        <v>0</v>
      </c>
      <c r="BH272" s="187">
        <f>IF(N272="sníž. přenesená",J272,0)</f>
        <v>0</v>
      </c>
      <c r="BI272" s="187">
        <f>IF(N272="nulová",J272,0)</f>
        <v>0</v>
      </c>
      <c r="BJ272" s="19" t="s">
        <v>81</v>
      </c>
      <c r="BK272" s="187">
        <f>ROUND(I272*H272,2)</f>
        <v>0</v>
      </c>
      <c r="BL272" s="19" t="s">
        <v>132</v>
      </c>
      <c r="BM272" s="186" t="s">
        <v>340</v>
      </c>
    </row>
    <row r="273" spans="1:47" s="2" customFormat="1" ht="12">
      <c r="A273" s="36"/>
      <c r="B273" s="37"/>
      <c r="C273" s="38"/>
      <c r="D273" s="188" t="s">
        <v>134</v>
      </c>
      <c r="E273" s="38"/>
      <c r="F273" s="189" t="s">
        <v>341</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134</v>
      </c>
      <c r="AU273" s="19" t="s">
        <v>83</v>
      </c>
    </row>
    <row r="274" spans="2:51" s="13" customFormat="1" ht="12">
      <c r="B274" s="193"/>
      <c r="C274" s="194"/>
      <c r="D274" s="195" t="s">
        <v>136</v>
      </c>
      <c r="E274" s="196" t="s">
        <v>21</v>
      </c>
      <c r="F274" s="197" t="s">
        <v>137</v>
      </c>
      <c r="G274" s="194"/>
      <c r="H274" s="196" t="s">
        <v>21</v>
      </c>
      <c r="I274" s="198"/>
      <c r="J274" s="194"/>
      <c r="K274" s="194"/>
      <c r="L274" s="199"/>
      <c r="M274" s="200"/>
      <c r="N274" s="201"/>
      <c r="O274" s="201"/>
      <c r="P274" s="201"/>
      <c r="Q274" s="201"/>
      <c r="R274" s="201"/>
      <c r="S274" s="201"/>
      <c r="T274" s="202"/>
      <c r="AT274" s="203" t="s">
        <v>136</v>
      </c>
      <c r="AU274" s="203" t="s">
        <v>83</v>
      </c>
      <c r="AV274" s="13" t="s">
        <v>81</v>
      </c>
      <c r="AW274" s="13" t="s">
        <v>34</v>
      </c>
      <c r="AX274" s="13" t="s">
        <v>73</v>
      </c>
      <c r="AY274" s="203" t="s">
        <v>125</v>
      </c>
    </row>
    <row r="275" spans="2:51" s="13" customFormat="1" ht="12">
      <c r="B275" s="193"/>
      <c r="C275" s="194"/>
      <c r="D275" s="195" t="s">
        <v>136</v>
      </c>
      <c r="E275" s="196" t="s">
        <v>21</v>
      </c>
      <c r="F275" s="197" t="s">
        <v>138</v>
      </c>
      <c r="G275" s="194"/>
      <c r="H275" s="196" t="s">
        <v>21</v>
      </c>
      <c r="I275" s="198"/>
      <c r="J275" s="194"/>
      <c r="K275" s="194"/>
      <c r="L275" s="199"/>
      <c r="M275" s="200"/>
      <c r="N275" s="201"/>
      <c r="O275" s="201"/>
      <c r="P275" s="201"/>
      <c r="Q275" s="201"/>
      <c r="R275" s="201"/>
      <c r="S275" s="201"/>
      <c r="T275" s="202"/>
      <c r="AT275" s="203" t="s">
        <v>136</v>
      </c>
      <c r="AU275" s="203" t="s">
        <v>83</v>
      </c>
      <c r="AV275" s="13" t="s">
        <v>81</v>
      </c>
      <c r="AW275" s="13" t="s">
        <v>34</v>
      </c>
      <c r="AX275" s="13" t="s">
        <v>73</v>
      </c>
      <c r="AY275" s="203" t="s">
        <v>125</v>
      </c>
    </row>
    <row r="276" spans="2:51" s="14" customFormat="1" ht="12">
      <c r="B276" s="204"/>
      <c r="C276" s="205"/>
      <c r="D276" s="195" t="s">
        <v>136</v>
      </c>
      <c r="E276" s="206" t="s">
        <v>21</v>
      </c>
      <c r="F276" s="207" t="s">
        <v>139</v>
      </c>
      <c r="G276" s="205"/>
      <c r="H276" s="208">
        <v>346.2</v>
      </c>
      <c r="I276" s="209"/>
      <c r="J276" s="205"/>
      <c r="K276" s="205"/>
      <c r="L276" s="210"/>
      <c r="M276" s="211"/>
      <c r="N276" s="212"/>
      <c r="O276" s="212"/>
      <c r="P276" s="212"/>
      <c r="Q276" s="212"/>
      <c r="R276" s="212"/>
      <c r="S276" s="212"/>
      <c r="T276" s="213"/>
      <c r="AT276" s="214" t="s">
        <v>136</v>
      </c>
      <c r="AU276" s="214" t="s">
        <v>83</v>
      </c>
      <c r="AV276" s="14" t="s">
        <v>83</v>
      </c>
      <c r="AW276" s="14" t="s">
        <v>34</v>
      </c>
      <c r="AX276" s="14" t="s">
        <v>73</v>
      </c>
      <c r="AY276" s="214" t="s">
        <v>125</v>
      </c>
    </row>
    <row r="277" spans="2:51" s="15" customFormat="1" ht="12">
      <c r="B277" s="215"/>
      <c r="C277" s="216"/>
      <c r="D277" s="195" t="s">
        <v>136</v>
      </c>
      <c r="E277" s="217" t="s">
        <v>21</v>
      </c>
      <c r="F277" s="218" t="s">
        <v>140</v>
      </c>
      <c r="G277" s="216"/>
      <c r="H277" s="219">
        <v>346.2</v>
      </c>
      <c r="I277" s="220"/>
      <c r="J277" s="216"/>
      <c r="K277" s="216"/>
      <c r="L277" s="221"/>
      <c r="M277" s="222"/>
      <c r="N277" s="223"/>
      <c r="O277" s="223"/>
      <c r="P277" s="223"/>
      <c r="Q277" s="223"/>
      <c r="R277" s="223"/>
      <c r="S277" s="223"/>
      <c r="T277" s="224"/>
      <c r="AT277" s="225" t="s">
        <v>136</v>
      </c>
      <c r="AU277" s="225" t="s">
        <v>83</v>
      </c>
      <c r="AV277" s="15" t="s">
        <v>132</v>
      </c>
      <c r="AW277" s="15" t="s">
        <v>34</v>
      </c>
      <c r="AX277" s="15" t="s">
        <v>81</v>
      </c>
      <c r="AY277" s="225" t="s">
        <v>125</v>
      </c>
    </row>
    <row r="278" spans="1:65" s="2" customFormat="1" ht="21.75" customHeight="1">
      <c r="A278" s="36"/>
      <c r="B278" s="37"/>
      <c r="C278" s="175" t="s">
        <v>342</v>
      </c>
      <c r="D278" s="175" t="s">
        <v>127</v>
      </c>
      <c r="E278" s="176" t="s">
        <v>343</v>
      </c>
      <c r="F278" s="177" t="s">
        <v>344</v>
      </c>
      <c r="G278" s="178" t="s">
        <v>130</v>
      </c>
      <c r="H278" s="179">
        <v>2913.9</v>
      </c>
      <c r="I278" s="180"/>
      <c r="J278" s="181">
        <f>ROUND(I278*H278,2)</f>
        <v>0</v>
      </c>
      <c r="K278" s="177" t="s">
        <v>131</v>
      </c>
      <c r="L278" s="41"/>
      <c r="M278" s="182" t="s">
        <v>21</v>
      </c>
      <c r="N278" s="183" t="s">
        <v>44</v>
      </c>
      <c r="O278" s="66"/>
      <c r="P278" s="184">
        <f>O278*H278</f>
        <v>0</v>
      </c>
      <c r="Q278" s="184">
        <v>0</v>
      </c>
      <c r="R278" s="184">
        <f>Q278*H278</f>
        <v>0</v>
      </c>
      <c r="S278" s="184">
        <v>0</v>
      </c>
      <c r="T278" s="185">
        <f>S278*H278</f>
        <v>0</v>
      </c>
      <c r="U278" s="36"/>
      <c r="V278" s="36"/>
      <c r="W278" s="36"/>
      <c r="X278" s="36"/>
      <c r="Y278" s="36"/>
      <c r="Z278" s="36"/>
      <c r="AA278" s="36"/>
      <c r="AB278" s="36"/>
      <c r="AC278" s="36"/>
      <c r="AD278" s="36"/>
      <c r="AE278" s="36"/>
      <c r="AR278" s="186" t="s">
        <v>132</v>
      </c>
      <c r="AT278" s="186" t="s">
        <v>127</v>
      </c>
      <c r="AU278" s="186" t="s">
        <v>83</v>
      </c>
      <c r="AY278" s="19" t="s">
        <v>125</v>
      </c>
      <c r="BE278" s="187">
        <f>IF(N278="základní",J278,0)</f>
        <v>0</v>
      </c>
      <c r="BF278" s="187">
        <f>IF(N278="snížená",J278,0)</f>
        <v>0</v>
      </c>
      <c r="BG278" s="187">
        <f>IF(N278="zákl. přenesená",J278,0)</f>
        <v>0</v>
      </c>
      <c r="BH278" s="187">
        <f>IF(N278="sníž. přenesená",J278,0)</f>
        <v>0</v>
      </c>
      <c r="BI278" s="187">
        <f>IF(N278="nulová",J278,0)</f>
        <v>0</v>
      </c>
      <c r="BJ278" s="19" t="s">
        <v>81</v>
      </c>
      <c r="BK278" s="187">
        <f>ROUND(I278*H278,2)</f>
        <v>0</v>
      </c>
      <c r="BL278" s="19" t="s">
        <v>132</v>
      </c>
      <c r="BM278" s="186" t="s">
        <v>345</v>
      </c>
    </row>
    <row r="279" spans="1:47" s="2" customFormat="1" ht="12">
      <c r="A279" s="36"/>
      <c r="B279" s="37"/>
      <c r="C279" s="38"/>
      <c r="D279" s="188" t="s">
        <v>134</v>
      </c>
      <c r="E279" s="38"/>
      <c r="F279" s="189" t="s">
        <v>346</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134</v>
      </c>
      <c r="AU279" s="19" t="s">
        <v>83</v>
      </c>
    </row>
    <row r="280" spans="2:51" s="13" customFormat="1" ht="12">
      <c r="B280" s="193"/>
      <c r="C280" s="194"/>
      <c r="D280" s="195" t="s">
        <v>136</v>
      </c>
      <c r="E280" s="196" t="s">
        <v>21</v>
      </c>
      <c r="F280" s="197" t="s">
        <v>227</v>
      </c>
      <c r="G280" s="194"/>
      <c r="H280" s="196" t="s">
        <v>21</v>
      </c>
      <c r="I280" s="198"/>
      <c r="J280" s="194"/>
      <c r="K280" s="194"/>
      <c r="L280" s="199"/>
      <c r="M280" s="200"/>
      <c r="N280" s="201"/>
      <c r="O280" s="201"/>
      <c r="P280" s="201"/>
      <c r="Q280" s="201"/>
      <c r="R280" s="201"/>
      <c r="S280" s="201"/>
      <c r="T280" s="202"/>
      <c r="AT280" s="203" t="s">
        <v>136</v>
      </c>
      <c r="AU280" s="203" t="s">
        <v>83</v>
      </c>
      <c r="AV280" s="13" t="s">
        <v>81</v>
      </c>
      <c r="AW280" s="13" t="s">
        <v>34</v>
      </c>
      <c r="AX280" s="13" t="s">
        <v>73</v>
      </c>
      <c r="AY280" s="203" t="s">
        <v>125</v>
      </c>
    </row>
    <row r="281" spans="2:51" s="14" customFormat="1" ht="12">
      <c r="B281" s="204"/>
      <c r="C281" s="205"/>
      <c r="D281" s="195" t="s">
        <v>136</v>
      </c>
      <c r="E281" s="206" t="s">
        <v>21</v>
      </c>
      <c r="F281" s="207" t="s">
        <v>347</v>
      </c>
      <c r="G281" s="205"/>
      <c r="H281" s="208">
        <v>1923.14</v>
      </c>
      <c r="I281" s="209"/>
      <c r="J281" s="205"/>
      <c r="K281" s="205"/>
      <c r="L281" s="210"/>
      <c r="M281" s="211"/>
      <c r="N281" s="212"/>
      <c r="O281" s="212"/>
      <c r="P281" s="212"/>
      <c r="Q281" s="212"/>
      <c r="R281" s="212"/>
      <c r="S281" s="212"/>
      <c r="T281" s="213"/>
      <c r="AT281" s="214" t="s">
        <v>136</v>
      </c>
      <c r="AU281" s="214" t="s">
        <v>83</v>
      </c>
      <c r="AV281" s="14" t="s">
        <v>83</v>
      </c>
      <c r="AW281" s="14" t="s">
        <v>34</v>
      </c>
      <c r="AX281" s="14" t="s">
        <v>73</v>
      </c>
      <c r="AY281" s="214" t="s">
        <v>125</v>
      </c>
    </row>
    <row r="282" spans="2:51" s="14" customFormat="1" ht="12">
      <c r="B282" s="204"/>
      <c r="C282" s="205"/>
      <c r="D282" s="195" t="s">
        <v>136</v>
      </c>
      <c r="E282" s="206" t="s">
        <v>21</v>
      </c>
      <c r="F282" s="207" t="s">
        <v>348</v>
      </c>
      <c r="G282" s="205"/>
      <c r="H282" s="208">
        <v>498.47</v>
      </c>
      <c r="I282" s="209"/>
      <c r="J282" s="205"/>
      <c r="K282" s="205"/>
      <c r="L282" s="210"/>
      <c r="M282" s="211"/>
      <c r="N282" s="212"/>
      <c r="O282" s="212"/>
      <c r="P282" s="212"/>
      <c r="Q282" s="212"/>
      <c r="R282" s="212"/>
      <c r="S282" s="212"/>
      <c r="T282" s="213"/>
      <c r="AT282" s="214" t="s">
        <v>136</v>
      </c>
      <c r="AU282" s="214" t="s">
        <v>83</v>
      </c>
      <c r="AV282" s="14" t="s">
        <v>83</v>
      </c>
      <c r="AW282" s="14" t="s">
        <v>34</v>
      </c>
      <c r="AX282" s="14" t="s">
        <v>73</v>
      </c>
      <c r="AY282" s="214" t="s">
        <v>125</v>
      </c>
    </row>
    <row r="283" spans="2:51" s="14" customFormat="1" ht="12">
      <c r="B283" s="204"/>
      <c r="C283" s="205"/>
      <c r="D283" s="195" t="s">
        <v>136</v>
      </c>
      <c r="E283" s="206" t="s">
        <v>21</v>
      </c>
      <c r="F283" s="207" t="s">
        <v>349</v>
      </c>
      <c r="G283" s="205"/>
      <c r="H283" s="208">
        <v>313.17</v>
      </c>
      <c r="I283" s="209"/>
      <c r="J283" s="205"/>
      <c r="K283" s="205"/>
      <c r="L283" s="210"/>
      <c r="M283" s="211"/>
      <c r="N283" s="212"/>
      <c r="O283" s="212"/>
      <c r="P283" s="212"/>
      <c r="Q283" s="212"/>
      <c r="R283" s="212"/>
      <c r="S283" s="212"/>
      <c r="T283" s="213"/>
      <c r="AT283" s="214" t="s">
        <v>136</v>
      </c>
      <c r="AU283" s="214" t="s">
        <v>83</v>
      </c>
      <c r="AV283" s="14" t="s">
        <v>83</v>
      </c>
      <c r="AW283" s="14" t="s">
        <v>34</v>
      </c>
      <c r="AX283" s="14" t="s">
        <v>73</v>
      </c>
      <c r="AY283" s="214" t="s">
        <v>125</v>
      </c>
    </row>
    <row r="284" spans="2:51" s="14" customFormat="1" ht="12">
      <c r="B284" s="204"/>
      <c r="C284" s="205"/>
      <c r="D284" s="195" t="s">
        <v>136</v>
      </c>
      <c r="E284" s="206" t="s">
        <v>21</v>
      </c>
      <c r="F284" s="207" t="s">
        <v>350</v>
      </c>
      <c r="G284" s="205"/>
      <c r="H284" s="208">
        <v>179.12</v>
      </c>
      <c r="I284" s="209"/>
      <c r="J284" s="205"/>
      <c r="K284" s="205"/>
      <c r="L284" s="210"/>
      <c r="M284" s="211"/>
      <c r="N284" s="212"/>
      <c r="O284" s="212"/>
      <c r="P284" s="212"/>
      <c r="Q284" s="212"/>
      <c r="R284" s="212"/>
      <c r="S284" s="212"/>
      <c r="T284" s="213"/>
      <c r="AT284" s="214" t="s">
        <v>136</v>
      </c>
      <c r="AU284" s="214" t="s">
        <v>83</v>
      </c>
      <c r="AV284" s="14" t="s">
        <v>83</v>
      </c>
      <c r="AW284" s="14" t="s">
        <v>34</v>
      </c>
      <c r="AX284" s="14" t="s">
        <v>73</v>
      </c>
      <c r="AY284" s="214" t="s">
        <v>125</v>
      </c>
    </row>
    <row r="285" spans="2:51" s="15" customFormat="1" ht="12">
      <c r="B285" s="215"/>
      <c r="C285" s="216"/>
      <c r="D285" s="195" t="s">
        <v>136</v>
      </c>
      <c r="E285" s="217" t="s">
        <v>21</v>
      </c>
      <c r="F285" s="218" t="s">
        <v>140</v>
      </c>
      <c r="G285" s="216"/>
      <c r="H285" s="219">
        <v>2913.9</v>
      </c>
      <c r="I285" s="220"/>
      <c r="J285" s="216"/>
      <c r="K285" s="216"/>
      <c r="L285" s="221"/>
      <c r="M285" s="222"/>
      <c r="N285" s="223"/>
      <c r="O285" s="223"/>
      <c r="P285" s="223"/>
      <c r="Q285" s="223"/>
      <c r="R285" s="223"/>
      <c r="S285" s="223"/>
      <c r="T285" s="224"/>
      <c r="AT285" s="225" t="s">
        <v>136</v>
      </c>
      <c r="AU285" s="225" t="s">
        <v>83</v>
      </c>
      <c r="AV285" s="15" t="s">
        <v>132</v>
      </c>
      <c r="AW285" s="15" t="s">
        <v>34</v>
      </c>
      <c r="AX285" s="15" t="s">
        <v>81</v>
      </c>
      <c r="AY285" s="225" t="s">
        <v>125</v>
      </c>
    </row>
    <row r="286" spans="1:65" s="2" customFormat="1" ht="21.75" customHeight="1">
      <c r="A286" s="36"/>
      <c r="B286" s="37"/>
      <c r="C286" s="175" t="s">
        <v>351</v>
      </c>
      <c r="D286" s="175" t="s">
        <v>127</v>
      </c>
      <c r="E286" s="176" t="s">
        <v>352</v>
      </c>
      <c r="F286" s="177" t="s">
        <v>353</v>
      </c>
      <c r="G286" s="178" t="s">
        <v>130</v>
      </c>
      <c r="H286" s="179">
        <v>346.2</v>
      </c>
      <c r="I286" s="180"/>
      <c r="J286" s="181">
        <f>ROUND(I286*H286,2)</f>
        <v>0</v>
      </c>
      <c r="K286" s="177" t="s">
        <v>131</v>
      </c>
      <c r="L286" s="41"/>
      <c r="M286" s="182" t="s">
        <v>21</v>
      </c>
      <c r="N286" s="183" t="s">
        <v>44</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132</v>
      </c>
      <c r="AT286" s="186" t="s">
        <v>127</v>
      </c>
      <c r="AU286" s="186" t="s">
        <v>83</v>
      </c>
      <c r="AY286" s="19" t="s">
        <v>125</v>
      </c>
      <c r="BE286" s="187">
        <f>IF(N286="základní",J286,0)</f>
        <v>0</v>
      </c>
      <c r="BF286" s="187">
        <f>IF(N286="snížená",J286,0)</f>
        <v>0</v>
      </c>
      <c r="BG286" s="187">
        <f>IF(N286="zákl. přenesená",J286,0)</f>
        <v>0</v>
      </c>
      <c r="BH286" s="187">
        <f>IF(N286="sníž. přenesená",J286,0)</f>
        <v>0</v>
      </c>
      <c r="BI286" s="187">
        <f>IF(N286="nulová",J286,0)</f>
        <v>0</v>
      </c>
      <c r="BJ286" s="19" t="s">
        <v>81</v>
      </c>
      <c r="BK286" s="187">
        <f>ROUND(I286*H286,2)</f>
        <v>0</v>
      </c>
      <c r="BL286" s="19" t="s">
        <v>132</v>
      </c>
      <c r="BM286" s="186" t="s">
        <v>354</v>
      </c>
    </row>
    <row r="287" spans="1:47" s="2" customFormat="1" ht="12">
      <c r="A287" s="36"/>
      <c r="B287" s="37"/>
      <c r="C287" s="38"/>
      <c r="D287" s="188" t="s">
        <v>134</v>
      </c>
      <c r="E287" s="38"/>
      <c r="F287" s="189" t="s">
        <v>355</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134</v>
      </c>
      <c r="AU287" s="19" t="s">
        <v>83</v>
      </c>
    </row>
    <row r="288" spans="2:51" s="13" customFormat="1" ht="12">
      <c r="B288" s="193"/>
      <c r="C288" s="194"/>
      <c r="D288" s="195" t="s">
        <v>136</v>
      </c>
      <c r="E288" s="196" t="s">
        <v>21</v>
      </c>
      <c r="F288" s="197" t="s">
        <v>137</v>
      </c>
      <c r="G288" s="194"/>
      <c r="H288" s="196" t="s">
        <v>21</v>
      </c>
      <c r="I288" s="198"/>
      <c r="J288" s="194"/>
      <c r="K288" s="194"/>
      <c r="L288" s="199"/>
      <c r="M288" s="200"/>
      <c r="N288" s="201"/>
      <c r="O288" s="201"/>
      <c r="P288" s="201"/>
      <c r="Q288" s="201"/>
      <c r="R288" s="201"/>
      <c r="S288" s="201"/>
      <c r="T288" s="202"/>
      <c r="AT288" s="203" t="s">
        <v>136</v>
      </c>
      <c r="AU288" s="203" t="s">
        <v>83</v>
      </c>
      <c r="AV288" s="13" t="s">
        <v>81</v>
      </c>
      <c r="AW288" s="13" t="s">
        <v>34</v>
      </c>
      <c r="AX288" s="13" t="s">
        <v>73</v>
      </c>
      <c r="AY288" s="203" t="s">
        <v>125</v>
      </c>
    </row>
    <row r="289" spans="2:51" s="14" customFormat="1" ht="12">
      <c r="B289" s="204"/>
      <c r="C289" s="205"/>
      <c r="D289" s="195" t="s">
        <v>136</v>
      </c>
      <c r="E289" s="206" t="s">
        <v>21</v>
      </c>
      <c r="F289" s="207" t="s">
        <v>139</v>
      </c>
      <c r="G289" s="205"/>
      <c r="H289" s="208">
        <v>346.2</v>
      </c>
      <c r="I289" s="209"/>
      <c r="J289" s="205"/>
      <c r="K289" s="205"/>
      <c r="L289" s="210"/>
      <c r="M289" s="211"/>
      <c r="N289" s="212"/>
      <c r="O289" s="212"/>
      <c r="P289" s="212"/>
      <c r="Q289" s="212"/>
      <c r="R289" s="212"/>
      <c r="S289" s="212"/>
      <c r="T289" s="213"/>
      <c r="AT289" s="214" t="s">
        <v>136</v>
      </c>
      <c r="AU289" s="214" t="s">
        <v>83</v>
      </c>
      <c r="AV289" s="14" t="s">
        <v>83</v>
      </c>
      <c r="AW289" s="14" t="s">
        <v>34</v>
      </c>
      <c r="AX289" s="14" t="s">
        <v>73</v>
      </c>
      <c r="AY289" s="214" t="s">
        <v>125</v>
      </c>
    </row>
    <row r="290" spans="2:51" s="15" customFormat="1" ht="12">
      <c r="B290" s="215"/>
      <c r="C290" s="216"/>
      <c r="D290" s="195" t="s">
        <v>136</v>
      </c>
      <c r="E290" s="217" t="s">
        <v>21</v>
      </c>
      <c r="F290" s="218" t="s">
        <v>140</v>
      </c>
      <c r="G290" s="216"/>
      <c r="H290" s="219">
        <v>346.2</v>
      </c>
      <c r="I290" s="220"/>
      <c r="J290" s="216"/>
      <c r="K290" s="216"/>
      <c r="L290" s="221"/>
      <c r="M290" s="222"/>
      <c r="N290" s="223"/>
      <c r="O290" s="223"/>
      <c r="P290" s="223"/>
      <c r="Q290" s="223"/>
      <c r="R290" s="223"/>
      <c r="S290" s="223"/>
      <c r="T290" s="224"/>
      <c r="AT290" s="225" t="s">
        <v>136</v>
      </c>
      <c r="AU290" s="225" t="s">
        <v>83</v>
      </c>
      <c r="AV290" s="15" t="s">
        <v>132</v>
      </c>
      <c r="AW290" s="15" t="s">
        <v>34</v>
      </c>
      <c r="AX290" s="15" t="s">
        <v>81</v>
      </c>
      <c r="AY290" s="225" t="s">
        <v>125</v>
      </c>
    </row>
    <row r="291" spans="1:65" s="2" customFormat="1" ht="16.5" customHeight="1">
      <c r="A291" s="36"/>
      <c r="B291" s="37"/>
      <c r="C291" s="237" t="s">
        <v>356</v>
      </c>
      <c r="D291" s="237" t="s">
        <v>287</v>
      </c>
      <c r="E291" s="238" t="s">
        <v>357</v>
      </c>
      <c r="F291" s="239" t="s">
        <v>358</v>
      </c>
      <c r="G291" s="240" t="s">
        <v>215</v>
      </c>
      <c r="H291" s="241">
        <v>20.08</v>
      </c>
      <c r="I291" s="242"/>
      <c r="J291" s="243">
        <f>ROUND(I291*H291,2)</f>
        <v>0</v>
      </c>
      <c r="K291" s="239" t="s">
        <v>131</v>
      </c>
      <c r="L291" s="244"/>
      <c r="M291" s="245" t="s">
        <v>21</v>
      </c>
      <c r="N291" s="246" t="s">
        <v>44</v>
      </c>
      <c r="O291" s="66"/>
      <c r="P291" s="184">
        <f>O291*H291</f>
        <v>0</v>
      </c>
      <c r="Q291" s="184">
        <v>0.21</v>
      </c>
      <c r="R291" s="184">
        <f>Q291*H291</f>
        <v>4.216799999999999</v>
      </c>
      <c r="S291" s="184">
        <v>0</v>
      </c>
      <c r="T291" s="185">
        <f>S291*H291</f>
        <v>0</v>
      </c>
      <c r="U291" s="36"/>
      <c r="V291" s="36"/>
      <c r="W291" s="36"/>
      <c r="X291" s="36"/>
      <c r="Y291" s="36"/>
      <c r="Z291" s="36"/>
      <c r="AA291" s="36"/>
      <c r="AB291" s="36"/>
      <c r="AC291" s="36"/>
      <c r="AD291" s="36"/>
      <c r="AE291" s="36"/>
      <c r="AR291" s="186" t="s">
        <v>186</v>
      </c>
      <c r="AT291" s="186" t="s">
        <v>287</v>
      </c>
      <c r="AU291" s="186" t="s">
        <v>83</v>
      </c>
      <c r="AY291" s="19" t="s">
        <v>125</v>
      </c>
      <c r="BE291" s="187">
        <f>IF(N291="základní",J291,0)</f>
        <v>0</v>
      </c>
      <c r="BF291" s="187">
        <f>IF(N291="snížená",J291,0)</f>
        <v>0</v>
      </c>
      <c r="BG291" s="187">
        <f>IF(N291="zákl. přenesená",J291,0)</f>
        <v>0</v>
      </c>
      <c r="BH291" s="187">
        <f>IF(N291="sníž. přenesená",J291,0)</f>
        <v>0</v>
      </c>
      <c r="BI291" s="187">
        <f>IF(N291="nulová",J291,0)</f>
        <v>0</v>
      </c>
      <c r="BJ291" s="19" t="s">
        <v>81</v>
      </c>
      <c r="BK291" s="187">
        <f>ROUND(I291*H291,2)</f>
        <v>0</v>
      </c>
      <c r="BL291" s="19" t="s">
        <v>132</v>
      </c>
      <c r="BM291" s="186" t="s">
        <v>359</v>
      </c>
    </row>
    <row r="292" spans="2:51" s="14" customFormat="1" ht="12">
      <c r="B292" s="204"/>
      <c r="C292" s="205"/>
      <c r="D292" s="195" t="s">
        <v>136</v>
      </c>
      <c r="E292" s="205"/>
      <c r="F292" s="207" t="s">
        <v>360</v>
      </c>
      <c r="G292" s="205"/>
      <c r="H292" s="208">
        <v>20.08</v>
      </c>
      <c r="I292" s="209"/>
      <c r="J292" s="205"/>
      <c r="K292" s="205"/>
      <c r="L292" s="210"/>
      <c r="M292" s="211"/>
      <c r="N292" s="212"/>
      <c r="O292" s="212"/>
      <c r="P292" s="212"/>
      <c r="Q292" s="212"/>
      <c r="R292" s="212"/>
      <c r="S292" s="212"/>
      <c r="T292" s="213"/>
      <c r="AT292" s="214" t="s">
        <v>136</v>
      </c>
      <c r="AU292" s="214" t="s">
        <v>83</v>
      </c>
      <c r="AV292" s="14" t="s">
        <v>83</v>
      </c>
      <c r="AW292" s="14" t="s">
        <v>4</v>
      </c>
      <c r="AX292" s="14" t="s">
        <v>81</v>
      </c>
      <c r="AY292" s="214" t="s">
        <v>125</v>
      </c>
    </row>
    <row r="293" spans="1:65" s="2" customFormat="1" ht="21.75" customHeight="1">
      <c r="A293" s="36"/>
      <c r="B293" s="37"/>
      <c r="C293" s="175" t="s">
        <v>361</v>
      </c>
      <c r="D293" s="175" t="s">
        <v>127</v>
      </c>
      <c r="E293" s="176" t="s">
        <v>362</v>
      </c>
      <c r="F293" s="177" t="s">
        <v>363</v>
      </c>
      <c r="G293" s="178" t="s">
        <v>130</v>
      </c>
      <c r="H293" s="179">
        <v>346.2</v>
      </c>
      <c r="I293" s="180"/>
      <c r="J293" s="181">
        <f>ROUND(I293*H293,2)</f>
        <v>0</v>
      </c>
      <c r="K293" s="177" t="s">
        <v>131</v>
      </c>
      <c r="L293" s="41"/>
      <c r="M293" s="182" t="s">
        <v>21</v>
      </c>
      <c r="N293" s="183" t="s">
        <v>44</v>
      </c>
      <c r="O293" s="66"/>
      <c r="P293" s="184">
        <f>O293*H293</f>
        <v>0</v>
      </c>
      <c r="Q293" s="184">
        <v>0</v>
      </c>
      <c r="R293" s="184">
        <f>Q293*H293</f>
        <v>0</v>
      </c>
      <c r="S293" s="184">
        <v>0</v>
      </c>
      <c r="T293" s="185">
        <f>S293*H293</f>
        <v>0</v>
      </c>
      <c r="U293" s="36"/>
      <c r="V293" s="36"/>
      <c r="W293" s="36"/>
      <c r="X293" s="36"/>
      <c r="Y293" s="36"/>
      <c r="Z293" s="36"/>
      <c r="AA293" s="36"/>
      <c r="AB293" s="36"/>
      <c r="AC293" s="36"/>
      <c r="AD293" s="36"/>
      <c r="AE293" s="36"/>
      <c r="AR293" s="186" t="s">
        <v>132</v>
      </c>
      <c r="AT293" s="186" t="s">
        <v>127</v>
      </c>
      <c r="AU293" s="186" t="s">
        <v>83</v>
      </c>
      <c r="AY293" s="19" t="s">
        <v>125</v>
      </c>
      <c r="BE293" s="187">
        <f>IF(N293="základní",J293,0)</f>
        <v>0</v>
      </c>
      <c r="BF293" s="187">
        <f>IF(N293="snížená",J293,0)</f>
        <v>0</v>
      </c>
      <c r="BG293" s="187">
        <f>IF(N293="zákl. přenesená",J293,0)</f>
        <v>0</v>
      </c>
      <c r="BH293" s="187">
        <f>IF(N293="sníž. přenesená",J293,0)</f>
        <v>0</v>
      </c>
      <c r="BI293" s="187">
        <f>IF(N293="nulová",J293,0)</f>
        <v>0</v>
      </c>
      <c r="BJ293" s="19" t="s">
        <v>81</v>
      </c>
      <c r="BK293" s="187">
        <f>ROUND(I293*H293,2)</f>
        <v>0</v>
      </c>
      <c r="BL293" s="19" t="s">
        <v>132</v>
      </c>
      <c r="BM293" s="186" t="s">
        <v>364</v>
      </c>
    </row>
    <row r="294" spans="1:47" s="2" customFormat="1" ht="12">
      <c r="A294" s="36"/>
      <c r="B294" s="37"/>
      <c r="C294" s="38"/>
      <c r="D294" s="188" t="s">
        <v>134</v>
      </c>
      <c r="E294" s="38"/>
      <c r="F294" s="189" t="s">
        <v>365</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134</v>
      </c>
      <c r="AU294" s="19" t="s">
        <v>83</v>
      </c>
    </row>
    <row r="295" spans="2:51" s="13" customFormat="1" ht="12">
      <c r="B295" s="193"/>
      <c r="C295" s="194"/>
      <c r="D295" s="195" t="s">
        <v>136</v>
      </c>
      <c r="E295" s="196" t="s">
        <v>21</v>
      </c>
      <c r="F295" s="197" t="s">
        <v>137</v>
      </c>
      <c r="G295" s="194"/>
      <c r="H295" s="196" t="s">
        <v>21</v>
      </c>
      <c r="I295" s="198"/>
      <c r="J295" s="194"/>
      <c r="K295" s="194"/>
      <c r="L295" s="199"/>
      <c r="M295" s="200"/>
      <c r="N295" s="201"/>
      <c r="O295" s="201"/>
      <c r="P295" s="201"/>
      <c r="Q295" s="201"/>
      <c r="R295" s="201"/>
      <c r="S295" s="201"/>
      <c r="T295" s="202"/>
      <c r="AT295" s="203" t="s">
        <v>136</v>
      </c>
      <c r="AU295" s="203" t="s">
        <v>83</v>
      </c>
      <c r="AV295" s="13" t="s">
        <v>81</v>
      </c>
      <c r="AW295" s="13" t="s">
        <v>34</v>
      </c>
      <c r="AX295" s="13" t="s">
        <v>73</v>
      </c>
      <c r="AY295" s="203" t="s">
        <v>125</v>
      </c>
    </row>
    <row r="296" spans="2:51" s="13" customFormat="1" ht="12">
      <c r="B296" s="193"/>
      <c r="C296" s="194"/>
      <c r="D296" s="195" t="s">
        <v>136</v>
      </c>
      <c r="E296" s="196" t="s">
        <v>21</v>
      </c>
      <c r="F296" s="197" t="s">
        <v>138</v>
      </c>
      <c r="G296" s="194"/>
      <c r="H296" s="196" t="s">
        <v>21</v>
      </c>
      <c r="I296" s="198"/>
      <c r="J296" s="194"/>
      <c r="K296" s="194"/>
      <c r="L296" s="199"/>
      <c r="M296" s="200"/>
      <c r="N296" s="201"/>
      <c r="O296" s="201"/>
      <c r="P296" s="201"/>
      <c r="Q296" s="201"/>
      <c r="R296" s="201"/>
      <c r="S296" s="201"/>
      <c r="T296" s="202"/>
      <c r="AT296" s="203" t="s">
        <v>136</v>
      </c>
      <c r="AU296" s="203" t="s">
        <v>83</v>
      </c>
      <c r="AV296" s="13" t="s">
        <v>81</v>
      </c>
      <c r="AW296" s="13" t="s">
        <v>34</v>
      </c>
      <c r="AX296" s="13" t="s">
        <v>73</v>
      </c>
      <c r="AY296" s="203" t="s">
        <v>125</v>
      </c>
    </row>
    <row r="297" spans="2:51" s="14" customFormat="1" ht="12">
      <c r="B297" s="204"/>
      <c r="C297" s="205"/>
      <c r="D297" s="195" t="s">
        <v>136</v>
      </c>
      <c r="E297" s="206" t="s">
        <v>21</v>
      </c>
      <c r="F297" s="207" t="s">
        <v>139</v>
      </c>
      <c r="G297" s="205"/>
      <c r="H297" s="208">
        <v>346.2</v>
      </c>
      <c r="I297" s="209"/>
      <c r="J297" s="205"/>
      <c r="K297" s="205"/>
      <c r="L297" s="210"/>
      <c r="M297" s="211"/>
      <c r="N297" s="212"/>
      <c r="O297" s="212"/>
      <c r="P297" s="212"/>
      <c r="Q297" s="212"/>
      <c r="R297" s="212"/>
      <c r="S297" s="212"/>
      <c r="T297" s="213"/>
      <c r="AT297" s="214" t="s">
        <v>136</v>
      </c>
      <c r="AU297" s="214" t="s">
        <v>83</v>
      </c>
      <c r="AV297" s="14" t="s">
        <v>83</v>
      </c>
      <c r="AW297" s="14" t="s">
        <v>34</v>
      </c>
      <c r="AX297" s="14" t="s">
        <v>73</v>
      </c>
      <c r="AY297" s="214" t="s">
        <v>125</v>
      </c>
    </row>
    <row r="298" spans="2:51" s="15" customFormat="1" ht="12">
      <c r="B298" s="215"/>
      <c r="C298" s="216"/>
      <c r="D298" s="195" t="s">
        <v>136</v>
      </c>
      <c r="E298" s="217" t="s">
        <v>21</v>
      </c>
      <c r="F298" s="218" t="s">
        <v>140</v>
      </c>
      <c r="G298" s="216"/>
      <c r="H298" s="219">
        <v>346.2</v>
      </c>
      <c r="I298" s="220"/>
      <c r="J298" s="216"/>
      <c r="K298" s="216"/>
      <c r="L298" s="221"/>
      <c r="M298" s="222"/>
      <c r="N298" s="223"/>
      <c r="O298" s="223"/>
      <c r="P298" s="223"/>
      <c r="Q298" s="223"/>
      <c r="R298" s="223"/>
      <c r="S298" s="223"/>
      <c r="T298" s="224"/>
      <c r="AT298" s="225" t="s">
        <v>136</v>
      </c>
      <c r="AU298" s="225" t="s">
        <v>83</v>
      </c>
      <c r="AV298" s="15" t="s">
        <v>132</v>
      </c>
      <c r="AW298" s="15" t="s">
        <v>34</v>
      </c>
      <c r="AX298" s="15" t="s">
        <v>81</v>
      </c>
      <c r="AY298" s="225" t="s">
        <v>125</v>
      </c>
    </row>
    <row r="299" spans="1:65" s="2" customFormat="1" ht="16.5" customHeight="1">
      <c r="A299" s="36"/>
      <c r="B299" s="37"/>
      <c r="C299" s="175" t="s">
        <v>366</v>
      </c>
      <c r="D299" s="175" t="s">
        <v>127</v>
      </c>
      <c r="E299" s="176" t="s">
        <v>367</v>
      </c>
      <c r="F299" s="177" t="s">
        <v>368</v>
      </c>
      <c r="G299" s="178" t="s">
        <v>130</v>
      </c>
      <c r="H299" s="179">
        <v>346.2</v>
      </c>
      <c r="I299" s="180"/>
      <c r="J299" s="181">
        <f>ROUND(I299*H299,2)</f>
        <v>0</v>
      </c>
      <c r="K299" s="177" t="s">
        <v>131</v>
      </c>
      <c r="L299" s="41"/>
      <c r="M299" s="182" t="s">
        <v>21</v>
      </c>
      <c r="N299" s="183" t="s">
        <v>44</v>
      </c>
      <c r="O299" s="66"/>
      <c r="P299" s="184">
        <f>O299*H299</f>
        <v>0</v>
      </c>
      <c r="Q299" s="184">
        <v>0</v>
      </c>
      <c r="R299" s="184">
        <f>Q299*H299</f>
        <v>0</v>
      </c>
      <c r="S299" s="184">
        <v>0</v>
      </c>
      <c r="T299" s="185">
        <f>S299*H299</f>
        <v>0</v>
      </c>
      <c r="U299" s="36"/>
      <c r="V299" s="36"/>
      <c r="W299" s="36"/>
      <c r="X299" s="36"/>
      <c r="Y299" s="36"/>
      <c r="Z299" s="36"/>
      <c r="AA299" s="36"/>
      <c r="AB299" s="36"/>
      <c r="AC299" s="36"/>
      <c r="AD299" s="36"/>
      <c r="AE299" s="36"/>
      <c r="AR299" s="186" t="s">
        <v>132</v>
      </c>
      <c r="AT299" s="186" t="s">
        <v>127</v>
      </c>
      <c r="AU299" s="186" t="s">
        <v>83</v>
      </c>
      <c r="AY299" s="19" t="s">
        <v>125</v>
      </c>
      <c r="BE299" s="187">
        <f>IF(N299="základní",J299,0)</f>
        <v>0</v>
      </c>
      <c r="BF299" s="187">
        <f>IF(N299="snížená",J299,0)</f>
        <v>0</v>
      </c>
      <c r="BG299" s="187">
        <f>IF(N299="zákl. přenesená",J299,0)</f>
        <v>0</v>
      </c>
      <c r="BH299" s="187">
        <f>IF(N299="sníž. přenesená",J299,0)</f>
        <v>0</v>
      </c>
      <c r="BI299" s="187">
        <f>IF(N299="nulová",J299,0)</f>
        <v>0</v>
      </c>
      <c r="BJ299" s="19" t="s">
        <v>81</v>
      </c>
      <c r="BK299" s="187">
        <f>ROUND(I299*H299,2)</f>
        <v>0</v>
      </c>
      <c r="BL299" s="19" t="s">
        <v>132</v>
      </c>
      <c r="BM299" s="186" t="s">
        <v>369</v>
      </c>
    </row>
    <row r="300" spans="1:47" s="2" customFormat="1" ht="12">
      <c r="A300" s="36"/>
      <c r="B300" s="37"/>
      <c r="C300" s="38"/>
      <c r="D300" s="188" t="s">
        <v>134</v>
      </c>
      <c r="E300" s="38"/>
      <c r="F300" s="189" t="s">
        <v>370</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134</v>
      </c>
      <c r="AU300" s="19" t="s">
        <v>83</v>
      </c>
    </row>
    <row r="301" spans="1:65" s="2" customFormat="1" ht="16.5" customHeight="1">
      <c r="A301" s="36"/>
      <c r="B301" s="37"/>
      <c r="C301" s="175" t="s">
        <v>371</v>
      </c>
      <c r="D301" s="175" t="s">
        <v>127</v>
      </c>
      <c r="E301" s="176" t="s">
        <v>372</v>
      </c>
      <c r="F301" s="177" t="s">
        <v>373</v>
      </c>
      <c r="G301" s="178" t="s">
        <v>130</v>
      </c>
      <c r="H301" s="179">
        <v>346.2</v>
      </c>
      <c r="I301" s="180"/>
      <c r="J301" s="181">
        <f>ROUND(I301*H301,2)</f>
        <v>0</v>
      </c>
      <c r="K301" s="177" t="s">
        <v>131</v>
      </c>
      <c r="L301" s="41"/>
      <c r="M301" s="182" t="s">
        <v>21</v>
      </c>
      <c r="N301" s="183" t="s">
        <v>44</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132</v>
      </c>
      <c r="AT301" s="186" t="s">
        <v>127</v>
      </c>
      <c r="AU301" s="186" t="s">
        <v>83</v>
      </c>
      <c r="AY301" s="19" t="s">
        <v>125</v>
      </c>
      <c r="BE301" s="187">
        <f>IF(N301="základní",J301,0)</f>
        <v>0</v>
      </c>
      <c r="BF301" s="187">
        <f>IF(N301="snížená",J301,0)</f>
        <v>0</v>
      </c>
      <c r="BG301" s="187">
        <f>IF(N301="zákl. přenesená",J301,0)</f>
        <v>0</v>
      </c>
      <c r="BH301" s="187">
        <f>IF(N301="sníž. přenesená",J301,0)</f>
        <v>0</v>
      </c>
      <c r="BI301" s="187">
        <f>IF(N301="nulová",J301,0)</f>
        <v>0</v>
      </c>
      <c r="BJ301" s="19" t="s">
        <v>81</v>
      </c>
      <c r="BK301" s="187">
        <f>ROUND(I301*H301,2)</f>
        <v>0</v>
      </c>
      <c r="BL301" s="19" t="s">
        <v>132</v>
      </c>
      <c r="BM301" s="186" t="s">
        <v>374</v>
      </c>
    </row>
    <row r="302" spans="1:47" s="2" customFormat="1" ht="12">
      <c r="A302" s="36"/>
      <c r="B302" s="37"/>
      <c r="C302" s="38"/>
      <c r="D302" s="188" t="s">
        <v>134</v>
      </c>
      <c r="E302" s="38"/>
      <c r="F302" s="189" t="s">
        <v>375</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134</v>
      </c>
      <c r="AU302" s="19" t="s">
        <v>83</v>
      </c>
    </row>
    <row r="303" spans="1:65" s="2" customFormat="1" ht="16.5" customHeight="1">
      <c r="A303" s="36"/>
      <c r="B303" s="37"/>
      <c r="C303" s="175" t="s">
        <v>376</v>
      </c>
      <c r="D303" s="175" t="s">
        <v>127</v>
      </c>
      <c r="E303" s="176" t="s">
        <v>377</v>
      </c>
      <c r="F303" s="177" t="s">
        <v>378</v>
      </c>
      <c r="G303" s="178" t="s">
        <v>130</v>
      </c>
      <c r="H303" s="179">
        <v>346.2</v>
      </c>
      <c r="I303" s="180"/>
      <c r="J303" s="181">
        <f>ROUND(I303*H303,2)</f>
        <v>0</v>
      </c>
      <c r="K303" s="177" t="s">
        <v>131</v>
      </c>
      <c r="L303" s="41"/>
      <c r="M303" s="182" t="s">
        <v>21</v>
      </c>
      <c r="N303" s="183" t="s">
        <v>44</v>
      </c>
      <c r="O303" s="66"/>
      <c r="P303" s="184">
        <f>O303*H303</f>
        <v>0</v>
      </c>
      <c r="Q303" s="184">
        <v>0</v>
      </c>
      <c r="R303" s="184">
        <f>Q303*H303</f>
        <v>0</v>
      </c>
      <c r="S303" s="184">
        <v>0</v>
      </c>
      <c r="T303" s="185">
        <f>S303*H303</f>
        <v>0</v>
      </c>
      <c r="U303" s="36"/>
      <c r="V303" s="36"/>
      <c r="W303" s="36"/>
      <c r="X303" s="36"/>
      <c r="Y303" s="36"/>
      <c r="Z303" s="36"/>
      <c r="AA303" s="36"/>
      <c r="AB303" s="36"/>
      <c r="AC303" s="36"/>
      <c r="AD303" s="36"/>
      <c r="AE303" s="36"/>
      <c r="AR303" s="186" t="s">
        <v>132</v>
      </c>
      <c r="AT303" s="186" t="s">
        <v>127</v>
      </c>
      <c r="AU303" s="186" t="s">
        <v>83</v>
      </c>
      <c r="AY303" s="19" t="s">
        <v>125</v>
      </c>
      <c r="BE303" s="187">
        <f>IF(N303="základní",J303,0)</f>
        <v>0</v>
      </c>
      <c r="BF303" s="187">
        <f>IF(N303="snížená",J303,0)</f>
        <v>0</v>
      </c>
      <c r="BG303" s="187">
        <f>IF(N303="zákl. přenesená",J303,0)</f>
        <v>0</v>
      </c>
      <c r="BH303" s="187">
        <f>IF(N303="sníž. přenesená",J303,0)</f>
        <v>0</v>
      </c>
      <c r="BI303" s="187">
        <f>IF(N303="nulová",J303,0)</f>
        <v>0</v>
      </c>
      <c r="BJ303" s="19" t="s">
        <v>81</v>
      </c>
      <c r="BK303" s="187">
        <f>ROUND(I303*H303,2)</f>
        <v>0</v>
      </c>
      <c r="BL303" s="19" t="s">
        <v>132</v>
      </c>
      <c r="BM303" s="186" t="s">
        <v>379</v>
      </c>
    </row>
    <row r="304" spans="1:47" s="2" customFormat="1" ht="12">
      <c r="A304" s="36"/>
      <c r="B304" s="37"/>
      <c r="C304" s="38"/>
      <c r="D304" s="188" t="s">
        <v>134</v>
      </c>
      <c r="E304" s="38"/>
      <c r="F304" s="189" t="s">
        <v>380</v>
      </c>
      <c r="G304" s="38"/>
      <c r="H304" s="38"/>
      <c r="I304" s="190"/>
      <c r="J304" s="38"/>
      <c r="K304" s="38"/>
      <c r="L304" s="41"/>
      <c r="M304" s="191"/>
      <c r="N304" s="192"/>
      <c r="O304" s="66"/>
      <c r="P304" s="66"/>
      <c r="Q304" s="66"/>
      <c r="R304" s="66"/>
      <c r="S304" s="66"/>
      <c r="T304" s="67"/>
      <c r="U304" s="36"/>
      <c r="V304" s="36"/>
      <c r="W304" s="36"/>
      <c r="X304" s="36"/>
      <c r="Y304" s="36"/>
      <c r="Z304" s="36"/>
      <c r="AA304" s="36"/>
      <c r="AB304" s="36"/>
      <c r="AC304" s="36"/>
      <c r="AD304" s="36"/>
      <c r="AE304" s="36"/>
      <c r="AT304" s="19" t="s">
        <v>134</v>
      </c>
      <c r="AU304" s="19" t="s">
        <v>83</v>
      </c>
    </row>
    <row r="305" spans="1:65" s="2" customFormat="1" ht="24.2" customHeight="1">
      <c r="A305" s="36"/>
      <c r="B305" s="37"/>
      <c r="C305" s="175" t="s">
        <v>381</v>
      </c>
      <c r="D305" s="175" t="s">
        <v>127</v>
      </c>
      <c r="E305" s="176" t="s">
        <v>382</v>
      </c>
      <c r="F305" s="177" t="s">
        <v>383</v>
      </c>
      <c r="G305" s="178" t="s">
        <v>130</v>
      </c>
      <c r="H305" s="179">
        <v>346.2</v>
      </c>
      <c r="I305" s="180"/>
      <c r="J305" s="181">
        <f>ROUND(I305*H305,2)</f>
        <v>0</v>
      </c>
      <c r="K305" s="177" t="s">
        <v>131</v>
      </c>
      <c r="L305" s="41"/>
      <c r="M305" s="182" t="s">
        <v>21</v>
      </c>
      <c r="N305" s="183" t="s">
        <v>44</v>
      </c>
      <c r="O305" s="66"/>
      <c r="P305" s="184">
        <f>O305*H305</f>
        <v>0</v>
      </c>
      <c r="Q305" s="184">
        <v>3E-07</v>
      </c>
      <c r="R305" s="184">
        <f>Q305*H305</f>
        <v>0.00010386</v>
      </c>
      <c r="S305" s="184">
        <v>0</v>
      </c>
      <c r="T305" s="185">
        <f>S305*H305</f>
        <v>0</v>
      </c>
      <c r="U305" s="36"/>
      <c r="V305" s="36"/>
      <c r="W305" s="36"/>
      <c r="X305" s="36"/>
      <c r="Y305" s="36"/>
      <c r="Z305" s="36"/>
      <c r="AA305" s="36"/>
      <c r="AB305" s="36"/>
      <c r="AC305" s="36"/>
      <c r="AD305" s="36"/>
      <c r="AE305" s="36"/>
      <c r="AR305" s="186" t="s">
        <v>132</v>
      </c>
      <c r="AT305" s="186" t="s">
        <v>127</v>
      </c>
      <c r="AU305" s="186" t="s">
        <v>83</v>
      </c>
      <c r="AY305" s="19" t="s">
        <v>125</v>
      </c>
      <c r="BE305" s="187">
        <f>IF(N305="základní",J305,0)</f>
        <v>0</v>
      </c>
      <c r="BF305" s="187">
        <f>IF(N305="snížená",J305,0)</f>
        <v>0</v>
      </c>
      <c r="BG305" s="187">
        <f>IF(N305="zákl. přenesená",J305,0)</f>
        <v>0</v>
      </c>
      <c r="BH305" s="187">
        <f>IF(N305="sníž. přenesená",J305,0)</f>
        <v>0</v>
      </c>
      <c r="BI305" s="187">
        <f>IF(N305="nulová",J305,0)</f>
        <v>0</v>
      </c>
      <c r="BJ305" s="19" t="s">
        <v>81</v>
      </c>
      <c r="BK305" s="187">
        <f>ROUND(I305*H305,2)</f>
        <v>0</v>
      </c>
      <c r="BL305" s="19" t="s">
        <v>132</v>
      </c>
      <c r="BM305" s="186" t="s">
        <v>384</v>
      </c>
    </row>
    <row r="306" spans="1:47" s="2" customFormat="1" ht="12">
      <c r="A306" s="36"/>
      <c r="B306" s="37"/>
      <c r="C306" s="38"/>
      <c r="D306" s="188" t="s">
        <v>134</v>
      </c>
      <c r="E306" s="38"/>
      <c r="F306" s="189" t="s">
        <v>385</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134</v>
      </c>
      <c r="AU306" s="19" t="s">
        <v>83</v>
      </c>
    </row>
    <row r="307" spans="2:51" s="13" customFormat="1" ht="12">
      <c r="B307" s="193"/>
      <c r="C307" s="194"/>
      <c r="D307" s="195" t="s">
        <v>136</v>
      </c>
      <c r="E307" s="196" t="s">
        <v>21</v>
      </c>
      <c r="F307" s="197" t="s">
        <v>137</v>
      </c>
      <c r="G307" s="194"/>
      <c r="H307" s="196" t="s">
        <v>21</v>
      </c>
      <c r="I307" s="198"/>
      <c r="J307" s="194"/>
      <c r="K307" s="194"/>
      <c r="L307" s="199"/>
      <c r="M307" s="200"/>
      <c r="N307" s="201"/>
      <c r="O307" s="201"/>
      <c r="P307" s="201"/>
      <c r="Q307" s="201"/>
      <c r="R307" s="201"/>
      <c r="S307" s="201"/>
      <c r="T307" s="202"/>
      <c r="AT307" s="203" t="s">
        <v>136</v>
      </c>
      <c r="AU307" s="203" t="s">
        <v>83</v>
      </c>
      <c r="AV307" s="13" t="s">
        <v>81</v>
      </c>
      <c r="AW307" s="13" t="s">
        <v>34</v>
      </c>
      <c r="AX307" s="13" t="s">
        <v>73</v>
      </c>
      <c r="AY307" s="203" t="s">
        <v>125</v>
      </c>
    </row>
    <row r="308" spans="2:51" s="13" customFormat="1" ht="12">
      <c r="B308" s="193"/>
      <c r="C308" s="194"/>
      <c r="D308" s="195" t="s">
        <v>136</v>
      </c>
      <c r="E308" s="196" t="s">
        <v>21</v>
      </c>
      <c r="F308" s="197" t="s">
        <v>138</v>
      </c>
      <c r="G308" s="194"/>
      <c r="H308" s="196" t="s">
        <v>21</v>
      </c>
      <c r="I308" s="198"/>
      <c r="J308" s="194"/>
      <c r="K308" s="194"/>
      <c r="L308" s="199"/>
      <c r="M308" s="200"/>
      <c r="N308" s="201"/>
      <c r="O308" s="201"/>
      <c r="P308" s="201"/>
      <c r="Q308" s="201"/>
      <c r="R308" s="201"/>
      <c r="S308" s="201"/>
      <c r="T308" s="202"/>
      <c r="AT308" s="203" t="s">
        <v>136</v>
      </c>
      <c r="AU308" s="203" t="s">
        <v>83</v>
      </c>
      <c r="AV308" s="13" t="s">
        <v>81</v>
      </c>
      <c r="AW308" s="13" t="s">
        <v>34</v>
      </c>
      <c r="AX308" s="13" t="s">
        <v>73</v>
      </c>
      <c r="AY308" s="203" t="s">
        <v>125</v>
      </c>
    </row>
    <row r="309" spans="2:51" s="14" customFormat="1" ht="12">
      <c r="B309" s="204"/>
      <c r="C309" s="205"/>
      <c r="D309" s="195" t="s">
        <v>136</v>
      </c>
      <c r="E309" s="206" t="s">
        <v>21</v>
      </c>
      <c r="F309" s="207" t="s">
        <v>139</v>
      </c>
      <c r="G309" s="205"/>
      <c r="H309" s="208">
        <v>346.2</v>
      </c>
      <c r="I309" s="209"/>
      <c r="J309" s="205"/>
      <c r="K309" s="205"/>
      <c r="L309" s="210"/>
      <c r="M309" s="211"/>
      <c r="N309" s="212"/>
      <c r="O309" s="212"/>
      <c r="P309" s="212"/>
      <c r="Q309" s="212"/>
      <c r="R309" s="212"/>
      <c r="S309" s="212"/>
      <c r="T309" s="213"/>
      <c r="AT309" s="214" t="s">
        <v>136</v>
      </c>
      <c r="AU309" s="214" t="s">
        <v>83</v>
      </c>
      <c r="AV309" s="14" t="s">
        <v>83</v>
      </c>
      <c r="AW309" s="14" t="s">
        <v>34</v>
      </c>
      <c r="AX309" s="14" t="s">
        <v>73</v>
      </c>
      <c r="AY309" s="214" t="s">
        <v>125</v>
      </c>
    </row>
    <row r="310" spans="2:51" s="15" customFormat="1" ht="12">
      <c r="B310" s="215"/>
      <c r="C310" s="216"/>
      <c r="D310" s="195" t="s">
        <v>136</v>
      </c>
      <c r="E310" s="217" t="s">
        <v>21</v>
      </c>
      <c r="F310" s="218" t="s">
        <v>140</v>
      </c>
      <c r="G310" s="216"/>
      <c r="H310" s="219">
        <v>346.2</v>
      </c>
      <c r="I310" s="220"/>
      <c r="J310" s="216"/>
      <c r="K310" s="216"/>
      <c r="L310" s="221"/>
      <c r="M310" s="222"/>
      <c r="N310" s="223"/>
      <c r="O310" s="223"/>
      <c r="P310" s="223"/>
      <c r="Q310" s="223"/>
      <c r="R310" s="223"/>
      <c r="S310" s="223"/>
      <c r="T310" s="224"/>
      <c r="AT310" s="225" t="s">
        <v>136</v>
      </c>
      <c r="AU310" s="225" t="s">
        <v>83</v>
      </c>
      <c r="AV310" s="15" t="s">
        <v>132</v>
      </c>
      <c r="AW310" s="15" t="s">
        <v>34</v>
      </c>
      <c r="AX310" s="15" t="s">
        <v>81</v>
      </c>
      <c r="AY310" s="225" t="s">
        <v>125</v>
      </c>
    </row>
    <row r="311" spans="1:65" s="2" customFormat="1" ht="16.5" customHeight="1">
      <c r="A311" s="36"/>
      <c r="B311" s="37"/>
      <c r="C311" s="175" t="s">
        <v>386</v>
      </c>
      <c r="D311" s="175" t="s">
        <v>127</v>
      </c>
      <c r="E311" s="176" t="s">
        <v>387</v>
      </c>
      <c r="F311" s="177" t="s">
        <v>388</v>
      </c>
      <c r="G311" s="178" t="s">
        <v>290</v>
      </c>
      <c r="H311" s="179">
        <v>0.01</v>
      </c>
      <c r="I311" s="180"/>
      <c r="J311" s="181">
        <f>ROUND(I311*H311,2)</f>
        <v>0</v>
      </c>
      <c r="K311" s="177" t="s">
        <v>131</v>
      </c>
      <c r="L311" s="41"/>
      <c r="M311" s="182" t="s">
        <v>21</v>
      </c>
      <c r="N311" s="183" t="s">
        <v>44</v>
      </c>
      <c r="O311" s="66"/>
      <c r="P311" s="184">
        <f>O311*H311</f>
        <v>0</v>
      </c>
      <c r="Q311" s="184">
        <v>0</v>
      </c>
      <c r="R311" s="184">
        <f>Q311*H311</f>
        <v>0</v>
      </c>
      <c r="S311" s="184">
        <v>0</v>
      </c>
      <c r="T311" s="185">
        <f>S311*H311</f>
        <v>0</v>
      </c>
      <c r="U311" s="36"/>
      <c r="V311" s="36"/>
      <c r="W311" s="36"/>
      <c r="X311" s="36"/>
      <c r="Y311" s="36"/>
      <c r="Z311" s="36"/>
      <c r="AA311" s="36"/>
      <c r="AB311" s="36"/>
      <c r="AC311" s="36"/>
      <c r="AD311" s="36"/>
      <c r="AE311" s="36"/>
      <c r="AR311" s="186" t="s">
        <v>132</v>
      </c>
      <c r="AT311" s="186" t="s">
        <v>127</v>
      </c>
      <c r="AU311" s="186" t="s">
        <v>83</v>
      </c>
      <c r="AY311" s="19" t="s">
        <v>125</v>
      </c>
      <c r="BE311" s="187">
        <f>IF(N311="základní",J311,0)</f>
        <v>0</v>
      </c>
      <c r="BF311" s="187">
        <f>IF(N311="snížená",J311,0)</f>
        <v>0</v>
      </c>
      <c r="BG311" s="187">
        <f>IF(N311="zákl. přenesená",J311,0)</f>
        <v>0</v>
      </c>
      <c r="BH311" s="187">
        <f>IF(N311="sníž. přenesená",J311,0)</f>
        <v>0</v>
      </c>
      <c r="BI311" s="187">
        <f>IF(N311="nulová",J311,0)</f>
        <v>0</v>
      </c>
      <c r="BJ311" s="19" t="s">
        <v>81</v>
      </c>
      <c r="BK311" s="187">
        <f>ROUND(I311*H311,2)</f>
        <v>0</v>
      </c>
      <c r="BL311" s="19" t="s">
        <v>132</v>
      </c>
      <c r="BM311" s="186" t="s">
        <v>389</v>
      </c>
    </row>
    <row r="312" spans="1:47" s="2" customFormat="1" ht="12">
      <c r="A312" s="36"/>
      <c r="B312" s="37"/>
      <c r="C312" s="38"/>
      <c r="D312" s="188" t="s">
        <v>134</v>
      </c>
      <c r="E312" s="38"/>
      <c r="F312" s="189" t="s">
        <v>390</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134</v>
      </c>
      <c r="AU312" s="19" t="s">
        <v>83</v>
      </c>
    </row>
    <row r="313" spans="2:51" s="13" customFormat="1" ht="12">
      <c r="B313" s="193"/>
      <c r="C313" s="194"/>
      <c r="D313" s="195" t="s">
        <v>136</v>
      </c>
      <c r="E313" s="196" t="s">
        <v>21</v>
      </c>
      <c r="F313" s="197" t="s">
        <v>138</v>
      </c>
      <c r="G313" s="194"/>
      <c r="H313" s="196" t="s">
        <v>21</v>
      </c>
      <c r="I313" s="198"/>
      <c r="J313" s="194"/>
      <c r="K313" s="194"/>
      <c r="L313" s="199"/>
      <c r="M313" s="200"/>
      <c r="N313" s="201"/>
      <c r="O313" s="201"/>
      <c r="P313" s="201"/>
      <c r="Q313" s="201"/>
      <c r="R313" s="201"/>
      <c r="S313" s="201"/>
      <c r="T313" s="202"/>
      <c r="AT313" s="203" t="s">
        <v>136</v>
      </c>
      <c r="AU313" s="203" t="s">
        <v>83</v>
      </c>
      <c r="AV313" s="13" t="s">
        <v>81</v>
      </c>
      <c r="AW313" s="13" t="s">
        <v>34</v>
      </c>
      <c r="AX313" s="13" t="s">
        <v>73</v>
      </c>
      <c r="AY313" s="203" t="s">
        <v>125</v>
      </c>
    </row>
    <row r="314" spans="2:51" s="13" customFormat="1" ht="12">
      <c r="B314" s="193"/>
      <c r="C314" s="194"/>
      <c r="D314" s="195" t="s">
        <v>136</v>
      </c>
      <c r="E314" s="196" t="s">
        <v>21</v>
      </c>
      <c r="F314" s="197" t="s">
        <v>391</v>
      </c>
      <c r="G314" s="194"/>
      <c r="H314" s="196" t="s">
        <v>21</v>
      </c>
      <c r="I314" s="198"/>
      <c r="J314" s="194"/>
      <c r="K314" s="194"/>
      <c r="L314" s="199"/>
      <c r="M314" s="200"/>
      <c r="N314" s="201"/>
      <c r="O314" s="201"/>
      <c r="P314" s="201"/>
      <c r="Q314" s="201"/>
      <c r="R314" s="201"/>
      <c r="S314" s="201"/>
      <c r="T314" s="202"/>
      <c r="AT314" s="203" t="s">
        <v>136</v>
      </c>
      <c r="AU314" s="203" t="s">
        <v>83</v>
      </c>
      <c r="AV314" s="13" t="s">
        <v>81</v>
      </c>
      <c r="AW314" s="13" t="s">
        <v>34</v>
      </c>
      <c r="AX314" s="13" t="s">
        <v>73</v>
      </c>
      <c r="AY314" s="203" t="s">
        <v>125</v>
      </c>
    </row>
    <row r="315" spans="2:51" s="14" customFormat="1" ht="12">
      <c r="B315" s="204"/>
      <c r="C315" s="205"/>
      <c r="D315" s="195" t="s">
        <v>136</v>
      </c>
      <c r="E315" s="206" t="s">
        <v>21</v>
      </c>
      <c r="F315" s="207" t="s">
        <v>392</v>
      </c>
      <c r="G315" s="205"/>
      <c r="H315" s="208">
        <v>0.01</v>
      </c>
      <c r="I315" s="209"/>
      <c r="J315" s="205"/>
      <c r="K315" s="205"/>
      <c r="L315" s="210"/>
      <c r="M315" s="211"/>
      <c r="N315" s="212"/>
      <c r="O315" s="212"/>
      <c r="P315" s="212"/>
      <c r="Q315" s="212"/>
      <c r="R315" s="212"/>
      <c r="S315" s="212"/>
      <c r="T315" s="213"/>
      <c r="AT315" s="214" t="s">
        <v>136</v>
      </c>
      <c r="AU315" s="214" t="s">
        <v>83</v>
      </c>
      <c r="AV315" s="14" t="s">
        <v>83</v>
      </c>
      <c r="AW315" s="14" t="s">
        <v>34</v>
      </c>
      <c r="AX315" s="14" t="s">
        <v>73</v>
      </c>
      <c r="AY315" s="214" t="s">
        <v>125</v>
      </c>
    </row>
    <row r="316" spans="2:51" s="15" customFormat="1" ht="12">
      <c r="B316" s="215"/>
      <c r="C316" s="216"/>
      <c r="D316" s="195" t="s">
        <v>136</v>
      </c>
      <c r="E316" s="217" t="s">
        <v>21</v>
      </c>
      <c r="F316" s="218" t="s">
        <v>140</v>
      </c>
      <c r="G316" s="216"/>
      <c r="H316" s="219">
        <v>0.01</v>
      </c>
      <c r="I316" s="220"/>
      <c r="J316" s="216"/>
      <c r="K316" s="216"/>
      <c r="L316" s="221"/>
      <c r="M316" s="222"/>
      <c r="N316" s="223"/>
      <c r="O316" s="223"/>
      <c r="P316" s="223"/>
      <c r="Q316" s="223"/>
      <c r="R316" s="223"/>
      <c r="S316" s="223"/>
      <c r="T316" s="224"/>
      <c r="AT316" s="225" t="s">
        <v>136</v>
      </c>
      <c r="AU316" s="225" t="s">
        <v>83</v>
      </c>
      <c r="AV316" s="15" t="s">
        <v>132</v>
      </c>
      <c r="AW316" s="15" t="s">
        <v>34</v>
      </c>
      <c r="AX316" s="15" t="s">
        <v>81</v>
      </c>
      <c r="AY316" s="225" t="s">
        <v>125</v>
      </c>
    </row>
    <row r="317" spans="1:65" s="2" customFormat="1" ht="16.5" customHeight="1">
      <c r="A317" s="36"/>
      <c r="B317" s="37"/>
      <c r="C317" s="237" t="s">
        <v>393</v>
      </c>
      <c r="D317" s="237" t="s">
        <v>287</v>
      </c>
      <c r="E317" s="238" t="s">
        <v>394</v>
      </c>
      <c r="F317" s="239" t="s">
        <v>395</v>
      </c>
      <c r="G317" s="240" t="s">
        <v>334</v>
      </c>
      <c r="H317" s="241">
        <v>10</v>
      </c>
      <c r="I317" s="242"/>
      <c r="J317" s="243">
        <f>ROUND(I317*H317,2)</f>
        <v>0</v>
      </c>
      <c r="K317" s="239" t="s">
        <v>131</v>
      </c>
      <c r="L317" s="244"/>
      <c r="M317" s="245" t="s">
        <v>21</v>
      </c>
      <c r="N317" s="246" t="s">
        <v>44</v>
      </c>
      <c r="O317" s="66"/>
      <c r="P317" s="184">
        <f>O317*H317</f>
        <v>0</v>
      </c>
      <c r="Q317" s="184">
        <v>0.001</v>
      </c>
      <c r="R317" s="184">
        <f>Q317*H317</f>
        <v>0.01</v>
      </c>
      <c r="S317" s="184">
        <v>0</v>
      </c>
      <c r="T317" s="185">
        <f>S317*H317</f>
        <v>0</v>
      </c>
      <c r="U317" s="36"/>
      <c r="V317" s="36"/>
      <c r="W317" s="36"/>
      <c r="X317" s="36"/>
      <c r="Y317" s="36"/>
      <c r="Z317" s="36"/>
      <c r="AA317" s="36"/>
      <c r="AB317" s="36"/>
      <c r="AC317" s="36"/>
      <c r="AD317" s="36"/>
      <c r="AE317" s="36"/>
      <c r="AR317" s="186" t="s">
        <v>186</v>
      </c>
      <c r="AT317" s="186" t="s">
        <v>287</v>
      </c>
      <c r="AU317" s="186" t="s">
        <v>83</v>
      </c>
      <c r="AY317" s="19" t="s">
        <v>125</v>
      </c>
      <c r="BE317" s="187">
        <f>IF(N317="základní",J317,0)</f>
        <v>0</v>
      </c>
      <c r="BF317" s="187">
        <f>IF(N317="snížená",J317,0)</f>
        <v>0</v>
      </c>
      <c r="BG317" s="187">
        <f>IF(N317="zákl. přenesená",J317,0)</f>
        <v>0</v>
      </c>
      <c r="BH317" s="187">
        <f>IF(N317="sníž. přenesená",J317,0)</f>
        <v>0</v>
      </c>
      <c r="BI317" s="187">
        <f>IF(N317="nulová",J317,0)</f>
        <v>0</v>
      </c>
      <c r="BJ317" s="19" t="s">
        <v>81</v>
      </c>
      <c r="BK317" s="187">
        <f>ROUND(I317*H317,2)</f>
        <v>0</v>
      </c>
      <c r="BL317" s="19" t="s">
        <v>132</v>
      </c>
      <c r="BM317" s="186" t="s">
        <v>396</v>
      </c>
    </row>
    <row r="318" spans="1:65" s="2" customFormat="1" ht="16.5" customHeight="1">
      <c r="A318" s="36"/>
      <c r="B318" s="37"/>
      <c r="C318" s="175" t="s">
        <v>397</v>
      </c>
      <c r="D318" s="175" t="s">
        <v>127</v>
      </c>
      <c r="E318" s="176" t="s">
        <v>398</v>
      </c>
      <c r="F318" s="177" t="s">
        <v>399</v>
      </c>
      <c r="G318" s="178" t="s">
        <v>130</v>
      </c>
      <c r="H318" s="179">
        <v>346.2</v>
      </c>
      <c r="I318" s="180"/>
      <c r="J318" s="181">
        <f>ROUND(I318*H318,2)</f>
        <v>0</v>
      </c>
      <c r="K318" s="177" t="s">
        <v>131</v>
      </c>
      <c r="L318" s="41"/>
      <c r="M318" s="182" t="s">
        <v>21</v>
      </c>
      <c r="N318" s="183" t="s">
        <v>44</v>
      </c>
      <c r="O318" s="66"/>
      <c r="P318" s="184">
        <f>O318*H318</f>
        <v>0</v>
      </c>
      <c r="Q318" s="184">
        <v>0</v>
      </c>
      <c r="R318" s="184">
        <f>Q318*H318</f>
        <v>0</v>
      </c>
      <c r="S318" s="184">
        <v>0</v>
      </c>
      <c r="T318" s="185">
        <f>S318*H318</f>
        <v>0</v>
      </c>
      <c r="U318" s="36"/>
      <c r="V318" s="36"/>
      <c r="W318" s="36"/>
      <c r="X318" s="36"/>
      <c r="Y318" s="36"/>
      <c r="Z318" s="36"/>
      <c r="AA318" s="36"/>
      <c r="AB318" s="36"/>
      <c r="AC318" s="36"/>
      <c r="AD318" s="36"/>
      <c r="AE318" s="36"/>
      <c r="AR318" s="186" t="s">
        <v>132</v>
      </c>
      <c r="AT318" s="186" t="s">
        <v>127</v>
      </c>
      <c r="AU318" s="186" t="s">
        <v>83</v>
      </c>
      <c r="AY318" s="19" t="s">
        <v>125</v>
      </c>
      <c r="BE318" s="187">
        <f>IF(N318="základní",J318,0)</f>
        <v>0</v>
      </c>
      <c r="BF318" s="187">
        <f>IF(N318="snížená",J318,0)</f>
        <v>0</v>
      </c>
      <c r="BG318" s="187">
        <f>IF(N318="zákl. přenesená",J318,0)</f>
        <v>0</v>
      </c>
      <c r="BH318" s="187">
        <f>IF(N318="sníž. přenesená",J318,0)</f>
        <v>0</v>
      </c>
      <c r="BI318" s="187">
        <f>IF(N318="nulová",J318,0)</f>
        <v>0</v>
      </c>
      <c r="BJ318" s="19" t="s">
        <v>81</v>
      </c>
      <c r="BK318" s="187">
        <f>ROUND(I318*H318,2)</f>
        <v>0</v>
      </c>
      <c r="BL318" s="19" t="s">
        <v>132</v>
      </c>
      <c r="BM318" s="186" t="s">
        <v>400</v>
      </c>
    </row>
    <row r="319" spans="1:47" s="2" customFormat="1" ht="12">
      <c r="A319" s="36"/>
      <c r="B319" s="37"/>
      <c r="C319" s="38"/>
      <c r="D319" s="188" t="s">
        <v>134</v>
      </c>
      <c r="E319" s="38"/>
      <c r="F319" s="189" t="s">
        <v>401</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134</v>
      </c>
      <c r="AU319" s="19" t="s">
        <v>83</v>
      </c>
    </row>
    <row r="320" spans="2:51" s="13" customFormat="1" ht="12">
      <c r="B320" s="193"/>
      <c r="C320" s="194"/>
      <c r="D320" s="195" t="s">
        <v>136</v>
      </c>
      <c r="E320" s="196" t="s">
        <v>21</v>
      </c>
      <c r="F320" s="197" t="s">
        <v>137</v>
      </c>
      <c r="G320" s="194"/>
      <c r="H320" s="196" t="s">
        <v>21</v>
      </c>
      <c r="I320" s="198"/>
      <c r="J320" s="194"/>
      <c r="K320" s="194"/>
      <c r="L320" s="199"/>
      <c r="M320" s="200"/>
      <c r="N320" s="201"/>
      <c r="O320" s="201"/>
      <c r="P320" s="201"/>
      <c r="Q320" s="201"/>
      <c r="R320" s="201"/>
      <c r="S320" s="201"/>
      <c r="T320" s="202"/>
      <c r="AT320" s="203" t="s">
        <v>136</v>
      </c>
      <c r="AU320" s="203" t="s">
        <v>83</v>
      </c>
      <c r="AV320" s="13" t="s">
        <v>81</v>
      </c>
      <c r="AW320" s="13" t="s">
        <v>34</v>
      </c>
      <c r="AX320" s="13" t="s">
        <v>73</v>
      </c>
      <c r="AY320" s="203" t="s">
        <v>125</v>
      </c>
    </row>
    <row r="321" spans="2:51" s="13" customFormat="1" ht="12">
      <c r="B321" s="193"/>
      <c r="C321" s="194"/>
      <c r="D321" s="195" t="s">
        <v>136</v>
      </c>
      <c r="E321" s="196" t="s">
        <v>21</v>
      </c>
      <c r="F321" s="197" t="s">
        <v>138</v>
      </c>
      <c r="G321" s="194"/>
      <c r="H321" s="196" t="s">
        <v>21</v>
      </c>
      <c r="I321" s="198"/>
      <c r="J321" s="194"/>
      <c r="K321" s="194"/>
      <c r="L321" s="199"/>
      <c r="M321" s="200"/>
      <c r="N321" s="201"/>
      <c r="O321" s="201"/>
      <c r="P321" s="201"/>
      <c r="Q321" s="201"/>
      <c r="R321" s="201"/>
      <c r="S321" s="201"/>
      <c r="T321" s="202"/>
      <c r="AT321" s="203" t="s">
        <v>136</v>
      </c>
      <c r="AU321" s="203" t="s">
        <v>83</v>
      </c>
      <c r="AV321" s="13" t="s">
        <v>81</v>
      </c>
      <c r="AW321" s="13" t="s">
        <v>34</v>
      </c>
      <c r="AX321" s="13" t="s">
        <v>73</v>
      </c>
      <c r="AY321" s="203" t="s">
        <v>125</v>
      </c>
    </row>
    <row r="322" spans="2:51" s="14" customFormat="1" ht="12">
      <c r="B322" s="204"/>
      <c r="C322" s="205"/>
      <c r="D322" s="195" t="s">
        <v>136</v>
      </c>
      <c r="E322" s="206" t="s">
        <v>21</v>
      </c>
      <c r="F322" s="207" t="s">
        <v>139</v>
      </c>
      <c r="G322" s="205"/>
      <c r="H322" s="208">
        <v>346.2</v>
      </c>
      <c r="I322" s="209"/>
      <c r="J322" s="205"/>
      <c r="K322" s="205"/>
      <c r="L322" s="210"/>
      <c r="M322" s="211"/>
      <c r="N322" s="212"/>
      <c r="O322" s="212"/>
      <c r="P322" s="212"/>
      <c r="Q322" s="212"/>
      <c r="R322" s="212"/>
      <c r="S322" s="212"/>
      <c r="T322" s="213"/>
      <c r="AT322" s="214" t="s">
        <v>136</v>
      </c>
      <c r="AU322" s="214" t="s">
        <v>83</v>
      </c>
      <c r="AV322" s="14" t="s">
        <v>83</v>
      </c>
      <c r="AW322" s="14" t="s">
        <v>34</v>
      </c>
      <c r="AX322" s="14" t="s">
        <v>73</v>
      </c>
      <c r="AY322" s="214" t="s">
        <v>125</v>
      </c>
    </row>
    <row r="323" spans="2:51" s="15" customFormat="1" ht="12">
      <c r="B323" s="215"/>
      <c r="C323" s="216"/>
      <c r="D323" s="195" t="s">
        <v>136</v>
      </c>
      <c r="E323" s="217" t="s">
        <v>21</v>
      </c>
      <c r="F323" s="218" t="s">
        <v>140</v>
      </c>
      <c r="G323" s="216"/>
      <c r="H323" s="219">
        <v>346.2</v>
      </c>
      <c r="I323" s="220"/>
      <c r="J323" s="216"/>
      <c r="K323" s="216"/>
      <c r="L323" s="221"/>
      <c r="M323" s="222"/>
      <c r="N323" s="223"/>
      <c r="O323" s="223"/>
      <c r="P323" s="223"/>
      <c r="Q323" s="223"/>
      <c r="R323" s="223"/>
      <c r="S323" s="223"/>
      <c r="T323" s="224"/>
      <c r="AT323" s="225" t="s">
        <v>136</v>
      </c>
      <c r="AU323" s="225" t="s">
        <v>83</v>
      </c>
      <c r="AV323" s="15" t="s">
        <v>132</v>
      </c>
      <c r="AW323" s="15" t="s">
        <v>34</v>
      </c>
      <c r="AX323" s="15" t="s">
        <v>81</v>
      </c>
      <c r="AY323" s="225" t="s">
        <v>125</v>
      </c>
    </row>
    <row r="324" spans="1:65" s="2" customFormat="1" ht="16.5" customHeight="1">
      <c r="A324" s="36"/>
      <c r="B324" s="37"/>
      <c r="C324" s="175" t="s">
        <v>402</v>
      </c>
      <c r="D324" s="175" t="s">
        <v>127</v>
      </c>
      <c r="E324" s="176" t="s">
        <v>403</v>
      </c>
      <c r="F324" s="177" t="s">
        <v>404</v>
      </c>
      <c r="G324" s="178" t="s">
        <v>215</v>
      </c>
      <c r="H324" s="179">
        <v>5.193</v>
      </c>
      <c r="I324" s="180"/>
      <c r="J324" s="181">
        <f>ROUND(I324*H324,2)</f>
        <v>0</v>
      </c>
      <c r="K324" s="177" t="s">
        <v>131</v>
      </c>
      <c r="L324" s="41"/>
      <c r="M324" s="182" t="s">
        <v>21</v>
      </c>
      <c r="N324" s="183" t="s">
        <v>44</v>
      </c>
      <c r="O324" s="66"/>
      <c r="P324" s="184">
        <f>O324*H324</f>
        <v>0</v>
      </c>
      <c r="Q324" s="184">
        <v>0</v>
      </c>
      <c r="R324" s="184">
        <f>Q324*H324</f>
        <v>0</v>
      </c>
      <c r="S324" s="184">
        <v>0</v>
      </c>
      <c r="T324" s="185">
        <f>S324*H324</f>
        <v>0</v>
      </c>
      <c r="U324" s="36"/>
      <c r="V324" s="36"/>
      <c r="W324" s="36"/>
      <c r="X324" s="36"/>
      <c r="Y324" s="36"/>
      <c r="Z324" s="36"/>
      <c r="AA324" s="36"/>
      <c r="AB324" s="36"/>
      <c r="AC324" s="36"/>
      <c r="AD324" s="36"/>
      <c r="AE324" s="36"/>
      <c r="AR324" s="186" t="s">
        <v>132</v>
      </c>
      <c r="AT324" s="186" t="s">
        <v>127</v>
      </c>
      <c r="AU324" s="186" t="s">
        <v>83</v>
      </c>
      <c r="AY324" s="19" t="s">
        <v>125</v>
      </c>
      <c r="BE324" s="187">
        <f>IF(N324="základní",J324,0)</f>
        <v>0</v>
      </c>
      <c r="BF324" s="187">
        <f>IF(N324="snížená",J324,0)</f>
        <v>0</v>
      </c>
      <c r="BG324" s="187">
        <f>IF(N324="zákl. přenesená",J324,0)</f>
        <v>0</v>
      </c>
      <c r="BH324" s="187">
        <f>IF(N324="sníž. přenesená",J324,0)</f>
        <v>0</v>
      </c>
      <c r="BI324" s="187">
        <f>IF(N324="nulová",J324,0)</f>
        <v>0</v>
      </c>
      <c r="BJ324" s="19" t="s">
        <v>81</v>
      </c>
      <c r="BK324" s="187">
        <f>ROUND(I324*H324,2)</f>
        <v>0</v>
      </c>
      <c r="BL324" s="19" t="s">
        <v>132</v>
      </c>
      <c r="BM324" s="186" t="s">
        <v>405</v>
      </c>
    </row>
    <row r="325" spans="1:47" s="2" customFormat="1" ht="12">
      <c r="A325" s="36"/>
      <c r="B325" s="37"/>
      <c r="C325" s="38"/>
      <c r="D325" s="188" t="s">
        <v>134</v>
      </c>
      <c r="E325" s="38"/>
      <c r="F325" s="189" t="s">
        <v>406</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134</v>
      </c>
      <c r="AU325" s="19" t="s">
        <v>83</v>
      </c>
    </row>
    <row r="326" spans="2:51" s="13" customFormat="1" ht="12">
      <c r="B326" s="193"/>
      <c r="C326" s="194"/>
      <c r="D326" s="195" t="s">
        <v>136</v>
      </c>
      <c r="E326" s="196" t="s">
        <v>21</v>
      </c>
      <c r="F326" s="197" t="s">
        <v>407</v>
      </c>
      <c r="G326" s="194"/>
      <c r="H326" s="196" t="s">
        <v>21</v>
      </c>
      <c r="I326" s="198"/>
      <c r="J326" s="194"/>
      <c r="K326" s="194"/>
      <c r="L326" s="199"/>
      <c r="M326" s="200"/>
      <c r="N326" s="201"/>
      <c r="O326" s="201"/>
      <c r="P326" s="201"/>
      <c r="Q326" s="201"/>
      <c r="R326" s="201"/>
      <c r="S326" s="201"/>
      <c r="T326" s="202"/>
      <c r="AT326" s="203" t="s">
        <v>136</v>
      </c>
      <c r="AU326" s="203" t="s">
        <v>83</v>
      </c>
      <c r="AV326" s="13" t="s">
        <v>81</v>
      </c>
      <c r="AW326" s="13" t="s">
        <v>34</v>
      </c>
      <c r="AX326" s="13" t="s">
        <v>73</v>
      </c>
      <c r="AY326" s="203" t="s">
        <v>125</v>
      </c>
    </row>
    <row r="327" spans="2:51" s="14" customFormat="1" ht="12">
      <c r="B327" s="204"/>
      <c r="C327" s="205"/>
      <c r="D327" s="195" t="s">
        <v>136</v>
      </c>
      <c r="E327" s="206" t="s">
        <v>21</v>
      </c>
      <c r="F327" s="207" t="s">
        <v>408</v>
      </c>
      <c r="G327" s="205"/>
      <c r="H327" s="208">
        <v>5.193</v>
      </c>
      <c r="I327" s="209"/>
      <c r="J327" s="205"/>
      <c r="K327" s="205"/>
      <c r="L327" s="210"/>
      <c r="M327" s="211"/>
      <c r="N327" s="212"/>
      <c r="O327" s="212"/>
      <c r="P327" s="212"/>
      <c r="Q327" s="212"/>
      <c r="R327" s="212"/>
      <c r="S327" s="212"/>
      <c r="T327" s="213"/>
      <c r="AT327" s="214" t="s">
        <v>136</v>
      </c>
      <c r="AU327" s="214" t="s">
        <v>83</v>
      </c>
      <c r="AV327" s="14" t="s">
        <v>83</v>
      </c>
      <c r="AW327" s="14" t="s">
        <v>34</v>
      </c>
      <c r="AX327" s="14" t="s">
        <v>73</v>
      </c>
      <c r="AY327" s="214" t="s">
        <v>125</v>
      </c>
    </row>
    <row r="328" spans="2:51" s="15" customFormat="1" ht="12">
      <c r="B328" s="215"/>
      <c r="C328" s="216"/>
      <c r="D328" s="195" t="s">
        <v>136</v>
      </c>
      <c r="E328" s="217" t="s">
        <v>21</v>
      </c>
      <c r="F328" s="218" t="s">
        <v>140</v>
      </c>
      <c r="G328" s="216"/>
      <c r="H328" s="219">
        <v>5.193</v>
      </c>
      <c r="I328" s="220"/>
      <c r="J328" s="216"/>
      <c r="K328" s="216"/>
      <c r="L328" s="221"/>
      <c r="M328" s="222"/>
      <c r="N328" s="223"/>
      <c r="O328" s="223"/>
      <c r="P328" s="223"/>
      <c r="Q328" s="223"/>
      <c r="R328" s="223"/>
      <c r="S328" s="223"/>
      <c r="T328" s="224"/>
      <c r="AT328" s="225" t="s">
        <v>136</v>
      </c>
      <c r="AU328" s="225" t="s">
        <v>83</v>
      </c>
      <c r="AV328" s="15" t="s">
        <v>132</v>
      </c>
      <c r="AW328" s="15" t="s">
        <v>34</v>
      </c>
      <c r="AX328" s="15" t="s">
        <v>81</v>
      </c>
      <c r="AY328" s="225" t="s">
        <v>125</v>
      </c>
    </row>
    <row r="329" spans="1:65" s="2" customFormat="1" ht="16.5" customHeight="1">
      <c r="A329" s="36"/>
      <c r="B329" s="37"/>
      <c r="C329" s="175" t="s">
        <v>409</v>
      </c>
      <c r="D329" s="175" t="s">
        <v>127</v>
      </c>
      <c r="E329" s="176" t="s">
        <v>410</v>
      </c>
      <c r="F329" s="177" t="s">
        <v>411</v>
      </c>
      <c r="G329" s="178" t="s">
        <v>215</v>
      </c>
      <c r="H329" s="179">
        <v>5.193</v>
      </c>
      <c r="I329" s="180"/>
      <c r="J329" s="181">
        <f>ROUND(I329*H329,2)</f>
        <v>0</v>
      </c>
      <c r="K329" s="177" t="s">
        <v>131</v>
      </c>
      <c r="L329" s="41"/>
      <c r="M329" s="182" t="s">
        <v>21</v>
      </c>
      <c r="N329" s="183" t="s">
        <v>44</v>
      </c>
      <c r="O329" s="66"/>
      <c r="P329" s="184">
        <f>O329*H329</f>
        <v>0</v>
      </c>
      <c r="Q329" s="184">
        <v>0</v>
      </c>
      <c r="R329" s="184">
        <f>Q329*H329</f>
        <v>0</v>
      </c>
      <c r="S329" s="184">
        <v>0</v>
      </c>
      <c r="T329" s="185">
        <f>S329*H329</f>
        <v>0</v>
      </c>
      <c r="U329" s="36"/>
      <c r="V329" s="36"/>
      <c r="W329" s="36"/>
      <c r="X329" s="36"/>
      <c r="Y329" s="36"/>
      <c r="Z329" s="36"/>
      <c r="AA329" s="36"/>
      <c r="AB329" s="36"/>
      <c r="AC329" s="36"/>
      <c r="AD329" s="36"/>
      <c r="AE329" s="36"/>
      <c r="AR329" s="186" t="s">
        <v>132</v>
      </c>
      <c r="AT329" s="186" t="s">
        <v>127</v>
      </c>
      <c r="AU329" s="186" t="s">
        <v>83</v>
      </c>
      <c r="AY329" s="19" t="s">
        <v>125</v>
      </c>
      <c r="BE329" s="187">
        <f>IF(N329="základní",J329,0)</f>
        <v>0</v>
      </c>
      <c r="BF329" s="187">
        <f>IF(N329="snížená",J329,0)</f>
        <v>0</v>
      </c>
      <c r="BG329" s="187">
        <f>IF(N329="zákl. přenesená",J329,0)</f>
        <v>0</v>
      </c>
      <c r="BH329" s="187">
        <f>IF(N329="sníž. přenesená",J329,0)</f>
        <v>0</v>
      </c>
      <c r="BI329" s="187">
        <f>IF(N329="nulová",J329,0)</f>
        <v>0</v>
      </c>
      <c r="BJ329" s="19" t="s">
        <v>81</v>
      </c>
      <c r="BK329" s="187">
        <f>ROUND(I329*H329,2)</f>
        <v>0</v>
      </c>
      <c r="BL329" s="19" t="s">
        <v>132</v>
      </c>
      <c r="BM329" s="186" t="s">
        <v>412</v>
      </c>
    </row>
    <row r="330" spans="1:47" s="2" customFormat="1" ht="12">
      <c r="A330" s="36"/>
      <c r="B330" s="37"/>
      <c r="C330" s="38"/>
      <c r="D330" s="188" t="s">
        <v>134</v>
      </c>
      <c r="E330" s="38"/>
      <c r="F330" s="189" t="s">
        <v>413</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134</v>
      </c>
      <c r="AU330" s="19" t="s">
        <v>83</v>
      </c>
    </row>
    <row r="331" spans="1:65" s="2" customFormat="1" ht="16.5" customHeight="1">
      <c r="A331" s="36"/>
      <c r="B331" s="37"/>
      <c r="C331" s="175" t="s">
        <v>414</v>
      </c>
      <c r="D331" s="175" t="s">
        <v>127</v>
      </c>
      <c r="E331" s="176" t="s">
        <v>415</v>
      </c>
      <c r="F331" s="177" t="s">
        <v>416</v>
      </c>
      <c r="G331" s="178" t="s">
        <v>215</v>
      </c>
      <c r="H331" s="179">
        <v>20.772</v>
      </c>
      <c r="I331" s="180"/>
      <c r="J331" s="181">
        <f>ROUND(I331*H331,2)</f>
        <v>0</v>
      </c>
      <c r="K331" s="177" t="s">
        <v>131</v>
      </c>
      <c r="L331" s="41"/>
      <c r="M331" s="182" t="s">
        <v>21</v>
      </c>
      <c r="N331" s="183" t="s">
        <v>44</v>
      </c>
      <c r="O331" s="66"/>
      <c r="P331" s="184">
        <f>O331*H331</f>
        <v>0</v>
      </c>
      <c r="Q331" s="184">
        <v>0</v>
      </c>
      <c r="R331" s="184">
        <f>Q331*H331</f>
        <v>0</v>
      </c>
      <c r="S331" s="184">
        <v>0</v>
      </c>
      <c r="T331" s="185">
        <f>S331*H331</f>
        <v>0</v>
      </c>
      <c r="U331" s="36"/>
      <c r="V331" s="36"/>
      <c r="W331" s="36"/>
      <c r="X331" s="36"/>
      <c r="Y331" s="36"/>
      <c r="Z331" s="36"/>
      <c r="AA331" s="36"/>
      <c r="AB331" s="36"/>
      <c r="AC331" s="36"/>
      <c r="AD331" s="36"/>
      <c r="AE331" s="36"/>
      <c r="AR331" s="186" t="s">
        <v>132</v>
      </c>
      <c r="AT331" s="186" t="s">
        <v>127</v>
      </c>
      <c r="AU331" s="186" t="s">
        <v>83</v>
      </c>
      <c r="AY331" s="19" t="s">
        <v>125</v>
      </c>
      <c r="BE331" s="187">
        <f>IF(N331="základní",J331,0)</f>
        <v>0</v>
      </c>
      <c r="BF331" s="187">
        <f>IF(N331="snížená",J331,0)</f>
        <v>0</v>
      </c>
      <c r="BG331" s="187">
        <f>IF(N331="zákl. přenesená",J331,0)</f>
        <v>0</v>
      </c>
      <c r="BH331" s="187">
        <f>IF(N331="sníž. přenesená",J331,0)</f>
        <v>0</v>
      </c>
      <c r="BI331" s="187">
        <f>IF(N331="nulová",J331,0)</f>
        <v>0</v>
      </c>
      <c r="BJ331" s="19" t="s">
        <v>81</v>
      </c>
      <c r="BK331" s="187">
        <f>ROUND(I331*H331,2)</f>
        <v>0</v>
      </c>
      <c r="BL331" s="19" t="s">
        <v>132</v>
      </c>
      <c r="BM331" s="186" t="s">
        <v>417</v>
      </c>
    </row>
    <row r="332" spans="1:47" s="2" customFormat="1" ht="12">
      <c r="A332" s="36"/>
      <c r="B332" s="37"/>
      <c r="C332" s="38"/>
      <c r="D332" s="188" t="s">
        <v>134</v>
      </c>
      <c r="E332" s="38"/>
      <c r="F332" s="189" t="s">
        <v>418</v>
      </c>
      <c r="G332" s="38"/>
      <c r="H332" s="38"/>
      <c r="I332" s="190"/>
      <c r="J332" s="38"/>
      <c r="K332" s="38"/>
      <c r="L332" s="41"/>
      <c r="M332" s="191"/>
      <c r="N332" s="192"/>
      <c r="O332" s="66"/>
      <c r="P332" s="66"/>
      <c r="Q332" s="66"/>
      <c r="R332" s="66"/>
      <c r="S332" s="66"/>
      <c r="T332" s="67"/>
      <c r="U332" s="36"/>
      <c r="V332" s="36"/>
      <c r="W332" s="36"/>
      <c r="X332" s="36"/>
      <c r="Y332" s="36"/>
      <c r="Z332" s="36"/>
      <c r="AA332" s="36"/>
      <c r="AB332" s="36"/>
      <c r="AC332" s="36"/>
      <c r="AD332" s="36"/>
      <c r="AE332" s="36"/>
      <c r="AT332" s="19" t="s">
        <v>134</v>
      </c>
      <c r="AU332" s="19" t="s">
        <v>83</v>
      </c>
    </row>
    <row r="333" spans="2:51" s="14" customFormat="1" ht="12">
      <c r="B333" s="204"/>
      <c r="C333" s="205"/>
      <c r="D333" s="195" t="s">
        <v>136</v>
      </c>
      <c r="E333" s="206" t="s">
        <v>21</v>
      </c>
      <c r="F333" s="207" t="s">
        <v>419</v>
      </c>
      <c r="G333" s="205"/>
      <c r="H333" s="208">
        <v>20.772</v>
      </c>
      <c r="I333" s="209"/>
      <c r="J333" s="205"/>
      <c r="K333" s="205"/>
      <c r="L333" s="210"/>
      <c r="M333" s="211"/>
      <c r="N333" s="212"/>
      <c r="O333" s="212"/>
      <c r="P333" s="212"/>
      <c r="Q333" s="212"/>
      <c r="R333" s="212"/>
      <c r="S333" s="212"/>
      <c r="T333" s="213"/>
      <c r="AT333" s="214" t="s">
        <v>136</v>
      </c>
      <c r="AU333" s="214" t="s">
        <v>83</v>
      </c>
      <c r="AV333" s="14" t="s">
        <v>83</v>
      </c>
      <c r="AW333" s="14" t="s">
        <v>34</v>
      </c>
      <c r="AX333" s="14" t="s">
        <v>73</v>
      </c>
      <c r="AY333" s="214" t="s">
        <v>125</v>
      </c>
    </row>
    <row r="334" spans="2:51" s="15" customFormat="1" ht="12">
      <c r="B334" s="215"/>
      <c r="C334" s="216"/>
      <c r="D334" s="195" t="s">
        <v>136</v>
      </c>
      <c r="E334" s="217" t="s">
        <v>21</v>
      </c>
      <c r="F334" s="218" t="s">
        <v>140</v>
      </c>
      <c r="G334" s="216"/>
      <c r="H334" s="219">
        <v>20.772</v>
      </c>
      <c r="I334" s="220"/>
      <c r="J334" s="216"/>
      <c r="K334" s="216"/>
      <c r="L334" s="221"/>
      <c r="M334" s="222"/>
      <c r="N334" s="223"/>
      <c r="O334" s="223"/>
      <c r="P334" s="223"/>
      <c r="Q334" s="223"/>
      <c r="R334" s="223"/>
      <c r="S334" s="223"/>
      <c r="T334" s="224"/>
      <c r="AT334" s="225" t="s">
        <v>136</v>
      </c>
      <c r="AU334" s="225" t="s">
        <v>83</v>
      </c>
      <c r="AV334" s="15" t="s">
        <v>132</v>
      </c>
      <c r="AW334" s="15" t="s">
        <v>34</v>
      </c>
      <c r="AX334" s="15" t="s">
        <v>81</v>
      </c>
      <c r="AY334" s="225" t="s">
        <v>125</v>
      </c>
    </row>
    <row r="335" spans="2:63" s="12" customFormat="1" ht="22.9" customHeight="1">
      <c r="B335" s="159"/>
      <c r="C335" s="160"/>
      <c r="D335" s="161" t="s">
        <v>72</v>
      </c>
      <c r="E335" s="173" t="s">
        <v>83</v>
      </c>
      <c r="F335" s="173" t="s">
        <v>420</v>
      </c>
      <c r="G335" s="160"/>
      <c r="H335" s="160"/>
      <c r="I335" s="163"/>
      <c r="J335" s="174">
        <f>BK335</f>
        <v>0</v>
      </c>
      <c r="K335" s="160"/>
      <c r="L335" s="165"/>
      <c r="M335" s="166"/>
      <c r="N335" s="167"/>
      <c r="O335" s="167"/>
      <c r="P335" s="168">
        <f>SUM(P336:P355)</f>
        <v>0</v>
      </c>
      <c r="Q335" s="167"/>
      <c r="R335" s="168">
        <f>SUM(R336:R355)</f>
        <v>0.012846719999999999</v>
      </c>
      <c r="S335" s="167"/>
      <c r="T335" s="169">
        <f>SUM(T336:T355)</f>
        <v>0</v>
      </c>
      <c r="AR335" s="170" t="s">
        <v>81</v>
      </c>
      <c r="AT335" s="171" t="s">
        <v>72</v>
      </c>
      <c r="AU335" s="171" t="s">
        <v>81</v>
      </c>
      <c r="AY335" s="170" t="s">
        <v>125</v>
      </c>
      <c r="BK335" s="172">
        <f>SUM(BK336:BK355)</f>
        <v>0</v>
      </c>
    </row>
    <row r="336" spans="1:65" s="2" customFormat="1" ht="24.2" customHeight="1">
      <c r="A336" s="36"/>
      <c r="B336" s="37"/>
      <c r="C336" s="175" t="s">
        <v>421</v>
      </c>
      <c r="D336" s="175" t="s">
        <v>127</v>
      </c>
      <c r="E336" s="176" t="s">
        <v>422</v>
      </c>
      <c r="F336" s="177" t="s">
        <v>423</v>
      </c>
      <c r="G336" s="178" t="s">
        <v>215</v>
      </c>
      <c r="H336" s="179">
        <v>0.772</v>
      </c>
      <c r="I336" s="180"/>
      <c r="J336" s="181">
        <f>ROUND(I336*H336,2)</f>
        <v>0</v>
      </c>
      <c r="K336" s="177" t="s">
        <v>131</v>
      </c>
      <c r="L336" s="41"/>
      <c r="M336" s="182" t="s">
        <v>21</v>
      </c>
      <c r="N336" s="183" t="s">
        <v>44</v>
      </c>
      <c r="O336" s="66"/>
      <c r="P336" s="184">
        <f>O336*H336</f>
        <v>0</v>
      </c>
      <c r="Q336" s="184">
        <v>0</v>
      </c>
      <c r="R336" s="184">
        <f>Q336*H336</f>
        <v>0</v>
      </c>
      <c r="S336" s="184">
        <v>0</v>
      </c>
      <c r="T336" s="185">
        <f>S336*H336</f>
        <v>0</v>
      </c>
      <c r="U336" s="36"/>
      <c r="V336" s="36"/>
      <c r="W336" s="36"/>
      <c r="X336" s="36"/>
      <c r="Y336" s="36"/>
      <c r="Z336" s="36"/>
      <c r="AA336" s="36"/>
      <c r="AB336" s="36"/>
      <c r="AC336" s="36"/>
      <c r="AD336" s="36"/>
      <c r="AE336" s="36"/>
      <c r="AR336" s="186" t="s">
        <v>132</v>
      </c>
      <c r="AT336" s="186" t="s">
        <v>127</v>
      </c>
      <c r="AU336" s="186" t="s">
        <v>83</v>
      </c>
      <c r="AY336" s="19" t="s">
        <v>125</v>
      </c>
      <c r="BE336" s="187">
        <f>IF(N336="základní",J336,0)</f>
        <v>0</v>
      </c>
      <c r="BF336" s="187">
        <f>IF(N336="snížená",J336,0)</f>
        <v>0</v>
      </c>
      <c r="BG336" s="187">
        <f>IF(N336="zákl. přenesená",J336,0)</f>
        <v>0</v>
      </c>
      <c r="BH336" s="187">
        <f>IF(N336="sníž. přenesená",J336,0)</f>
        <v>0</v>
      </c>
      <c r="BI336" s="187">
        <f>IF(N336="nulová",J336,0)</f>
        <v>0</v>
      </c>
      <c r="BJ336" s="19" t="s">
        <v>81</v>
      </c>
      <c r="BK336" s="187">
        <f>ROUND(I336*H336,2)</f>
        <v>0</v>
      </c>
      <c r="BL336" s="19" t="s">
        <v>132</v>
      </c>
      <c r="BM336" s="186" t="s">
        <v>424</v>
      </c>
    </row>
    <row r="337" spans="1:47" s="2" customFormat="1" ht="12">
      <c r="A337" s="36"/>
      <c r="B337" s="37"/>
      <c r="C337" s="38"/>
      <c r="D337" s="188" t="s">
        <v>134</v>
      </c>
      <c r="E337" s="38"/>
      <c r="F337" s="189" t="s">
        <v>425</v>
      </c>
      <c r="G337" s="38"/>
      <c r="H337" s="38"/>
      <c r="I337" s="190"/>
      <c r="J337" s="38"/>
      <c r="K337" s="38"/>
      <c r="L337" s="41"/>
      <c r="M337" s="191"/>
      <c r="N337" s="192"/>
      <c r="O337" s="66"/>
      <c r="P337" s="66"/>
      <c r="Q337" s="66"/>
      <c r="R337" s="66"/>
      <c r="S337" s="66"/>
      <c r="T337" s="67"/>
      <c r="U337" s="36"/>
      <c r="V337" s="36"/>
      <c r="W337" s="36"/>
      <c r="X337" s="36"/>
      <c r="Y337" s="36"/>
      <c r="Z337" s="36"/>
      <c r="AA337" s="36"/>
      <c r="AB337" s="36"/>
      <c r="AC337" s="36"/>
      <c r="AD337" s="36"/>
      <c r="AE337" s="36"/>
      <c r="AT337" s="19" t="s">
        <v>134</v>
      </c>
      <c r="AU337" s="19" t="s">
        <v>83</v>
      </c>
    </row>
    <row r="338" spans="2:51" s="13" customFormat="1" ht="12">
      <c r="B338" s="193"/>
      <c r="C338" s="194"/>
      <c r="D338" s="195" t="s">
        <v>136</v>
      </c>
      <c r="E338" s="196" t="s">
        <v>21</v>
      </c>
      <c r="F338" s="197" t="s">
        <v>240</v>
      </c>
      <c r="G338" s="194"/>
      <c r="H338" s="196" t="s">
        <v>21</v>
      </c>
      <c r="I338" s="198"/>
      <c r="J338" s="194"/>
      <c r="K338" s="194"/>
      <c r="L338" s="199"/>
      <c r="M338" s="200"/>
      <c r="N338" s="201"/>
      <c r="O338" s="201"/>
      <c r="P338" s="201"/>
      <c r="Q338" s="201"/>
      <c r="R338" s="201"/>
      <c r="S338" s="201"/>
      <c r="T338" s="202"/>
      <c r="AT338" s="203" t="s">
        <v>136</v>
      </c>
      <c r="AU338" s="203" t="s">
        <v>83</v>
      </c>
      <c r="AV338" s="13" t="s">
        <v>81</v>
      </c>
      <c r="AW338" s="13" t="s">
        <v>34</v>
      </c>
      <c r="AX338" s="13" t="s">
        <v>73</v>
      </c>
      <c r="AY338" s="203" t="s">
        <v>125</v>
      </c>
    </row>
    <row r="339" spans="2:51" s="13" customFormat="1" ht="12">
      <c r="B339" s="193"/>
      <c r="C339" s="194"/>
      <c r="D339" s="195" t="s">
        <v>136</v>
      </c>
      <c r="E339" s="196" t="s">
        <v>21</v>
      </c>
      <c r="F339" s="197" t="s">
        <v>241</v>
      </c>
      <c r="G339" s="194"/>
      <c r="H339" s="196" t="s">
        <v>21</v>
      </c>
      <c r="I339" s="198"/>
      <c r="J339" s="194"/>
      <c r="K339" s="194"/>
      <c r="L339" s="199"/>
      <c r="M339" s="200"/>
      <c r="N339" s="201"/>
      <c r="O339" s="201"/>
      <c r="P339" s="201"/>
      <c r="Q339" s="201"/>
      <c r="R339" s="201"/>
      <c r="S339" s="201"/>
      <c r="T339" s="202"/>
      <c r="AT339" s="203" t="s">
        <v>136</v>
      </c>
      <c r="AU339" s="203" t="s">
        <v>83</v>
      </c>
      <c r="AV339" s="13" t="s">
        <v>81</v>
      </c>
      <c r="AW339" s="13" t="s">
        <v>34</v>
      </c>
      <c r="AX339" s="13" t="s">
        <v>73</v>
      </c>
      <c r="AY339" s="203" t="s">
        <v>125</v>
      </c>
    </row>
    <row r="340" spans="2:51" s="14" customFormat="1" ht="12">
      <c r="B340" s="204"/>
      <c r="C340" s="205"/>
      <c r="D340" s="195" t="s">
        <v>136</v>
      </c>
      <c r="E340" s="206" t="s">
        <v>21</v>
      </c>
      <c r="F340" s="207" t="s">
        <v>242</v>
      </c>
      <c r="G340" s="205"/>
      <c r="H340" s="208">
        <v>0.96</v>
      </c>
      <c r="I340" s="209"/>
      <c r="J340" s="205"/>
      <c r="K340" s="205"/>
      <c r="L340" s="210"/>
      <c r="M340" s="211"/>
      <c r="N340" s="212"/>
      <c r="O340" s="212"/>
      <c r="P340" s="212"/>
      <c r="Q340" s="212"/>
      <c r="R340" s="212"/>
      <c r="S340" s="212"/>
      <c r="T340" s="213"/>
      <c r="AT340" s="214" t="s">
        <v>136</v>
      </c>
      <c r="AU340" s="214" t="s">
        <v>83</v>
      </c>
      <c r="AV340" s="14" t="s">
        <v>83</v>
      </c>
      <c r="AW340" s="14" t="s">
        <v>34</v>
      </c>
      <c r="AX340" s="14" t="s">
        <v>73</v>
      </c>
      <c r="AY340" s="214" t="s">
        <v>125</v>
      </c>
    </row>
    <row r="341" spans="2:51" s="14" customFormat="1" ht="12">
      <c r="B341" s="204"/>
      <c r="C341" s="205"/>
      <c r="D341" s="195" t="s">
        <v>136</v>
      </c>
      <c r="E341" s="206" t="s">
        <v>21</v>
      </c>
      <c r="F341" s="207" t="s">
        <v>426</v>
      </c>
      <c r="G341" s="205"/>
      <c r="H341" s="208">
        <v>-0.188</v>
      </c>
      <c r="I341" s="209"/>
      <c r="J341" s="205"/>
      <c r="K341" s="205"/>
      <c r="L341" s="210"/>
      <c r="M341" s="211"/>
      <c r="N341" s="212"/>
      <c r="O341" s="212"/>
      <c r="P341" s="212"/>
      <c r="Q341" s="212"/>
      <c r="R341" s="212"/>
      <c r="S341" s="212"/>
      <c r="T341" s="213"/>
      <c r="AT341" s="214" t="s">
        <v>136</v>
      </c>
      <c r="AU341" s="214" t="s">
        <v>83</v>
      </c>
      <c r="AV341" s="14" t="s">
        <v>83</v>
      </c>
      <c r="AW341" s="14" t="s">
        <v>34</v>
      </c>
      <c r="AX341" s="14" t="s">
        <v>73</v>
      </c>
      <c r="AY341" s="214" t="s">
        <v>125</v>
      </c>
    </row>
    <row r="342" spans="2:51" s="15" customFormat="1" ht="12">
      <c r="B342" s="215"/>
      <c r="C342" s="216"/>
      <c r="D342" s="195" t="s">
        <v>136</v>
      </c>
      <c r="E342" s="217" t="s">
        <v>21</v>
      </c>
      <c r="F342" s="218" t="s">
        <v>140</v>
      </c>
      <c r="G342" s="216"/>
      <c r="H342" s="219">
        <v>0.772</v>
      </c>
      <c r="I342" s="220"/>
      <c r="J342" s="216"/>
      <c r="K342" s="216"/>
      <c r="L342" s="221"/>
      <c r="M342" s="222"/>
      <c r="N342" s="223"/>
      <c r="O342" s="223"/>
      <c r="P342" s="223"/>
      <c r="Q342" s="223"/>
      <c r="R342" s="223"/>
      <c r="S342" s="223"/>
      <c r="T342" s="224"/>
      <c r="AT342" s="225" t="s">
        <v>136</v>
      </c>
      <c r="AU342" s="225" t="s">
        <v>83</v>
      </c>
      <c r="AV342" s="15" t="s">
        <v>132</v>
      </c>
      <c r="AW342" s="15" t="s">
        <v>34</v>
      </c>
      <c r="AX342" s="15" t="s">
        <v>81</v>
      </c>
      <c r="AY342" s="225" t="s">
        <v>125</v>
      </c>
    </row>
    <row r="343" spans="1:65" s="2" customFormat="1" ht="24.2" customHeight="1">
      <c r="A343" s="36"/>
      <c r="B343" s="37"/>
      <c r="C343" s="175" t="s">
        <v>427</v>
      </c>
      <c r="D343" s="175" t="s">
        <v>127</v>
      </c>
      <c r="E343" s="176" t="s">
        <v>428</v>
      </c>
      <c r="F343" s="177" t="s">
        <v>429</v>
      </c>
      <c r="G343" s="178" t="s">
        <v>130</v>
      </c>
      <c r="H343" s="179">
        <v>9.6</v>
      </c>
      <c r="I343" s="180"/>
      <c r="J343" s="181">
        <f>ROUND(I343*H343,2)</f>
        <v>0</v>
      </c>
      <c r="K343" s="177" t="s">
        <v>131</v>
      </c>
      <c r="L343" s="41"/>
      <c r="M343" s="182" t="s">
        <v>21</v>
      </c>
      <c r="N343" s="183" t="s">
        <v>44</v>
      </c>
      <c r="O343" s="66"/>
      <c r="P343" s="184">
        <f>O343*H343</f>
        <v>0</v>
      </c>
      <c r="Q343" s="184">
        <v>0.00030945</v>
      </c>
      <c r="R343" s="184">
        <f>Q343*H343</f>
        <v>0.00297072</v>
      </c>
      <c r="S343" s="184">
        <v>0</v>
      </c>
      <c r="T343" s="185">
        <f>S343*H343</f>
        <v>0</v>
      </c>
      <c r="U343" s="36"/>
      <c r="V343" s="36"/>
      <c r="W343" s="36"/>
      <c r="X343" s="36"/>
      <c r="Y343" s="36"/>
      <c r="Z343" s="36"/>
      <c r="AA343" s="36"/>
      <c r="AB343" s="36"/>
      <c r="AC343" s="36"/>
      <c r="AD343" s="36"/>
      <c r="AE343" s="36"/>
      <c r="AR343" s="186" t="s">
        <v>132</v>
      </c>
      <c r="AT343" s="186" t="s">
        <v>127</v>
      </c>
      <c r="AU343" s="186" t="s">
        <v>83</v>
      </c>
      <c r="AY343" s="19" t="s">
        <v>125</v>
      </c>
      <c r="BE343" s="187">
        <f>IF(N343="základní",J343,0)</f>
        <v>0</v>
      </c>
      <c r="BF343" s="187">
        <f>IF(N343="snížená",J343,0)</f>
        <v>0</v>
      </c>
      <c r="BG343" s="187">
        <f>IF(N343="zákl. přenesená",J343,0)</f>
        <v>0</v>
      </c>
      <c r="BH343" s="187">
        <f>IF(N343="sníž. přenesená",J343,0)</f>
        <v>0</v>
      </c>
      <c r="BI343" s="187">
        <f>IF(N343="nulová",J343,0)</f>
        <v>0</v>
      </c>
      <c r="BJ343" s="19" t="s">
        <v>81</v>
      </c>
      <c r="BK343" s="187">
        <f>ROUND(I343*H343,2)</f>
        <v>0</v>
      </c>
      <c r="BL343" s="19" t="s">
        <v>132</v>
      </c>
      <c r="BM343" s="186" t="s">
        <v>430</v>
      </c>
    </row>
    <row r="344" spans="1:47" s="2" customFormat="1" ht="12">
      <c r="A344" s="36"/>
      <c r="B344" s="37"/>
      <c r="C344" s="38"/>
      <c r="D344" s="188" t="s">
        <v>134</v>
      </c>
      <c r="E344" s="38"/>
      <c r="F344" s="189" t="s">
        <v>431</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134</v>
      </c>
      <c r="AU344" s="19" t="s">
        <v>83</v>
      </c>
    </row>
    <row r="345" spans="2:51" s="13" customFormat="1" ht="12">
      <c r="B345" s="193"/>
      <c r="C345" s="194"/>
      <c r="D345" s="195" t="s">
        <v>136</v>
      </c>
      <c r="E345" s="196" t="s">
        <v>21</v>
      </c>
      <c r="F345" s="197" t="s">
        <v>240</v>
      </c>
      <c r="G345" s="194"/>
      <c r="H345" s="196" t="s">
        <v>21</v>
      </c>
      <c r="I345" s="198"/>
      <c r="J345" s="194"/>
      <c r="K345" s="194"/>
      <c r="L345" s="199"/>
      <c r="M345" s="200"/>
      <c r="N345" s="201"/>
      <c r="O345" s="201"/>
      <c r="P345" s="201"/>
      <c r="Q345" s="201"/>
      <c r="R345" s="201"/>
      <c r="S345" s="201"/>
      <c r="T345" s="202"/>
      <c r="AT345" s="203" t="s">
        <v>136</v>
      </c>
      <c r="AU345" s="203" t="s">
        <v>83</v>
      </c>
      <c r="AV345" s="13" t="s">
        <v>81</v>
      </c>
      <c r="AW345" s="13" t="s">
        <v>34</v>
      </c>
      <c r="AX345" s="13" t="s">
        <v>73</v>
      </c>
      <c r="AY345" s="203" t="s">
        <v>125</v>
      </c>
    </row>
    <row r="346" spans="2:51" s="13" customFormat="1" ht="12">
      <c r="B346" s="193"/>
      <c r="C346" s="194"/>
      <c r="D346" s="195" t="s">
        <v>136</v>
      </c>
      <c r="E346" s="196" t="s">
        <v>21</v>
      </c>
      <c r="F346" s="197" t="s">
        <v>241</v>
      </c>
      <c r="G346" s="194"/>
      <c r="H346" s="196" t="s">
        <v>21</v>
      </c>
      <c r="I346" s="198"/>
      <c r="J346" s="194"/>
      <c r="K346" s="194"/>
      <c r="L346" s="199"/>
      <c r="M346" s="200"/>
      <c r="N346" s="201"/>
      <c r="O346" s="201"/>
      <c r="P346" s="201"/>
      <c r="Q346" s="201"/>
      <c r="R346" s="201"/>
      <c r="S346" s="201"/>
      <c r="T346" s="202"/>
      <c r="AT346" s="203" t="s">
        <v>136</v>
      </c>
      <c r="AU346" s="203" t="s">
        <v>83</v>
      </c>
      <c r="AV346" s="13" t="s">
        <v>81</v>
      </c>
      <c r="AW346" s="13" t="s">
        <v>34</v>
      </c>
      <c r="AX346" s="13" t="s">
        <v>73</v>
      </c>
      <c r="AY346" s="203" t="s">
        <v>125</v>
      </c>
    </row>
    <row r="347" spans="2:51" s="14" customFormat="1" ht="12">
      <c r="B347" s="204"/>
      <c r="C347" s="205"/>
      <c r="D347" s="195" t="s">
        <v>136</v>
      </c>
      <c r="E347" s="206" t="s">
        <v>21</v>
      </c>
      <c r="F347" s="207" t="s">
        <v>432</v>
      </c>
      <c r="G347" s="205"/>
      <c r="H347" s="208">
        <v>9.6</v>
      </c>
      <c r="I347" s="209"/>
      <c r="J347" s="205"/>
      <c r="K347" s="205"/>
      <c r="L347" s="210"/>
      <c r="M347" s="211"/>
      <c r="N347" s="212"/>
      <c r="O347" s="212"/>
      <c r="P347" s="212"/>
      <c r="Q347" s="212"/>
      <c r="R347" s="212"/>
      <c r="S347" s="212"/>
      <c r="T347" s="213"/>
      <c r="AT347" s="214" t="s">
        <v>136</v>
      </c>
      <c r="AU347" s="214" t="s">
        <v>83</v>
      </c>
      <c r="AV347" s="14" t="s">
        <v>83</v>
      </c>
      <c r="AW347" s="14" t="s">
        <v>34</v>
      </c>
      <c r="AX347" s="14" t="s">
        <v>73</v>
      </c>
      <c r="AY347" s="214" t="s">
        <v>125</v>
      </c>
    </row>
    <row r="348" spans="2:51" s="15" customFormat="1" ht="12">
      <c r="B348" s="215"/>
      <c r="C348" s="216"/>
      <c r="D348" s="195" t="s">
        <v>136</v>
      </c>
      <c r="E348" s="217" t="s">
        <v>21</v>
      </c>
      <c r="F348" s="218" t="s">
        <v>140</v>
      </c>
      <c r="G348" s="216"/>
      <c r="H348" s="219">
        <v>9.6</v>
      </c>
      <c r="I348" s="220"/>
      <c r="J348" s="216"/>
      <c r="K348" s="216"/>
      <c r="L348" s="221"/>
      <c r="M348" s="222"/>
      <c r="N348" s="223"/>
      <c r="O348" s="223"/>
      <c r="P348" s="223"/>
      <c r="Q348" s="223"/>
      <c r="R348" s="223"/>
      <c r="S348" s="223"/>
      <c r="T348" s="224"/>
      <c r="AT348" s="225" t="s">
        <v>136</v>
      </c>
      <c r="AU348" s="225" t="s">
        <v>83</v>
      </c>
      <c r="AV348" s="15" t="s">
        <v>132</v>
      </c>
      <c r="AW348" s="15" t="s">
        <v>34</v>
      </c>
      <c r="AX348" s="15" t="s">
        <v>81</v>
      </c>
      <c r="AY348" s="225" t="s">
        <v>125</v>
      </c>
    </row>
    <row r="349" spans="1:65" s="2" customFormat="1" ht="16.5" customHeight="1">
      <c r="A349" s="36"/>
      <c r="B349" s="37"/>
      <c r="C349" s="237" t="s">
        <v>433</v>
      </c>
      <c r="D349" s="237" t="s">
        <v>287</v>
      </c>
      <c r="E349" s="238" t="s">
        <v>434</v>
      </c>
      <c r="F349" s="239" t="s">
        <v>435</v>
      </c>
      <c r="G349" s="240" t="s">
        <v>130</v>
      </c>
      <c r="H349" s="241">
        <v>9.6</v>
      </c>
      <c r="I349" s="242"/>
      <c r="J349" s="243">
        <f>ROUND(I349*H349,2)</f>
        <v>0</v>
      </c>
      <c r="K349" s="239" t="s">
        <v>131</v>
      </c>
      <c r="L349" s="244"/>
      <c r="M349" s="245" t="s">
        <v>21</v>
      </c>
      <c r="N349" s="246" t="s">
        <v>44</v>
      </c>
      <c r="O349" s="66"/>
      <c r="P349" s="184">
        <f>O349*H349</f>
        <v>0</v>
      </c>
      <c r="Q349" s="184">
        <v>0.0002</v>
      </c>
      <c r="R349" s="184">
        <f>Q349*H349</f>
        <v>0.00192</v>
      </c>
      <c r="S349" s="184">
        <v>0</v>
      </c>
      <c r="T349" s="185">
        <f>S349*H349</f>
        <v>0</v>
      </c>
      <c r="U349" s="36"/>
      <c r="V349" s="36"/>
      <c r="W349" s="36"/>
      <c r="X349" s="36"/>
      <c r="Y349" s="36"/>
      <c r="Z349" s="36"/>
      <c r="AA349" s="36"/>
      <c r="AB349" s="36"/>
      <c r="AC349" s="36"/>
      <c r="AD349" s="36"/>
      <c r="AE349" s="36"/>
      <c r="AR349" s="186" t="s">
        <v>186</v>
      </c>
      <c r="AT349" s="186" t="s">
        <v>287</v>
      </c>
      <c r="AU349" s="186" t="s">
        <v>83</v>
      </c>
      <c r="AY349" s="19" t="s">
        <v>125</v>
      </c>
      <c r="BE349" s="187">
        <f>IF(N349="základní",J349,0)</f>
        <v>0</v>
      </c>
      <c r="BF349" s="187">
        <f>IF(N349="snížená",J349,0)</f>
        <v>0</v>
      </c>
      <c r="BG349" s="187">
        <f>IF(N349="zákl. přenesená",J349,0)</f>
        <v>0</v>
      </c>
      <c r="BH349" s="187">
        <f>IF(N349="sníž. přenesená",J349,0)</f>
        <v>0</v>
      </c>
      <c r="BI349" s="187">
        <f>IF(N349="nulová",J349,0)</f>
        <v>0</v>
      </c>
      <c r="BJ349" s="19" t="s">
        <v>81</v>
      </c>
      <c r="BK349" s="187">
        <f>ROUND(I349*H349,2)</f>
        <v>0</v>
      </c>
      <c r="BL349" s="19" t="s">
        <v>132</v>
      </c>
      <c r="BM349" s="186" t="s">
        <v>436</v>
      </c>
    </row>
    <row r="350" spans="1:65" s="2" customFormat="1" ht="16.5" customHeight="1">
      <c r="A350" s="36"/>
      <c r="B350" s="37"/>
      <c r="C350" s="175" t="s">
        <v>437</v>
      </c>
      <c r="D350" s="175" t="s">
        <v>127</v>
      </c>
      <c r="E350" s="176" t="s">
        <v>438</v>
      </c>
      <c r="F350" s="177" t="s">
        <v>439</v>
      </c>
      <c r="G350" s="178" t="s">
        <v>208</v>
      </c>
      <c r="H350" s="179">
        <v>6</v>
      </c>
      <c r="I350" s="180"/>
      <c r="J350" s="181">
        <f>ROUND(I350*H350,2)</f>
        <v>0</v>
      </c>
      <c r="K350" s="177" t="s">
        <v>131</v>
      </c>
      <c r="L350" s="41"/>
      <c r="M350" s="182" t="s">
        <v>21</v>
      </c>
      <c r="N350" s="183" t="s">
        <v>44</v>
      </c>
      <c r="O350" s="66"/>
      <c r="P350" s="184">
        <f>O350*H350</f>
        <v>0</v>
      </c>
      <c r="Q350" s="184">
        <v>0.001326</v>
      </c>
      <c r="R350" s="184">
        <f>Q350*H350</f>
        <v>0.007956</v>
      </c>
      <c r="S350" s="184">
        <v>0</v>
      </c>
      <c r="T350" s="185">
        <f>S350*H350</f>
        <v>0</v>
      </c>
      <c r="U350" s="36"/>
      <c r="V350" s="36"/>
      <c r="W350" s="36"/>
      <c r="X350" s="36"/>
      <c r="Y350" s="36"/>
      <c r="Z350" s="36"/>
      <c r="AA350" s="36"/>
      <c r="AB350" s="36"/>
      <c r="AC350" s="36"/>
      <c r="AD350" s="36"/>
      <c r="AE350" s="36"/>
      <c r="AR350" s="186" t="s">
        <v>132</v>
      </c>
      <c r="AT350" s="186" t="s">
        <v>127</v>
      </c>
      <c r="AU350" s="186" t="s">
        <v>83</v>
      </c>
      <c r="AY350" s="19" t="s">
        <v>125</v>
      </c>
      <c r="BE350" s="187">
        <f>IF(N350="základní",J350,0)</f>
        <v>0</v>
      </c>
      <c r="BF350" s="187">
        <f>IF(N350="snížená",J350,0)</f>
        <v>0</v>
      </c>
      <c r="BG350" s="187">
        <f>IF(N350="zákl. přenesená",J350,0)</f>
        <v>0</v>
      </c>
      <c r="BH350" s="187">
        <f>IF(N350="sníž. přenesená",J350,0)</f>
        <v>0</v>
      </c>
      <c r="BI350" s="187">
        <f>IF(N350="nulová",J350,0)</f>
        <v>0</v>
      </c>
      <c r="BJ350" s="19" t="s">
        <v>81</v>
      </c>
      <c r="BK350" s="187">
        <f>ROUND(I350*H350,2)</f>
        <v>0</v>
      </c>
      <c r="BL350" s="19" t="s">
        <v>132</v>
      </c>
      <c r="BM350" s="186" t="s">
        <v>440</v>
      </c>
    </row>
    <row r="351" spans="1:47" s="2" customFormat="1" ht="12">
      <c r="A351" s="36"/>
      <c r="B351" s="37"/>
      <c r="C351" s="38"/>
      <c r="D351" s="188" t="s">
        <v>134</v>
      </c>
      <c r="E351" s="38"/>
      <c r="F351" s="189" t="s">
        <v>441</v>
      </c>
      <c r="G351" s="38"/>
      <c r="H351" s="38"/>
      <c r="I351" s="190"/>
      <c r="J351" s="38"/>
      <c r="K351" s="38"/>
      <c r="L351" s="41"/>
      <c r="M351" s="191"/>
      <c r="N351" s="192"/>
      <c r="O351" s="66"/>
      <c r="P351" s="66"/>
      <c r="Q351" s="66"/>
      <c r="R351" s="66"/>
      <c r="S351" s="66"/>
      <c r="T351" s="67"/>
      <c r="U351" s="36"/>
      <c r="V351" s="36"/>
      <c r="W351" s="36"/>
      <c r="X351" s="36"/>
      <c r="Y351" s="36"/>
      <c r="Z351" s="36"/>
      <c r="AA351" s="36"/>
      <c r="AB351" s="36"/>
      <c r="AC351" s="36"/>
      <c r="AD351" s="36"/>
      <c r="AE351" s="36"/>
      <c r="AT351" s="19" t="s">
        <v>134</v>
      </c>
      <c r="AU351" s="19" t="s">
        <v>83</v>
      </c>
    </row>
    <row r="352" spans="2:51" s="13" customFormat="1" ht="12">
      <c r="B352" s="193"/>
      <c r="C352" s="194"/>
      <c r="D352" s="195" t="s">
        <v>136</v>
      </c>
      <c r="E352" s="196" t="s">
        <v>21</v>
      </c>
      <c r="F352" s="197" t="s">
        <v>240</v>
      </c>
      <c r="G352" s="194"/>
      <c r="H352" s="196" t="s">
        <v>21</v>
      </c>
      <c r="I352" s="198"/>
      <c r="J352" s="194"/>
      <c r="K352" s="194"/>
      <c r="L352" s="199"/>
      <c r="M352" s="200"/>
      <c r="N352" s="201"/>
      <c r="O352" s="201"/>
      <c r="P352" s="201"/>
      <c r="Q352" s="201"/>
      <c r="R352" s="201"/>
      <c r="S352" s="201"/>
      <c r="T352" s="202"/>
      <c r="AT352" s="203" t="s">
        <v>136</v>
      </c>
      <c r="AU352" s="203" t="s">
        <v>83</v>
      </c>
      <c r="AV352" s="13" t="s">
        <v>81</v>
      </c>
      <c r="AW352" s="13" t="s">
        <v>34</v>
      </c>
      <c r="AX352" s="13" t="s">
        <v>73</v>
      </c>
      <c r="AY352" s="203" t="s">
        <v>125</v>
      </c>
    </row>
    <row r="353" spans="2:51" s="13" customFormat="1" ht="12">
      <c r="B353" s="193"/>
      <c r="C353" s="194"/>
      <c r="D353" s="195" t="s">
        <v>136</v>
      </c>
      <c r="E353" s="196" t="s">
        <v>21</v>
      </c>
      <c r="F353" s="197" t="s">
        <v>241</v>
      </c>
      <c r="G353" s="194"/>
      <c r="H353" s="196" t="s">
        <v>21</v>
      </c>
      <c r="I353" s="198"/>
      <c r="J353" s="194"/>
      <c r="K353" s="194"/>
      <c r="L353" s="199"/>
      <c r="M353" s="200"/>
      <c r="N353" s="201"/>
      <c r="O353" s="201"/>
      <c r="P353" s="201"/>
      <c r="Q353" s="201"/>
      <c r="R353" s="201"/>
      <c r="S353" s="201"/>
      <c r="T353" s="202"/>
      <c r="AT353" s="203" t="s">
        <v>136</v>
      </c>
      <c r="AU353" s="203" t="s">
        <v>83</v>
      </c>
      <c r="AV353" s="13" t="s">
        <v>81</v>
      </c>
      <c r="AW353" s="13" t="s">
        <v>34</v>
      </c>
      <c r="AX353" s="13" t="s">
        <v>73</v>
      </c>
      <c r="AY353" s="203" t="s">
        <v>125</v>
      </c>
    </row>
    <row r="354" spans="2:51" s="14" customFormat="1" ht="12">
      <c r="B354" s="204"/>
      <c r="C354" s="205"/>
      <c r="D354" s="195" t="s">
        <v>136</v>
      </c>
      <c r="E354" s="206" t="s">
        <v>21</v>
      </c>
      <c r="F354" s="207" t="s">
        <v>442</v>
      </c>
      <c r="G354" s="205"/>
      <c r="H354" s="208">
        <v>6</v>
      </c>
      <c r="I354" s="209"/>
      <c r="J354" s="205"/>
      <c r="K354" s="205"/>
      <c r="L354" s="210"/>
      <c r="M354" s="211"/>
      <c r="N354" s="212"/>
      <c r="O354" s="212"/>
      <c r="P354" s="212"/>
      <c r="Q354" s="212"/>
      <c r="R354" s="212"/>
      <c r="S354" s="212"/>
      <c r="T354" s="213"/>
      <c r="AT354" s="214" t="s">
        <v>136</v>
      </c>
      <c r="AU354" s="214" t="s">
        <v>83</v>
      </c>
      <c r="AV354" s="14" t="s">
        <v>83</v>
      </c>
      <c r="AW354" s="14" t="s">
        <v>34</v>
      </c>
      <c r="AX354" s="14" t="s">
        <v>73</v>
      </c>
      <c r="AY354" s="214" t="s">
        <v>125</v>
      </c>
    </row>
    <row r="355" spans="2:51" s="15" customFormat="1" ht="12">
      <c r="B355" s="215"/>
      <c r="C355" s="216"/>
      <c r="D355" s="195" t="s">
        <v>136</v>
      </c>
      <c r="E355" s="217" t="s">
        <v>21</v>
      </c>
      <c r="F355" s="218" t="s">
        <v>140</v>
      </c>
      <c r="G355" s="216"/>
      <c r="H355" s="219">
        <v>6</v>
      </c>
      <c r="I355" s="220"/>
      <c r="J355" s="216"/>
      <c r="K355" s="216"/>
      <c r="L355" s="221"/>
      <c r="M355" s="222"/>
      <c r="N355" s="223"/>
      <c r="O355" s="223"/>
      <c r="P355" s="223"/>
      <c r="Q355" s="223"/>
      <c r="R355" s="223"/>
      <c r="S355" s="223"/>
      <c r="T355" s="224"/>
      <c r="AT355" s="225" t="s">
        <v>136</v>
      </c>
      <c r="AU355" s="225" t="s">
        <v>83</v>
      </c>
      <c r="AV355" s="15" t="s">
        <v>132</v>
      </c>
      <c r="AW355" s="15" t="s">
        <v>34</v>
      </c>
      <c r="AX355" s="15" t="s">
        <v>81</v>
      </c>
      <c r="AY355" s="225" t="s">
        <v>125</v>
      </c>
    </row>
    <row r="356" spans="2:63" s="12" customFormat="1" ht="22.9" customHeight="1">
      <c r="B356" s="159"/>
      <c r="C356" s="160"/>
      <c r="D356" s="161" t="s">
        <v>72</v>
      </c>
      <c r="E356" s="173" t="s">
        <v>159</v>
      </c>
      <c r="F356" s="173" t="s">
        <v>443</v>
      </c>
      <c r="G356" s="160"/>
      <c r="H356" s="160"/>
      <c r="I356" s="163"/>
      <c r="J356" s="174">
        <f>BK356</f>
        <v>0</v>
      </c>
      <c r="K356" s="160"/>
      <c r="L356" s="165"/>
      <c r="M356" s="166"/>
      <c r="N356" s="167"/>
      <c r="O356" s="167"/>
      <c r="P356" s="168">
        <f>P357+P373+P387+P404</f>
        <v>0</v>
      </c>
      <c r="Q356" s="167"/>
      <c r="R356" s="168">
        <f>R357+R373+R387+R404</f>
        <v>252.8544754</v>
      </c>
      <c r="S356" s="167"/>
      <c r="T356" s="169">
        <f>T357+T373+T387+T404</f>
        <v>0</v>
      </c>
      <c r="AR356" s="170" t="s">
        <v>81</v>
      </c>
      <c r="AT356" s="171" t="s">
        <v>72</v>
      </c>
      <c r="AU356" s="171" t="s">
        <v>81</v>
      </c>
      <c r="AY356" s="170" t="s">
        <v>125</v>
      </c>
      <c r="BK356" s="172">
        <f>BK357+BK373+BK387+BK404</f>
        <v>0</v>
      </c>
    </row>
    <row r="357" spans="2:63" s="12" customFormat="1" ht="20.85" customHeight="1">
      <c r="B357" s="159"/>
      <c r="C357" s="160"/>
      <c r="D357" s="161" t="s">
        <v>72</v>
      </c>
      <c r="E357" s="173" t="s">
        <v>444</v>
      </c>
      <c r="F357" s="173" t="s">
        <v>445</v>
      </c>
      <c r="G357" s="160"/>
      <c r="H357" s="160"/>
      <c r="I357" s="163"/>
      <c r="J357" s="174">
        <f>BK357</f>
        <v>0</v>
      </c>
      <c r="K357" s="160"/>
      <c r="L357" s="165"/>
      <c r="M357" s="166"/>
      <c r="N357" s="167"/>
      <c r="O357" s="167"/>
      <c r="P357" s="168">
        <f>SUM(P358:P372)</f>
        <v>0</v>
      </c>
      <c r="Q357" s="167"/>
      <c r="R357" s="168">
        <f>SUM(R358:R372)</f>
        <v>0</v>
      </c>
      <c r="S357" s="167"/>
      <c r="T357" s="169">
        <f>SUM(T358:T372)</f>
        <v>0</v>
      </c>
      <c r="AR357" s="170" t="s">
        <v>81</v>
      </c>
      <c r="AT357" s="171" t="s">
        <v>72</v>
      </c>
      <c r="AU357" s="171" t="s">
        <v>83</v>
      </c>
      <c r="AY357" s="170" t="s">
        <v>125</v>
      </c>
      <c r="BK357" s="172">
        <f>SUM(BK358:BK372)</f>
        <v>0</v>
      </c>
    </row>
    <row r="358" spans="1:65" s="2" customFormat="1" ht="21.75" customHeight="1">
      <c r="A358" s="36"/>
      <c r="B358" s="37"/>
      <c r="C358" s="175" t="s">
        <v>446</v>
      </c>
      <c r="D358" s="175" t="s">
        <v>127</v>
      </c>
      <c r="E358" s="176" t="s">
        <v>447</v>
      </c>
      <c r="F358" s="177" t="s">
        <v>448</v>
      </c>
      <c r="G358" s="178" t="s">
        <v>130</v>
      </c>
      <c r="H358" s="179">
        <v>1923.14</v>
      </c>
      <c r="I358" s="180"/>
      <c r="J358" s="181">
        <f>ROUND(I358*H358,2)</f>
        <v>0</v>
      </c>
      <c r="K358" s="177" t="s">
        <v>131</v>
      </c>
      <c r="L358" s="41"/>
      <c r="M358" s="182" t="s">
        <v>21</v>
      </c>
      <c r="N358" s="183" t="s">
        <v>44</v>
      </c>
      <c r="O358" s="66"/>
      <c r="P358" s="184">
        <f>O358*H358</f>
        <v>0</v>
      </c>
      <c r="Q358" s="184">
        <v>0</v>
      </c>
      <c r="R358" s="184">
        <f>Q358*H358</f>
        <v>0</v>
      </c>
      <c r="S358" s="184">
        <v>0</v>
      </c>
      <c r="T358" s="185">
        <f>S358*H358</f>
        <v>0</v>
      </c>
      <c r="U358" s="36"/>
      <c r="V358" s="36"/>
      <c r="W358" s="36"/>
      <c r="X358" s="36"/>
      <c r="Y358" s="36"/>
      <c r="Z358" s="36"/>
      <c r="AA358" s="36"/>
      <c r="AB358" s="36"/>
      <c r="AC358" s="36"/>
      <c r="AD358" s="36"/>
      <c r="AE358" s="36"/>
      <c r="AR358" s="186" t="s">
        <v>132</v>
      </c>
      <c r="AT358" s="186" t="s">
        <v>127</v>
      </c>
      <c r="AU358" s="186" t="s">
        <v>148</v>
      </c>
      <c r="AY358" s="19" t="s">
        <v>125</v>
      </c>
      <c r="BE358" s="187">
        <f>IF(N358="základní",J358,0)</f>
        <v>0</v>
      </c>
      <c r="BF358" s="187">
        <f>IF(N358="snížená",J358,0)</f>
        <v>0</v>
      </c>
      <c r="BG358" s="187">
        <f>IF(N358="zákl. přenesená",J358,0)</f>
        <v>0</v>
      </c>
      <c r="BH358" s="187">
        <f>IF(N358="sníž. přenesená",J358,0)</f>
        <v>0</v>
      </c>
      <c r="BI358" s="187">
        <f>IF(N358="nulová",J358,0)</f>
        <v>0</v>
      </c>
      <c r="BJ358" s="19" t="s">
        <v>81</v>
      </c>
      <c r="BK358" s="187">
        <f>ROUND(I358*H358,2)</f>
        <v>0</v>
      </c>
      <c r="BL358" s="19" t="s">
        <v>132</v>
      </c>
      <c r="BM358" s="186" t="s">
        <v>449</v>
      </c>
    </row>
    <row r="359" spans="1:47" s="2" customFormat="1" ht="12">
      <c r="A359" s="36"/>
      <c r="B359" s="37"/>
      <c r="C359" s="38"/>
      <c r="D359" s="188" t="s">
        <v>134</v>
      </c>
      <c r="E359" s="38"/>
      <c r="F359" s="189" t="s">
        <v>450</v>
      </c>
      <c r="G359" s="38"/>
      <c r="H359" s="38"/>
      <c r="I359" s="190"/>
      <c r="J359" s="38"/>
      <c r="K359" s="38"/>
      <c r="L359" s="41"/>
      <c r="M359" s="191"/>
      <c r="N359" s="192"/>
      <c r="O359" s="66"/>
      <c r="P359" s="66"/>
      <c r="Q359" s="66"/>
      <c r="R359" s="66"/>
      <c r="S359" s="66"/>
      <c r="T359" s="67"/>
      <c r="U359" s="36"/>
      <c r="V359" s="36"/>
      <c r="W359" s="36"/>
      <c r="X359" s="36"/>
      <c r="Y359" s="36"/>
      <c r="Z359" s="36"/>
      <c r="AA359" s="36"/>
      <c r="AB359" s="36"/>
      <c r="AC359" s="36"/>
      <c r="AD359" s="36"/>
      <c r="AE359" s="36"/>
      <c r="AT359" s="19" t="s">
        <v>134</v>
      </c>
      <c r="AU359" s="19" t="s">
        <v>148</v>
      </c>
    </row>
    <row r="360" spans="2:51" s="13" customFormat="1" ht="12">
      <c r="B360" s="193"/>
      <c r="C360" s="194"/>
      <c r="D360" s="195" t="s">
        <v>136</v>
      </c>
      <c r="E360" s="196" t="s">
        <v>21</v>
      </c>
      <c r="F360" s="197" t="s">
        <v>227</v>
      </c>
      <c r="G360" s="194"/>
      <c r="H360" s="196" t="s">
        <v>21</v>
      </c>
      <c r="I360" s="198"/>
      <c r="J360" s="194"/>
      <c r="K360" s="194"/>
      <c r="L360" s="199"/>
      <c r="M360" s="200"/>
      <c r="N360" s="201"/>
      <c r="O360" s="201"/>
      <c r="P360" s="201"/>
      <c r="Q360" s="201"/>
      <c r="R360" s="201"/>
      <c r="S360" s="201"/>
      <c r="T360" s="202"/>
      <c r="AT360" s="203" t="s">
        <v>136</v>
      </c>
      <c r="AU360" s="203" t="s">
        <v>148</v>
      </c>
      <c r="AV360" s="13" t="s">
        <v>81</v>
      </c>
      <c r="AW360" s="13" t="s">
        <v>34</v>
      </c>
      <c r="AX360" s="13" t="s">
        <v>73</v>
      </c>
      <c r="AY360" s="203" t="s">
        <v>125</v>
      </c>
    </row>
    <row r="361" spans="2:51" s="14" customFormat="1" ht="12">
      <c r="B361" s="204"/>
      <c r="C361" s="205"/>
      <c r="D361" s="195" t="s">
        <v>136</v>
      </c>
      <c r="E361" s="206" t="s">
        <v>21</v>
      </c>
      <c r="F361" s="207" t="s">
        <v>451</v>
      </c>
      <c r="G361" s="205"/>
      <c r="H361" s="208">
        <v>1923.14</v>
      </c>
      <c r="I361" s="209"/>
      <c r="J361" s="205"/>
      <c r="K361" s="205"/>
      <c r="L361" s="210"/>
      <c r="M361" s="211"/>
      <c r="N361" s="212"/>
      <c r="O361" s="212"/>
      <c r="P361" s="212"/>
      <c r="Q361" s="212"/>
      <c r="R361" s="212"/>
      <c r="S361" s="212"/>
      <c r="T361" s="213"/>
      <c r="AT361" s="214" t="s">
        <v>136</v>
      </c>
      <c r="AU361" s="214" t="s">
        <v>148</v>
      </c>
      <c r="AV361" s="14" t="s">
        <v>83</v>
      </c>
      <c r="AW361" s="14" t="s">
        <v>34</v>
      </c>
      <c r="AX361" s="14" t="s">
        <v>73</v>
      </c>
      <c r="AY361" s="214" t="s">
        <v>125</v>
      </c>
    </row>
    <row r="362" spans="2:51" s="15" customFormat="1" ht="12">
      <c r="B362" s="215"/>
      <c r="C362" s="216"/>
      <c r="D362" s="195" t="s">
        <v>136</v>
      </c>
      <c r="E362" s="217" t="s">
        <v>21</v>
      </c>
      <c r="F362" s="218" t="s">
        <v>140</v>
      </c>
      <c r="G362" s="216"/>
      <c r="H362" s="219">
        <v>1923.14</v>
      </c>
      <c r="I362" s="220"/>
      <c r="J362" s="216"/>
      <c r="K362" s="216"/>
      <c r="L362" s="221"/>
      <c r="M362" s="222"/>
      <c r="N362" s="223"/>
      <c r="O362" s="223"/>
      <c r="P362" s="223"/>
      <c r="Q362" s="223"/>
      <c r="R362" s="223"/>
      <c r="S362" s="223"/>
      <c r="T362" s="224"/>
      <c r="AT362" s="225" t="s">
        <v>136</v>
      </c>
      <c r="AU362" s="225" t="s">
        <v>148</v>
      </c>
      <c r="AV362" s="15" t="s">
        <v>132</v>
      </c>
      <c r="AW362" s="15" t="s">
        <v>34</v>
      </c>
      <c r="AX362" s="15" t="s">
        <v>81</v>
      </c>
      <c r="AY362" s="225" t="s">
        <v>125</v>
      </c>
    </row>
    <row r="363" spans="1:65" s="2" customFormat="1" ht="24.2" customHeight="1">
      <c r="A363" s="36"/>
      <c r="B363" s="37"/>
      <c r="C363" s="175" t="s">
        <v>452</v>
      </c>
      <c r="D363" s="175" t="s">
        <v>127</v>
      </c>
      <c r="E363" s="176" t="s">
        <v>453</v>
      </c>
      <c r="F363" s="177" t="s">
        <v>454</v>
      </c>
      <c r="G363" s="178" t="s">
        <v>130</v>
      </c>
      <c r="H363" s="179">
        <v>1923.14</v>
      </c>
      <c r="I363" s="180"/>
      <c r="J363" s="181">
        <f>ROUND(I363*H363,2)</f>
        <v>0</v>
      </c>
      <c r="K363" s="177" t="s">
        <v>131</v>
      </c>
      <c r="L363" s="41"/>
      <c r="M363" s="182" t="s">
        <v>21</v>
      </c>
      <c r="N363" s="183" t="s">
        <v>44</v>
      </c>
      <c r="O363" s="66"/>
      <c r="P363" s="184">
        <f>O363*H363</f>
        <v>0</v>
      </c>
      <c r="Q363" s="184">
        <v>0</v>
      </c>
      <c r="R363" s="184">
        <f>Q363*H363</f>
        <v>0</v>
      </c>
      <c r="S363" s="184">
        <v>0</v>
      </c>
      <c r="T363" s="185">
        <f>S363*H363</f>
        <v>0</v>
      </c>
      <c r="U363" s="36"/>
      <c r="V363" s="36"/>
      <c r="W363" s="36"/>
      <c r="X363" s="36"/>
      <c r="Y363" s="36"/>
      <c r="Z363" s="36"/>
      <c r="AA363" s="36"/>
      <c r="AB363" s="36"/>
      <c r="AC363" s="36"/>
      <c r="AD363" s="36"/>
      <c r="AE363" s="36"/>
      <c r="AR363" s="186" t="s">
        <v>132</v>
      </c>
      <c r="AT363" s="186" t="s">
        <v>127</v>
      </c>
      <c r="AU363" s="186" t="s">
        <v>148</v>
      </c>
      <c r="AY363" s="19" t="s">
        <v>125</v>
      </c>
      <c r="BE363" s="187">
        <f>IF(N363="základní",J363,0)</f>
        <v>0</v>
      </c>
      <c r="BF363" s="187">
        <f>IF(N363="snížená",J363,0)</f>
        <v>0</v>
      </c>
      <c r="BG363" s="187">
        <f>IF(N363="zákl. přenesená",J363,0)</f>
        <v>0</v>
      </c>
      <c r="BH363" s="187">
        <f>IF(N363="sníž. přenesená",J363,0)</f>
        <v>0</v>
      </c>
      <c r="BI363" s="187">
        <f>IF(N363="nulová",J363,0)</f>
        <v>0</v>
      </c>
      <c r="BJ363" s="19" t="s">
        <v>81</v>
      </c>
      <c r="BK363" s="187">
        <f>ROUND(I363*H363,2)</f>
        <v>0</v>
      </c>
      <c r="BL363" s="19" t="s">
        <v>132</v>
      </c>
      <c r="BM363" s="186" t="s">
        <v>455</v>
      </c>
    </row>
    <row r="364" spans="1:47" s="2" customFormat="1" ht="12">
      <c r="A364" s="36"/>
      <c r="B364" s="37"/>
      <c r="C364" s="38"/>
      <c r="D364" s="188" t="s">
        <v>134</v>
      </c>
      <c r="E364" s="38"/>
      <c r="F364" s="189" t="s">
        <v>456</v>
      </c>
      <c r="G364" s="38"/>
      <c r="H364" s="38"/>
      <c r="I364" s="190"/>
      <c r="J364" s="38"/>
      <c r="K364" s="38"/>
      <c r="L364" s="41"/>
      <c r="M364" s="191"/>
      <c r="N364" s="192"/>
      <c r="O364" s="66"/>
      <c r="P364" s="66"/>
      <c r="Q364" s="66"/>
      <c r="R364" s="66"/>
      <c r="S364" s="66"/>
      <c r="T364" s="67"/>
      <c r="U364" s="36"/>
      <c r="V364" s="36"/>
      <c r="W364" s="36"/>
      <c r="X364" s="36"/>
      <c r="Y364" s="36"/>
      <c r="Z364" s="36"/>
      <c r="AA364" s="36"/>
      <c r="AB364" s="36"/>
      <c r="AC364" s="36"/>
      <c r="AD364" s="36"/>
      <c r="AE364" s="36"/>
      <c r="AT364" s="19" t="s">
        <v>134</v>
      </c>
      <c r="AU364" s="19" t="s">
        <v>148</v>
      </c>
    </row>
    <row r="365" spans="1:65" s="2" customFormat="1" ht="24.2" customHeight="1">
      <c r="A365" s="36"/>
      <c r="B365" s="37"/>
      <c r="C365" s="175" t="s">
        <v>457</v>
      </c>
      <c r="D365" s="175" t="s">
        <v>127</v>
      </c>
      <c r="E365" s="176" t="s">
        <v>458</v>
      </c>
      <c r="F365" s="177" t="s">
        <v>459</v>
      </c>
      <c r="G365" s="178" t="s">
        <v>130</v>
      </c>
      <c r="H365" s="179">
        <v>1923.14</v>
      </c>
      <c r="I365" s="180"/>
      <c r="J365" s="181">
        <f>ROUND(I365*H365,2)</f>
        <v>0</v>
      </c>
      <c r="K365" s="177" t="s">
        <v>131</v>
      </c>
      <c r="L365" s="41"/>
      <c r="M365" s="182" t="s">
        <v>21</v>
      </c>
      <c r="N365" s="183" t="s">
        <v>44</v>
      </c>
      <c r="O365" s="66"/>
      <c r="P365" s="184">
        <f>O365*H365</f>
        <v>0</v>
      </c>
      <c r="Q365" s="184">
        <v>0</v>
      </c>
      <c r="R365" s="184">
        <f>Q365*H365</f>
        <v>0</v>
      </c>
      <c r="S365" s="184">
        <v>0</v>
      </c>
      <c r="T365" s="185">
        <f>S365*H365</f>
        <v>0</v>
      </c>
      <c r="U365" s="36"/>
      <c r="V365" s="36"/>
      <c r="W365" s="36"/>
      <c r="X365" s="36"/>
      <c r="Y365" s="36"/>
      <c r="Z365" s="36"/>
      <c r="AA365" s="36"/>
      <c r="AB365" s="36"/>
      <c r="AC365" s="36"/>
      <c r="AD365" s="36"/>
      <c r="AE365" s="36"/>
      <c r="AR365" s="186" t="s">
        <v>132</v>
      </c>
      <c r="AT365" s="186" t="s">
        <v>127</v>
      </c>
      <c r="AU365" s="186" t="s">
        <v>148</v>
      </c>
      <c r="AY365" s="19" t="s">
        <v>125</v>
      </c>
      <c r="BE365" s="187">
        <f>IF(N365="základní",J365,0)</f>
        <v>0</v>
      </c>
      <c r="BF365" s="187">
        <f>IF(N365="snížená",J365,0)</f>
        <v>0</v>
      </c>
      <c r="BG365" s="187">
        <f>IF(N365="zákl. přenesená",J365,0)</f>
        <v>0</v>
      </c>
      <c r="BH365" s="187">
        <f>IF(N365="sníž. přenesená",J365,0)</f>
        <v>0</v>
      </c>
      <c r="BI365" s="187">
        <f>IF(N365="nulová",J365,0)</f>
        <v>0</v>
      </c>
      <c r="BJ365" s="19" t="s">
        <v>81</v>
      </c>
      <c r="BK365" s="187">
        <f>ROUND(I365*H365,2)</f>
        <v>0</v>
      </c>
      <c r="BL365" s="19" t="s">
        <v>132</v>
      </c>
      <c r="BM365" s="186" t="s">
        <v>460</v>
      </c>
    </row>
    <row r="366" spans="1:47" s="2" customFormat="1" ht="12">
      <c r="A366" s="36"/>
      <c r="B366" s="37"/>
      <c r="C366" s="38"/>
      <c r="D366" s="188" t="s">
        <v>134</v>
      </c>
      <c r="E366" s="38"/>
      <c r="F366" s="189" t="s">
        <v>461</v>
      </c>
      <c r="G366" s="38"/>
      <c r="H366" s="38"/>
      <c r="I366" s="190"/>
      <c r="J366" s="38"/>
      <c r="K366" s="38"/>
      <c r="L366" s="41"/>
      <c r="M366" s="191"/>
      <c r="N366" s="192"/>
      <c r="O366" s="66"/>
      <c r="P366" s="66"/>
      <c r="Q366" s="66"/>
      <c r="R366" s="66"/>
      <c r="S366" s="66"/>
      <c r="T366" s="67"/>
      <c r="U366" s="36"/>
      <c r="V366" s="36"/>
      <c r="W366" s="36"/>
      <c r="X366" s="36"/>
      <c r="Y366" s="36"/>
      <c r="Z366" s="36"/>
      <c r="AA366" s="36"/>
      <c r="AB366" s="36"/>
      <c r="AC366" s="36"/>
      <c r="AD366" s="36"/>
      <c r="AE366" s="36"/>
      <c r="AT366" s="19" t="s">
        <v>134</v>
      </c>
      <c r="AU366" s="19" t="s">
        <v>148</v>
      </c>
    </row>
    <row r="367" spans="1:65" s="2" customFormat="1" ht="16.5" customHeight="1">
      <c r="A367" s="36"/>
      <c r="B367" s="37"/>
      <c r="C367" s="175" t="s">
        <v>462</v>
      </c>
      <c r="D367" s="175" t="s">
        <v>127</v>
      </c>
      <c r="E367" s="176" t="s">
        <v>463</v>
      </c>
      <c r="F367" s="177" t="s">
        <v>464</v>
      </c>
      <c r="G367" s="178" t="s">
        <v>130</v>
      </c>
      <c r="H367" s="179">
        <v>1923.14</v>
      </c>
      <c r="I367" s="180"/>
      <c r="J367" s="181">
        <f>ROUND(I367*H367,2)</f>
        <v>0</v>
      </c>
      <c r="K367" s="177" t="s">
        <v>131</v>
      </c>
      <c r="L367" s="41"/>
      <c r="M367" s="182" t="s">
        <v>21</v>
      </c>
      <c r="N367" s="183" t="s">
        <v>44</v>
      </c>
      <c r="O367" s="66"/>
      <c r="P367" s="184">
        <f>O367*H367</f>
        <v>0</v>
      </c>
      <c r="Q367" s="184">
        <v>0</v>
      </c>
      <c r="R367" s="184">
        <f>Q367*H367</f>
        <v>0</v>
      </c>
      <c r="S367" s="184">
        <v>0</v>
      </c>
      <c r="T367" s="185">
        <f>S367*H367</f>
        <v>0</v>
      </c>
      <c r="U367" s="36"/>
      <c r="V367" s="36"/>
      <c r="W367" s="36"/>
      <c r="X367" s="36"/>
      <c r="Y367" s="36"/>
      <c r="Z367" s="36"/>
      <c r="AA367" s="36"/>
      <c r="AB367" s="36"/>
      <c r="AC367" s="36"/>
      <c r="AD367" s="36"/>
      <c r="AE367" s="36"/>
      <c r="AR367" s="186" t="s">
        <v>132</v>
      </c>
      <c r="AT367" s="186" t="s">
        <v>127</v>
      </c>
      <c r="AU367" s="186" t="s">
        <v>148</v>
      </c>
      <c r="AY367" s="19" t="s">
        <v>125</v>
      </c>
      <c r="BE367" s="187">
        <f>IF(N367="základní",J367,0)</f>
        <v>0</v>
      </c>
      <c r="BF367" s="187">
        <f>IF(N367="snížená",J367,0)</f>
        <v>0</v>
      </c>
      <c r="BG367" s="187">
        <f>IF(N367="zákl. přenesená",J367,0)</f>
        <v>0</v>
      </c>
      <c r="BH367" s="187">
        <f>IF(N367="sníž. přenesená",J367,0)</f>
        <v>0</v>
      </c>
      <c r="BI367" s="187">
        <f>IF(N367="nulová",J367,0)</f>
        <v>0</v>
      </c>
      <c r="BJ367" s="19" t="s">
        <v>81</v>
      </c>
      <c r="BK367" s="187">
        <f>ROUND(I367*H367,2)</f>
        <v>0</v>
      </c>
      <c r="BL367" s="19" t="s">
        <v>132</v>
      </c>
      <c r="BM367" s="186" t="s">
        <v>465</v>
      </c>
    </row>
    <row r="368" spans="1:47" s="2" customFormat="1" ht="12">
      <c r="A368" s="36"/>
      <c r="B368" s="37"/>
      <c r="C368" s="38"/>
      <c r="D368" s="188" t="s">
        <v>134</v>
      </c>
      <c r="E368" s="38"/>
      <c r="F368" s="189" t="s">
        <v>466</v>
      </c>
      <c r="G368" s="38"/>
      <c r="H368" s="38"/>
      <c r="I368" s="190"/>
      <c r="J368" s="38"/>
      <c r="K368" s="38"/>
      <c r="L368" s="41"/>
      <c r="M368" s="191"/>
      <c r="N368" s="192"/>
      <c r="O368" s="66"/>
      <c r="P368" s="66"/>
      <c r="Q368" s="66"/>
      <c r="R368" s="66"/>
      <c r="S368" s="66"/>
      <c r="T368" s="67"/>
      <c r="U368" s="36"/>
      <c r="V368" s="36"/>
      <c r="W368" s="36"/>
      <c r="X368" s="36"/>
      <c r="Y368" s="36"/>
      <c r="Z368" s="36"/>
      <c r="AA368" s="36"/>
      <c r="AB368" s="36"/>
      <c r="AC368" s="36"/>
      <c r="AD368" s="36"/>
      <c r="AE368" s="36"/>
      <c r="AT368" s="19" t="s">
        <v>134</v>
      </c>
      <c r="AU368" s="19" t="s">
        <v>148</v>
      </c>
    </row>
    <row r="369" spans="1:65" s="2" customFormat="1" ht="16.5" customHeight="1">
      <c r="A369" s="36"/>
      <c r="B369" s="37"/>
      <c r="C369" s="175" t="s">
        <v>467</v>
      </c>
      <c r="D369" s="175" t="s">
        <v>127</v>
      </c>
      <c r="E369" s="176" t="s">
        <v>468</v>
      </c>
      <c r="F369" s="177" t="s">
        <v>469</v>
      </c>
      <c r="G369" s="178" t="s">
        <v>130</v>
      </c>
      <c r="H369" s="179">
        <v>1923.14</v>
      </c>
      <c r="I369" s="180"/>
      <c r="J369" s="181">
        <f>ROUND(I369*H369,2)</f>
        <v>0</v>
      </c>
      <c r="K369" s="177" t="s">
        <v>131</v>
      </c>
      <c r="L369" s="41"/>
      <c r="M369" s="182" t="s">
        <v>21</v>
      </c>
      <c r="N369" s="183" t="s">
        <v>44</v>
      </c>
      <c r="O369" s="66"/>
      <c r="P369" s="184">
        <f>O369*H369</f>
        <v>0</v>
      </c>
      <c r="Q369" s="184">
        <v>0</v>
      </c>
      <c r="R369" s="184">
        <f>Q369*H369</f>
        <v>0</v>
      </c>
      <c r="S369" s="184">
        <v>0</v>
      </c>
      <c r="T369" s="185">
        <f>S369*H369</f>
        <v>0</v>
      </c>
      <c r="U369" s="36"/>
      <c r="V369" s="36"/>
      <c r="W369" s="36"/>
      <c r="X369" s="36"/>
      <c r="Y369" s="36"/>
      <c r="Z369" s="36"/>
      <c r="AA369" s="36"/>
      <c r="AB369" s="36"/>
      <c r="AC369" s="36"/>
      <c r="AD369" s="36"/>
      <c r="AE369" s="36"/>
      <c r="AR369" s="186" t="s">
        <v>132</v>
      </c>
      <c r="AT369" s="186" t="s">
        <v>127</v>
      </c>
      <c r="AU369" s="186" t="s">
        <v>148</v>
      </c>
      <c r="AY369" s="19" t="s">
        <v>125</v>
      </c>
      <c r="BE369" s="187">
        <f>IF(N369="základní",J369,0)</f>
        <v>0</v>
      </c>
      <c r="BF369" s="187">
        <f>IF(N369="snížená",J369,0)</f>
        <v>0</v>
      </c>
      <c r="BG369" s="187">
        <f>IF(N369="zákl. přenesená",J369,0)</f>
        <v>0</v>
      </c>
      <c r="BH369" s="187">
        <f>IF(N369="sníž. přenesená",J369,0)</f>
        <v>0</v>
      </c>
      <c r="BI369" s="187">
        <f>IF(N369="nulová",J369,0)</f>
        <v>0</v>
      </c>
      <c r="BJ369" s="19" t="s">
        <v>81</v>
      </c>
      <c r="BK369" s="187">
        <f>ROUND(I369*H369,2)</f>
        <v>0</v>
      </c>
      <c r="BL369" s="19" t="s">
        <v>132</v>
      </c>
      <c r="BM369" s="186" t="s">
        <v>470</v>
      </c>
    </row>
    <row r="370" spans="1:47" s="2" customFormat="1" ht="12">
      <c r="A370" s="36"/>
      <c r="B370" s="37"/>
      <c r="C370" s="38"/>
      <c r="D370" s="188" t="s">
        <v>134</v>
      </c>
      <c r="E370" s="38"/>
      <c r="F370" s="189" t="s">
        <v>471</v>
      </c>
      <c r="G370" s="38"/>
      <c r="H370" s="38"/>
      <c r="I370" s="190"/>
      <c r="J370" s="38"/>
      <c r="K370" s="38"/>
      <c r="L370" s="41"/>
      <c r="M370" s="191"/>
      <c r="N370" s="192"/>
      <c r="O370" s="66"/>
      <c r="P370" s="66"/>
      <c r="Q370" s="66"/>
      <c r="R370" s="66"/>
      <c r="S370" s="66"/>
      <c r="T370" s="67"/>
      <c r="U370" s="36"/>
      <c r="V370" s="36"/>
      <c r="W370" s="36"/>
      <c r="X370" s="36"/>
      <c r="Y370" s="36"/>
      <c r="Z370" s="36"/>
      <c r="AA370" s="36"/>
      <c r="AB370" s="36"/>
      <c r="AC370" s="36"/>
      <c r="AD370" s="36"/>
      <c r="AE370" s="36"/>
      <c r="AT370" s="19" t="s">
        <v>134</v>
      </c>
      <c r="AU370" s="19" t="s">
        <v>148</v>
      </c>
    </row>
    <row r="371" spans="1:65" s="2" customFormat="1" ht="24.2" customHeight="1">
      <c r="A371" s="36"/>
      <c r="B371" s="37"/>
      <c r="C371" s="175" t="s">
        <v>472</v>
      </c>
      <c r="D371" s="175" t="s">
        <v>127</v>
      </c>
      <c r="E371" s="176" t="s">
        <v>473</v>
      </c>
      <c r="F371" s="177" t="s">
        <v>474</v>
      </c>
      <c r="G371" s="178" t="s">
        <v>130</v>
      </c>
      <c r="H371" s="179">
        <v>1923.14</v>
      </c>
      <c r="I371" s="180"/>
      <c r="J371" s="181">
        <f>ROUND(I371*H371,2)</f>
        <v>0</v>
      </c>
      <c r="K371" s="177" t="s">
        <v>131</v>
      </c>
      <c r="L371" s="41"/>
      <c r="M371" s="182" t="s">
        <v>21</v>
      </c>
      <c r="N371" s="183" t="s">
        <v>44</v>
      </c>
      <c r="O371" s="66"/>
      <c r="P371" s="184">
        <f>O371*H371</f>
        <v>0</v>
      </c>
      <c r="Q371" s="184">
        <v>0</v>
      </c>
      <c r="R371" s="184">
        <f>Q371*H371</f>
        <v>0</v>
      </c>
      <c r="S371" s="184">
        <v>0</v>
      </c>
      <c r="T371" s="185">
        <f>S371*H371</f>
        <v>0</v>
      </c>
      <c r="U371" s="36"/>
      <c r="V371" s="36"/>
      <c r="W371" s="36"/>
      <c r="X371" s="36"/>
      <c r="Y371" s="36"/>
      <c r="Z371" s="36"/>
      <c r="AA371" s="36"/>
      <c r="AB371" s="36"/>
      <c r="AC371" s="36"/>
      <c r="AD371" s="36"/>
      <c r="AE371" s="36"/>
      <c r="AR371" s="186" t="s">
        <v>132</v>
      </c>
      <c r="AT371" s="186" t="s">
        <v>127</v>
      </c>
      <c r="AU371" s="186" t="s">
        <v>148</v>
      </c>
      <c r="AY371" s="19" t="s">
        <v>125</v>
      </c>
      <c r="BE371" s="187">
        <f>IF(N371="základní",J371,0)</f>
        <v>0</v>
      </c>
      <c r="BF371" s="187">
        <f>IF(N371="snížená",J371,0)</f>
        <v>0</v>
      </c>
      <c r="BG371" s="187">
        <f>IF(N371="zákl. přenesená",J371,0)</f>
        <v>0</v>
      </c>
      <c r="BH371" s="187">
        <f>IF(N371="sníž. přenesená",J371,0)</f>
        <v>0</v>
      </c>
      <c r="BI371" s="187">
        <f>IF(N371="nulová",J371,0)</f>
        <v>0</v>
      </c>
      <c r="BJ371" s="19" t="s">
        <v>81</v>
      </c>
      <c r="BK371" s="187">
        <f>ROUND(I371*H371,2)</f>
        <v>0</v>
      </c>
      <c r="BL371" s="19" t="s">
        <v>132</v>
      </c>
      <c r="BM371" s="186" t="s">
        <v>475</v>
      </c>
    </row>
    <row r="372" spans="1:47" s="2" customFormat="1" ht="12">
      <c r="A372" s="36"/>
      <c r="B372" s="37"/>
      <c r="C372" s="38"/>
      <c r="D372" s="188" t="s">
        <v>134</v>
      </c>
      <c r="E372" s="38"/>
      <c r="F372" s="189" t="s">
        <v>476</v>
      </c>
      <c r="G372" s="38"/>
      <c r="H372" s="38"/>
      <c r="I372" s="190"/>
      <c r="J372" s="38"/>
      <c r="K372" s="38"/>
      <c r="L372" s="41"/>
      <c r="M372" s="191"/>
      <c r="N372" s="192"/>
      <c r="O372" s="66"/>
      <c r="P372" s="66"/>
      <c r="Q372" s="66"/>
      <c r="R372" s="66"/>
      <c r="S372" s="66"/>
      <c r="T372" s="67"/>
      <c r="U372" s="36"/>
      <c r="V372" s="36"/>
      <c r="W372" s="36"/>
      <c r="X372" s="36"/>
      <c r="Y372" s="36"/>
      <c r="Z372" s="36"/>
      <c r="AA372" s="36"/>
      <c r="AB372" s="36"/>
      <c r="AC372" s="36"/>
      <c r="AD372" s="36"/>
      <c r="AE372" s="36"/>
      <c r="AT372" s="19" t="s">
        <v>134</v>
      </c>
      <c r="AU372" s="19" t="s">
        <v>148</v>
      </c>
    </row>
    <row r="373" spans="2:63" s="12" customFormat="1" ht="20.85" customHeight="1">
      <c r="B373" s="159"/>
      <c r="C373" s="160"/>
      <c r="D373" s="161" t="s">
        <v>72</v>
      </c>
      <c r="E373" s="173" t="s">
        <v>477</v>
      </c>
      <c r="F373" s="173" t="s">
        <v>478</v>
      </c>
      <c r="G373" s="160"/>
      <c r="H373" s="160"/>
      <c r="I373" s="163"/>
      <c r="J373" s="174">
        <f>BK373</f>
        <v>0</v>
      </c>
      <c r="K373" s="160"/>
      <c r="L373" s="165"/>
      <c r="M373" s="166"/>
      <c r="N373" s="167"/>
      <c r="O373" s="167"/>
      <c r="P373" s="168">
        <f>SUM(P374:P386)</f>
        <v>0</v>
      </c>
      <c r="Q373" s="167"/>
      <c r="R373" s="168">
        <f>SUM(R374:R386)</f>
        <v>111.7321684</v>
      </c>
      <c r="S373" s="167"/>
      <c r="T373" s="169">
        <f>SUM(T374:T386)</f>
        <v>0</v>
      </c>
      <c r="AR373" s="170" t="s">
        <v>81</v>
      </c>
      <c r="AT373" s="171" t="s">
        <v>72</v>
      </c>
      <c r="AU373" s="171" t="s">
        <v>83</v>
      </c>
      <c r="AY373" s="170" t="s">
        <v>125</v>
      </c>
      <c r="BK373" s="172">
        <f>SUM(BK374:BK386)</f>
        <v>0</v>
      </c>
    </row>
    <row r="374" spans="1:65" s="2" customFormat="1" ht="21.75" customHeight="1">
      <c r="A374" s="36"/>
      <c r="B374" s="37"/>
      <c r="C374" s="175" t="s">
        <v>479</v>
      </c>
      <c r="D374" s="175" t="s">
        <v>127</v>
      </c>
      <c r="E374" s="176" t="s">
        <v>480</v>
      </c>
      <c r="F374" s="177" t="s">
        <v>481</v>
      </c>
      <c r="G374" s="178" t="s">
        <v>130</v>
      </c>
      <c r="H374" s="179">
        <v>498.47</v>
      </c>
      <c r="I374" s="180"/>
      <c r="J374" s="181">
        <f>ROUND(I374*H374,2)</f>
        <v>0</v>
      </c>
      <c r="K374" s="177" t="s">
        <v>131</v>
      </c>
      <c r="L374" s="41"/>
      <c r="M374" s="182" t="s">
        <v>21</v>
      </c>
      <c r="N374" s="183" t="s">
        <v>44</v>
      </c>
      <c r="O374" s="66"/>
      <c r="P374" s="184">
        <f>O374*H374</f>
        <v>0</v>
      </c>
      <c r="Q374" s="184">
        <v>0</v>
      </c>
      <c r="R374" s="184">
        <f>Q374*H374</f>
        <v>0</v>
      </c>
      <c r="S374" s="184">
        <v>0</v>
      </c>
      <c r="T374" s="185">
        <f>S374*H374</f>
        <v>0</v>
      </c>
      <c r="U374" s="36"/>
      <c r="V374" s="36"/>
      <c r="W374" s="36"/>
      <c r="X374" s="36"/>
      <c r="Y374" s="36"/>
      <c r="Z374" s="36"/>
      <c r="AA374" s="36"/>
      <c r="AB374" s="36"/>
      <c r="AC374" s="36"/>
      <c r="AD374" s="36"/>
      <c r="AE374" s="36"/>
      <c r="AR374" s="186" t="s">
        <v>132</v>
      </c>
      <c r="AT374" s="186" t="s">
        <v>127</v>
      </c>
      <c r="AU374" s="186" t="s">
        <v>148</v>
      </c>
      <c r="AY374" s="19" t="s">
        <v>125</v>
      </c>
      <c r="BE374" s="187">
        <f>IF(N374="základní",J374,0)</f>
        <v>0</v>
      </c>
      <c r="BF374" s="187">
        <f>IF(N374="snížená",J374,0)</f>
        <v>0</v>
      </c>
      <c r="BG374" s="187">
        <f>IF(N374="zákl. přenesená",J374,0)</f>
        <v>0</v>
      </c>
      <c r="BH374" s="187">
        <f>IF(N374="sníž. přenesená",J374,0)</f>
        <v>0</v>
      </c>
      <c r="BI374" s="187">
        <f>IF(N374="nulová",J374,0)</f>
        <v>0</v>
      </c>
      <c r="BJ374" s="19" t="s">
        <v>81</v>
      </c>
      <c r="BK374" s="187">
        <f>ROUND(I374*H374,2)</f>
        <v>0</v>
      </c>
      <c r="BL374" s="19" t="s">
        <v>132</v>
      </c>
      <c r="BM374" s="186" t="s">
        <v>482</v>
      </c>
    </row>
    <row r="375" spans="1:47" s="2" customFormat="1" ht="12">
      <c r="A375" s="36"/>
      <c r="B375" s="37"/>
      <c r="C375" s="38"/>
      <c r="D375" s="188" t="s">
        <v>134</v>
      </c>
      <c r="E375" s="38"/>
      <c r="F375" s="189" t="s">
        <v>483</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134</v>
      </c>
      <c r="AU375" s="19" t="s">
        <v>148</v>
      </c>
    </row>
    <row r="376" spans="2:51" s="13" customFormat="1" ht="12">
      <c r="B376" s="193"/>
      <c r="C376" s="194"/>
      <c r="D376" s="195" t="s">
        <v>136</v>
      </c>
      <c r="E376" s="196" t="s">
        <v>21</v>
      </c>
      <c r="F376" s="197" t="s">
        <v>227</v>
      </c>
      <c r="G376" s="194"/>
      <c r="H376" s="196" t="s">
        <v>21</v>
      </c>
      <c r="I376" s="198"/>
      <c r="J376" s="194"/>
      <c r="K376" s="194"/>
      <c r="L376" s="199"/>
      <c r="M376" s="200"/>
      <c r="N376" s="201"/>
      <c r="O376" s="201"/>
      <c r="P376" s="201"/>
      <c r="Q376" s="201"/>
      <c r="R376" s="201"/>
      <c r="S376" s="201"/>
      <c r="T376" s="202"/>
      <c r="AT376" s="203" t="s">
        <v>136</v>
      </c>
      <c r="AU376" s="203" t="s">
        <v>148</v>
      </c>
      <c r="AV376" s="13" t="s">
        <v>81</v>
      </c>
      <c r="AW376" s="13" t="s">
        <v>34</v>
      </c>
      <c r="AX376" s="13" t="s">
        <v>73</v>
      </c>
      <c r="AY376" s="203" t="s">
        <v>125</v>
      </c>
    </row>
    <row r="377" spans="2:51" s="14" customFormat="1" ht="12">
      <c r="B377" s="204"/>
      <c r="C377" s="205"/>
      <c r="D377" s="195" t="s">
        <v>136</v>
      </c>
      <c r="E377" s="206" t="s">
        <v>21</v>
      </c>
      <c r="F377" s="207" t="s">
        <v>484</v>
      </c>
      <c r="G377" s="205"/>
      <c r="H377" s="208">
        <v>498.47</v>
      </c>
      <c r="I377" s="209"/>
      <c r="J377" s="205"/>
      <c r="K377" s="205"/>
      <c r="L377" s="210"/>
      <c r="M377" s="211"/>
      <c r="N377" s="212"/>
      <c r="O377" s="212"/>
      <c r="P377" s="212"/>
      <c r="Q377" s="212"/>
      <c r="R377" s="212"/>
      <c r="S377" s="212"/>
      <c r="T377" s="213"/>
      <c r="AT377" s="214" t="s">
        <v>136</v>
      </c>
      <c r="AU377" s="214" t="s">
        <v>148</v>
      </c>
      <c r="AV377" s="14" t="s">
        <v>83</v>
      </c>
      <c r="AW377" s="14" t="s">
        <v>34</v>
      </c>
      <c r="AX377" s="14" t="s">
        <v>73</v>
      </c>
      <c r="AY377" s="214" t="s">
        <v>125</v>
      </c>
    </row>
    <row r="378" spans="2:51" s="15" customFormat="1" ht="12">
      <c r="B378" s="215"/>
      <c r="C378" s="216"/>
      <c r="D378" s="195" t="s">
        <v>136</v>
      </c>
      <c r="E378" s="217" t="s">
        <v>21</v>
      </c>
      <c r="F378" s="218" t="s">
        <v>140</v>
      </c>
      <c r="G378" s="216"/>
      <c r="H378" s="219">
        <v>498.47</v>
      </c>
      <c r="I378" s="220"/>
      <c r="J378" s="216"/>
      <c r="K378" s="216"/>
      <c r="L378" s="221"/>
      <c r="M378" s="222"/>
      <c r="N378" s="223"/>
      <c r="O378" s="223"/>
      <c r="P378" s="223"/>
      <c r="Q378" s="223"/>
      <c r="R378" s="223"/>
      <c r="S378" s="223"/>
      <c r="T378" s="224"/>
      <c r="AT378" s="225" t="s">
        <v>136</v>
      </c>
      <c r="AU378" s="225" t="s">
        <v>148</v>
      </c>
      <c r="AV378" s="15" t="s">
        <v>132</v>
      </c>
      <c r="AW378" s="15" t="s">
        <v>34</v>
      </c>
      <c r="AX378" s="15" t="s">
        <v>81</v>
      </c>
      <c r="AY378" s="225" t="s">
        <v>125</v>
      </c>
    </row>
    <row r="379" spans="1:65" s="2" customFormat="1" ht="37.9" customHeight="1">
      <c r="A379" s="36"/>
      <c r="B379" s="37"/>
      <c r="C379" s="175" t="s">
        <v>485</v>
      </c>
      <c r="D379" s="175" t="s">
        <v>127</v>
      </c>
      <c r="E379" s="176" t="s">
        <v>486</v>
      </c>
      <c r="F379" s="177" t="s">
        <v>487</v>
      </c>
      <c r="G379" s="178" t="s">
        <v>130</v>
      </c>
      <c r="H379" s="179">
        <v>498.47</v>
      </c>
      <c r="I379" s="180"/>
      <c r="J379" s="181">
        <f>ROUND(I379*H379,2)</f>
        <v>0</v>
      </c>
      <c r="K379" s="177" t="s">
        <v>131</v>
      </c>
      <c r="L379" s="41"/>
      <c r="M379" s="182" t="s">
        <v>21</v>
      </c>
      <c r="N379" s="183" t="s">
        <v>44</v>
      </c>
      <c r="O379" s="66"/>
      <c r="P379" s="184">
        <f>O379*H379</f>
        <v>0</v>
      </c>
      <c r="Q379" s="184">
        <v>0.08922</v>
      </c>
      <c r="R379" s="184">
        <f>Q379*H379</f>
        <v>44.4734934</v>
      </c>
      <c r="S379" s="184">
        <v>0</v>
      </c>
      <c r="T379" s="185">
        <f>S379*H379</f>
        <v>0</v>
      </c>
      <c r="U379" s="36"/>
      <c r="V379" s="36"/>
      <c r="W379" s="36"/>
      <c r="X379" s="36"/>
      <c r="Y379" s="36"/>
      <c r="Z379" s="36"/>
      <c r="AA379" s="36"/>
      <c r="AB379" s="36"/>
      <c r="AC379" s="36"/>
      <c r="AD379" s="36"/>
      <c r="AE379" s="36"/>
      <c r="AR379" s="186" t="s">
        <v>132</v>
      </c>
      <c r="AT379" s="186" t="s">
        <v>127</v>
      </c>
      <c r="AU379" s="186" t="s">
        <v>148</v>
      </c>
      <c r="AY379" s="19" t="s">
        <v>125</v>
      </c>
      <c r="BE379" s="187">
        <f>IF(N379="základní",J379,0)</f>
        <v>0</v>
      </c>
      <c r="BF379" s="187">
        <f>IF(N379="snížená",J379,0)</f>
        <v>0</v>
      </c>
      <c r="BG379" s="187">
        <f>IF(N379="zákl. přenesená",J379,0)</f>
        <v>0</v>
      </c>
      <c r="BH379" s="187">
        <f>IF(N379="sníž. přenesená",J379,0)</f>
        <v>0</v>
      </c>
      <c r="BI379" s="187">
        <f>IF(N379="nulová",J379,0)</f>
        <v>0</v>
      </c>
      <c r="BJ379" s="19" t="s">
        <v>81</v>
      </c>
      <c r="BK379" s="187">
        <f>ROUND(I379*H379,2)</f>
        <v>0</v>
      </c>
      <c r="BL379" s="19" t="s">
        <v>132</v>
      </c>
      <c r="BM379" s="186" t="s">
        <v>488</v>
      </c>
    </row>
    <row r="380" spans="1:47" s="2" customFormat="1" ht="12">
      <c r="A380" s="36"/>
      <c r="B380" s="37"/>
      <c r="C380" s="38"/>
      <c r="D380" s="188" t="s">
        <v>134</v>
      </c>
      <c r="E380" s="38"/>
      <c r="F380" s="189" t="s">
        <v>489</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134</v>
      </c>
      <c r="AU380" s="19" t="s">
        <v>148</v>
      </c>
    </row>
    <row r="381" spans="1:65" s="2" customFormat="1" ht="16.5" customHeight="1">
      <c r="A381" s="36"/>
      <c r="B381" s="37"/>
      <c r="C381" s="237" t="s">
        <v>490</v>
      </c>
      <c r="D381" s="237" t="s">
        <v>287</v>
      </c>
      <c r="E381" s="238" t="s">
        <v>491</v>
      </c>
      <c r="F381" s="239" t="s">
        <v>492</v>
      </c>
      <c r="G381" s="240" t="s">
        <v>130</v>
      </c>
      <c r="H381" s="241">
        <v>479.208</v>
      </c>
      <c r="I381" s="242"/>
      <c r="J381" s="243">
        <f>ROUND(I381*H381,2)</f>
        <v>0</v>
      </c>
      <c r="K381" s="239" t="s">
        <v>131</v>
      </c>
      <c r="L381" s="244"/>
      <c r="M381" s="245" t="s">
        <v>21</v>
      </c>
      <c r="N381" s="246" t="s">
        <v>44</v>
      </c>
      <c r="O381" s="66"/>
      <c r="P381" s="184">
        <f>O381*H381</f>
        <v>0</v>
      </c>
      <c r="Q381" s="184">
        <v>0.131</v>
      </c>
      <c r="R381" s="184">
        <f>Q381*H381</f>
        <v>62.77624800000001</v>
      </c>
      <c r="S381" s="184">
        <v>0</v>
      </c>
      <c r="T381" s="185">
        <f>S381*H381</f>
        <v>0</v>
      </c>
      <c r="U381" s="36"/>
      <c r="V381" s="36"/>
      <c r="W381" s="36"/>
      <c r="X381" s="36"/>
      <c r="Y381" s="36"/>
      <c r="Z381" s="36"/>
      <c r="AA381" s="36"/>
      <c r="AB381" s="36"/>
      <c r="AC381" s="36"/>
      <c r="AD381" s="36"/>
      <c r="AE381" s="36"/>
      <c r="AR381" s="186" t="s">
        <v>186</v>
      </c>
      <c r="AT381" s="186" t="s">
        <v>287</v>
      </c>
      <c r="AU381" s="186" t="s">
        <v>148</v>
      </c>
      <c r="AY381" s="19" t="s">
        <v>125</v>
      </c>
      <c r="BE381" s="187">
        <f>IF(N381="základní",J381,0)</f>
        <v>0</v>
      </c>
      <c r="BF381" s="187">
        <f>IF(N381="snížená",J381,0)</f>
        <v>0</v>
      </c>
      <c r="BG381" s="187">
        <f>IF(N381="zákl. přenesená",J381,0)</f>
        <v>0</v>
      </c>
      <c r="BH381" s="187">
        <f>IF(N381="sníž. přenesená",J381,0)</f>
        <v>0</v>
      </c>
      <c r="BI381" s="187">
        <f>IF(N381="nulová",J381,0)</f>
        <v>0</v>
      </c>
      <c r="BJ381" s="19" t="s">
        <v>81</v>
      </c>
      <c r="BK381" s="187">
        <f>ROUND(I381*H381,2)</f>
        <v>0</v>
      </c>
      <c r="BL381" s="19" t="s">
        <v>132</v>
      </c>
      <c r="BM381" s="186" t="s">
        <v>493</v>
      </c>
    </row>
    <row r="382" spans="2:51" s="14" customFormat="1" ht="12">
      <c r="B382" s="204"/>
      <c r="C382" s="205"/>
      <c r="D382" s="195" t="s">
        <v>136</v>
      </c>
      <c r="E382" s="205"/>
      <c r="F382" s="207" t="s">
        <v>494</v>
      </c>
      <c r="G382" s="205"/>
      <c r="H382" s="208">
        <v>479.208</v>
      </c>
      <c r="I382" s="209"/>
      <c r="J382" s="205"/>
      <c r="K382" s="205"/>
      <c r="L382" s="210"/>
      <c r="M382" s="211"/>
      <c r="N382" s="212"/>
      <c r="O382" s="212"/>
      <c r="P382" s="212"/>
      <c r="Q382" s="212"/>
      <c r="R382" s="212"/>
      <c r="S382" s="212"/>
      <c r="T382" s="213"/>
      <c r="AT382" s="214" t="s">
        <v>136</v>
      </c>
      <c r="AU382" s="214" t="s">
        <v>148</v>
      </c>
      <c r="AV382" s="14" t="s">
        <v>83</v>
      </c>
      <c r="AW382" s="14" t="s">
        <v>4</v>
      </c>
      <c r="AX382" s="14" t="s">
        <v>81</v>
      </c>
      <c r="AY382" s="214" t="s">
        <v>125</v>
      </c>
    </row>
    <row r="383" spans="1:65" s="2" customFormat="1" ht="16.5" customHeight="1">
      <c r="A383" s="36"/>
      <c r="B383" s="37"/>
      <c r="C383" s="237" t="s">
        <v>495</v>
      </c>
      <c r="D383" s="237" t="s">
        <v>287</v>
      </c>
      <c r="E383" s="238" t="s">
        <v>496</v>
      </c>
      <c r="F383" s="239" t="s">
        <v>497</v>
      </c>
      <c r="G383" s="240" t="s">
        <v>130</v>
      </c>
      <c r="H383" s="241">
        <v>7.416</v>
      </c>
      <c r="I383" s="242"/>
      <c r="J383" s="243">
        <f>ROUND(I383*H383,2)</f>
        <v>0</v>
      </c>
      <c r="K383" s="239" t="s">
        <v>131</v>
      </c>
      <c r="L383" s="244"/>
      <c r="M383" s="245" t="s">
        <v>21</v>
      </c>
      <c r="N383" s="246" t="s">
        <v>44</v>
      </c>
      <c r="O383" s="66"/>
      <c r="P383" s="184">
        <f>O383*H383</f>
        <v>0</v>
      </c>
      <c r="Q383" s="184">
        <v>0.131</v>
      </c>
      <c r="R383" s="184">
        <f>Q383*H383</f>
        <v>0.9714960000000001</v>
      </c>
      <c r="S383" s="184">
        <v>0</v>
      </c>
      <c r="T383" s="185">
        <f>S383*H383</f>
        <v>0</v>
      </c>
      <c r="U383" s="36"/>
      <c r="V383" s="36"/>
      <c r="W383" s="36"/>
      <c r="X383" s="36"/>
      <c r="Y383" s="36"/>
      <c r="Z383" s="36"/>
      <c r="AA383" s="36"/>
      <c r="AB383" s="36"/>
      <c r="AC383" s="36"/>
      <c r="AD383" s="36"/>
      <c r="AE383" s="36"/>
      <c r="AR383" s="186" t="s">
        <v>186</v>
      </c>
      <c r="AT383" s="186" t="s">
        <v>287</v>
      </c>
      <c r="AU383" s="186" t="s">
        <v>148</v>
      </c>
      <c r="AY383" s="19" t="s">
        <v>125</v>
      </c>
      <c r="BE383" s="187">
        <f>IF(N383="základní",J383,0)</f>
        <v>0</v>
      </c>
      <c r="BF383" s="187">
        <f>IF(N383="snížená",J383,0)</f>
        <v>0</v>
      </c>
      <c r="BG383" s="187">
        <f>IF(N383="zákl. přenesená",J383,0)</f>
        <v>0</v>
      </c>
      <c r="BH383" s="187">
        <f>IF(N383="sníž. přenesená",J383,0)</f>
        <v>0</v>
      </c>
      <c r="BI383" s="187">
        <f>IF(N383="nulová",J383,0)</f>
        <v>0</v>
      </c>
      <c r="BJ383" s="19" t="s">
        <v>81</v>
      </c>
      <c r="BK383" s="187">
        <f>ROUND(I383*H383,2)</f>
        <v>0</v>
      </c>
      <c r="BL383" s="19" t="s">
        <v>132</v>
      </c>
      <c r="BM383" s="186" t="s">
        <v>498</v>
      </c>
    </row>
    <row r="384" spans="2:51" s="14" customFormat="1" ht="12">
      <c r="B384" s="204"/>
      <c r="C384" s="205"/>
      <c r="D384" s="195" t="s">
        <v>136</v>
      </c>
      <c r="E384" s="205"/>
      <c r="F384" s="207" t="s">
        <v>499</v>
      </c>
      <c r="G384" s="205"/>
      <c r="H384" s="208">
        <v>7.416</v>
      </c>
      <c r="I384" s="209"/>
      <c r="J384" s="205"/>
      <c r="K384" s="205"/>
      <c r="L384" s="210"/>
      <c r="M384" s="211"/>
      <c r="N384" s="212"/>
      <c r="O384" s="212"/>
      <c r="P384" s="212"/>
      <c r="Q384" s="212"/>
      <c r="R384" s="212"/>
      <c r="S384" s="212"/>
      <c r="T384" s="213"/>
      <c r="AT384" s="214" t="s">
        <v>136</v>
      </c>
      <c r="AU384" s="214" t="s">
        <v>148</v>
      </c>
      <c r="AV384" s="14" t="s">
        <v>83</v>
      </c>
      <c r="AW384" s="14" t="s">
        <v>4</v>
      </c>
      <c r="AX384" s="14" t="s">
        <v>81</v>
      </c>
      <c r="AY384" s="214" t="s">
        <v>125</v>
      </c>
    </row>
    <row r="385" spans="1:65" s="2" customFormat="1" ht="16.5" customHeight="1">
      <c r="A385" s="36"/>
      <c r="B385" s="37"/>
      <c r="C385" s="237" t="s">
        <v>500</v>
      </c>
      <c r="D385" s="237" t="s">
        <v>287</v>
      </c>
      <c r="E385" s="238" t="s">
        <v>501</v>
      </c>
      <c r="F385" s="239" t="s">
        <v>502</v>
      </c>
      <c r="G385" s="240" t="s">
        <v>130</v>
      </c>
      <c r="H385" s="241">
        <v>26.801</v>
      </c>
      <c r="I385" s="242"/>
      <c r="J385" s="243">
        <f>ROUND(I385*H385,2)</f>
        <v>0</v>
      </c>
      <c r="K385" s="239" t="s">
        <v>131</v>
      </c>
      <c r="L385" s="244"/>
      <c r="M385" s="245" t="s">
        <v>21</v>
      </c>
      <c r="N385" s="246" t="s">
        <v>44</v>
      </c>
      <c r="O385" s="66"/>
      <c r="P385" s="184">
        <f>O385*H385</f>
        <v>0</v>
      </c>
      <c r="Q385" s="184">
        <v>0.131</v>
      </c>
      <c r="R385" s="184">
        <f>Q385*H385</f>
        <v>3.510931</v>
      </c>
      <c r="S385" s="184">
        <v>0</v>
      </c>
      <c r="T385" s="185">
        <f>S385*H385</f>
        <v>0</v>
      </c>
      <c r="U385" s="36"/>
      <c r="V385" s="36"/>
      <c r="W385" s="36"/>
      <c r="X385" s="36"/>
      <c r="Y385" s="36"/>
      <c r="Z385" s="36"/>
      <c r="AA385" s="36"/>
      <c r="AB385" s="36"/>
      <c r="AC385" s="36"/>
      <c r="AD385" s="36"/>
      <c r="AE385" s="36"/>
      <c r="AR385" s="186" t="s">
        <v>186</v>
      </c>
      <c r="AT385" s="186" t="s">
        <v>287</v>
      </c>
      <c r="AU385" s="186" t="s">
        <v>148</v>
      </c>
      <c r="AY385" s="19" t="s">
        <v>125</v>
      </c>
      <c r="BE385" s="187">
        <f>IF(N385="základní",J385,0)</f>
        <v>0</v>
      </c>
      <c r="BF385" s="187">
        <f>IF(N385="snížená",J385,0)</f>
        <v>0</v>
      </c>
      <c r="BG385" s="187">
        <f>IF(N385="zákl. přenesená",J385,0)</f>
        <v>0</v>
      </c>
      <c r="BH385" s="187">
        <f>IF(N385="sníž. přenesená",J385,0)</f>
        <v>0</v>
      </c>
      <c r="BI385" s="187">
        <f>IF(N385="nulová",J385,0)</f>
        <v>0</v>
      </c>
      <c r="BJ385" s="19" t="s">
        <v>81</v>
      </c>
      <c r="BK385" s="187">
        <f>ROUND(I385*H385,2)</f>
        <v>0</v>
      </c>
      <c r="BL385" s="19" t="s">
        <v>132</v>
      </c>
      <c r="BM385" s="186" t="s">
        <v>503</v>
      </c>
    </row>
    <row r="386" spans="2:51" s="14" customFormat="1" ht="12">
      <c r="B386" s="204"/>
      <c r="C386" s="205"/>
      <c r="D386" s="195" t="s">
        <v>136</v>
      </c>
      <c r="E386" s="205"/>
      <c r="F386" s="207" t="s">
        <v>504</v>
      </c>
      <c r="G386" s="205"/>
      <c r="H386" s="208">
        <v>26.801</v>
      </c>
      <c r="I386" s="209"/>
      <c r="J386" s="205"/>
      <c r="K386" s="205"/>
      <c r="L386" s="210"/>
      <c r="M386" s="211"/>
      <c r="N386" s="212"/>
      <c r="O386" s="212"/>
      <c r="P386" s="212"/>
      <c r="Q386" s="212"/>
      <c r="R386" s="212"/>
      <c r="S386" s="212"/>
      <c r="T386" s="213"/>
      <c r="AT386" s="214" t="s">
        <v>136</v>
      </c>
      <c r="AU386" s="214" t="s">
        <v>148</v>
      </c>
      <c r="AV386" s="14" t="s">
        <v>83</v>
      </c>
      <c r="AW386" s="14" t="s">
        <v>4</v>
      </c>
      <c r="AX386" s="14" t="s">
        <v>81</v>
      </c>
      <c r="AY386" s="214" t="s">
        <v>125</v>
      </c>
    </row>
    <row r="387" spans="2:63" s="12" customFormat="1" ht="20.85" customHeight="1">
      <c r="B387" s="159"/>
      <c r="C387" s="160"/>
      <c r="D387" s="161" t="s">
        <v>72</v>
      </c>
      <c r="E387" s="173" t="s">
        <v>505</v>
      </c>
      <c r="F387" s="173" t="s">
        <v>506</v>
      </c>
      <c r="G387" s="160"/>
      <c r="H387" s="160"/>
      <c r="I387" s="163"/>
      <c r="J387" s="174">
        <f>BK387</f>
        <v>0</v>
      </c>
      <c r="K387" s="160"/>
      <c r="L387" s="165"/>
      <c r="M387" s="166"/>
      <c r="N387" s="167"/>
      <c r="O387" s="167"/>
      <c r="P387" s="168">
        <f>SUM(P388:P403)</f>
        <v>0</v>
      </c>
      <c r="Q387" s="167"/>
      <c r="R387" s="168">
        <f>SUM(R388:R403)</f>
        <v>89.465918</v>
      </c>
      <c r="S387" s="167"/>
      <c r="T387" s="169">
        <f>SUM(T388:T403)</f>
        <v>0</v>
      </c>
      <c r="AR387" s="170" t="s">
        <v>81</v>
      </c>
      <c r="AT387" s="171" t="s">
        <v>72</v>
      </c>
      <c r="AU387" s="171" t="s">
        <v>83</v>
      </c>
      <c r="AY387" s="170" t="s">
        <v>125</v>
      </c>
      <c r="BK387" s="172">
        <f>SUM(BK388:BK403)</f>
        <v>0</v>
      </c>
    </row>
    <row r="388" spans="1:65" s="2" customFormat="1" ht="21.75" customHeight="1">
      <c r="A388" s="36"/>
      <c r="B388" s="37"/>
      <c r="C388" s="175" t="s">
        <v>507</v>
      </c>
      <c r="D388" s="175" t="s">
        <v>127</v>
      </c>
      <c r="E388" s="176" t="s">
        <v>508</v>
      </c>
      <c r="F388" s="177" t="s">
        <v>509</v>
      </c>
      <c r="G388" s="178" t="s">
        <v>130</v>
      </c>
      <c r="H388" s="179">
        <v>626.34</v>
      </c>
      <c r="I388" s="180"/>
      <c r="J388" s="181">
        <f>ROUND(I388*H388,2)</f>
        <v>0</v>
      </c>
      <c r="K388" s="177" t="s">
        <v>131</v>
      </c>
      <c r="L388" s="41"/>
      <c r="M388" s="182" t="s">
        <v>21</v>
      </c>
      <c r="N388" s="183" t="s">
        <v>44</v>
      </c>
      <c r="O388" s="66"/>
      <c r="P388" s="184">
        <f>O388*H388</f>
        <v>0</v>
      </c>
      <c r="Q388" s="184">
        <v>0</v>
      </c>
      <c r="R388" s="184">
        <f>Q388*H388</f>
        <v>0</v>
      </c>
      <c r="S388" s="184">
        <v>0</v>
      </c>
      <c r="T388" s="185">
        <f>S388*H388</f>
        <v>0</v>
      </c>
      <c r="U388" s="36"/>
      <c r="V388" s="36"/>
      <c r="W388" s="36"/>
      <c r="X388" s="36"/>
      <c r="Y388" s="36"/>
      <c r="Z388" s="36"/>
      <c r="AA388" s="36"/>
      <c r="AB388" s="36"/>
      <c r="AC388" s="36"/>
      <c r="AD388" s="36"/>
      <c r="AE388" s="36"/>
      <c r="AR388" s="186" t="s">
        <v>132</v>
      </c>
      <c r="AT388" s="186" t="s">
        <v>127</v>
      </c>
      <c r="AU388" s="186" t="s">
        <v>148</v>
      </c>
      <c r="AY388" s="19" t="s">
        <v>125</v>
      </c>
      <c r="BE388" s="187">
        <f>IF(N388="základní",J388,0)</f>
        <v>0</v>
      </c>
      <c r="BF388" s="187">
        <f>IF(N388="snížená",J388,0)</f>
        <v>0</v>
      </c>
      <c r="BG388" s="187">
        <f>IF(N388="zákl. přenesená",J388,0)</f>
        <v>0</v>
      </c>
      <c r="BH388" s="187">
        <f>IF(N388="sníž. přenesená",J388,0)</f>
        <v>0</v>
      </c>
      <c r="BI388" s="187">
        <f>IF(N388="nulová",J388,0)</f>
        <v>0</v>
      </c>
      <c r="BJ388" s="19" t="s">
        <v>81</v>
      </c>
      <c r="BK388" s="187">
        <f>ROUND(I388*H388,2)</f>
        <v>0</v>
      </c>
      <c r="BL388" s="19" t="s">
        <v>132</v>
      </c>
      <c r="BM388" s="186" t="s">
        <v>510</v>
      </c>
    </row>
    <row r="389" spans="1:47" s="2" customFormat="1" ht="12">
      <c r="A389" s="36"/>
      <c r="B389" s="37"/>
      <c r="C389" s="38"/>
      <c r="D389" s="188" t="s">
        <v>134</v>
      </c>
      <c r="E389" s="38"/>
      <c r="F389" s="189" t="s">
        <v>511</v>
      </c>
      <c r="G389" s="38"/>
      <c r="H389" s="38"/>
      <c r="I389" s="190"/>
      <c r="J389" s="38"/>
      <c r="K389" s="38"/>
      <c r="L389" s="41"/>
      <c r="M389" s="191"/>
      <c r="N389" s="192"/>
      <c r="O389" s="66"/>
      <c r="P389" s="66"/>
      <c r="Q389" s="66"/>
      <c r="R389" s="66"/>
      <c r="S389" s="66"/>
      <c r="T389" s="67"/>
      <c r="U389" s="36"/>
      <c r="V389" s="36"/>
      <c r="W389" s="36"/>
      <c r="X389" s="36"/>
      <c r="Y389" s="36"/>
      <c r="Z389" s="36"/>
      <c r="AA389" s="36"/>
      <c r="AB389" s="36"/>
      <c r="AC389" s="36"/>
      <c r="AD389" s="36"/>
      <c r="AE389" s="36"/>
      <c r="AT389" s="19" t="s">
        <v>134</v>
      </c>
      <c r="AU389" s="19" t="s">
        <v>148</v>
      </c>
    </row>
    <row r="390" spans="2:51" s="13" customFormat="1" ht="12">
      <c r="B390" s="193"/>
      <c r="C390" s="194"/>
      <c r="D390" s="195" t="s">
        <v>136</v>
      </c>
      <c r="E390" s="196" t="s">
        <v>21</v>
      </c>
      <c r="F390" s="197" t="s">
        <v>227</v>
      </c>
      <c r="G390" s="194"/>
      <c r="H390" s="196" t="s">
        <v>21</v>
      </c>
      <c r="I390" s="198"/>
      <c r="J390" s="194"/>
      <c r="K390" s="194"/>
      <c r="L390" s="199"/>
      <c r="M390" s="200"/>
      <c r="N390" s="201"/>
      <c r="O390" s="201"/>
      <c r="P390" s="201"/>
      <c r="Q390" s="201"/>
      <c r="R390" s="201"/>
      <c r="S390" s="201"/>
      <c r="T390" s="202"/>
      <c r="AT390" s="203" t="s">
        <v>136</v>
      </c>
      <c r="AU390" s="203" t="s">
        <v>148</v>
      </c>
      <c r="AV390" s="13" t="s">
        <v>81</v>
      </c>
      <c r="AW390" s="13" t="s">
        <v>34</v>
      </c>
      <c r="AX390" s="13" t="s">
        <v>73</v>
      </c>
      <c r="AY390" s="203" t="s">
        <v>125</v>
      </c>
    </row>
    <row r="391" spans="2:51" s="14" customFormat="1" ht="12">
      <c r="B391" s="204"/>
      <c r="C391" s="205"/>
      <c r="D391" s="195" t="s">
        <v>136</v>
      </c>
      <c r="E391" s="206" t="s">
        <v>21</v>
      </c>
      <c r="F391" s="207" t="s">
        <v>512</v>
      </c>
      <c r="G391" s="205"/>
      <c r="H391" s="208">
        <v>626.34</v>
      </c>
      <c r="I391" s="209"/>
      <c r="J391" s="205"/>
      <c r="K391" s="205"/>
      <c r="L391" s="210"/>
      <c r="M391" s="211"/>
      <c r="N391" s="212"/>
      <c r="O391" s="212"/>
      <c r="P391" s="212"/>
      <c r="Q391" s="212"/>
      <c r="R391" s="212"/>
      <c r="S391" s="212"/>
      <c r="T391" s="213"/>
      <c r="AT391" s="214" t="s">
        <v>136</v>
      </c>
      <c r="AU391" s="214" t="s">
        <v>148</v>
      </c>
      <c r="AV391" s="14" t="s">
        <v>83</v>
      </c>
      <c r="AW391" s="14" t="s">
        <v>34</v>
      </c>
      <c r="AX391" s="14" t="s">
        <v>73</v>
      </c>
      <c r="AY391" s="214" t="s">
        <v>125</v>
      </c>
    </row>
    <row r="392" spans="2:51" s="15" customFormat="1" ht="12">
      <c r="B392" s="215"/>
      <c r="C392" s="216"/>
      <c r="D392" s="195" t="s">
        <v>136</v>
      </c>
      <c r="E392" s="217" t="s">
        <v>21</v>
      </c>
      <c r="F392" s="218" t="s">
        <v>140</v>
      </c>
      <c r="G392" s="216"/>
      <c r="H392" s="219">
        <v>626.34</v>
      </c>
      <c r="I392" s="220"/>
      <c r="J392" s="216"/>
      <c r="K392" s="216"/>
      <c r="L392" s="221"/>
      <c r="M392" s="222"/>
      <c r="N392" s="223"/>
      <c r="O392" s="223"/>
      <c r="P392" s="223"/>
      <c r="Q392" s="223"/>
      <c r="R392" s="223"/>
      <c r="S392" s="223"/>
      <c r="T392" s="224"/>
      <c r="AT392" s="225" t="s">
        <v>136</v>
      </c>
      <c r="AU392" s="225" t="s">
        <v>148</v>
      </c>
      <c r="AV392" s="15" t="s">
        <v>132</v>
      </c>
      <c r="AW392" s="15" t="s">
        <v>34</v>
      </c>
      <c r="AX392" s="15" t="s">
        <v>81</v>
      </c>
      <c r="AY392" s="225" t="s">
        <v>125</v>
      </c>
    </row>
    <row r="393" spans="1:65" s="2" customFormat="1" ht="37.9" customHeight="1">
      <c r="A393" s="36"/>
      <c r="B393" s="37"/>
      <c r="C393" s="175" t="s">
        <v>513</v>
      </c>
      <c r="D393" s="175" t="s">
        <v>127</v>
      </c>
      <c r="E393" s="176" t="s">
        <v>514</v>
      </c>
      <c r="F393" s="177" t="s">
        <v>515</v>
      </c>
      <c r="G393" s="178" t="s">
        <v>130</v>
      </c>
      <c r="H393" s="179">
        <v>264.67</v>
      </c>
      <c r="I393" s="180"/>
      <c r="J393" s="181">
        <f>ROUND(I393*H393,2)</f>
        <v>0</v>
      </c>
      <c r="K393" s="177" t="s">
        <v>131</v>
      </c>
      <c r="L393" s="41"/>
      <c r="M393" s="182" t="s">
        <v>21</v>
      </c>
      <c r="N393" s="183" t="s">
        <v>44</v>
      </c>
      <c r="O393" s="66"/>
      <c r="P393" s="184">
        <f>O393*H393</f>
        <v>0</v>
      </c>
      <c r="Q393" s="184">
        <v>0.098</v>
      </c>
      <c r="R393" s="184">
        <f>Q393*H393</f>
        <v>25.93766</v>
      </c>
      <c r="S393" s="184">
        <v>0</v>
      </c>
      <c r="T393" s="185">
        <f>S393*H393</f>
        <v>0</v>
      </c>
      <c r="U393" s="36"/>
      <c r="V393" s="36"/>
      <c r="W393" s="36"/>
      <c r="X393" s="36"/>
      <c r="Y393" s="36"/>
      <c r="Z393" s="36"/>
      <c r="AA393" s="36"/>
      <c r="AB393" s="36"/>
      <c r="AC393" s="36"/>
      <c r="AD393" s="36"/>
      <c r="AE393" s="36"/>
      <c r="AR393" s="186" t="s">
        <v>132</v>
      </c>
      <c r="AT393" s="186" t="s">
        <v>127</v>
      </c>
      <c r="AU393" s="186" t="s">
        <v>148</v>
      </c>
      <c r="AY393" s="19" t="s">
        <v>125</v>
      </c>
      <c r="BE393" s="187">
        <f>IF(N393="základní",J393,0)</f>
        <v>0</v>
      </c>
      <c r="BF393" s="187">
        <f>IF(N393="snížená",J393,0)</f>
        <v>0</v>
      </c>
      <c r="BG393" s="187">
        <f>IF(N393="zákl. přenesená",J393,0)</f>
        <v>0</v>
      </c>
      <c r="BH393" s="187">
        <f>IF(N393="sníž. přenesená",J393,0)</f>
        <v>0</v>
      </c>
      <c r="BI393" s="187">
        <f>IF(N393="nulová",J393,0)</f>
        <v>0</v>
      </c>
      <c r="BJ393" s="19" t="s">
        <v>81</v>
      </c>
      <c r="BK393" s="187">
        <f>ROUND(I393*H393,2)</f>
        <v>0</v>
      </c>
      <c r="BL393" s="19" t="s">
        <v>132</v>
      </c>
      <c r="BM393" s="186" t="s">
        <v>516</v>
      </c>
    </row>
    <row r="394" spans="1:47" s="2" customFormat="1" ht="12">
      <c r="A394" s="36"/>
      <c r="B394" s="37"/>
      <c r="C394" s="38"/>
      <c r="D394" s="188" t="s">
        <v>134</v>
      </c>
      <c r="E394" s="38"/>
      <c r="F394" s="189" t="s">
        <v>517</v>
      </c>
      <c r="G394" s="38"/>
      <c r="H394" s="38"/>
      <c r="I394" s="190"/>
      <c r="J394" s="38"/>
      <c r="K394" s="38"/>
      <c r="L394" s="41"/>
      <c r="M394" s="191"/>
      <c r="N394" s="192"/>
      <c r="O394" s="66"/>
      <c r="P394" s="66"/>
      <c r="Q394" s="66"/>
      <c r="R394" s="66"/>
      <c r="S394" s="66"/>
      <c r="T394" s="67"/>
      <c r="U394" s="36"/>
      <c r="V394" s="36"/>
      <c r="W394" s="36"/>
      <c r="X394" s="36"/>
      <c r="Y394" s="36"/>
      <c r="Z394" s="36"/>
      <c r="AA394" s="36"/>
      <c r="AB394" s="36"/>
      <c r="AC394" s="36"/>
      <c r="AD394" s="36"/>
      <c r="AE394" s="36"/>
      <c r="AT394" s="19" t="s">
        <v>134</v>
      </c>
      <c r="AU394" s="19" t="s">
        <v>148</v>
      </c>
    </row>
    <row r="395" spans="1:65" s="2" customFormat="1" ht="16.5" customHeight="1">
      <c r="A395" s="36"/>
      <c r="B395" s="37"/>
      <c r="C395" s="237" t="s">
        <v>518</v>
      </c>
      <c r="D395" s="237" t="s">
        <v>287</v>
      </c>
      <c r="E395" s="238" t="s">
        <v>519</v>
      </c>
      <c r="F395" s="239" t="s">
        <v>520</v>
      </c>
      <c r="G395" s="240" t="s">
        <v>130</v>
      </c>
      <c r="H395" s="241">
        <v>267.317</v>
      </c>
      <c r="I395" s="242"/>
      <c r="J395" s="243">
        <f>ROUND(I395*H395,2)</f>
        <v>0</v>
      </c>
      <c r="K395" s="239" t="s">
        <v>291</v>
      </c>
      <c r="L395" s="244"/>
      <c r="M395" s="245" t="s">
        <v>21</v>
      </c>
      <c r="N395" s="246" t="s">
        <v>44</v>
      </c>
      <c r="O395" s="66"/>
      <c r="P395" s="184">
        <f>O395*H395</f>
        <v>0</v>
      </c>
      <c r="Q395" s="184">
        <v>0.139</v>
      </c>
      <c r="R395" s="184">
        <f>Q395*H395</f>
        <v>37.157063</v>
      </c>
      <c r="S395" s="184">
        <v>0</v>
      </c>
      <c r="T395" s="185">
        <f>S395*H395</f>
        <v>0</v>
      </c>
      <c r="U395" s="36"/>
      <c r="V395" s="36"/>
      <c r="W395" s="36"/>
      <c r="X395" s="36"/>
      <c r="Y395" s="36"/>
      <c r="Z395" s="36"/>
      <c r="AA395" s="36"/>
      <c r="AB395" s="36"/>
      <c r="AC395" s="36"/>
      <c r="AD395" s="36"/>
      <c r="AE395" s="36"/>
      <c r="AR395" s="186" t="s">
        <v>186</v>
      </c>
      <c r="AT395" s="186" t="s">
        <v>287</v>
      </c>
      <c r="AU395" s="186" t="s">
        <v>148</v>
      </c>
      <c r="AY395" s="19" t="s">
        <v>125</v>
      </c>
      <c r="BE395" s="187">
        <f>IF(N395="základní",J395,0)</f>
        <v>0</v>
      </c>
      <c r="BF395" s="187">
        <f>IF(N395="snížená",J395,0)</f>
        <v>0</v>
      </c>
      <c r="BG395" s="187">
        <f>IF(N395="zákl. přenesená",J395,0)</f>
        <v>0</v>
      </c>
      <c r="BH395" s="187">
        <f>IF(N395="sníž. přenesená",J395,0)</f>
        <v>0</v>
      </c>
      <c r="BI395" s="187">
        <f>IF(N395="nulová",J395,0)</f>
        <v>0</v>
      </c>
      <c r="BJ395" s="19" t="s">
        <v>81</v>
      </c>
      <c r="BK395" s="187">
        <f>ROUND(I395*H395,2)</f>
        <v>0</v>
      </c>
      <c r="BL395" s="19" t="s">
        <v>132</v>
      </c>
      <c r="BM395" s="186" t="s">
        <v>521</v>
      </c>
    </row>
    <row r="396" spans="2:51" s="14" customFormat="1" ht="12">
      <c r="B396" s="204"/>
      <c r="C396" s="205"/>
      <c r="D396" s="195" t="s">
        <v>136</v>
      </c>
      <c r="E396" s="205"/>
      <c r="F396" s="207" t="s">
        <v>522</v>
      </c>
      <c r="G396" s="205"/>
      <c r="H396" s="208">
        <v>267.317</v>
      </c>
      <c r="I396" s="209"/>
      <c r="J396" s="205"/>
      <c r="K396" s="205"/>
      <c r="L396" s="210"/>
      <c r="M396" s="211"/>
      <c r="N396" s="212"/>
      <c r="O396" s="212"/>
      <c r="P396" s="212"/>
      <c r="Q396" s="212"/>
      <c r="R396" s="212"/>
      <c r="S396" s="212"/>
      <c r="T396" s="213"/>
      <c r="AT396" s="214" t="s">
        <v>136</v>
      </c>
      <c r="AU396" s="214" t="s">
        <v>148</v>
      </c>
      <c r="AV396" s="14" t="s">
        <v>83</v>
      </c>
      <c r="AW396" s="14" t="s">
        <v>4</v>
      </c>
      <c r="AX396" s="14" t="s">
        <v>81</v>
      </c>
      <c r="AY396" s="214" t="s">
        <v>125</v>
      </c>
    </row>
    <row r="397" spans="1:65" s="2" customFormat="1" ht="16.5" customHeight="1">
      <c r="A397" s="36"/>
      <c r="B397" s="37"/>
      <c r="C397" s="237" t="s">
        <v>523</v>
      </c>
      <c r="D397" s="237" t="s">
        <v>287</v>
      </c>
      <c r="E397" s="238" t="s">
        <v>524</v>
      </c>
      <c r="F397" s="239" t="s">
        <v>525</v>
      </c>
      <c r="G397" s="240" t="s">
        <v>290</v>
      </c>
      <c r="H397" s="241">
        <v>13.234</v>
      </c>
      <c r="I397" s="242"/>
      <c r="J397" s="243">
        <f>ROUND(I397*H397,2)</f>
        <v>0</v>
      </c>
      <c r="K397" s="239" t="s">
        <v>131</v>
      </c>
      <c r="L397" s="244"/>
      <c r="M397" s="245" t="s">
        <v>21</v>
      </c>
      <c r="N397" s="246" t="s">
        <v>44</v>
      </c>
      <c r="O397" s="66"/>
      <c r="P397" s="184">
        <f>O397*H397</f>
        <v>0</v>
      </c>
      <c r="Q397" s="184">
        <v>1</v>
      </c>
      <c r="R397" s="184">
        <f>Q397*H397</f>
        <v>13.234</v>
      </c>
      <c r="S397" s="184">
        <v>0</v>
      </c>
      <c r="T397" s="185">
        <f>S397*H397</f>
        <v>0</v>
      </c>
      <c r="U397" s="36"/>
      <c r="V397" s="36"/>
      <c r="W397" s="36"/>
      <c r="X397" s="36"/>
      <c r="Y397" s="36"/>
      <c r="Z397" s="36"/>
      <c r="AA397" s="36"/>
      <c r="AB397" s="36"/>
      <c r="AC397" s="36"/>
      <c r="AD397" s="36"/>
      <c r="AE397" s="36"/>
      <c r="AR397" s="186" t="s">
        <v>186</v>
      </c>
      <c r="AT397" s="186" t="s">
        <v>287</v>
      </c>
      <c r="AU397" s="186" t="s">
        <v>148</v>
      </c>
      <c r="AY397" s="19" t="s">
        <v>125</v>
      </c>
      <c r="BE397" s="187">
        <f>IF(N397="základní",J397,0)</f>
        <v>0</v>
      </c>
      <c r="BF397" s="187">
        <f>IF(N397="snížená",J397,0)</f>
        <v>0</v>
      </c>
      <c r="BG397" s="187">
        <f>IF(N397="zákl. přenesená",J397,0)</f>
        <v>0</v>
      </c>
      <c r="BH397" s="187">
        <f>IF(N397="sníž. přenesená",J397,0)</f>
        <v>0</v>
      </c>
      <c r="BI397" s="187">
        <f>IF(N397="nulová",J397,0)</f>
        <v>0</v>
      </c>
      <c r="BJ397" s="19" t="s">
        <v>81</v>
      </c>
      <c r="BK397" s="187">
        <f>ROUND(I397*H397,2)</f>
        <v>0</v>
      </c>
      <c r="BL397" s="19" t="s">
        <v>132</v>
      </c>
      <c r="BM397" s="186" t="s">
        <v>526</v>
      </c>
    </row>
    <row r="398" spans="1:47" s="2" customFormat="1" ht="19.5">
      <c r="A398" s="36"/>
      <c r="B398" s="37"/>
      <c r="C398" s="38"/>
      <c r="D398" s="195" t="s">
        <v>527</v>
      </c>
      <c r="E398" s="38"/>
      <c r="F398" s="247" t="s">
        <v>528</v>
      </c>
      <c r="G398" s="38"/>
      <c r="H398" s="38"/>
      <c r="I398" s="190"/>
      <c r="J398" s="38"/>
      <c r="K398" s="38"/>
      <c r="L398" s="41"/>
      <c r="M398" s="191"/>
      <c r="N398" s="192"/>
      <c r="O398" s="66"/>
      <c r="P398" s="66"/>
      <c r="Q398" s="66"/>
      <c r="R398" s="66"/>
      <c r="S398" s="66"/>
      <c r="T398" s="67"/>
      <c r="U398" s="36"/>
      <c r="V398" s="36"/>
      <c r="W398" s="36"/>
      <c r="X398" s="36"/>
      <c r="Y398" s="36"/>
      <c r="Z398" s="36"/>
      <c r="AA398" s="36"/>
      <c r="AB398" s="36"/>
      <c r="AC398" s="36"/>
      <c r="AD398" s="36"/>
      <c r="AE398" s="36"/>
      <c r="AT398" s="19" t="s">
        <v>527</v>
      </c>
      <c r="AU398" s="19" t="s">
        <v>148</v>
      </c>
    </row>
    <row r="399" spans="2:51" s="14" customFormat="1" ht="12">
      <c r="B399" s="204"/>
      <c r="C399" s="205"/>
      <c r="D399" s="195" t="s">
        <v>136</v>
      </c>
      <c r="E399" s="205"/>
      <c r="F399" s="207" t="s">
        <v>529</v>
      </c>
      <c r="G399" s="205"/>
      <c r="H399" s="208">
        <v>13.234</v>
      </c>
      <c r="I399" s="209"/>
      <c r="J399" s="205"/>
      <c r="K399" s="205"/>
      <c r="L399" s="210"/>
      <c r="M399" s="211"/>
      <c r="N399" s="212"/>
      <c r="O399" s="212"/>
      <c r="P399" s="212"/>
      <c r="Q399" s="212"/>
      <c r="R399" s="212"/>
      <c r="S399" s="212"/>
      <c r="T399" s="213"/>
      <c r="AT399" s="214" t="s">
        <v>136</v>
      </c>
      <c r="AU399" s="214" t="s">
        <v>148</v>
      </c>
      <c r="AV399" s="14" t="s">
        <v>83</v>
      </c>
      <c r="AW399" s="14" t="s">
        <v>4</v>
      </c>
      <c r="AX399" s="14" t="s">
        <v>81</v>
      </c>
      <c r="AY399" s="214" t="s">
        <v>125</v>
      </c>
    </row>
    <row r="400" spans="1:65" s="2" customFormat="1" ht="37.9" customHeight="1">
      <c r="A400" s="36"/>
      <c r="B400" s="37"/>
      <c r="C400" s="175" t="s">
        <v>530</v>
      </c>
      <c r="D400" s="175" t="s">
        <v>127</v>
      </c>
      <c r="E400" s="176" t="s">
        <v>531</v>
      </c>
      <c r="F400" s="177" t="s">
        <v>532</v>
      </c>
      <c r="G400" s="178" t="s">
        <v>130</v>
      </c>
      <c r="H400" s="179">
        <v>48.5</v>
      </c>
      <c r="I400" s="180"/>
      <c r="J400" s="181">
        <f>ROUND(I400*H400,2)</f>
        <v>0</v>
      </c>
      <c r="K400" s="177" t="s">
        <v>131</v>
      </c>
      <c r="L400" s="41"/>
      <c r="M400" s="182" t="s">
        <v>21</v>
      </c>
      <c r="N400" s="183" t="s">
        <v>44</v>
      </c>
      <c r="O400" s="66"/>
      <c r="P400" s="184">
        <f>O400*H400</f>
        <v>0</v>
      </c>
      <c r="Q400" s="184">
        <v>0.09062</v>
      </c>
      <c r="R400" s="184">
        <f>Q400*H400</f>
        <v>4.3950700000000005</v>
      </c>
      <c r="S400" s="184">
        <v>0</v>
      </c>
      <c r="T400" s="185">
        <f>S400*H400</f>
        <v>0</v>
      </c>
      <c r="U400" s="36"/>
      <c r="V400" s="36"/>
      <c r="W400" s="36"/>
      <c r="X400" s="36"/>
      <c r="Y400" s="36"/>
      <c r="Z400" s="36"/>
      <c r="AA400" s="36"/>
      <c r="AB400" s="36"/>
      <c r="AC400" s="36"/>
      <c r="AD400" s="36"/>
      <c r="AE400" s="36"/>
      <c r="AR400" s="186" t="s">
        <v>132</v>
      </c>
      <c r="AT400" s="186" t="s">
        <v>127</v>
      </c>
      <c r="AU400" s="186" t="s">
        <v>148</v>
      </c>
      <c r="AY400" s="19" t="s">
        <v>125</v>
      </c>
      <c r="BE400" s="187">
        <f>IF(N400="základní",J400,0)</f>
        <v>0</v>
      </c>
      <c r="BF400" s="187">
        <f>IF(N400="snížená",J400,0)</f>
        <v>0</v>
      </c>
      <c r="BG400" s="187">
        <f>IF(N400="zákl. přenesená",J400,0)</f>
        <v>0</v>
      </c>
      <c r="BH400" s="187">
        <f>IF(N400="sníž. přenesená",J400,0)</f>
        <v>0</v>
      </c>
      <c r="BI400" s="187">
        <f>IF(N400="nulová",J400,0)</f>
        <v>0</v>
      </c>
      <c r="BJ400" s="19" t="s">
        <v>81</v>
      </c>
      <c r="BK400" s="187">
        <f>ROUND(I400*H400,2)</f>
        <v>0</v>
      </c>
      <c r="BL400" s="19" t="s">
        <v>132</v>
      </c>
      <c r="BM400" s="186" t="s">
        <v>533</v>
      </c>
    </row>
    <row r="401" spans="1:47" s="2" customFormat="1" ht="12">
      <c r="A401" s="36"/>
      <c r="B401" s="37"/>
      <c r="C401" s="38"/>
      <c r="D401" s="188" t="s">
        <v>134</v>
      </c>
      <c r="E401" s="38"/>
      <c r="F401" s="189" t="s">
        <v>534</v>
      </c>
      <c r="G401" s="38"/>
      <c r="H401" s="38"/>
      <c r="I401" s="190"/>
      <c r="J401" s="38"/>
      <c r="K401" s="38"/>
      <c r="L401" s="41"/>
      <c r="M401" s="191"/>
      <c r="N401" s="192"/>
      <c r="O401" s="66"/>
      <c r="P401" s="66"/>
      <c r="Q401" s="66"/>
      <c r="R401" s="66"/>
      <c r="S401" s="66"/>
      <c r="T401" s="67"/>
      <c r="U401" s="36"/>
      <c r="V401" s="36"/>
      <c r="W401" s="36"/>
      <c r="X401" s="36"/>
      <c r="Y401" s="36"/>
      <c r="Z401" s="36"/>
      <c r="AA401" s="36"/>
      <c r="AB401" s="36"/>
      <c r="AC401" s="36"/>
      <c r="AD401" s="36"/>
      <c r="AE401" s="36"/>
      <c r="AT401" s="19" t="s">
        <v>134</v>
      </c>
      <c r="AU401" s="19" t="s">
        <v>148</v>
      </c>
    </row>
    <row r="402" spans="1:65" s="2" customFormat="1" ht="16.5" customHeight="1">
      <c r="A402" s="36"/>
      <c r="B402" s="37"/>
      <c r="C402" s="237" t="s">
        <v>535</v>
      </c>
      <c r="D402" s="237" t="s">
        <v>287</v>
      </c>
      <c r="E402" s="238" t="s">
        <v>536</v>
      </c>
      <c r="F402" s="239" t="s">
        <v>537</v>
      </c>
      <c r="G402" s="240" t="s">
        <v>130</v>
      </c>
      <c r="H402" s="241">
        <v>49.955</v>
      </c>
      <c r="I402" s="242"/>
      <c r="J402" s="243">
        <f>ROUND(I402*H402,2)</f>
        <v>0</v>
      </c>
      <c r="K402" s="239" t="s">
        <v>131</v>
      </c>
      <c r="L402" s="244"/>
      <c r="M402" s="245" t="s">
        <v>21</v>
      </c>
      <c r="N402" s="246" t="s">
        <v>44</v>
      </c>
      <c r="O402" s="66"/>
      <c r="P402" s="184">
        <f>O402*H402</f>
        <v>0</v>
      </c>
      <c r="Q402" s="184">
        <v>0.175</v>
      </c>
      <c r="R402" s="184">
        <f>Q402*H402</f>
        <v>8.742125</v>
      </c>
      <c r="S402" s="184">
        <v>0</v>
      </c>
      <c r="T402" s="185">
        <f>S402*H402</f>
        <v>0</v>
      </c>
      <c r="U402" s="36"/>
      <c r="V402" s="36"/>
      <c r="W402" s="36"/>
      <c r="X402" s="36"/>
      <c r="Y402" s="36"/>
      <c r="Z402" s="36"/>
      <c r="AA402" s="36"/>
      <c r="AB402" s="36"/>
      <c r="AC402" s="36"/>
      <c r="AD402" s="36"/>
      <c r="AE402" s="36"/>
      <c r="AR402" s="186" t="s">
        <v>186</v>
      </c>
      <c r="AT402" s="186" t="s">
        <v>287</v>
      </c>
      <c r="AU402" s="186" t="s">
        <v>148</v>
      </c>
      <c r="AY402" s="19" t="s">
        <v>125</v>
      </c>
      <c r="BE402" s="187">
        <f>IF(N402="základní",J402,0)</f>
        <v>0</v>
      </c>
      <c r="BF402" s="187">
        <f>IF(N402="snížená",J402,0)</f>
        <v>0</v>
      </c>
      <c r="BG402" s="187">
        <f>IF(N402="zákl. přenesená",J402,0)</f>
        <v>0</v>
      </c>
      <c r="BH402" s="187">
        <f>IF(N402="sníž. přenesená",J402,0)</f>
        <v>0</v>
      </c>
      <c r="BI402" s="187">
        <f>IF(N402="nulová",J402,0)</f>
        <v>0</v>
      </c>
      <c r="BJ402" s="19" t="s">
        <v>81</v>
      </c>
      <c r="BK402" s="187">
        <f>ROUND(I402*H402,2)</f>
        <v>0</v>
      </c>
      <c r="BL402" s="19" t="s">
        <v>132</v>
      </c>
      <c r="BM402" s="186" t="s">
        <v>538</v>
      </c>
    </row>
    <row r="403" spans="2:51" s="14" customFormat="1" ht="12">
      <c r="B403" s="204"/>
      <c r="C403" s="205"/>
      <c r="D403" s="195" t="s">
        <v>136</v>
      </c>
      <c r="E403" s="205"/>
      <c r="F403" s="207" t="s">
        <v>539</v>
      </c>
      <c r="G403" s="205"/>
      <c r="H403" s="208">
        <v>49.955</v>
      </c>
      <c r="I403" s="209"/>
      <c r="J403" s="205"/>
      <c r="K403" s="205"/>
      <c r="L403" s="210"/>
      <c r="M403" s="211"/>
      <c r="N403" s="212"/>
      <c r="O403" s="212"/>
      <c r="P403" s="212"/>
      <c r="Q403" s="212"/>
      <c r="R403" s="212"/>
      <c r="S403" s="212"/>
      <c r="T403" s="213"/>
      <c r="AT403" s="214" t="s">
        <v>136</v>
      </c>
      <c r="AU403" s="214" t="s">
        <v>148</v>
      </c>
      <c r="AV403" s="14" t="s">
        <v>83</v>
      </c>
      <c r="AW403" s="14" t="s">
        <v>4</v>
      </c>
      <c r="AX403" s="14" t="s">
        <v>81</v>
      </c>
      <c r="AY403" s="214" t="s">
        <v>125</v>
      </c>
    </row>
    <row r="404" spans="2:63" s="12" customFormat="1" ht="20.85" customHeight="1">
      <c r="B404" s="159"/>
      <c r="C404" s="160"/>
      <c r="D404" s="161" t="s">
        <v>72</v>
      </c>
      <c r="E404" s="173" t="s">
        <v>540</v>
      </c>
      <c r="F404" s="173" t="s">
        <v>541</v>
      </c>
      <c r="G404" s="160"/>
      <c r="H404" s="160"/>
      <c r="I404" s="163"/>
      <c r="J404" s="174">
        <f>BK404</f>
        <v>0</v>
      </c>
      <c r="K404" s="160"/>
      <c r="L404" s="165"/>
      <c r="M404" s="166"/>
      <c r="N404" s="167"/>
      <c r="O404" s="167"/>
      <c r="P404" s="168">
        <f>SUM(P405:P416)</f>
        <v>0</v>
      </c>
      <c r="Q404" s="167"/>
      <c r="R404" s="168">
        <f>SUM(R405:R416)</f>
        <v>51.656389000000004</v>
      </c>
      <c r="S404" s="167"/>
      <c r="T404" s="169">
        <f>SUM(T405:T416)</f>
        <v>0</v>
      </c>
      <c r="AR404" s="170" t="s">
        <v>81</v>
      </c>
      <c r="AT404" s="171" t="s">
        <v>72</v>
      </c>
      <c r="AU404" s="171" t="s">
        <v>83</v>
      </c>
      <c r="AY404" s="170" t="s">
        <v>125</v>
      </c>
      <c r="BK404" s="172">
        <f>SUM(BK405:BK416)</f>
        <v>0</v>
      </c>
    </row>
    <row r="405" spans="1:65" s="2" customFormat="1" ht="21.75" customHeight="1">
      <c r="A405" s="36"/>
      <c r="B405" s="37"/>
      <c r="C405" s="175" t="s">
        <v>542</v>
      </c>
      <c r="D405" s="175" t="s">
        <v>127</v>
      </c>
      <c r="E405" s="176" t="s">
        <v>508</v>
      </c>
      <c r="F405" s="177" t="s">
        <v>509</v>
      </c>
      <c r="G405" s="178" t="s">
        <v>130</v>
      </c>
      <c r="H405" s="179">
        <v>358.24</v>
      </c>
      <c r="I405" s="180"/>
      <c r="J405" s="181">
        <f>ROUND(I405*H405,2)</f>
        <v>0</v>
      </c>
      <c r="K405" s="177" t="s">
        <v>131</v>
      </c>
      <c r="L405" s="41"/>
      <c r="M405" s="182" t="s">
        <v>21</v>
      </c>
      <c r="N405" s="183" t="s">
        <v>44</v>
      </c>
      <c r="O405" s="66"/>
      <c r="P405" s="184">
        <f>O405*H405</f>
        <v>0</v>
      </c>
      <c r="Q405" s="184">
        <v>0</v>
      </c>
      <c r="R405" s="184">
        <f>Q405*H405</f>
        <v>0</v>
      </c>
      <c r="S405" s="184">
        <v>0</v>
      </c>
      <c r="T405" s="185">
        <f>S405*H405</f>
        <v>0</v>
      </c>
      <c r="U405" s="36"/>
      <c r="V405" s="36"/>
      <c r="W405" s="36"/>
      <c r="X405" s="36"/>
      <c r="Y405" s="36"/>
      <c r="Z405" s="36"/>
      <c r="AA405" s="36"/>
      <c r="AB405" s="36"/>
      <c r="AC405" s="36"/>
      <c r="AD405" s="36"/>
      <c r="AE405" s="36"/>
      <c r="AR405" s="186" t="s">
        <v>132</v>
      </c>
      <c r="AT405" s="186" t="s">
        <v>127</v>
      </c>
      <c r="AU405" s="186" t="s">
        <v>148</v>
      </c>
      <c r="AY405" s="19" t="s">
        <v>125</v>
      </c>
      <c r="BE405" s="187">
        <f>IF(N405="základní",J405,0)</f>
        <v>0</v>
      </c>
      <c r="BF405" s="187">
        <f>IF(N405="snížená",J405,0)</f>
        <v>0</v>
      </c>
      <c r="BG405" s="187">
        <f>IF(N405="zákl. přenesená",J405,0)</f>
        <v>0</v>
      </c>
      <c r="BH405" s="187">
        <f>IF(N405="sníž. přenesená",J405,0)</f>
        <v>0</v>
      </c>
      <c r="BI405" s="187">
        <f>IF(N405="nulová",J405,0)</f>
        <v>0</v>
      </c>
      <c r="BJ405" s="19" t="s">
        <v>81</v>
      </c>
      <c r="BK405" s="187">
        <f>ROUND(I405*H405,2)</f>
        <v>0</v>
      </c>
      <c r="BL405" s="19" t="s">
        <v>132</v>
      </c>
      <c r="BM405" s="186" t="s">
        <v>543</v>
      </c>
    </row>
    <row r="406" spans="1:47" s="2" customFormat="1" ht="12">
      <c r="A406" s="36"/>
      <c r="B406" s="37"/>
      <c r="C406" s="38"/>
      <c r="D406" s="188" t="s">
        <v>134</v>
      </c>
      <c r="E406" s="38"/>
      <c r="F406" s="189" t="s">
        <v>511</v>
      </c>
      <c r="G406" s="38"/>
      <c r="H406" s="38"/>
      <c r="I406" s="190"/>
      <c r="J406" s="38"/>
      <c r="K406" s="38"/>
      <c r="L406" s="41"/>
      <c r="M406" s="191"/>
      <c r="N406" s="192"/>
      <c r="O406" s="66"/>
      <c r="P406" s="66"/>
      <c r="Q406" s="66"/>
      <c r="R406" s="66"/>
      <c r="S406" s="66"/>
      <c r="T406" s="67"/>
      <c r="U406" s="36"/>
      <c r="V406" s="36"/>
      <c r="W406" s="36"/>
      <c r="X406" s="36"/>
      <c r="Y406" s="36"/>
      <c r="Z406" s="36"/>
      <c r="AA406" s="36"/>
      <c r="AB406" s="36"/>
      <c r="AC406" s="36"/>
      <c r="AD406" s="36"/>
      <c r="AE406" s="36"/>
      <c r="AT406" s="19" t="s">
        <v>134</v>
      </c>
      <c r="AU406" s="19" t="s">
        <v>148</v>
      </c>
    </row>
    <row r="407" spans="2:51" s="13" customFormat="1" ht="12">
      <c r="B407" s="193"/>
      <c r="C407" s="194"/>
      <c r="D407" s="195" t="s">
        <v>136</v>
      </c>
      <c r="E407" s="196" t="s">
        <v>21</v>
      </c>
      <c r="F407" s="197" t="s">
        <v>227</v>
      </c>
      <c r="G407" s="194"/>
      <c r="H407" s="196" t="s">
        <v>21</v>
      </c>
      <c r="I407" s="198"/>
      <c r="J407" s="194"/>
      <c r="K407" s="194"/>
      <c r="L407" s="199"/>
      <c r="M407" s="200"/>
      <c r="N407" s="201"/>
      <c r="O407" s="201"/>
      <c r="P407" s="201"/>
      <c r="Q407" s="201"/>
      <c r="R407" s="201"/>
      <c r="S407" s="201"/>
      <c r="T407" s="202"/>
      <c r="AT407" s="203" t="s">
        <v>136</v>
      </c>
      <c r="AU407" s="203" t="s">
        <v>148</v>
      </c>
      <c r="AV407" s="13" t="s">
        <v>81</v>
      </c>
      <c r="AW407" s="13" t="s">
        <v>34</v>
      </c>
      <c r="AX407" s="13" t="s">
        <v>73</v>
      </c>
      <c r="AY407" s="203" t="s">
        <v>125</v>
      </c>
    </row>
    <row r="408" spans="2:51" s="14" customFormat="1" ht="12">
      <c r="B408" s="204"/>
      <c r="C408" s="205"/>
      <c r="D408" s="195" t="s">
        <v>136</v>
      </c>
      <c r="E408" s="206" t="s">
        <v>21</v>
      </c>
      <c r="F408" s="207" t="s">
        <v>544</v>
      </c>
      <c r="G408" s="205"/>
      <c r="H408" s="208">
        <v>358.24</v>
      </c>
      <c r="I408" s="209"/>
      <c r="J408" s="205"/>
      <c r="K408" s="205"/>
      <c r="L408" s="210"/>
      <c r="M408" s="211"/>
      <c r="N408" s="212"/>
      <c r="O408" s="212"/>
      <c r="P408" s="212"/>
      <c r="Q408" s="212"/>
      <c r="R408" s="212"/>
      <c r="S408" s="212"/>
      <c r="T408" s="213"/>
      <c r="AT408" s="214" t="s">
        <v>136</v>
      </c>
      <c r="AU408" s="214" t="s">
        <v>148</v>
      </c>
      <c r="AV408" s="14" t="s">
        <v>83</v>
      </c>
      <c r="AW408" s="14" t="s">
        <v>34</v>
      </c>
      <c r="AX408" s="14" t="s">
        <v>73</v>
      </c>
      <c r="AY408" s="214" t="s">
        <v>125</v>
      </c>
    </row>
    <row r="409" spans="2:51" s="15" customFormat="1" ht="12">
      <c r="B409" s="215"/>
      <c r="C409" s="216"/>
      <c r="D409" s="195" t="s">
        <v>136</v>
      </c>
      <c r="E409" s="217" t="s">
        <v>21</v>
      </c>
      <c r="F409" s="218" t="s">
        <v>140</v>
      </c>
      <c r="G409" s="216"/>
      <c r="H409" s="219">
        <v>358.24</v>
      </c>
      <c r="I409" s="220"/>
      <c r="J409" s="216"/>
      <c r="K409" s="216"/>
      <c r="L409" s="221"/>
      <c r="M409" s="222"/>
      <c r="N409" s="223"/>
      <c r="O409" s="223"/>
      <c r="P409" s="223"/>
      <c r="Q409" s="223"/>
      <c r="R409" s="223"/>
      <c r="S409" s="223"/>
      <c r="T409" s="224"/>
      <c r="AT409" s="225" t="s">
        <v>136</v>
      </c>
      <c r="AU409" s="225" t="s">
        <v>148</v>
      </c>
      <c r="AV409" s="15" t="s">
        <v>132</v>
      </c>
      <c r="AW409" s="15" t="s">
        <v>34</v>
      </c>
      <c r="AX409" s="15" t="s">
        <v>81</v>
      </c>
      <c r="AY409" s="225" t="s">
        <v>125</v>
      </c>
    </row>
    <row r="410" spans="1:65" s="2" customFormat="1" ht="37.9" customHeight="1">
      <c r="A410" s="36"/>
      <c r="B410" s="37"/>
      <c r="C410" s="175" t="s">
        <v>545</v>
      </c>
      <c r="D410" s="175" t="s">
        <v>127</v>
      </c>
      <c r="E410" s="176" t="s">
        <v>514</v>
      </c>
      <c r="F410" s="177" t="s">
        <v>515</v>
      </c>
      <c r="G410" s="178" t="s">
        <v>130</v>
      </c>
      <c r="H410" s="179">
        <v>179.12</v>
      </c>
      <c r="I410" s="180"/>
      <c r="J410" s="181">
        <f>ROUND(I410*H410,2)</f>
        <v>0</v>
      </c>
      <c r="K410" s="177" t="s">
        <v>131</v>
      </c>
      <c r="L410" s="41"/>
      <c r="M410" s="182" t="s">
        <v>21</v>
      </c>
      <c r="N410" s="183" t="s">
        <v>44</v>
      </c>
      <c r="O410" s="66"/>
      <c r="P410" s="184">
        <f>O410*H410</f>
        <v>0</v>
      </c>
      <c r="Q410" s="184">
        <v>0.098</v>
      </c>
      <c r="R410" s="184">
        <f>Q410*H410</f>
        <v>17.55376</v>
      </c>
      <c r="S410" s="184">
        <v>0</v>
      </c>
      <c r="T410" s="185">
        <f>S410*H410</f>
        <v>0</v>
      </c>
      <c r="U410" s="36"/>
      <c r="V410" s="36"/>
      <c r="W410" s="36"/>
      <c r="X410" s="36"/>
      <c r="Y410" s="36"/>
      <c r="Z410" s="36"/>
      <c r="AA410" s="36"/>
      <c r="AB410" s="36"/>
      <c r="AC410" s="36"/>
      <c r="AD410" s="36"/>
      <c r="AE410" s="36"/>
      <c r="AR410" s="186" t="s">
        <v>132</v>
      </c>
      <c r="AT410" s="186" t="s">
        <v>127</v>
      </c>
      <c r="AU410" s="186" t="s">
        <v>148</v>
      </c>
      <c r="AY410" s="19" t="s">
        <v>125</v>
      </c>
      <c r="BE410" s="187">
        <f>IF(N410="základní",J410,0)</f>
        <v>0</v>
      </c>
      <c r="BF410" s="187">
        <f>IF(N410="snížená",J410,0)</f>
        <v>0</v>
      </c>
      <c r="BG410" s="187">
        <f>IF(N410="zákl. přenesená",J410,0)</f>
        <v>0</v>
      </c>
      <c r="BH410" s="187">
        <f>IF(N410="sníž. přenesená",J410,0)</f>
        <v>0</v>
      </c>
      <c r="BI410" s="187">
        <f>IF(N410="nulová",J410,0)</f>
        <v>0</v>
      </c>
      <c r="BJ410" s="19" t="s">
        <v>81</v>
      </c>
      <c r="BK410" s="187">
        <f>ROUND(I410*H410,2)</f>
        <v>0</v>
      </c>
      <c r="BL410" s="19" t="s">
        <v>132</v>
      </c>
      <c r="BM410" s="186" t="s">
        <v>546</v>
      </c>
    </row>
    <row r="411" spans="1:47" s="2" customFormat="1" ht="12">
      <c r="A411" s="36"/>
      <c r="B411" s="37"/>
      <c r="C411" s="38"/>
      <c r="D411" s="188" t="s">
        <v>134</v>
      </c>
      <c r="E411" s="38"/>
      <c r="F411" s="189" t="s">
        <v>517</v>
      </c>
      <c r="G411" s="38"/>
      <c r="H411" s="38"/>
      <c r="I411" s="190"/>
      <c r="J411" s="38"/>
      <c r="K411" s="38"/>
      <c r="L411" s="41"/>
      <c r="M411" s="191"/>
      <c r="N411" s="192"/>
      <c r="O411" s="66"/>
      <c r="P411" s="66"/>
      <c r="Q411" s="66"/>
      <c r="R411" s="66"/>
      <c r="S411" s="66"/>
      <c r="T411" s="67"/>
      <c r="U411" s="36"/>
      <c r="V411" s="36"/>
      <c r="W411" s="36"/>
      <c r="X411" s="36"/>
      <c r="Y411" s="36"/>
      <c r="Z411" s="36"/>
      <c r="AA411" s="36"/>
      <c r="AB411" s="36"/>
      <c r="AC411" s="36"/>
      <c r="AD411" s="36"/>
      <c r="AE411" s="36"/>
      <c r="AT411" s="19" t="s">
        <v>134</v>
      </c>
      <c r="AU411" s="19" t="s">
        <v>148</v>
      </c>
    </row>
    <row r="412" spans="1:65" s="2" customFormat="1" ht="16.5" customHeight="1">
      <c r="A412" s="36"/>
      <c r="B412" s="37"/>
      <c r="C412" s="237" t="s">
        <v>547</v>
      </c>
      <c r="D412" s="237" t="s">
        <v>287</v>
      </c>
      <c r="E412" s="238" t="s">
        <v>548</v>
      </c>
      <c r="F412" s="239" t="s">
        <v>549</v>
      </c>
      <c r="G412" s="240" t="s">
        <v>130</v>
      </c>
      <c r="H412" s="241">
        <v>180.911</v>
      </c>
      <c r="I412" s="242"/>
      <c r="J412" s="243">
        <f>ROUND(I412*H412,2)</f>
        <v>0</v>
      </c>
      <c r="K412" s="239" t="s">
        <v>291</v>
      </c>
      <c r="L412" s="244"/>
      <c r="M412" s="245" t="s">
        <v>21</v>
      </c>
      <c r="N412" s="246" t="s">
        <v>44</v>
      </c>
      <c r="O412" s="66"/>
      <c r="P412" s="184">
        <f>O412*H412</f>
        <v>0</v>
      </c>
      <c r="Q412" s="184">
        <v>0.139</v>
      </c>
      <c r="R412" s="184">
        <f>Q412*H412</f>
        <v>25.146629</v>
      </c>
      <c r="S412" s="184">
        <v>0</v>
      </c>
      <c r="T412" s="185">
        <f>S412*H412</f>
        <v>0</v>
      </c>
      <c r="U412" s="36"/>
      <c r="V412" s="36"/>
      <c r="W412" s="36"/>
      <c r="X412" s="36"/>
      <c r="Y412" s="36"/>
      <c r="Z412" s="36"/>
      <c r="AA412" s="36"/>
      <c r="AB412" s="36"/>
      <c r="AC412" s="36"/>
      <c r="AD412" s="36"/>
      <c r="AE412" s="36"/>
      <c r="AR412" s="186" t="s">
        <v>186</v>
      </c>
      <c r="AT412" s="186" t="s">
        <v>287</v>
      </c>
      <c r="AU412" s="186" t="s">
        <v>148</v>
      </c>
      <c r="AY412" s="19" t="s">
        <v>125</v>
      </c>
      <c r="BE412" s="187">
        <f>IF(N412="základní",J412,0)</f>
        <v>0</v>
      </c>
      <c r="BF412" s="187">
        <f>IF(N412="snížená",J412,0)</f>
        <v>0</v>
      </c>
      <c r="BG412" s="187">
        <f>IF(N412="zákl. přenesená",J412,0)</f>
        <v>0</v>
      </c>
      <c r="BH412" s="187">
        <f>IF(N412="sníž. přenesená",J412,0)</f>
        <v>0</v>
      </c>
      <c r="BI412" s="187">
        <f>IF(N412="nulová",J412,0)</f>
        <v>0</v>
      </c>
      <c r="BJ412" s="19" t="s">
        <v>81</v>
      </c>
      <c r="BK412" s="187">
        <f>ROUND(I412*H412,2)</f>
        <v>0</v>
      </c>
      <c r="BL412" s="19" t="s">
        <v>132</v>
      </c>
      <c r="BM412" s="186" t="s">
        <v>550</v>
      </c>
    </row>
    <row r="413" spans="2:51" s="14" customFormat="1" ht="12">
      <c r="B413" s="204"/>
      <c r="C413" s="205"/>
      <c r="D413" s="195" t="s">
        <v>136</v>
      </c>
      <c r="E413" s="205"/>
      <c r="F413" s="207" t="s">
        <v>551</v>
      </c>
      <c r="G413" s="205"/>
      <c r="H413" s="208">
        <v>180.911</v>
      </c>
      <c r="I413" s="209"/>
      <c r="J413" s="205"/>
      <c r="K413" s="205"/>
      <c r="L413" s="210"/>
      <c r="M413" s="211"/>
      <c r="N413" s="212"/>
      <c r="O413" s="212"/>
      <c r="P413" s="212"/>
      <c r="Q413" s="212"/>
      <c r="R413" s="212"/>
      <c r="S413" s="212"/>
      <c r="T413" s="213"/>
      <c r="AT413" s="214" t="s">
        <v>136</v>
      </c>
      <c r="AU413" s="214" t="s">
        <v>148</v>
      </c>
      <c r="AV413" s="14" t="s">
        <v>83</v>
      </c>
      <c r="AW413" s="14" t="s">
        <v>4</v>
      </c>
      <c r="AX413" s="14" t="s">
        <v>81</v>
      </c>
      <c r="AY413" s="214" t="s">
        <v>125</v>
      </c>
    </row>
    <row r="414" spans="1:65" s="2" customFormat="1" ht="16.5" customHeight="1">
      <c r="A414" s="36"/>
      <c r="B414" s="37"/>
      <c r="C414" s="237" t="s">
        <v>552</v>
      </c>
      <c r="D414" s="237" t="s">
        <v>287</v>
      </c>
      <c r="E414" s="238" t="s">
        <v>524</v>
      </c>
      <c r="F414" s="239" t="s">
        <v>525</v>
      </c>
      <c r="G414" s="240" t="s">
        <v>290</v>
      </c>
      <c r="H414" s="241">
        <v>8.956</v>
      </c>
      <c r="I414" s="242"/>
      <c r="J414" s="243">
        <f>ROUND(I414*H414,2)</f>
        <v>0</v>
      </c>
      <c r="K414" s="239" t="s">
        <v>131</v>
      </c>
      <c r="L414" s="244"/>
      <c r="M414" s="245" t="s">
        <v>21</v>
      </c>
      <c r="N414" s="246" t="s">
        <v>44</v>
      </c>
      <c r="O414" s="66"/>
      <c r="P414" s="184">
        <f>O414*H414</f>
        <v>0</v>
      </c>
      <c r="Q414" s="184">
        <v>1</v>
      </c>
      <c r="R414" s="184">
        <f>Q414*H414</f>
        <v>8.956</v>
      </c>
      <c r="S414" s="184">
        <v>0</v>
      </c>
      <c r="T414" s="185">
        <f>S414*H414</f>
        <v>0</v>
      </c>
      <c r="U414" s="36"/>
      <c r="V414" s="36"/>
      <c r="W414" s="36"/>
      <c r="X414" s="36"/>
      <c r="Y414" s="36"/>
      <c r="Z414" s="36"/>
      <c r="AA414" s="36"/>
      <c r="AB414" s="36"/>
      <c r="AC414" s="36"/>
      <c r="AD414" s="36"/>
      <c r="AE414" s="36"/>
      <c r="AR414" s="186" t="s">
        <v>186</v>
      </c>
      <c r="AT414" s="186" t="s">
        <v>287</v>
      </c>
      <c r="AU414" s="186" t="s">
        <v>148</v>
      </c>
      <c r="AY414" s="19" t="s">
        <v>125</v>
      </c>
      <c r="BE414" s="187">
        <f>IF(N414="základní",J414,0)</f>
        <v>0</v>
      </c>
      <c r="BF414" s="187">
        <f>IF(N414="snížená",J414,0)</f>
        <v>0</v>
      </c>
      <c r="BG414" s="187">
        <f>IF(N414="zákl. přenesená",J414,0)</f>
        <v>0</v>
      </c>
      <c r="BH414" s="187">
        <f>IF(N414="sníž. přenesená",J414,0)</f>
        <v>0</v>
      </c>
      <c r="BI414" s="187">
        <f>IF(N414="nulová",J414,0)</f>
        <v>0</v>
      </c>
      <c r="BJ414" s="19" t="s">
        <v>81</v>
      </c>
      <c r="BK414" s="187">
        <f>ROUND(I414*H414,2)</f>
        <v>0</v>
      </c>
      <c r="BL414" s="19" t="s">
        <v>132</v>
      </c>
      <c r="BM414" s="186" t="s">
        <v>553</v>
      </c>
    </row>
    <row r="415" spans="1:47" s="2" customFormat="1" ht="19.5">
      <c r="A415" s="36"/>
      <c r="B415" s="37"/>
      <c r="C415" s="38"/>
      <c r="D415" s="195" t="s">
        <v>527</v>
      </c>
      <c r="E415" s="38"/>
      <c r="F415" s="247" t="s">
        <v>528</v>
      </c>
      <c r="G415" s="38"/>
      <c r="H415" s="38"/>
      <c r="I415" s="190"/>
      <c r="J415" s="38"/>
      <c r="K415" s="38"/>
      <c r="L415" s="41"/>
      <c r="M415" s="191"/>
      <c r="N415" s="192"/>
      <c r="O415" s="66"/>
      <c r="P415" s="66"/>
      <c r="Q415" s="66"/>
      <c r="R415" s="66"/>
      <c r="S415" s="66"/>
      <c r="T415" s="67"/>
      <c r="U415" s="36"/>
      <c r="V415" s="36"/>
      <c r="W415" s="36"/>
      <c r="X415" s="36"/>
      <c r="Y415" s="36"/>
      <c r="Z415" s="36"/>
      <c r="AA415" s="36"/>
      <c r="AB415" s="36"/>
      <c r="AC415" s="36"/>
      <c r="AD415" s="36"/>
      <c r="AE415" s="36"/>
      <c r="AT415" s="19" t="s">
        <v>527</v>
      </c>
      <c r="AU415" s="19" t="s">
        <v>148</v>
      </c>
    </row>
    <row r="416" spans="2:51" s="14" customFormat="1" ht="12">
      <c r="B416" s="204"/>
      <c r="C416" s="205"/>
      <c r="D416" s="195" t="s">
        <v>136</v>
      </c>
      <c r="E416" s="205"/>
      <c r="F416" s="207" t="s">
        <v>554</v>
      </c>
      <c r="G416" s="205"/>
      <c r="H416" s="208">
        <v>8.956</v>
      </c>
      <c r="I416" s="209"/>
      <c r="J416" s="205"/>
      <c r="K416" s="205"/>
      <c r="L416" s="210"/>
      <c r="M416" s="211"/>
      <c r="N416" s="212"/>
      <c r="O416" s="212"/>
      <c r="P416" s="212"/>
      <c r="Q416" s="212"/>
      <c r="R416" s="212"/>
      <c r="S416" s="212"/>
      <c r="T416" s="213"/>
      <c r="AT416" s="214" t="s">
        <v>136</v>
      </c>
      <c r="AU416" s="214" t="s">
        <v>148</v>
      </c>
      <c r="AV416" s="14" t="s">
        <v>83</v>
      </c>
      <c r="AW416" s="14" t="s">
        <v>4</v>
      </c>
      <c r="AX416" s="14" t="s">
        <v>81</v>
      </c>
      <c r="AY416" s="214" t="s">
        <v>125</v>
      </c>
    </row>
    <row r="417" spans="2:63" s="12" customFormat="1" ht="22.9" customHeight="1">
      <c r="B417" s="159"/>
      <c r="C417" s="160"/>
      <c r="D417" s="161" t="s">
        <v>72</v>
      </c>
      <c r="E417" s="173" t="s">
        <v>194</v>
      </c>
      <c r="F417" s="173" t="s">
        <v>555</v>
      </c>
      <c r="G417" s="160"/>
      <c r="H417" s="160"/>
      <c r="I417" s="163"/>
      <c r="J417" s="174">
        <f>BK417</f>
        <v>0</v>
      </c>
      <c r="K417" s="160"/>
      <c r="L417" s="165"/>
      <c r="M417" s="166"/>
      <c r="N417" s="167"/>
      <c r="O417" s="167"/>
      <c r="P417" s="168">
        <f>SUM(P418:P484)</f>
        <v>0</v>
      </c>
      <c r="Q417" s="167"/>
      <c r="R417" s="168">
        <f>SUM(R418:R484)</f>
        <v>229.49756904399996</v>
      </c>
      <c r="S417" s="167"/>
      <c r="T417" s="169">
        <f>SUM(T418:T484)</f>
        <v>19.772000000000002</v>
      </c>
      <c r="AR417" s="170" t="s">
        <v>81</v>
      </c>
      <c r="AT417" s="171" t="s">
        <v>72</v>
      </c>
      <c r="AU417" s="171" t="s">
        <v>81</v>
      </c>
      <c r="AY417" s="170" t="s">
        <v>125</v>
      </c>
      <c r="BK417" s="172">
        <f>SUM(BK418:BK484)</f>
        <v>0</v>
      </c>
    </row>
    <row r="418" spans="1:65" s="2" customFormat="1" ht="16.5" customHeight="1">
      <c r="A418" s="36"/>
      <c r="B418" s="37"/>
      <c r="C418" s="175" t="s">
        <v>556</v>
      </c>
      <c r="D418" s="175" t="s">
        <v>127</v>
      </c>
      <c r="E418" s="176" t="s">
        <v>557</v>
      </c>
      <c r="F418" s="177" t="s">
        <v>558</v>
      </c>
      <c r="G418" s="178" t="s">
        <v>143</v>
      </c>
      <c r="H418" s="179">
        <v>7</v>
      </c>
      <c r="I418" s="180"/>
      <c r="J418" s="181">
        <f>ROUND(I418*H418,2)</f>
        <v>0</v>
      </c>
      <c r="K418" s="177" t="s">
        <v>131</v>
      </c>
      <c r="L418" s="41"/>
      <c r="M418" s="182" t="s">
        <v>21</v>
      </c>
      <c r="N418" s="183" t="s">
        <v>44</v>
      </c>
      <c r="O418" s="66"/>
      <c r="P418" s="184">
        <f>O418*H418</f>
        <v>0</v>
      </c>
      <c r="Q418" s="184">
        <v>0.0007</v>
      </c>
      <c r="R418" s="184">
        <f>Q418*H418</f>
        <v>0.0049</v>
      </c>
      <c r="S418" s="184">
        <v>0</v>
      </c>
      <c r="T418" s="185">
        <f>S418*H418</f>
        <v>0</v>
      </c>
      <c r="U418" s="36"/>
      <c r="V418" s="36"/>
      <c r="W418" s="36"/>
      <c r="X418" s="36"/>
      <c r="Y418" s="36"/>
      <c r="Z418" s="36"/>
      <c r="AA418" s="36"/>
      <c r="AB418" s="36"/>
      <c r="AC418" s="36"/>
      <c r="AD418" s="36"/>
      <c r="AE418" s="36"/>
      <c r="AR418" s="186" t="s">
        <v>132</v>
      </c>
      <c r="AT418" s="186" t="s">
        <v>127</v>
      </c>
      <c r="AU418" s="186" t="s">
        <v>83</v>
      </c>
      <c r="AY418" s="19" t="s">
        <v>125</v>
      </c>
      <c r="BE418" s="187">
        <f>IF(N418="základní",J418,0)</f>
        <v>0</v>
      </c>
      <c r="BF418" s="187">
        <f>IF(N418="snížená",J418,0)</f>
        <v>0</v>
      </c>
      <c r="BG418" s="187">
        <f>IF(N418="zákl. přenesená",J418,0)</f>
        <v>0</v>
      </c>
      <c r="BH418" s="187">
        <f>IF(N418="sníž. přenesená",J418,0)</f>
        <v>0</v>
      </c>
      <c r="BI418" s="187">
        <f>IF(N418="nulová",J418,0)</f>
        <v>0</v>
      </c>
      <c r="BJ418" s="19" t="s">
        <v>81</v>
      </c>
      <c r="BK418" s="187">
        <f>ROUND(I418*H418,2)</f>
        <v>0</v>
      </c>
      <c r="BL418" s="19" t="s">
        <v>132</v>
      </c>
      <c r="BM418" s="186" t="s">
        <v>559</v>
      </c>
    </row>
    <row r="419" spans="1:47" s="2" customFormat="1" ht="12">
      <c r="A419" s="36"/>
      <c r="B419" s="37"/>
      <c r="C419" s="38"/>
      <c r="D419" s="188" t="s">
        <v>134</v>
      </c>
      <c r="E419" s="38"/>
      <c r="F419" s="189" t="s">
        <v>560</v>
      </c>
      <c r="G419" s="38"/>
      <c r="H419" s="38"/>
      <c r="I419" s="190"/>
      <c r="J419" s="38"/>
      <c r="K419" s="38"/>
      <c r="L419" s="41"/>
      <c r="M419" s="191"/>
      <c r="N419" s="192"/>
      <c r="O419" s="66"/>
      <c r="P419" s="66"/>
      <c r="Q419" s="66"/>
      <c r="R419" s="66"/>
      <c r="S419" s="66"/>
      <c r="T419" s="67"/>
      <c r="U419" s="36"/>
      <c r="V419" s="36"/>
      <c r="W419" s="36"/>
      <c r="X419" s="36"/>
      <c r="Y419" s="36"/>
      <c r="Z419" s="36"/>
      <c r="AA419" s="36"/>
      <c r="AB419" s="36"/>
      <c r="AC419" s="36"/>
      <c r="AD419" s="36"/>
      <c r="AE419" s="36"/>
      <c r="AT419" s="19" t="s">
        <v>134</v>
      </c>
      <c r="AU419" s="19" t="s">
        <v>83</v>
      </c>
    </row>
    <row r="420" spans="1:47" s="2" customFormat="1" ht="19.5">
      <c r="A420" s="36"/>
      <c r="B420" s="37"/>
      <c r="C420" s="38"/>
      <c r="D420" s="195" t="s">
        <v>527</v>
      </c>
      <c r="E420" s="38"/>
      <c r="F420" s="247" t="s">
        <v>561</v>
      </c>
      <c r="G420" s="38"/>
      <c r="H420" s="38"/>
      <c r="I420" s="190"/>
      <c r="J420" s="38"/>
      <c r="K420" s="38"/>
      <c r="L420" s="41"/>
      <c r="M420" s="191"/>
      <c r="N420" s="192"/>
      <c r="O420" s="66"/>
      <c r="P420" s="66"/>
      <c r="Q420" s="66"/>
      <c r="R420" s="66"/>
      <c r="S420" s="66"/>
      <c r="T420" s="67"/>
      <c r="U420" s="36"/>
      <c r="V420" s="36"/>
      <c r="W420" s="36"/>
      <c r="X420" s="36"/>
      <c r="Y420" s="36"/>
      <c r="Z420" s="36"/>
      <c r="AA420" s="36"/>
      <c r="AB420" s="36"/>
      <c r="AC420" s="36"/>
      <c r="AD420" s="36"/>
      <c r="AE420" s="36"/>
      <c r="AT420" s="19" t="s">
        <v>527</v>
      </c>
      <c r="AU420" s="19" t="s">
        <v>83</v>
      </c>
    </row>
    <row r="421" spans="2:51" s="13" customFormat="1" ht="12">
      <c r="B421" s="193"/>
      <c r="C421" s="194"/>
      <c r="D421" s="195" t="s">
        <v>136</v>
      </c>
      <c r="E421" s="196" t="s">
        <v>21</v>
      </c>
      <c r="F421" s="197" t="s">
        <v>562</v>
      </c>
      <c r="G421" s="194"/>
      <c r="H421" s="196" t="s">
        <v>21</v>
      </c>
      <c r="I421" s="198"/>
      <c r="J421" s="194"/>
      <c r="K421" s="194"/>
      <c r="L421" s="199"/>
      <c r="M421" s="200"/>
      <c r="N421" s="201"/>
      <c r="O421" s="201"/>
      <c r="P421" s="201"/>
      <c r="Q421" s="201"/>
      <c r="R421" s="201"/>
      <c r="S421" s="201"/>
      <c r="T421" s="202"/>
      <c r="AT421" s="203" t="s">
        <v>136</v>
      </c>
      <c r="AU421" s="203" t="s">
        <v>83</v>
      </c>
      <c r="AV421" s="13" t="s">
        <v>81</v>
      </c>
      <c r="AW421" s="13" t="s">
        <v>34</v>
      </c>
      <c r="AX421" s="13" t="s">
        <v>73</v>
      </c>
      <c r="AY421" s="203" t="s">
        <v>125</v>
      </c>
    </row>
    <row r="422" spans="2:51" s="14" customFormat="1" ht="12">
      <c r="B422" s="204"/>
      <c r="C422" s="205"/>
      <c r="D422" s="195" t="s">
        <v>136</v>
      </c>
      <c r="E422" s="206" t="s">
        <v>21</v>
      </c>
      <c r="F422" s="207" t="s">
        <v>563</v>
      </c>
      <c r="G422" s="205"/>
      <c r="H422" s="208">
        <v>2</v>
      </c>
      <c r="I422" s="209"/>
      <c r="J422" s="205"/>
      <c r="K422" s="205"/>
      <c r="L422" s="210"/>
      <c r="M422" s="211"/>
      <c r="N422" s="212"/>
      <c r="O422" s="212"/>
      <c r="P422" s="212"/>
      <c r="Q422" s="212"/>
      <c r="R422" s="212"/>
      <c r="S422" s="212"/>
      <c r="T422" s="213"/>
      <c r="AT422" s="214" t="s">
        <v>136</v>
      </c>
      <c r="AU422" s="214" t="s">
        <v>83</v>
      </c>
      <c r="AV422" s="14" t="s">
        <v>83</v>
      </c>
      <c r="AW422" s="14" t="s">
        <v>34</v>
      </c>
      <c r="AX422" s="14" t="s">
        <v>73</v>
      </c>
      <c r="AY422" s="214" t="s">
        <v>125</v>
      </c>
    </row>
    <row r="423" spans="2:51" s="14" customFormat="1" ht="12">
      <c r="B423" s="204"/>
      <c r="C423" s="205"/>
      <c r="D423" s="195" t="s">
        <v>136</v>
      </c>
      <c r="E423" s="206" t="s">
        <v>21</v>
      </c>
      <c r="F423" s="207" t="s">
        <v>564</v>
      </c>
      <c r="G423" s="205"/>
      <c r="H423" s="208">
        <v>2</v>
      </c>
      <c r="I423" s="209"/>
      <c r="J423" s="205"/>
      <c r="K423" s="205"/>
      <c r="L423" s="210"/>
      <c r="M423" s="211"/>
      <c r="N423" s="212"/>
      <c r="O423" s="212"/>
      <c r="P423" s="212"/>
      <c r="Q423" s="212"/>
      <c r="R423" s="212"/>
      <c r="S423" s="212"/>
      <c r="T423" s="213"/>
      <c r="AT423" s="214" t="s">
        <v>136</v>
      </c>
      <c r="AU423" s="214" t="s">
        <v>83</v>
      </c>
      <c r="AV423" s="14" t="s">
        <v>83</v>
      </c>
      <c r="AW423" s="14" t="s">
        <v>34</v>
      </c>
      <c r="AX423" s="14" t="s">
        <v>73</v>
      </c>
      <c r="AY423" s="214" t="s">
        <v>125</v>
      </c>
    </row>
    <row r="424" spans="2:51" s="14" customFormat="1" ht="12">
      <c r="B424" s="204"/>
      <c r="C424" s="205"/>
      <c r="D424" s="195" t="s">
        <v>136</v>
      </c>
      <c r="E424" s="206" t="s">
        <v>21</v>
      </c>
      <c r="F424" s="207" t="s">
        <v>565</v>
      </c>
      <c r="G424" s="205"/>
      <c r="H424" s="208">
        <v>3</v>
      </c>
      <c r="I424" s="209"/>
      <c r="J424" s="205"/>
      <c r="K424" s="205"/>
      <c r="L424" s="210"/>
      <c r="M424" s="211"/>
      <c r="N424" s="212"/>
      <c r="O424" s="212"/>
      <c r="P424" s="212"/>
      <c r="Q424" s="212"/>
      <c r="R424" s="212"/>
      <c r="S424" s="212"/>
      <c r="T424" s="213"/>
      <c r="AT424" s="214" t="s">
        <v>136</v>
      </c>
      <c r="AU424" s="214" t="s">
        <v>83</v>
      </c>
      <c r="AV424" s="14" t="s">
        <v>83</v>
      </c>
      <c r="AW424" s="14" t="s">
        <v>34</v>
      </c>
      <c r="AX424" s="14" t="s">
        <v>73</v>
      </c>
      <c r="AY424" s="214" t="s">
        <v>125</v>
      </c>
    </row>
    <row r="425" spans="2:51" s="15" customFormat="1" ht="12">
      <c r="B425" s="215"/>
      <c r="C425" s="216"/>
      <c r="D425" s="195" t="s">
        <v>136</v>
      </c>
      <c r="E425" s="217" t="s">
        <v>21</v>
      </c>
      <c r="F425" s="218" t="s">
        <v>140</v>
      </c>
      <c r="G425" s="216"/>
      <c r="H425" s="219">
        <v>7</v>
      </c>
      <c r="I425" s="220"/>
      <c r="J425" s="216"/>
      <c r="K425" s="216"/>
      <c r="L425" s="221"/>
      <c r="M425" s="222"/>
      <c r="N425" s="223"/>
      <c r="O425" s="223"/>
      <c r="P425" s="223"/>
      <c r="Q425" s="223"/>
      <c r="R425" s="223"/>
      <c r="S425" s="223"/>
      <c r="T425" s="224"/>
      <c r="AT425" s="225" t="s">
        <v>136</v>
      </c>
      <c r="AU425" s="225" t="s">
        <v>83</v>
      </c>
      <c r="AV425" s="15" t="s">
        <v>132</v>
      </c>
      <c r="AW425" s="15" t="s">
        <v>34</v>
      </c>
      <c r="AX425" s="15" t="s">
        <v>81</v>
      </c>
      <c r="AY425" s="225" t="s">
        <v>125</v>
      </c>
    </row>
    <row r="426" spans="1:65" s="2" customFormat="1" ht="16.5" customHeight="1">
      <c r="A426" s="36"/>
      <c r="B426" s="37"/>
      <c r="C426" s="175" t="s">
        <v>566</v>
      </c>
      <c r="D426" s="175" t="s">
        <v>127</v>
      </c>
      <c r="E426" s="176" t="s">
        <v>567</v>
      </c>
      <c r="F426" s="177" t="s">
        <v>568</v>
      </c>
      <c r="G426" s="178" t="s">
        <v>143</v>
      </c>
      <c r="H426" s="179">
        <v>5</v>
      </c>
      <c r="I426" s="180"/>
      <c r="J426" s="181">
        <f>ROUND(I426*H426,2)</f>
        <v>0</v>
      </c>
      <c r="K426" s="177" t="s">
        <v>131</v>
      </c>
      <c r="L426" s="41"/>
      <c r="M426" s="182" t="s">
        <v>21</v>
      </c>
      <c r="N426" s="183" t="s">
        <v>44</v>
      </c>
      <c r="O426" s="66"/>
      <c r="P426" s="184">
        <f>O426*H426</f>
        <v>0</v>
      </c>
      <c r="Q426" s="184">
        <v>0.109405</v>
      </c>
      <c r="R426" s="184">
        <f>Q426*H426</f>
        <v>0.547025</v>
      </c>
      <c r="S426" s="184">
        <v>0</v>
      </c>
      <c r="T426" s="185">
        <f>S426*H426</f>
        <v>0</v>
      </c>
      <c r="U426" s="36"/>
      <c r="V426" s="36"/>
      <c r="W426" s="36"/>
      <c r="X426" s="36"/>
      <c r="Y426" s="36"/>
      <c r="Z426" s="36"/>
      <c r="AA426" s="36"/>
      <c r="AB426" s="36"/>
      <c r="AC426" s="36"/>
      <c r="AD426" s="36"/>
      <c r="AE426" s="36"/>
      <c r="AR426" s="186" t="s">
        <v>132</v>
      </c>
      <c r="AT426" s="186" t="s">
        <v>127</v>
      </c>
      <c r="AU426" s="186" t="s">
        <v>83</v>
      </c>
      <c r="AY426" s="19" t="s">
        <v>125</v>
      </c>
      <c r="BE426" s="187">
        <f>IF(N426="základní",J426,0)</f>
        <v>0</v>
      </c>
      <c r="BF426" s="187">
        <f>IF(N426="snížená",J426,0)</f>
        <v>0</v>
      </c>
      <c r="BG426" s="187">
        <f>IF(N426="zákl. přenesená",J426,0)</f>
        <v>0</v>
      </c>
      <c r="BH426" s="187">
        <f>IF(N426="sníž. přenesená",J426,0)</f>
        <v>0</v>
      </c>
      <c r="BI426" s="187">
        <f>IF(N426="nulová",J426,0)</f>
        <v>0</v>
      </c>
      <c r="BJ426" s="19" t="s">
        <v>81</v>
      </c>
      <c r="BK426" s="187">
        <f>ROUND(I426*H426,2)</f>
        <v>0</v>
      </c>
      <c r="BL426" s="19" t="s">
        <v>132</v>
      </c>
      <c r="BM426" s="186" t="s">
        <v>569</v>
      </c>
    </row>
    <row r="427" spans="1:47" s="2" customFormat="1" ht="12">
      <c r="A427" s="36"/>
      <c r="B427" s="37"/>
      <c r="C427" s="38"/>
      <c r="D427" s="188" t="s">
        <v>134</v>
      </c>
      <c r="E427" s="38"/>
      <c r="F427" s="189" t="s">
        <v>570</v>
      </c>
      <c r="G427" s="38"/>
      <c r="H427" s="38"/>
      <c r="I427" s="190"/>
      <c r="J427" s="38"/>
      <c r="K427" s="38"/>
      <c r="L427" s="41"/>
      <c r="M427" s="191"/>
      <c r="N427" s="192"/>
      <c r="O427" s="66"/>
      <c r="P427" s="66"/>
      <c r="Q427" s="66"/>
      <c r="R427" s="66"/>
      <c r="S427" s="66"/>
      <c r="T427" s="67"/>
      <c r="U427" s="36"/>
      <c r="V427" s="36"/>
      <c r="W427" s="36"/>
      <c r="X427" s="36"/>
      <c r="Y427" s="36"/>
      <c r="Z427" s="36"/>
      <c r="AA427" s="36"/>
      <c r="AB427" s="36"/>
      <c r="AC427" s="36"/>
      <c r="AD427" s="36"/>
      <c r="AE427" s="36"/>
      <c r="AT427" s="19" t="s">
        <v>134</v>
      </c>
      <c r="AU427" s="19" t="s">
        <v>83</v>
      </c>
    </row>
    <row r="428" spans="1:47" s="2" customFormat="1" ht="58.5">
      <c r="A428" s="36"/>
      <c r="B428" s="37"/>
      <c r="C428" s="38"/>
      <c r="D428" s="195" t="s">
        <v>527</v>
      </c>
      <c r="E428" s="38"/>
      <c r="F428" s="247" t="s">
        <v>571</v>
      </c>
      <c r="G428" s="38"/>
      <c r="H428" s="38"/>
      <c r="I428" s="190"/>
      <c r="J428" s="38"/>
      <c r="K428" s="38"/>
      <c r="L428" s="41"/>
      <c r="M428" s="191"/>
      <c r="N428" s="192"/>
      <c r="O428" s="66"/>
      <c r="P428" s="66"/>
      <c r="Q428" s="66"/>
      <c r="R428" s="66"/>
      <c r="S428" s="66"/>
      <c r="T428" s="67"/>
      <c r="U428" s="36"/>
      <c r="V428" s="36"/>
      <c r="W428" s="36"/>
      <c r="X428" s="36"/>
      <c r="Y428" s="36"/>
      <c r="Z428" s="36"/>
      <c r="AA428" s="36"/>
      <c r="AB428" s="36"/>
      <c r="AC428" s="36"/>
      <c r="AD428" s="36"/>
      <c r="AE428" s="36"/>
      <c r="AT428" s="19" t="s">
        <v>527</v>
      </c>
      <c r="AU428" s="19" t="s">
        <v>83</v>
      </c>
    </row>
    <row r="429" spans="2:51" s="13" customFormat="1" ht="12">
      <c r="B429" s="193"/>
      <c r="C429" s="194"/>
      <c r="D429" s="195" t="s">
        <v>136</v>
      </c>
      <c r="E429" s="196" t="s">
        <v>21</v>
      </c>
      <c r="F429" s="197" t="s">
        <v>562</v>
      </c>
      <c r="G429" s="194"/>
      <c r="H429" s="196" t="s">
        <v>21</v>
      </c>
      <c r="I429" s="198"/>
      <c r="J429" s="194"/>
      <c r="K429" s="194"/>
      <c r="L429" s="199"/>
      <c r="M429" s="200"/>
      <c r="N429" s="201"/>
      <c r="O429" s="201"/>
      <c r="P429" s="201"/>
      <c r="Q429" s="201"/>
      <c r="R429" s="201"/>
      <c r="S429" s="201"/>
      <c r="T429" s="202"/>
      <c r="AT429" s="203" t="s">
        <v>136</v>
      </c>
      <c r="AU429" s="203" t="s">
        <v>83</v>
      </c>
      <c r="AV429" s="13" t="s">
        <v>81</v>
      </c>
      <c r="AW429" s="13" t="s">
        <v>34</v>
      </c>
      <c r="AX429" s="13" t="s">
        <v>73</v>
      </c>
      <c r="AY429" s="203" t="s">
        <v>125</v>
      </c>
    </row>
    <row r="430" spans="2:51" s="14" customFormat="1" ht="12">
      <c r="B430" s="204"/>
      <c r="C430" s="205"/>
      <c r="D430" s="195" t="s">
        <v>136</v>
      </c>
      <c r="E430" s="206" t="s">
        <v>21</v>
      </c>
      <c r="F430" s="207" t="s">
        <v>572</v>
      </c>
      <c r="G430" s="205"/>
      <c r="H430" s="208">
        <v>2</v>
      </c>
      <c r="I430" s="209"/>
      <c r="J430" s="205"/>
      <c r="K430" s="205"/>
      <c r="L430" s="210"/>
      <c r="M430" s="211"/>
      <c r="N430" s="212"/>
      <c r="O430" s="212"/>
      <c r="P430" s="212"/>
      <c r="Q430" s="212"/>
      <c r="R430" s="212"/>
      <c r="S430" s="212"/>
      <c r="T430" s="213"/>
      <c r="AT430" s="214" t="s">
        <v>136</v>
      </c>
      <c r="AU430" s="214" t="s">
        <v>83</v>
      </c>
      <c r="AV430" s="14" t="s">
        <v>83</v>
      </c>
      <c r="AW430" s="14" t="s">
        <v>34</v>
      </c>
      <c r="AX430" s="14" t="s">
        <v>73</v>
      </c>
      <c r="AY430" s="214" t="s">
        <v>125</v>
      </c>
    </row>
    <row r="431" spans="2:51" s="14" customFormat="1" ht="12">
      <c r="B431" s="204"/>
      <c r="C431" s="205"/>
      <c r="D431" s="195" t="s">
        <v>136</v>
      </c>
      <c r="E431" s="206" t="s">
        <v>21</v>
      </c>
      <c r="F431" s="207" t="s">
        <v>565</v>
      </c>
      <c r="G431" s="205"/>
      <c r="H431" s="208">
        <v>3</v>
      </c>
      <c r="I431" s="209"/>
      <c r="J431" s="205"/>
      <c r="K431" s="205"/>
      <c r="L431" s="210"/>
      <c r="M431" s="211"/>
      <c r="N431" s="212"/>
      <c r="O431" s="212"/>
      <c r="P431" s="212"/>
      <c r="Q431" s="212"/>
      <c r="R431" s="212"/>
      <c r="S431" s="212"/>
      <c r="T431" s="213"/>
      <c r="AT431" s="214" t="s">
        <v>136</v>
      </c>
      <c r="AU431" s="214" t="s">
        <v>83</v>
      </c>
      <c r="AV431" s="14" t="s">
        <v>83</v>
      </c>
      <c r="AW431" s="14" t="s">
        <v>34</v>
      </c>
      <c r="AX431" s="14" t="s">
        <v>73</v>
      </c>
      <c r="AY431" s="214" t="s">
        <v>125</v>
      </c>
    </row>
    <row r="432" spans="2:51" s="15" customFormat="1" ht="12">
      <c r="B432" s="215"/>
      <c r="C432" s="216"/>
      <c r="D432" s="195" t="s">
        <v>136</v>
      </c>
      <c r="E432" s="217" t="s">
        <v>21</v>
      </c>
      <c r="F432" s="218" t="s">
        <v>140</v>
      </c>
      <c r="G432" s="216"/>
      <c r="H432" s="219">
        <v>5</v>
      </c>
      <c r="I432" s="220"/>
      <c r="J432" s="216"/>
      <c r="K432" s="216"/>
      <c r="L432" s="221"/>
      <c r="M432" s="222"/>
      <c r="N432" s="223"/>
      <c r="O432" s="223"/>
      <c r="P432" s="223"/>
      <c r="Q432" s="223"/>
      <c r="R432" s="223"/>
      <c r="S432" s="223"/>
      <c r="T432" s="224"/>
      <c r="AT432" s="225" t="s">
        <v>136</v>
      </c>
      <c r="AU432" s="225" t="s">
        <v>83</v>
      </c>
      <c r="AV432" s="15" t="s">
        <v>132</v>
      </c>
      <c r="AW432" s="15" t="s">
        <v>34</v>
      </c>
      <c r="AX432" s="15" t="s">
        <v>81</v>
      </c>
      <c r="AY432" s="225" t="s">
        <v>125</v>
      </c>
    </row>
    <row r="433" spans="1:65" s="2" customFormat="1" ht="16.5" customHeight="1">
      <c r="A433" s="36"/>
      <c r="B433" s="37"/>
      <c r="C433" s="237" t="s">
        <v>573</v>
      </c>
      <c r="D433" s="237" t="s">
        <v>287</v>
      </c>
      <c r="E433" s="238" t="s">
        <v>574</v>
      </c>
      <c r="F433" s="239" t="s">
        <v>575</v>
      </c>
      <c r="G433" s="240" t="s">
        <v>143</v>
      </c>
      <c r="H433" s="241">
        <v>5</v>
      </c>
      <c r="I433" s="242"/>
      <c r="J433" s="243">
        <f>ROUND(I433*H433,2)</f>
        <v>0</v>
      </c>
      <c r="K433" s="239" t="s">
        <v>131</v>
      </c>
      <c r="L433" s="244"/>
      <c r="M433" s="245" t="s">
        <v>21</v>
      </c>
      <c r="N433" s="246" t="s">
        <v>44</v>
      </c>
      <c r="O433" s="66"/>
      <c r="P433" s="184">
        <f>O433*H433</f>
        <v>0</v>
      </c>
      <c r="Q433" s="184">
        <v>0.0065</v>
      </c>
      <c r="R433" s="184">
        <f>Q433*H433</f>
        <v>0.0325</v>
      </c>
      <c r="S433" s="184">
        <v>0</v>
      </c>
      <c r="T433" s="185">
        <f>S433*H433</f>
        <v>0</v>
      </c>
      <c r="U433" s="36"/>
      <c r="V433" s="36"/>
      <c r="W433" s="36"/>
      <c r="X433" s="36"/>
      <c r="Y433" s="36"/>
      <c r="Z433" s="36"/>
      <c r="AA433" s="36"/>
      <c r="AB433" s="36"/>
      <c r="AC433" s="36"/>
      <c r="AD433" s="36"/>
      <c r="AE433" s="36"/>
      <c r="AR433" s="186" t="s">
        <v>186</v>
      </c>
      <c r="AT433" s="186" t="s">
        <v>287</v>
      </c>
      <c r="AU433" s="186" t="s">
        <v>83</v>
      </c>
      <c r="AY433" s="19" t="s">
        <v>125</v>
      </c>
      <c r="BE433" s="187">
        <f>IF(N433="základní",J433,0)</f>
        <v>0</v>
      </c>
      <c r="BF433" s="187">
        <f>IF(N433="snížená",J433,0)</f>
        <v>0</v>
      </c>
      <c r="BG433" s="187">
        <f>IF(N433="zákl. přenesená",J433,0)</f>
        <v>0</v>
      </c>
      <c r="BH433" s="187">
        <f>IF(N433="sníž. přenesená",J433,0)</f>
        <v>0</v>
      </c>
      <c r="BI433" s="187">
        <f>IF(N433="nulová",J433,0)</f>
        <v>0</v>
      </c>
      <c r="BJ433" s="19" t="s">
        <v>81</v>
      </c>
      <c r="BK433" s="187">
        <f>ROUND(I433*H433,2)</f>
        <v>0</v>
      </c>
      <c r="BL433" s="19" t="s">
        <v>132</v>
      </c>
      <c r="BM433" s="186" t="s">
        <v>576</v>
      </c>
    </row>
    <row r="434" spans="1:65" s="2" customFormat="1" ht="24.2" customHeight="1">
      <c r="A434" s="36"/>
      <c r="B434" s="37"/>
      <c r="C434" s="175" t="s">
        <v>577</v>
      </c>
      <c r="D434" s="175" t="s">
        <v>127</v>
      </c>
      <c r="E434" s="176" t="s">
        <v>578</v>
      </c>
      <c r="F434" s="177" t="s">
        <v>579</v>
      </c>
      <c r="G434" s="178" t="s">
        <v>208</v>
      </c>
      <c r="H434" s="179">
        <v>562</v>
      </c>
      <c r="I434" s="180"/>
      <c r="J434" s="181">
        <f>ROUND(I434*H434,2)</f>
        <v>0</v>
      </c>
      <c r="K434" s="177" t="s">
        <v>131</v>
      </c>
      <c r="L434" s="41"/>
      <c r="M434" s="182" t="s">
        <v>21</v>
      </c>
      <c r="N434" s="183" t="s">
        <v>44</v>
      </c>
      <c r="O434" s="66"/>
      <c r="P434" s="184">
        <f>O434*H434</f>
        <v>0</v>
      </c>
      <c r="Q434" s="184">
        <v>0.20218872</v>
      </c>
      <c r="R434" s="184">
        <f>Q434*H434</f>
        <v>113.63006064</v>
      </c>
      <c r="S434" s="184">
        <v>0</v>
      </c>
      <c r="T434" s="185">
        <f>S434*H434</f>
        <v>0</v>
      </c>
      <c r="U434" s="36"/>
      <c r="V434" s="36"/>
      <c r="W434" s="36"/>
      <c r="X434" s="36"/>
      <c r="Y434" s="36"/>
      <c r="Z434" s="36"/>
      <c r="AA434" s="36"/>
      <c r="AB434" s="36"/>
      <c r="AC434" s="36"/>
      <c r="AD434" s="36"/>
      <c r="AE434" s="36"/>
      <c r="AR434" s="186" t="s">
        <v>132</v>
      </c>
      <c r="AT434" s="186" t="s">
        <v>127</v>
      </c>
      <c r="AU434" s="186" t="s">
        <v>83</v>
      </c>
      <c r="AY434" s="19" t="s">
        <v>125</v>
      </c>
      <c r="BE434" s="187">
        <f>IF(N434="základní",J434,0)</f>
        <v>0</v>
      </c>
      <c r="BF434" s="187">
        <f>IF(N434="snížená",J434,0)</f>
        <v>0</v>
      </c>
      <c r="BG434" s="187">
        <f>IF(N434="zákl. přenesená",J434,0)</f>
        <v>0</v>
      </c>
      <c r="BH434" s="187">
        <f>IF(N434="sníž. přenesená",J434,0)</f>
        <v>0</v>
      </c>
      <c r="BI434" s="187">
        <f>IF(N434="nulová",J434,0)</f>
        <v>0</v>
      </c>
      <c r="BJ434" s="19" t="s">
        <v>81</v>
      </c>
      <c r="BK434" s="187">
        <f>ROUND(I434*H434,2)</f>
        <v>0</v>
      </c>
      <c r="BL434" s="19" t="s">
        <v>132</v>
      </c>
      <c r="BM434" s="186" t="s">
        <v>580</v>
      </c>
    </row>
    <row r="435" spans="1:47" s="2" customFormat="1" ht="12">
      <c r="A435" s="36"/>
      <c r="B435" s="37"/>
      <c r="C435" s="38"/>
      <c r="D435" s="188" t="s">
        <v>134</v>
      </c>
      <c r="E435" s="38"/>
      <c r="F435" s="189" t="s">
        <v>581</v>
      </c>
      <c r="G435" s="38"/>
      <c r="H435" s="38"/>
      <c r="I435" s="190"/>
      <c r="J435" s="38"/>
      <c r="K435" s="38"/>
      <c r="L435" s="41"/>
      <c r="M435" s="191"/>
      <c r="N435" s="192"/>
      <c r="O435" s="66"/>
      <c r="P435" s="66"/>
      <c r="Q435" s="66"/>
      <c r="R435" s="66"/>
      <c r="S435" s="66"/>
      <c r="T435" s="67"/>
      <c r="U435" s="36"/>
      <c r="V435" s="36"/>
      <c r="W435" s="36"/>
      <c r="X435" s="36"/>
      <c r="Y435" s="36"/>
      <c r="Z435" s="36"/>
      <c r="AA435" s="36"/>
      <c r="AB435" s="36"/>
      <c r="AC435" s="36"/>
      <c r="AD435" s="36"/>
      <c r="AE435" s="36"/>
      <c r="AT435" s="19" t="s">
        <v>134</v>
      </c>
      <c r="AU435" s="19" t="s">
        <v>83</v>
      </c>
    </row>
    <row r="436" spans="2:51" s="13" customFormat="1" ht="12">
      <c r="B436" s="193"/>
      <c r="C436" s="194"/>
      <c r="D436" s="195" t="s">
        <v>136</v>
      </c>
      <c r="E436" s="196" t="s">
        <v>21</v>
      </c>
      <c r="F436" s="197" t="s">
        <v>137</v>
      </c>
      <c r="G436" s="194"/>
      <c r="H436" s="196" t="s">
        <v>21</v>
      </c>
      <c r="I436" s="198"/>
      <c r="J436" s="194"/>
      <c r="K436" s="194"/>
      <c r="L436" s="199"/>
      <c r="M436" s="200"/>
      <c r="N436" s="201"/>
      <c r="O436" s="201"/>
      <c r="P436" s="201"/>
      <c r="Q436" s="201"/>
      <c r="R436" s="201"/>
      <c r="S436" s="201"/>
      <c r="T436" s="202"/>
      <c r="AT436" s="203" t="s">
        <v>136</v>
      </c>
      <c r="AU436" s="203" t="s">
        <v>83</v>
      </c>
      <c r="AV436" s="13" t="s">
        <v>81</v>
      </c>
      <c r="AW436" s="13" t="s">
        <v>34</v>
      </c>
      <c r="AX436" s="13" t="s">
        <v>73</v>
      </c>
      <c r="AY436" s="203" t="s">
        <v>125</v>
      </c>
    </row>
    <row r="437" spans="2:51" s="14" customFormat="1" ht="12">
      <c r="B437" s="204"/>
      <c r="C437" s="205"/>
      <c r="D437" s="195" t="s">
        <v>136</v>
      </c>
      <c r="E437" s="206" t="s">
        <v>21</v>
      </c>
      <c r="F437" s="207" t="s">
        <v>582</v>
      </c>
      <c r="G437" s="205"/>
      <c r="H437" s="208">
        <v>562</v>
      </c>
      <c r="I437" s="209"/>
      <c r="J437" s="205"/>
      <c r="K437" s="205"/>
      <c r="L437" s="210"/>
      <c r="M437" s="211"/>
      <c r="N437" s="212"/>
      <c r="O437" s="212"/>
      <c r="P437" s="212"/>
      <c r="Q437" s="212"/>
      <c r="R437" s="212"/>
      <c r="S437" s="212"/>
      <c r="T437" s="213"/>
      <c r="AT437" s="214" t="s">
        <v>136</v>
      </c>
      <c r="AU437" s="214" t="s">
        <v>83</v>
      </c>
      <c r="AV437" s="14" t="s">
        <v>83</v>
      </c>
      <c r="AW437" s="14" t="s">
        <v>34</v>
      </c>
      <c r="AX437" s="14" t="s">
        <v>73</v>
      </c>
      <c r="AY437" s="214" t="s">
        <v>125</v>
      </c>
    </row>
    <row r="438" spans="2:51" s="15" customFormat="1" ht="12">
      <c r="B438" s="215"/>
      <c r="C438" s="216"/>
      <c r="D438" s="195" t="s">
        <v>136</v>
      </c>
      <c r="E438" s="217" t="s">
        <v>21</v>
      </c>
      <c r="F438" s="218" t="s">
        <v>140</v>
      </c>
      <c r="G438" s="216"/>
      <c r="H438" s="219">
        <v>562</v>
      </c>
      <c r="I438" s="220"/>
      <c r="J438" s="216"/>
      <c r="K438" s="216"/>
      <c r="L438" s="221"/>
      <c r="M438" s="222"/>
      <c r="N438" s="223"/>
      <c r="O438" s="223"/>
      <c r="P438" s="223"/>
      <c r="Q438" s="223"/>
      <c r="R438" s="223"/>
      <c r="S438" s="223"/>
      <c r="T438" s="224"/>
      <c r="AT438" s="225" t="s">
        <v>136</v>
      </c>
      <c r="AU438" s="225" t="s">
        <v>83</v>
      </c>
      <c r="AV438" s="15" t="s">
        <v>132</v>
      </c>
      <c r="AW438" s="15" t="s">
        <v>34</v>
      </c>
      <c r="AX438" s="15" t="s">
        <v>81</v>
      </c>
      <c r="AY438" s="225" t="s">
        <v>125</v>
      </c>
    </row>
    <row r="439" spans="1:65" s="2" customFormat="1" ht="16.5" customHeight="1">
      <c r="A439" s="36"/>
      <c r="B439" s="37"/>
      <c r="C439" s="237" t="s">
        <v>583</v>
      </c>
      <c r="D439" s="237" t="s">
        <v>287</v>
      </c>
      <c r="E439" s="238" t="s">
        <v>584</v>
      </c>
      <c r="F439" s="239" t="s">
        <v>585</v>
      </c>
      <c r="G439" s="240" t="s">
        <v>208</v>
      </c>
      <c r="H439" s="241">
        <v>578.86</v>
      </c>
      <c r="I439" s="242"/>
      <c r="J439" s="243">
        <f>ROUND(I439*H439,2)</f>
        <v>0</v>
      </c>
      <c r="K439" s="239" t="s">
        <v>131</v>
      </c>
      <c r="L439" s="244"/>
      <c r="M439" s="245" t="s">
        <v>21</v>
      </c>
      <c r="N439" s="246" t="s">
        <v>44</v>
      </c>
      <c r="O439" s="66"/>
      <c r="P439" s="184">
        <f>O439*H439</f>
        <v>0</v>
      </c>
      <c r="Q439" s="184">
        <v>0.08</v>
      </c>
      <c r="R439" s="184">
        <f>Q439*H439</f>
        <v>46.308800000000005</v>
      </c>
      <c r="S439" s="184">
        <v>0</v>
      </c>
      <c r="T439" s="185">
        <f>S439*H439</f>
        <v>0</v>
      </c>
      <c r="U439" s="36"/>
      <c r="V439" s="36"/>
      <c r="W439" s="36"/>
      <c r="X439" s="36"/>
      <c r="Y439" s="36"/>
      <c r="Z439" s="36"/>
      <c r="AA439" s="36"/>
      <c r="AB439" s="36"/>
      <c r="AC439" s="36"/>
      <c r="AD439" s="36"/>
      <c r="AE439" s="36"/>
      <c r="AR439" s="186" t="s">
        <v>186</v>
      </c>
      <c r="AT439" s="186" t="s">
        <v>287</v>
      </c>
      <c r="AU439" s="186" t="s">
        <v>83</v>
      </c>
      <c r="AY439" s="19" t="s">
        <v>125</v>
      </c>
      <c r="BE439" s="187">
        <f>IF(N439="základní",J439,0)</f>
        <v>0</v>
      </c>
      <c r="BF439" s="187">
        <f>IF(N439="snížená",J439,0)</f>
        <v>0</v>
      </c>
      <c r="BG439" s="187">
        <f>IF(N439="zákl. přenesená",J439,0)</f>
        <v>0</v>
      </c>
      <c r="BH439" s="187">
        <f>IF(N439="sníž. přenesená",J439,0)</f>
        <v>0</v>
      </c>
      <c r="BI439" s="187">
        <f>IF(N439="nulová",J439,0)</f>
        <v>0</v>
      </c>
      <c r="BJ439" s="19" t="s">
        <v>81</v>
      </c>
      <c r="BK439" s="187">
        <f>ROUND(I439*H439,2)</f>
        <v>0</v>
      </c>
      <c r="BL439" s="19" t="s">
        <v>132</v>
      </c>
      <c r="BM439" s="186" t="s">
        <v>586</v>
      </c>
    </row>
    <row r="440" spans="2:51" s="14" customFormat="1" ht="12">
      <c r="B440" s="204"/>
      <c r="C440" s="205"/>
      <c r="D440" s="195" t="s">
        <v>136</v>
      </c>
      <c r="E440" s="205"/>
      <c r="F440" s="207" t="s">
        <v>587</v>
      </c>
      <c r="G440" s="205"/>
      <c r="H440" s="208">
        <v>578.86</v>
      </c>
      <c r="I440" s="209"/>
      <c r="J440" s="205"/>
      <c r="K440" s="205"/>
      <c r="L440" s="210"/>
      <c r="M440" s="211"/>
      <c r="N440" s="212"/>
      <c r="O440" s="212"/>
      <c r="P440" s="212"/>
      <c r="Q440" s="212"/>
      <c r="R440" s="212"/>
      <c r="S440" s="212"/>
      <c r="T440" s="213"/>
      <c r="AT440" s="214" t="s">
        <v>136</v>
      </c>
      <c r="AU440" s="214" t="s">
        <v>83</v>
      </c>
      <c r="AV440" s="14" t="s">
        <v>83</v>
      </c>
      <c r="AW440" s="14" t="s">
        <v>4</v>
      </c>
      <c r="AX440" s="14" t="s">
        <v>81</v>
      </c>
      <c r="AY440" s="214" t="s">
        <v>125</v>
      </c>
    </row>
    <row r="441" spans="1:65" s="2" customFormat="1" ht="24.2" customHeight="1">
      <c r="A441" s="36"/>
      <c r="B441" s="37"/>
      <c r="C441" s="175" t="s">
        <v>588</v>
      </c>
      <c r="D441" s="175" t="s">
        <v>127</v>
      </c>
      <c r="E441" s="176" t="s">
        <v>589</v>
      </c>
      <c r="F441" s="177" t="s">
        <v>590</v>
      </c>
      <c r="G441" s="178" t="s">
        <v>208</v>
      </c>
      <c r="H441" s="179">
        <v>426</v>
      </c>
      <c r="I441" s="180"/>
      <c r="J441" s="181">
        <f>ROUND(I441*H441,2)</f>
        <v>0</v>
      </c>
      <c r="K441" s="177" t="s">
        <v>131</v>
      </c>
      <c r="L441" s="41"/>
      <c r="M441" s="182" t="s">
        <v>21</v>
      </c>
      <c r="N441" s="183" t="s">
        <v>44</v>
      </c>
      <c r="O441" s="66"/>
      <c r="P441" s="184">
        <f>O441*H441</f>
        <v>0</v>
      </c>
      <c r="Q441" s="184">
        <v>0.100946</v>
      </c>
      <c r="R441" s="184">
        <f>Q441*H441</f>
        <v>43.002995999999996</v>
      </c>
      <c r="S441" s="184">
        <v>0</v>
      </c>
      <c r="T441" s="185">
        <f>S441*H441</f>
        <v>0</v>
      </c>
      <c r="U441" s="36"/>
      <c r="V441" s="36"/>
      <c r="W441" s="36"/>
      <c r="X441" s="36"/>
      <c r="Y441" s="36"/>
      <c r="Z441" s="36"/>
      <c r="AA441" s="36"/>
      <c r="AB441" s="36"/>
      <c r="AC441" s="36"/>
      <c r="AD441" s="36"/>
      <c r="AE441" s="36"/>
      <c r="AR441" s="186" t="s">
        <v>132</v>
      </c>
      <c r="AT441" s="186" t="s">
        <v>127</v>
      </c>
      <c r="AU441" s="186" t="s">
        <v>83</v>
      </c>
      <c r="AY441" s="19" t="s">
        <v>125</v>
      </c>
      <c r="BE441" s="187">
        <f>IF(N441="základní",J441,0)</f>
        <v>0</v>
      </c>
      <c r="BF441" s="187">
        <f>IF(N441="snížená",J441,0)</f>
        <v>0</v>
      </c>
      <c r="BG441" s="187">
        <f>IF(N441="zákl. přenesená",J441,0)</f>
        <v>0</v>
      </c>
      <c r="BH441" s="187">
        <f>IF(N441="sníž. přenesená",J441,0)</f>
        <v>0</v>
      </c>
      <c r="BI441" s="187">
        <f>IF(N441="nulová",J441,0)</f>
        <v>0</v>
      </c>
      <c r="BJ441" s="19" t="s">
        <v>81</v>
      </c>
      <c r="BK441" s="187">
        <f>ROUND(I441*H441,2)</f>
        <v>0</v>
      </c>
      <c r="BL441" s="19" t="s">
        <v>132</v>
      </c>
      <c r="BM441" s="186" t="s">
        <v>591</v>
      </c>
    </row>
    <row r="442" spans="1:47" s="2" customFormat="1" ht="12">
      <c r="A442" s="36"/>
      <c r="B442" s="37"/>
      <c r="C442" s="38"/>
      <c r="D442" s="188" t="s">
        <v>134</v>
      </c>
      <c r="E442" s="38"/>
      <c r="F442" s="189" t="s">
        <v>592</v>
      </c>
      <c r="G442" s="38"/>
      <c r="H442" s="38"/>
      <c r="I442" s="190"/>
      <c r="J442" s="38"/>
      <c r="K442" s="38"/>
      <c r="L442" s="41"/>
      <c r="M442" s="191"/>
      <c r="N442" s="192"/>
      <c r="O442" s="66"/>
      <c r="P442" s="66"/>
      <c r="Q442" s="66"/>
      <c r="R442" s="66"/>
      <c r="S442" s="66"/>
      <c r="T442" s="67"/>
      <c r="U442" s="36"/>
      <c r="V442" s="36"/>
      <c r="W442" s="36"/>
      <c r="X442" s="36"/>
      <c r="Y442" s="36"/>
      <c r="Z442" s="36"/>
      <c r="AA442" s="36"/>
      <c r="AB442" s="36"/>
      <c r="AC442" s="36"/>
      <c r="AD442" s="36"/>
      <c r="AE442" s="36"/>
      <c r="AT442" s="19" t="s">
        <v>134</v>
      </c>
      <c r="AU442" s="19" t="s">
        <v>83</v>
      </c>
    </row>
    <row r="443" spans="2:51" s="13" customFormat="1" ht="12">
      <c r="B443" s="193"/>
      <c r="C443" s="194"/>
      <c r="D443" s="195" t="s">
        <v>136</v>
      </c>
      <c r="E443" s="196" t="s">
        <v>21</v>
      </c>
      <c r="F443" s="197" t="s">
        <v>137</v>
      </c>
      <c r="G443" s="194"/>
      <c r="H443" s="196" t="s">
        <v>21</v>
      </c>
      <c r="I443" s="198"/>
      <c r="J443" s="194"/>
      <c r="K443" s="194"/>
      <c r="L443" s="199"/>
      <c r="M443" s="200"/>
      <c r="N443" s="201"/>
      <c r="O443" s="201"/>
      <c r="P443" s="201"/>
      <c r="Q443" s="201"/>
      <c r="R443" s="201"/>
      <c r="S443" s="201"/>
      <c r="T443" s="202"/>
      <c r="AT443" s="203" t="s">
        <v>136</v>
      </c>
      <c r="AU443" s="203" t="s">
        <v>83</v>
      </c>
      <c r="AV443" s="13" t="s">
        <v>81</v>
      </c>
      <c r="AW443" s="13" t="s">
        <v>34</v>
      </c>
      <c r="AX443" s="13" t="s">
        <v>73</v>
      </c>
      <c r="AY443" s="203" t="s">
        <v>125</v>
      </c>
    </row>
    <row r="444" spans="2:51" s="14" customFormat="1" ht="12">
      <c r="B444" s="204"/>
      <c r="C444" s="205"/>
      <c r="D444" s="195" t="s">
        <v>136</v>
      </c>
      <c r="E444" s="206" t="s">
        <v>21</v>
      </c>
      <c r="F444" s="207" t="s">
        <v>593</v>
      </c>
      <c r="G444" s="205"/>
      <c r="H444" s="208">
        <v>426</v>
      </c>
      <c r="I444" s="209"/>
      <c r="J444" s="205"/>
      <c r="K444" s="205"/>
      <c r="L444" s="210"/>
      <c r="M444" s="211"/>
      <c r="N444" s="212"/>
      <c r="O444" s="212"/>
      <c r="P444" s="212"/>
      <c r="Q444" s="212"/>
      <c r="R444" s="212"/>
      <c r="S444" s="212"/>
      <c r="T444" s="213"/>
      <c r="AT444" s="214" t="s">
        <v>136</v>
      </c>
      <c r="AU444" s="214" t="s">
        <v>83</v>
      </c>
      <c r="AV444" s="14" t="s">
        <v>83</v>
      </c>
      <c r="AW444" s="14" t="s">
        <v>34</v>
      </c>
      <c r="AX444" s="14" t="s">
        <v>73</v>
      </c>
      <c r="AY444" s="214" t="s">
        <v>125</v>
      </c>
    </row>
    <row r="445" spans="2:51" s="15" customFormat="1" ht="12">
      <c r="B445" s="215"/>
      <c r="C445" s="216"/>
      <c r="D445" s="195" t="s">
        <v>136</v>
      </c>
      <c r="E445" s="217" t="s">
        <v>21</v>
      </c>
      <c r="F445" s="218" t="s">
        <v>140</v>
      </c>
      <c r="G445" s="216"/>
      <c r="H445" s="219">
        <v>426</v>
      </c>
      <c r="I445" s="220"/>
      <c r="J445" s="216"/>
      <c r="K445" s="216"/>
      <c r="L445" s="221"/>
      <c r="M445" s="222"/>
      <c r="N445" s="223"/>
      <c r="O445" s="223"/>
      <c r="P445" s="223"/>
      <c r="Q445" s="223"/>
      <c r="R445" s="223"/>
      <c r="S445" s="223"/>
      <c r="T445" s="224"/>
      <c r="AT445" s="225" t="s">
        <v>136</v>
      </c>
      <c r="AU445" s="225" t="s">
        <v>83</v>
      </c>
      <c r="AV445" s="15" t="s">
        <v>132</v>
      </c>
      <c r="AW445" s="15" t="s">
        <v>34</v>
      </c>
      <c r="AX445" s="15" t="s">
        <v>81</v>
      </c>
      <c r="AY445" s="225" t="s">
        <v>125</v>
      </c>
    </row>
    <row r="446" spans="1:65" s="2" customFormat="1" ht="16.5" customHeight="1">
      <c r="A446" s="36"/>
      <c r="B446" s="37"/>
      <c r="C446" s="237" t="s">
        <v>594</v>
      </c>
      <c r="D446" s="237" t="s">
        <v>287</v>
      </c>
      <c r="E446" s="238" t="s">
        <v>595</v>
      </c>
      <c r="F446" s="239" t="s">
        <v>596</v>
      </c>
      <c r="G446" s="240" t="s">
        <v>208</v>
      </c>
      <c r="H446" s="241">
        <v>438.78</v>
      </c>
      <c r="I446" s="242"/>
      <c r="J446" s="243">
        <f>ROUND(I446*H446,2)</f>
        <v>0</v>
      </c>
      <c r="K446" s="239" t="s">
        <v>131</v>
      </c>
      <c r="L446" s="244"/>
      <c r="M446" s="245" t="s">
        <v>21</v>
      </c>
      <c r="N446" s="246" t="s">
        <v>44</v>
      </c>
      <c r="O446" s="66"/>
      <c r="P446" s="184">
        <f>O446*H446</f>
        <v>0</v>
      </c>
      <c r="Q446" s="184">
        <v>0.046</v>
      </c>
      <c r="R446" s="184">
        <f>Q446*H446</f>
        <v>20.18388</v>
      </c>
      <c r="S446" s="184">
        <v>0</v>
      </c>
      <c r="T446" s="185">
        <f>S446*H446</f>
        <v>0</v>
      </c>
      <c r="U446" s="36"/>
      <c r="V446" s="36"/>
      <c r="W446" s="36"/>
      <c r="X446" s="36"/>
      <c r="Y446" s="36"/>
      <c r="Z446" s="36"/>
      <c r="AA446" s="36"/>
      <c r="AB446" s="36"/>
      <c r="AC446" s="36"/>
      <c r="AD446" s="36"/>
      <c r="AE446" s="36"/>
      <c r="AR446" s="186" t="s">
        <v>186</v>
      </c>
      <c r="AT446" s="186" t="s">
        <v>287</v>
      </c>
      <c r="AU446" s="186" t="s">
        <v>83</v>
      </c>
      <c r="AY446" s="19" t="s">
        <v>125</v>
      </c>
      <c r="BE446" s="187">
        <f>IF(N446="základní",J446,0)</f>
        <v>0</v>
      </c>
      <c r="BF446" s="187">
        <f>IF(N446="snížená",J446,0)</f>
        <v>0</v>
      </c>
      <c r="BG446" s="187">
        <f>IF(N446="zákl. přenesená",J446,0)</f>
        <v>0</v>
      </c>
      <c r="BH446" s="187">
        <f>IF(N446="sníž. přenesená",J446,0)</f>
        <v>0</v>
      </c>
      <c r="BI446" s="187">
        <f>IF(N446="nulová",J446,0)</f>
        <v>0</v>
      </c>
      <c r="BJ446" s="19" t="s">
        <v>81</v>
      </c>
      <c r="BK446" s="187">
        <f>ROUND(I446*H446,2)</f>
        <v>0</v>
      </c>
      <c r="BL446" s="19" t="s">
        <v>132</v>
      </c>
      <c r="BM446" s="186" t="s">
        <v>597</v>
      </c>
    </row>
    <row r="447" spans="2:51" s="14" customFormat="1" ht="12">
      <c r="B447" s="204"/>
      <c r="C447" s="205"/>
      <c r="D447" s="195" t="s">
        <v>136</v>
      </c>
      <c r="E447" s="205"/>
      <c r="F447" s="207" t="s">
        <v>598</v>
      </c>
      <c r="G447" s="205"/>
      <c r="H447" s="208">
        <v>438.78</v>
      </c>
      <c r="I447" s="209"/>
      <c r="J447" s="205"/>
      <c r="K447" s="205"/>
      <c r="L447" s="210"/>
      <c r="M447" s="211"/>
      <c r="N447" s="212"/>
      <c r="O447" s="212"/>
      <c r="P447" s="212"/>
      <c r="Q447" s="212"/>
      <c r="R447" s="212"/>
      <c r="S447" s="212"/>
      <c r="T447" s="213"/>
      <c r="AT447" s="214" t="s">
        <v>136</v>
      </c>
      <c r="AU447" s="214" t="s">
        <v>83</v>
      </c>
      <c r="AV447" s="14" t="s">
        <v>83</v>
      </c>
      <c r="AW447" s="14" t="s">
        <v>4</v>
      </c>
      <c r="AX447" s="14" t="s">
        <v>81</v>
      </c>
      <c r="AY447" s="214" t="s">
        <v>125</v>
      </c>
    </row>
    <row r="448" spans="1:65" s="2" customFormat="1" ht="33" customHeight="1">
      <c r="A448" s="36"/>
      <c r="B448" s="37"/>
      <c r="C448" s="175" t="s">
        <v>599</v>
      </c>
      <c r="D448" s="175" t="s">
        <v>127</v>
      </c>
      <c r="E448" s="176" t="s">
        <v>600</v>
      </c>
      <c r="F448" s="177" t="s">
        <v>601</v>
      </c>
      <c r="G448" s="178" t="s">
        <v>208</v>
      </c>
      <c r="H448" s="179">
        <v>38</v>
      </c>
      <c r="I448" s="180"/>
      <c r="J448" s="181">
        <f>ROUND(I448*H448,2)</f>
        <v>0</v>
      </c>
      <c r="K448" s="177" t="s">
        <v>131</v>
      </c>
      <c r="L448" s="41"/>
      <c r="M448" s="182" t="s">
        <v>21</v>
      </c>
      <c r="N448" s="183" t="s">
        <v>44</v>
      </c>
      <c r="O448" s="66"/>
      <c r="P448" s="184">
        <f>O448*H448</f>
        <v>0</v>
      </c>
      <c r="Q448" s="184">
        <v>0.000605063</v>
      </c>
      <c r="R448" s="184">
        <f>Q448*H448</f>
        <v>0.022992394</v>
      </c>
      <c r="S448" s="184">
        <v>0</v>
      </c>
      <c r="T448" s="185">
        <f>S448*H448</f>
        <v>0</v>
      </c>
      <c r="U448" s="36"/>
      <c r="V448" s="36"/>
      <c r="W448" s="36"/>
      <c r="X448" s="36"/>
      <c r="Y448" s="36"/>
      <c r="Z448" s="36"/>
      <c r="AA448" s="36"/>
      <c r="AB448" s="36"/>
      <c r="AC448" s="36"/>
      <c r="AD448" s="36"/>
      <c r="AE448" s="36"/>
      <c r="AR448" s="186" t="s">
        <v>132</v>
      </c>
      <c r="AT448" s="186" t="s">
        <v>127</v>
      </c>
      <c r="AU448" s="186" t="s">
        <v>83</v>
      </c>
      <c r="AY448" s="19" t="s">
        <v>125</v>
      </c>
      <c r="BE448" s="187">
        <f>IF(N448="základní",J448,0)</f>
        <v>0</v>
      </c>
      <c r="BF448" s="187">
        <f>IF(N448="snížená",J448,0)</f>
        <v>0</v>
      </c>
      <c r="BG448" s="187">
        <f>IF(N448="zákl. přenesená",J448,0)</f>
        <v>0</v>
      </c>
      <c r="BH448" s="187">
        <f>IF(N448="sníž. přenesená",J448,0)</f>
        <v>0</v>
      </c>
      <c r="BI448" s="187">
        <f>IF(N448="nulová",J448,0)</f>
        <v>0</v>
      </c>
      <c r="BJ448" s="19" t="s">
        <v>81</v>
      </c>
      <c r="BK448" s="187">
        <f>ROUND(I448*H448,2)</f>
        <v>0</v>
      </c>
      <c r="BL448" s="19" t="s">
        <v>132</v>
      </c>
      <c r="BM448" s="186" t="s">
        <v>602</v>
      </c>
    </row>
    <row r="449" spans="1:47" s="2" customFormat="1" ht="12">
      <c r="A449" s="36"/>
      <c r="B449" s="37"/>
      <c r="C449" s="38"/>
      <c r="D449" s="188" t="s">
        <v>134</v>
      </c>
      <c r="E449" s="38"/>
      <c r="F449" s="189" t="s">
        <v>603</v>
      </c>
      <c r="G449" s="38"/>
      <c r="H449" s="38"/>
      <c r="I449" s="190"/>
      <c r="J449" s="38"/>
      <c r="K449" s="38"/>
      <c r="L449" s="41"/>
      <c r="M449" s="191"/>
      <c r="N449" s="192"/>
      <c r="O449" s="66"/>
      <c r="P449" s="66"/>
      <c r="Q449" s="66"/>
      <c r="R449" s="66"/>
      <c r="S449" s="66"/>
      <c r="T449" s="67"/>
      <c r="U449" s="36"/>
      <c r="V449" s="36"/>
      <c r="W449" s="36"/>
      <c r="X449" s="36"/>
      <c r="Y449" s="36"/>
      <c r="Z449" s="36"/>
      <c r="AA449" s="36"/>
      <c r="AB449" s="36"/>
      <c r="AC449" s="36"/>
      <c r="AD449" s="36"/>
      <c r="AE449" s="36"/>
      <c r="AT449" s="19" t="s">
        <v>134</v>
      </c>
      <c r="AU449" s="19" t="s">
        <v>83</v>
      </c>
    </row>
    <row r="450" spans="2:51" s="13" customFormat="1" ht="12">
      <c r="B450" s="193"/>
      <c r="C450" s="194"/>
      <c r="D450" s="195" t="s">
        <v>136</v>
      </c>
      <c r="E450" s="196" t="s">
        <v>21</v>
      </c>
      <c r="F450" s="197" t="s">
        <v>240</v>
      </c>
      <c r="G450" s="194"/>
      <c r="H450" s="196" t="s">
        <v>21</v>
      </c>
      <c r="I450" s="198"/>
      <c r="J450" s="194"/>
      <c r="K450" s="194"/>
      <c r="L450" s="199"/>
      <c r="M450" s="200"/>
      <c r="N450" s="201"/>
      <c r="O450" s="201"/>
      <c r="P450" s="201"/>
      <c r="Q450" s="201"/>
      <c r="R450" s="201"/>
      <c r="S450" s="201"/>
      <c r="T450" s="202"/>
      <c r="AT450" s="203" t="s">
        <v>136</v>
      </c>
      <c r="AU450" s="203" t="s">
        <v>83</v>
      </c>
      <c r="AV450" s="13" t="s">
        <v>81</v>
      </c>
      <c r="AW450" s="13" t="s">
        <v>34</v>
      </c>
      <c r="AX450" s="13" t="s">
        <v>73</v>
      </c>
      <c r="AY450" s="203" t="s">
        <v>125</v>
      </c>
    </row>
    <row r="451" spans="2:51" s="13" customFormat="1" ht="12">
      <c r="B451" s="193"/>
      <c r="C451" s="194"/>
      <c r="D451" s="195" t="s">
        <v>136</v>
      </c>
      <c r="E451" s="196" t="s">
        <v>21</v>
      </c>
      <c r="F451" s="197" t="s">
        <v>604</v>
      </c>
      <c r="G451" s="194"/>
      <c r="H451" s="196" t="s">
        <v>21</v>
      </c>
      <c r="I451" s="198"/>
      <c r="J451" s="194"/>
      <c r="K451" s="194"/>
      <c r="L451" s="199"/>
      <c r="M451" s="200"/>
      <c r="N451" s="201"/>
      <c r="O451" s="201"/>
      <c r="P451" s="201"/>
      <c r="Q451" s="201"/>
      <c r="R451" s="201"/>
      <c r="S451" s="201"/>
      <c r="T451" s="202"/>
      <c r="AT451" s="203" t="s">
        <v>136</v>
      </c>
      <c r="AU451" s="203" t="s">
        <v>83</v>
      </c>
      <c r="AV451" s="13" t="s">
        <v>81</v>
      </c>
      <c r="AW451" s="13" t="s">
        <v>34</v>
      </c>
      <c r="AX451" s="13" t="s">
        <v>73</v>
      </c>
      <c r="AY451" s="203" t="s">
        <v>125</v>
      </c>
    </row>
    <row r="452" spans="2:51" s="14" customFormat="1" ht="12">
      <c r="B452" s="204"/>
      <c r="C452" s="205"/>
      <c r="D452" s="195" t="s">
        <v>136</v>
      </c>
      <c r="E452" s="206" t="s">
        <v>21</v>
      </c>
      <c r="F452" s="207" t="s">
        <v>605</v>
      </c>
      <c r="G452" s="205"/>
      <c r="H452" s="208">
        <v>38</v>
      </c>
      <c r="I452" s="209"/>
      <c r="J452" s="205"/>
      <c r="K452" s="205"/>
      <c r="L452" s="210"/>
      <c r="M452" s="211"/>
      <c r="N452" s="212"/>
      <c r="O452" s="212"/>
      <c r="P452" s="212"/>
      <c r="Q452" s="212"/>
      <c r="R452" s="212"/>
      <c r="S452" s="212"/>
      <c r="T452" s="213"/>
      <c r="AT452" s="214" t="s">
        <v>136</v>
      </c>
      <c r="AU452" s="214" t="s">
        <v>83</v>
      </c>
      <c r="AV452" s="14" t="s">
        <v>83</v>
      </c>
      <c r="AW452" s="14" t="s">
        <v>34</v>
      </c>
      <c r="AX452" s="14" t="s">
        <v>73</v>
      </c>
      <c r="AY452" s="214" t="s">
        <v>125</v>
      </c>
    </row>
    <row r="453" spans="2:51" s="15" customFormat="1" ht="12">
      <c r="B453" s="215"/>
      <c r="C453" s="216"/>
      <c r="D453" s="195" t="s">
        <v>136</v>
      </c>
      <c r="E453" s="217" t="s">
        <v>21</v>
      </c>
      <c r="F453" s="218" t="s">
        <v>140</v>
      </c>
      <c r="G453" s="216"/>
      <c r="H453" s="219">
        <v>38</v>
      </c>
      <c r="I453" s="220"/>
      <c r="J453" s="216"/>
      <c r="K453" s="216"/>
      <c r="L453" s="221"/>
      <c r="M453" s="222"/>
      <c r="N453" s="223"/>
      <c r="O453" s="223"/>
      <c r="P453" s="223"/>
      <c r="Q453" s="223"/>
      <c r="R453" s="223"/>
      <c r="S453" s="223"/>
      <c r="T453" s="224"/>
      <c r="AT453" s="225" t="s">
        <v>136</v>
      </c>
      <c r="AU453" s="225" t="s">
        <v>83</v>
      </c>
      <c r="AV453" s="15" t="s">
        <v>132</v>
      </c>
      <c r="AW453" s="15" t="s">
        <v>34</v>
      </c>
      <c r="AX453" s="15" t="s">
        <v>81</v>
      </c>
      <c r="AY453" s="225" t="s">
        <v>125</v>
      </c>
    </row>
    <row r="454" spans="1:65" s="2" customFormat="1" ht="16.5" customHeight="1">
      <c r="A454" s="36"/>
      <c r="B454" s="37"/>
      <c r="C454" s="175" t="s">
        <v>606</v>
      </c>
      <c r="D454" s="175" t="s">
        <v>127</v>
      </c>
      <c r="E454" s="176" t="s">
        <v>607</v>
      </c>
      <c r="F454" s="177" t="s">
        <v>608</v>
      </c>
      <c r="G454" s="178" t="s">
        <v>208</v>
      </c>
      <c r="H454" s="179">
        <v>38</v>
      </c>
      <c r="I454" s="180"/>
      <c r="J454" s="181">
        <f>ROUND(I454*H454,2)</f>
        <v>0</v>
      </c>
      <c r="K454" s="177" t="s">
        <v>131</v>
      </c>
      <c r="L454" s="41"/>
      <c r="M454" s="182" t="s">
        <v>21</v>
      </c>
      <c r="N454" s="183" t="s">
        <v>44</v>
      </c>
      <c r="O454" s="66"/>
      <c r="P454" s="184">
        <f>O454*H454</f>
        <v>0</v>
      </c>
      <c r="Q454" s="184">
        <v>1.995E-06</v>
      </c>
      <c r="R454" s="184">
        <f>Q454*H454</f>
        <v>7.581E-05</v>
      </c>
      <c r="S454" s="184">
        <v>0</v>
      </c>
      <c r="T454" s="185">
        <f>S454*H454</f>
        <v>0</v>
      </c>
      <c r="U454" s="36"/>
      <c r="V454" s="36"/>
      <c r="W454" s="36"/>
      <c r="X454" s="36"/>
      <c r="Y454" s="36"/>
      <c r="Z454" s="36"/>
      <c r="AA454" s="36"/>
      <c r="AB454" s="36"/>
      <c r="AC454" s="36"/>
      <c r="AD454" s="36"/>
      <c r="AE454" s="36"/>
      <c r="AR454" s="186" t="s">
        <v>132</v>
      </c>
      <c r="AT454" s="186" t="s">
        <v>127</v>
      </c>
      <c r="AU454" s="186" t="s">
        <v>83</v>
      </c>
      <c r="AY454" s="19" t="s">
        <v>125</v>
      </c>
      <c r="BE454" s="187">
        <f>IF(N454="základní",J454,0)</f>
        <v>0</v>
      </c>
      <c r="BF454" s="187">
        <f>IF(N454="snížená",J454,0)</f>
        <v>0</v>
      </c>
      <c r="BG454" s="187">
        <f>IF(N454="zákl. přenesená",J454,0)</f>
        <v>0</v>
      </c>
      <c r="BH454" s="187">
        <f>IF(N454="sníž. přenesená",J454,0)</f>
        <v>0</v>
      </c>
      <c r="BI454" s="187">
        <f>IF(N454="nulová",J454,0)</f>
        <v>0</v>
      </c>
      <c r="BJ454" s="19" t="s">
        <v>81</v>
      </c>
      <c r="BK454" s="187">
        <f>ROUND(I454*H454,2)</f>
        <v>0</v>
      </c>
      <c r="BL454" s="19" t="s">
        <v>132</v>
      </c>
      <c r="BM454" s="186" t="s">
        <v>609</v>
      </c>
    </row>
    <row r="455" spans="1:47" s="2" customFormat="1" ht="12">
      <c r="A455" s="36"/>
      <c r="B455" s="37"/>
      <c r="C455" s="38"/>
      <c r="D455" s="188" t="s">
        <v>134</v>
      </c>
      <c r="E455" s="38"/>
      <c r="F455" s="189" t="s">
        <v>610</v>
      </c>
      <c r="G455" s="38"/>
      <c r="H455" s="38"/>
      <c r="I455" s="190"/>
      <c r="J455" s="38"/>
      <c r="K455" s="38"/>
      <c r="L455" s="41"/>
      <c r="M455" s="191"/>
      <c r="N455" s="192"/>
      <c r="O455" s="66"/>
      <c r="P455" s="66"/>
      <c r="Q455" s="66"/>
      <c r="R455" s="66"/>
      <c r="S455" s="66"/>
      <c r="T455" s="67"/>
      <c r="U455" s="36"/>
      <c r="V455" s="36"/>
      <c r="W455" s="36"/>
      <c r="X455" s="36"/>
      <c r="Y455" s="36"/>
      <c r="Z455" s="36"/>
      <c r="AA455" s="36"/>
      <c r="AB455" s="36"/>
      <c r="AC455" s="36"/>
      <c r="AD455" s="36"/>
      <c r="AE455" s="36"/>
      <c r="AT455" s="19" t="s">
        <v>134</v>
      </c>
      <c r="AU455" s="19" t="s">
        <v>83</v>
      </c>
    </row>
    <row r="456" spans="2:51" s="13" customFormat="1" ht="12">
      <c r="B456" s="193"/>
      <c r="C456" s="194"/>
      <c r="D456" s="195" t="s">
        <v>136</v>
      </c>
      <c r="E456" s="196" t="s">
        <v>21</v>
      </c>
      <c r="F456" s="197" t="s">
        <v>611</v>
      </c>
      <c r="G456" s="194"/>
      <c r="H456" s="196" t="s">
        <v>21</v>
      </c>
      <c r="I456" s="198"/>
      <c r="J456" s="194"/>
      <c r="K456" s="194"/>
      <c r="L456" s="199"/>
      <c r="M456" s="200"/>
      <c r="N456" s="201"/>
      <c r="O456" s="201"/>
      <c r="P456" s="201"/>
      <c r="Q456" s="201"/>
      <c r="R456" s="201"/>
      <c r="S456" s="201"/>
      <c r="T456" s="202"/>
      <c r="AT456" s="203" t="s">
        <v>136</v>
      </c>
      <c r="AU456" s="203" t="s">
        <v>83</v>
      </c>
      <c r="AV456" s="13" t="s">
        <v>81</v>
      </c>
      <c r="AW456" s="13" t="s">
        <v>34</v>
      </c>
      <c r="AX456" s="13" t="s">
        <v>73</v>
      </c>
      <c r="AY456" s="203" t="s">
        <v>125</v>
      </c>
    </row>
    <row r="457" spans="2:51" s="14" customFormat="1" ht="12">
      <c r="B457" s="204"/>
      <c r="C457" s="205"/>
      <c r="D457" s="195" t="s">
        <v>136</v>
      </c>
      <c r="E457" s="206" t="s">
        <v>21</v>
      </c>
      <c r="F457" s="207" t="s">
        <v>605</v>
      </c>
      <c r="G457" s="205"/>
      <c r="H457" s="208">
        <v>38</v>
      </c>
      <c r="I457" s="209"/>
      <c r="J457" s="205"/>
      <c r="K457" s="205"/>
      <c r="L457" s="210"/>
      <c r="M457" s="211"/>
      <c r="N457" s="212"/>
      <c r="O457" s="212"/>
      <c r="P457" s="212"/>
      <c r="Q457" s="212"/>
      <c r="R457" s="212"/>
      <c r="S457" s="212"/>
      <c r="T457" s="213"/>
      <c r="AT457" s="214" t="s">
        <v>136</v>
      </c>
      <c r="AU457" s="214" t="s">
        <v>83</v>
      </c>
      <c r="AV457" s="14" t="s">
        <v>83</v>
      </c>
      <c r="AW457" s="14" t="s">
        <v>34</v>
      </c>
      <c r="AX457" s="14" t="s">
        <v>73</v>
      </c>
      <c r="AY457" s="214" t="s">
        <v>125</v>
      </c>
    </row>
    <row r="458" spans="2:51" s="15" customFormat="1" ht="12">
      <c r="B458" s="215"/>
      <c r="C458" s="216"/>
      <c r="D458" s="195" t="s">
        <v>136</v>
      </c>
      <c r="E458" s="217" t="s">
        <v>21</v>
      </c>
      <c r="F458" s="218" t="s">
        <v>140</v>
      </c>
      <c r="G458" s="216"/>
      <c r="H458" s="219">
        <v>38</v>
      </c>
      <c r="I458" s="220"/>
      <c r="J458" s="216"/>
      <c r="K458" s="216"/>
      <c r="L458" s="221"/>
      <c r="M458" s="222"/>
      <c r="N458" s="223"/>
      <c r="O458" s="223"/>
      <c r="P458" s="223"/>
      <c r="Q458" s="223"/>
      <c r="R458" s="223"/>
      <c r="S458" s="223"/>
      <c r="T458" s="224"/>
      <c r="AT458" s="225" t="s">
        <v>136</v>
      </c>
      <c r="AU458" s="225" t="s">
        <v>83</v>
      </c>
      <c r="AV458" s="15" t="s">
        <v>132</v>
      </c>
      <c r="AW458" s="15" t="s">
        <v>34</v>
      </c>
      <c r="AX458" s="15" t="s">
        <v>81</v>
      </c>
      <c r="AY458" s="225" t="s">
        <v>125</v>
      </c>
    </row>
    <row r="459" spans="1:65" s="2" customFormat="1" ht="16.5" customHeight="1">
      <c r="A459" s="36"/>
      <c r="B459" s="37"/>
      <c r="C459" s="175" t="s">
        <v>612</v>
      </c>
      <c r="D459" s="175" t="s">
        <v>127</v>
      </c>
      <c r="E459" s="176" t="s">
        <v>613</v>
      </c>
      <c r="F459" s="177" t="s">
        <v>614</v>
      </c>
      <c r="G459" s="178" t="s">
        <v>208</v>
      </c>
      <c r="H459" s="179">
        <v>16</v>
      </c>
      <c r="I459" s="180"/>
      <c r="J459" s="181">
        <f>ROUND(I459*H459,2)</f>
        <v>0</v>
      </c>
      <c r="K459" s="177" t="s">
        <v>131</v>
      </c>
      <c r="L459" s="41"/>
      <c r="M459" s="182" t="s">
        <v>21</v>
      </c>
      <c r="N459" s="183" t="s">
        <v>44</v>
      </c>
      <c r="O459" s="66"/>
      <c r="P459" s="184">
        <f>O459*H459</f>
        <v>0</v>
      </c>
      <c r="Q459" s="184">
        <v>0.2922087</v>
      </c>
      <c r="R459" s="184">
        <f>Q459*H459</f>
        <v>4.6753392</v>
      </c>
      <c r="S459" s="184">
        <v>0</v>
      </c>
      <c r="T459" s="185">
        <f>S459*H459</f>
        <v>0</v>
      </c>
      <c r="U459" s="36"/>
      <c r="V459" s="36"/>
      <c r="W459" s="36"/>
      <c r="X459" s="36"/>
      <c r="Y459" s="36"/>
      <c r="Z459" s="36"/>
      <c r="AA459" s="36"/>
      <c r="AB459" s="36"/>
      <c r="AC459" s="36"/>
      <c r="AD459" s="36"/>
      <c r="AE459" s="36"/>
      <c r="AR459" s="186" t="s">
        <v>132</v>
      </c>
      <c r="AT459" s="186" t="s">
        <v>127</v>
      </c>
      <c r="AU459" s="186" t="s">
        <v>83</v>
      </c>
      <c r="AY459" s="19" t="s">
        <v>125</v>
      </c>
      <c r="BE459" s="187">
        <f>IF(N459="základní",J459,0)</f>
        <v>0</v>
      </c>
      <c r="BF459" s="187">
        <f>IF(N459="snížená",J459,0)</f>
        <v>0</v>
      </c>
      <c r="BG459" s="187">
        <f>IF(N459="zákl. přenesená",J459,0)</f>
        <v>0</v>
      </c>
      <c r="BH459" s="187">
        <f>IF(N459="sníž. přenesená",J459,0)</f>
        <v>0</v>
      </c>
      <c r="BI459" s="187">
        <f>IF(N459="nulová",J459,0)</f>
        <v>0</v>
      </c>
      <c r="BJ459" s="19" t="s">
        <v>81</v>
      </c>
      <c r="BK459" s="187">
        <f>ROUND(I459*H459,2)</f>
        <v>0</v>
      </c>
      <c r="BL459" s="19" t="s">
        <v>132</v>
      </c>
      <c r="BM459" s="186" t="s">
        <v>615</v>
      </c>
    </row>
    <row r="460" spans="1:47" s="2" customFormat="1" ht="12">
      <c r="A460" s="36"/>
      <c r="B460" s="37"/>
      <c r="C460" s="38"/>
      <c r="D460" s="188" t="s">
        <v>134</v>
      </c>
      <c r="E460" s="38"/>
      <c r="F460" s="189" t="s">
        <v>616</v>
      </c>
      <c r="G460" s="38"/>
      <c r="H460" s="38"/>
      <c r="I460" s="190"/>
      <c r="J460" s="38"/>
      <c r="K460" s="38"/>
      <c r="L460" s="41"/>
      <c r="M460" s="191"/>
      <c r="N460" s="192"/>
      <c r="O460" s="66"/>
      <c r="P460" s="66"/>
      <c r="Q460" s="66"/>
      <c r="R460" s="66"/>
      <c r="S460" s="66"/>
      <c r="T460" s="67"/>
      <c r="U460" s="36"/>
      <c r="V460" s="36"/>
      <c r="W460" s="36"/>
      <c r="X460" s="36"/>
      <c r="Y460" s="36"/>
      <c r="Z460" s="36"/>
      <c r="AA460" s="36"/>
      <c r="AB460" s="36"/>
      <c r="AC460" s="36"/>
      <c r="AD460" s="36"/>
      <c r="AE460" s="36"/>
      <c r="AT460" s="19" t="s">
        <v>134</v>
      </c>
      <c r="AU460" s="19" t="s">
        <v>83</v>
      </c>
    </row>
    <row r="461" spans="1:47" s="2" customFormat="1" ht="19.5">
      <c r="A461" s="36"/>
      <c r="B461" s="37"/>
      <c r="C461" s="38"/>
      <c r="D461" s="195" t="s">
        <v>527</v>
      </c>
      <c r="E461" s="38"/>
      <c r="F461" s="247" t="s">
        <v>617</v>
      </c>
      <c r="G461" s="38"/>
      <c r="H461" s="38"/>
      <c r="I461" s="190"/>
      <c r="J461" s="38"/>
      <c r="K461" s="38"/>
      <c r="L461" s="41"/>
      <c r="M461" s="191"/>
      <c r="N461" s="192"/>
      <c r="O461" s="66"/>
      <c r="P461" s="66"/>
      <c r="Q461" s="66"/>
      <c r="R461" s="66"/>
      <c r="S461" s="66"/>
      <c r="T461" s="67"/>
      <c r="U461" s="36"/>
      <c r="V461" s="36"/>
      <c r="W461" s="36"/>
      <c r="X461" s="36"/>
      <c r="Y461" s="36"/>
      <c r="Z461" s="36"/>
      <c r="AA461" s="36"/>
      <c r="AB461" s="36"/>
      <c r="AC461" s="36"/>
      <c r="AD461" s="36"/>
      <c r="AE461" s="36"/>
      <c r="AT461" s="19" t="s">
        <v>527</v>
      </c>
      <c r="AU461" s="19" t="s">
        <v>83</v>
      </c>
    </row>
    <row r="462" spans="2:51" s="13" customFormat="1" ht="12">
      <c r="B462" s="193"/>
      <c r="C462" s="194"/>
      <c r="D462" s="195" t="s">
        <v>136</v>
      </c>
      <c r="E462" s="196" t="s">
        <v>21</v>
      </c>
      <c r="F462" s="197" t="s">
        <v>137</v>
      </c>
      <c r="G462" s="194"/>
      <c r="H462" s="196" t="s">
        <v>21</v>
      </c>
      <c r="I462" s="198"/>
      <c r="J462" s="194"/>
      <c r="K462" s="194"/>
      <c r="L462" s="199"/>
      <c r="M462" s="200"/>
      <c r="N462" s="201"/>
      <c r="O462" s="201"/>
      <c r="P462" s="201"/>
      <c r="Q462" s="201"/>
      <c r="R462" s="201"/>
      <c r="S462" s="201"/>
      <c r="T462" s="202"/>
      <c r="AT462" s="203" t="s">
        <v>136</v>
      </c>
      <c r="AU462" s="203" t="s">
        <v>83</v>
      </c>
      <c r="AV462" s="13" t="s">
        <v>81</v>
      </c>
      <c r="AW462" s="13" t="s">
        <v>34</v>
      </c>
      <c r="AX462" s="13" t="s">
        <v>73</v>
      </c>
      <c r="AY462" s="203" t="s">
        <v>125</v>
      </c>
    </row>
    <row r="463" spans="2:51" s="14" customFormat="1" ht="12">
      <c r="B463" s="204"/>
      <c r="C463" s="205"/>
      <c r="D463" s="195" t="s">
        <v>136</v>
      </c>
      <c r="E463" s="206" t="s">
        <v>21</v>
      </c>
      <c r="F463" s="207" t="s">
        <v>618</v>
      </c>
      <c r="G463" s="205"/>
      <c r="H463" s="208">
        <v>16</v>
      </c>
      <c r="I463" s="209"/>
      <c r="J463" s="205"/>
      <c r="K463" s="205"/>
      <c r="L463" s="210"/>
      <c r="M463" s="211"/>
      <c r="N463" s="212"/>
      <c r="O463" s="212"/>
      <c r="P463" s="212"/>
      <c r="Q463" s="212"/>
      <c r="R463" s="212"/>
      <c r="S463" s="212"/>
      <c r="T463" s="213"/>
      <c r="AT463" s="214" t="s">
        <v>136</v>
      </c>
      <c r="AU463" s="214" t="s">
        <v>83</v>
      </c>
      <c r="AV463" s="14" t="s">
        <v>83</v>
      </c>
      <c r="AW463" s="14" t="s">
        <v>34</v>
      </c>
      <c r="AX463" s="14" t="s">
        <v>73</v>
      </c>
      <c r="AY463" s="214" t="s">
        <v>125</v>
      </c>
    </row>
    <row r="464" spans="2:51" s="15" customFormat="1" ht="12">
      <c r="B464" s="215"/>
      <c r="C464" s="216"/>
      <c r="D464" s="195" t="s">
        <v>136</v>
      </c>
      <c r="E464" s="217" t="s">
        <v>21</v>
      </c>
      <c r="F464" s="218" t="s">
        <v>140</v>
      </c>
      <c r="G464" s="216"/>
      <c r="H464" s="219">
        <v>16</v>
      </c>
      <c r="I464" s="220"/>
      <c r="J464" s="216"/>
      <c r="K464" s="216"/>
      <c r="L464" s="221"/>
      <c r="M464" s="222"/>
      <c r="N464" s="223"/>
      <c r="O464" s="223"/>
      <c r="P464" s="223"/>
      <c r="Q464" s="223"/>
      <c r="R464" s="223"/>
      <c r="S464" s="223"/>
      <c r="T464" s="224"/>
      <c r="AT464" s="225" t="s">
        <v>136</v>
      </c>
      <c r="AU464" s="225" t="s">
        <v>83</v>
      </c>
      <c r="AV464" s="15" t="s">
        <v>132</v>
      </c>
      <c r="AW464" s="15" t="s">
        <v>34</v>
      </c>
      <c r="AX464" s="15" t="s">
        <v>81</v>
      </c>
      <c r="AY464" s="225" t="s">
        <v>125</v>
      </c>
    </row>
    <row r="465" spans="1:65" s="2" customFormat="1" ht="16.5" customHeight="1">
      <c r="A465" s="36"/>
      <c r="B465" s="37"/>
      <c r="C465" s="237" t="s">
        <v>619</v>
      </c>
      <c r="D465" s="237" t="s">
        <v>287</v>
      </c>
      <c r="E465" s="238" t="s">
        <v>620</v>
      </c>
      <c r="F465" s="239" t="s">
        <v>621</v>
      </c>
      <c r="G465" s="240" t="s">
        <v>143</v>
      </c>
      <c r="H465" s="241">
        <v>30</v>
      </c>
      <c r="I465" s="242"/>
      <c r="J465" s="243">
        <f>ROUND(I465*H465,2)</f>
        <v>0</v>
      </c>
      <c r="K465" s="239" t="s">
        <v>291</v>
      </c>
      <c r="L465" s="244"/>
      <c r="M465" s="245" t="s">
        <v>21</v>
      </c>
      <c r="N465" s="246" t="s">
        <v>44</v>
      </c>
      <c r="O465" s="66"/>
      <c r="P465" s="184">
        <f>O465*H465</f>
        <v>0</v>
      </c>
      <c r="Q465" s="184">
        <v>0.0313</v>
      </c>
      <c r="R465" s="184">
        <f>Q465*H465</f>
        <v>0.9390000000000001</v>
      </c>
      <c r="S465" s="184">
        <v>0</v>
      </c>
      <c r="T465" s="185">
        <f>S465*H465</f>
        <v>0</v>
      </c>
      <c r="U465" s="36"/>
      <c r="V465" s="36"/>
      <c r="W465" s="36"/>
      <c r="X465" s="36"/>
      <c r="Y465" s="36"/>
      <c r="Z465" s="36"/>
      <c r="AA465" s="36"/>
      <c r="AB465" s="36"/>
      <c r="AC465" s="36"/>
      <c r="AD465" s="36"/>
      <c r="AE465" s="36"/>
      <c r="AR465" s="186" t="s">
        <v>186</v>
      </c>
      <c r="AT465" s="186" t="s">
        <v>287</v>
      </c>
      <c r="AU465" s="186" t="s">
        <v>83</v>
      </c>
      <c r="AY465" s="19" t="s">
        <v>125</v>
      </c>
      <c r="BE465" s="187">
        <f>IF(N465="základní",J465,0)</f>
        <v>0</v>
      </c>
      <c r="BF465" s="187">
        <f>IF(N465="snížená",J465,0)</f>
        <v>0</v>
      </c>
      <c r="BG465" s="187">
        <f>IF(N465="zákl. přenesená",J465,0)</f>
        <v>0</v>
      </c>
      <c r="BH465" s="187">
        <f>IF(N465="sníž. přenesená",J465,0)</f>
        <v>0</v>
      </c>
      <c r="BI465" s="187">
        <f>IF(N465="nulová",J465,0)</f>
        <v>0</v>
      </c>
      <c r="BJ465" s="19" t="s">
        <v>81</v>
      </c>
      <c r="BK465" s="187">
        <f>ROUND(I465*H465,2)</f>
        <v>0</v>
      </c>
      <c r="BL465" s="19" t="s">
        <v>132</v>
      </c>
      <c r="BM465" s="186" t="s">
        <v>622</v>
      </c>
    </row>
    <row r="466" spans="1:65" s="2" customFormat="1" ht="16.5" customHeight="1">
      <c r="A466" s="36"/>
      <c r="B466" s="37"/>
      <c r="C466" s="237" t="s">
        <v>623</v>
      </c>
      <c r="D466" s="237" t="s">
        <v>287</v>
      </c>
      <c r="E466" s="238" t="s">
        <v>624</v>
      </c>
      <c r="F466" s="239" t="s">
        <v>625</v>
      </c>
      <c r="G466" s="240" t="s">
        <v>143</v>
      </c>
      <c r="H466" s="241">
        <v>2</v>
      </c>
      <c r="I466" s="242"/>
      <c r="J466" s="243">
        <f>ROUND(I466*H466,2)</f>
        <v>0</v>
      </c>
      <c r="K466" s="239" t="s">
        <v>291</v>
      </c>
      <c r="L466" s="244"/>
      <c r="M466" s="245" t="s">
        <v>21</v>
      </c>
      <c r="N466" s="246" t="s">
        <v>44</v>
      </c>
      <c r="O466" s="66"/>
      <c r="P466" s="184">
        <f>O466*H466</f>
        <v>0</v>
      </c>
      <c r="Q466" s="184">
        <v>0.075</v>
      </c>
      <c r="R466" s="184">
        <f>Q466*H466</f>
        <v>0.15</v>
      </c>
      <c r="S466" s="184">
        <v>0</v>
      </c>
      <c r="T466" s="185">
        <f>S466*H466</f>
        <v>0</v>
      </c>
      <c r="U466" s="36"/>
      <c r="V466" s="36"/>
      <c r="W466" s="36"/>
      <c r="X466" s="36"/>
      <c r="Y466" s="36"/>
      <c r="Z466" s="36"/>
      <c r="AA466" s="36"/>
      <c r="AB466" s="36"/>
      <c r="AC466" s="36"/>
      <c r="AD466" s="36"/>
      <c r="AE466" s="36"/>
      <c r="AR466" s="186" t="s">
        <v>186</v>
      </c>
      <c r="AT466" s="186" t="s">
        <v>287</v>
      </c>
      <c r="AU466" s="186" t="s">
        <v>83</v>
      </c>
      <c r="AY466" s="19" t="s">
        <v>125</v>
      </c>
      <c r="BE466" s="187">
        <f>IF(N466="základní",J466,0)</f>
        <v>0</v>
      </c>
      <c r="BF466" s="187">
        <f>IF(N466="snížená",J466,0)</f>
        <v>0</v>
      </c>
      <c r="BG466" s="187">
        <f>IF(N466="zákl. přenesená",J466,0)</f>
        <v>0</v>
      </c>
      <c r="BH466" s="187">
        <f>IF(N466="sníž. přenesená",J466,0)</f>
        <v>0</v>
      </c>
      <c r="BI466" s="187">
        <f>IF(N466="nulová",J466,0)</f>
        <v>0</v>
      </c>
      <c r="BJ466" s="19" t="s">
        <v>81</v>
      </c>
      <c r="BK466" s="187">
        <f>ROUND(I466*H466,2)</f>
        <v>0</v>
      </c>
      <c r="BL466" s="19" t="s">
        <v>132</v>
      </c>
      <c r="BM466" s="186" t="s">
        <v>626</v>
      </c>
    </row>
    <row r="467" spans="1:65" s="2" customFormat="1" ht="21.75" customHeight="1">
      <c r="A467" s="36"/>
      <c r="B467" s="37"/>
      <c r="C467" s="175" t="s">
        <v>627</v>
      </c>
      <c r="D467" s="175" t="s">
        <v>127</v>
      </c>
      <c r="E467" s="176" t="s">
        <v>628</v>
      </c>
      <c r="F467" s="177" t="s">
        <v>629</v>
      </c>
      <c r="G467" s="178" t="s">
        <v>130</v>
      </c>
      <c r="H467" s="179">
        <v>1944</v>
      </c>
      <c r="I467" s="180"/>
      <c r="J467" s="181">
        <f>ROUND(I467*H467,2)</f>
        <v>0</v>
      </c>
      <c r="K467" s="177" t="s">
        <v>131</v>
      </c>
      <c r="L467" s="41"/>
      <c r="M467" s="182" t="s">
        <v>21</v>
      </c>
      <c r="N467" s="183" t="s">
        <v>44</v>
      </c>
      <c r="O467" s="66"/>
      <c r="P467" s="184">
        <f>O467*H467</f>
        <v>0</v>
      </c>
      <c r="Q467" s="184">
        <v>0</v>
      </c>
      <c r="R467" s="184">
        <f>Q467*H467</f>
        <v>0</v>
      </c>
      <c r="S467" s="184">
        <v>0.01</v>
      </c>
      <c r="T467" s="185">
        <f>S467*H467</f>
        <v>19.44</v>
      </c>
      <c r="U467" s="36"/>
      <c r="V467" s="36"/>
      <c r="W467" s="36"/>
      <c r="X467" s="36"/>
      <c r="Y467" s="36"/>
      <c r="Z467" s="36"/>
      <c r="AA467" s="36"/>
      <c r="AB467" s="36"/>
      <c r="AC467" s="36"/>
      <c r="AD467" s="36"/>
      <c r="AE467" s="36"/>
      <c r="AR467" s="186" t="s">
        <v>132</v>
      </c>
      <c r="AT467" s="186" t="s">
        <v>127</v>
      </c>
      <c r="AU467" s="186" t="s">
        <v>83</v>
      </c>
      <c r="AY467" s="19" t="s">
        <v>125</v>
      </c>
      <c r="BE467" s="187">
        <f>IF(N467="základní",J467,0)</f>
        <v>0</v>
      </c>
      <c r="BF467" s="187">
        <f>IF(N467="snížená",J467,0)</f>
        <v>0</v>
      </c>
      <c r="BG467" s="187">
        <f>IF(N467="zákl. přenesená",J467,0)</f>
        <v>0</v>
      </c>
      <c r="BH467" s="187">
        <f>IF(N467="sníž. přenesená",J467,0)</f>
        <v>0</v>
      </c>
      <c r="BI467" s="187">
        <f>IF(N467="nulová",J467,0)</f>
        <v>0</v>
      </c>
      <c r="BJ467" s="19" t="s">
        <v>81</v>
      </c>
      <c r="BK467" s="187">
        <f>ROUND(I467*H467,2)</f>
        <v>0</v>
      </c>
      <c r="BL467" s="19" t="s">
        <v>132</v>
      </c>
      <c r="BM467" s="186" t="s">
        <v>630</v>
      </c>
    </row>
    <row r="468" spans="1:47" s="2" customFormat="1" ht="12">
      <c r="A468" s="36"/>
      <c r="B468" s="37"/>
      <c r="C468" s="38"/>
      <c r="D468" s="188" t="s">
        <v>134</v>
      </c>
      <c r="E468" s="38"/>
      <c r="F468" s="189" t="s">
        <v>631</v>
      </c>
      <c r="G468" s="38"/>
      <c r="H468" s="38"/>
      <c r="I468" s="190"/>
      <c r="J468" s="38"/>
      <c r="K468" s="38"/>
      <c r="L468" s="41"/>
      <c r="M468" s="191"/>
      <c r="N468" s="192"/>
      <c r="O468" s="66"/>
      <c r="P468" s="66"/>
      <c r="Q468" s="66"/>
      <c r="R468" s="66"/>
      <c r="S468" s="66"/>
      <c r="T468" s="67"/>
      <c r="U468" s="36"/>
      <c r="V468" s="36"/>
      <c r="W468" s="36"/>
      <c r="X468" s="36"/>
      <c r="Y468" s="36"/>
      <c r="Z468" s="36"/>
      <c r="AA468" s="36"/>
      <c r="AB468" s="36"/>
      <c r="AC468" s="36"/>
      <c r="AD468" s="36"/>
      <c r="AE468" s="36"/>
      <c r="AT468" s="19" t="s">
        <v>134</v>
      </c>
      <c r="AU468" s="19" t="s">
        <v>83</v>
      </c>
    </row>
    <row r="469" spans="2:51" s="13" customFormat="1" ht="12">
      <c r="B469" s="193"/>
      <c r="C469" s="194"/>
      <c r="D469" s="195" t="s">
        <v>136</v>
      </c>
      <c r="E469" s="196" t="s">
        <v>21</v>
      </c>
      <c r="F469" s="197" t="s">
        <v>146</v>
      </c>
      <c r="G469" s="194"/>
      <c r="H469" s="196" t="s">
        <v>21</v>
      </c>
      <c r="I469" s="198"/>
      <c r="J469" s="194"/>
      <c r="K469" s="194"/>
      <c r="L469" s="199"/>
      <c r="M469" s="200"/>
      <c r="N469" s="201"/>
      <c r="O469" s="201"/>
      <c r="P469" s="201"/>
      <c r="Q469" s="201"/>
      <c r="R469" s="201"/>
      <c r="S469" s="201"/>
      <c r="T469" s="202"/>
      <c r="AT469" s="203" t="s">
        <v>136</v>
      </c>
      <c r="AU469" s="203" t="s">
        <v>83</v>
      </c>
      <c r="AV469" s="13" t="s">
        <v>81</v>
      </c>
      <c r="AW469" s="13" t="s">
        <v>34</v>
      </c>
      <c r="AX469" s="13" t="s">
        <v>73</v>
      </c>
      <c r="AY469" s="203" t="s">
        <v>125</v>
      </c>
    </row>
    <row r="470" spans="2:51" s="13" customFormat="1" ht="12">
      <c r="B470" s="193"/>
      <c r="C470" s="194"/>
      <c r="D470" s="195" t="s">
        <v>136</v>
      </c>
      <c r="E470" s="196" t="s">
        <v>21</v>
      </c>
      <c r="F470" s="197" t="s">
        <v>632</v>
      </c>
      <c r="G470" s="194"/>
      <c r="H470" s="196" t="s">
        <v>21</v>
      </c>
      <c r="I470" s="198"/>
      <c r="J470" s="194"/>
      <c r="K470" s="194"/>
      <c r="L470" s="199"/>
      <c r="M470" s="200"/>
      <c r="N470" s="201"/>
      <c r="O470" s="201"/>
      <c r="P470" s="201"/>
      <c r="Q470" s="201"/>
      <c r="R470" s="201"/>
      <c r="S470" s="201"/>
      <c r="T470" s="202"/>
      <c r="AT470" s="203" t="s">
        <v>136</v>
      </c>
      <c r="AU470" s="203" t="s">
        <v>83</v>
      </c>
      <c r="AV470" s="13" t="s">
        <v>81</v>
      </c>
      <c r="AW470" s="13" t="s">
        <v>34</v>
      </c>
      <c r="AX470" s="13" t="s">
        <v>73</v>
      </c>
      <c r="AY470" s="203" t="s">
        <v>125</v>
      </c>
    </row>
    <row r="471" spans="2:51" s="14" customFormat="1" ht="12">
      <c r="B471" s="204"/>
      <c r="C471" s="205"/>
      <c r="D471" s="195" t="s">
        <v>136</v>
      </c>
      <c r="E471" s="206" t="s">
        <v>21</v>
      </c>
      <c r="F471" s="207" t="s">
        <v>164</v>
      </c>
      <c r="G471" s="205"/>
      <c r="H471" s="208">
        <v>1944</v>
      </c>
      <c r="I471" s="209"/>
      <c r="J471" s="205"/>
      <c r="K471" s="205"/>
      <c r="L471" s="210"/>
      <c r="M471" s="211"/>
      <c r="N471" s="212"/>
      <c r="O471" s="212"/>
      <c r="P471" s="212"/>
      <c r="Q471" s="212"/>
      <c r="R471" s="212"/>
      <c r="S471" s="212"/>
      <c r="T471" s="213"/>
      <c r="AT471" s="214" t="s">
        <v>136</v>
      </c>
      <c r="AU471" s="214" t="s">
        <v>83</v>
      </c>
      <c r="AV471" s="14" t="s">
        <v>83</v>
      </c>
      <c r="AW471" s="14" t="s">
        <v>34</v>
      </c>
      <c r="AX471" s="14" t="s">
        <v>73</v>
      </c>
      <c r="AY471" s="214" t="s">
        <v>125</v>
      </c>
    </row>
    <row r="472" spans="2:51" s="15" customFormat="1" ht="12">
      <c r="B472" s="215"/>
      <c r="C472" s="216"/>
      <c r="D472" s="195" t="s">
        <v>136</v>
      </c>
      <c r="E472" s="217" t="s">
        <v>21</v>
      </c>
      <c r="F472" s="218" t="s">
        <v>140</v>
      </c>
      <c r="G472" s="216"/>
      <c r="H472" s="219">
        <v>1944</v>
      </c>
      <c r="I472" s="220"/>
      <c r="J472" s="216"/>
      <c r="K472" s="216"/>
      <c r="L472" s="221"/>
      <c r="M472" s="222"/>
      <c r="N472" s="223"/>
      <c r="O472" s="223"/>
      <c r="P472" s="223"/>
      <c r="Q472" s="223"/>
      <c r="R472" s="223"/>
      <c r="S472" s="223"/>
      <c r="T472" s="224"/>
      <c r="AT472" s="225" t="s">
        <v>136</v>
      </c>
      <c r="AU472" s="225" t="s">
        <v>83</v>
      </c>
      <c r="AV472" s="15" t="s">
        <v>132</v>
      </c>
      <c r="AW472" s="15" t="s">
        <v>34</v>
      </c>
      <c r="AX472" s="15" t="s">
        <v>81</v>
      </c>
      <c r="AY472" s="225" t="s">
        <v>125</v>
      </c>
    </row>
    <row r="473" spans="1:65" s="2" customFormat="1" ht="33" customHeight="1">
      <c r="A473" s="36"/>
      <c r="B473" s="37"/>
      <c r="C473" s="175" t="s">
        <v>633</v>
      </c>
      <c r="D473" s="175" t="s">
        <v>127</v>
      </c>
      <c r="E473" s="176" t="s">
        <v>634</v>
      </c>
      <c r="F473" s="177" t="s">
        <v>635</v>
      </c>
      <c r="G473" s="178" t="s">
        <v>143</v>
      </c>
      <c r="H473" s="179">
        <v>4</v>
      </c>
      <c r="I473" s="180"/>
      <c r="J473" s="181">
        <f>ROUND(I473*H473,2)</f>
        <v>0</v>
      </c>
      <c r="K473" s="177" t="s">
        <v>131</v>
      </c>
      <c r="L473" s="41"/>
      <c r="M473" s="182" t="s">
        <v>21</v>
      </c>
      <c r="N473" s="183" t="s">
        <v>44</v>
      </c>
      <c r="O473" s="66"/>
      <c r="P473" s="184">
        <f>O473*H473</f>
        <v>0</v>
      </c>
      <c r="Q473" s="184">
        <v>0</v>
      </c>
      <c r="R473" s="184">
        <f>Q473*H473</f>
        <v>0</v>
      </c>
      <c r="S473" s="184">
        <v>0.082</v>
      </c>
      <c r="T473" s="185">
        <f>S473*H473</f>
        <v>0.328</v>
      </c>
      <c r="U473" s="36"/>
      <c r="V473" s="36"/>
      <c r="W473" s="36"/>
      <c r="X473" s="36"/>
      <c r="Y473" s="36"/>
      <c r="Z473" s="36"/>
      <c r="AA473" s="36"/>
      <c r="AB473" s="36"/>
      <c r="AC473" s="36"/>
      <c r="AD473" s="36"/>
      <c r="AE473" s="36"/>
      <c r="AR473" s="186" t="s">
        <v>132</v>
      </c>
      <c r="AT473" s="186" t="s">
        <v>127</v>
      </c>
      <c r="AU473" s="186" t="s">
        <v>83</v>
      </c>
      <c r="AY473" s="19" t="s">
        <v>125</v>
      </c>
      <c r="BE473" s="187">
        <f>IF(N473="základní",J473,0)</f>
        <v>0</v>
      </c>
      <c r="BF473" s="187">
        <f>IF(N473="snížená",J473,0)</f>
        <v>0</v>
      </c>
      <c r="BG473" s="187">
        <f>IF(N473="zákl. přenesená",J473,0)</f>
        <v>0</v>
      </c>
      <c r="BH473" s="187">
        <f>IF(N473="sníž. přenesená",J473,0)</f>
        <v>0</v>
      </c>
      <c r="BI473" s="187">
        <f>IF(N473="nulová",J473,0)</f>
        <v>0</v>
      </c>
      <c r="BJ473" s="19" t="s">
        <v>81</v>
      </c>
      <c r="BK473" s="187">
        <f>ROUND(I473*H473,2)</f>
        <v>0</v>
      </c>
      <c r="BL473" s="19" t="s">
        <v>132</v>
      </c>
      <c r="BM473" s="186" t="s">
        <v>636</v>
      </c>
    </row>
    <row r="474" spans="1:47" s="2" customFormat="1" ht="12">
      <c r="A474" s="36"/>
      <c r="B474" s="37"/>
      <c r="C474" s="38"/>
      <c r="D474" s="188" t="s">
        <v>134</v>
      </c>
      <c r="E474" s="38"/>
      <c r="F474" s="189" t="s">
        <v>637</v>
      </c>
      <c r="G474" s="38"/>
      <c r="H474" s="38"/>
      <c r="I474" s="190"/>
      <c r="J474" s="38"/>
      <c r="K474" s="38"/>
      <c r="L474" s="41"/>
      <c r="M474" s="191"/>
      <c r="N474" s="192"/>
      <c r="O474" s="66"/>
      <c r="P474" s="66"/>
      <c r="Q474" s="66"/>
      <c r="R474" s="66"/>
      <c r="S474" s="66"/>
      <c r="T474" s="67"/>
      <c r="U474" s="36"/>
      <c r="V474" s="36"/>
      <c r="W474" s="36"/>
      <c r="X474" s="36"/>
      <c r="Y474" s="36"/>
      <c r="Z474" s="36"/>
      <c r="AA474" s="36"/>
      <c r="AB474" s="36"/>
      <c r="AC474" s="36"/>
      <c r="AD474" s="36"/>
      <c r="AE474" s="36"/>
      <c r="AT474" s="19" t="s">
        <v>134</v>
      </c>
      <c r="AU474" s="19" t="s">
        <v>83</v>
      </c>
    </row>
    <row r="475" spans="2:51" s="13" customFormat="1" ht="12">
      <c r="B475" s="193"/>
      <c r="C475" s="194"/>
      <c r="D475" s="195" t="s">
        <v>136</v>
      </c>
      <c r="E475" s="196" t="s">
        <v>21</v>
      </c>
      <c r="F475" s="197" t="s">
        <v>562</v>
      </c>
      <c r="G475" s="194"/>
      <c r="H475" s="196" t="s">
        <v>21</v>
      </c>
      <c r="I475" s="198"/>
      <c r="J475" s="194"/>
      <c r="K475" s="194"/>
      <c r="L475" s="199"/>
      <c r="M475" s="200"/>
      <c r="N475" s="201"/>
      <c r="O475" s="201"/>
      <c r="P475" s="201"/>
      <c r="Q475" s="201"/>
      <c r="R475" s="201"/>
      <c r="S475" s="201"/>
      <c r="T475" s="202"/>
      <c r="AT475" s="203" t="s">
        <v>136</v>
      </c>
      <c r="AU475" s="203" t="s">
        <v>83</v>
      </c>
      <c r="AV475" s="13" t="s">
        <v>81</v>
      </c>
      <c r="AW475" s="13" t="s">
        <v>34</v>
      </c>
      <c r="AX475" s="13" t="s">
        <v>73</v>
      </c>
      <c r="AY475" s="203" t="s">
        <v>125</v>
      </c>
    </row>
    <row r="476" spans="2:51" s="14" customFormat="1" ht="12">
      <c r="B476" s="204"/>
      <c r="C476" s="205"/>
      <c r="D476" s="195" t="s">
        <v>136</v>
      </c>
      <c r="E476" s="206" t="s">
        <v>21</v>
      </c>
      <c r="F476" s="207" t="s">
        <v>572</v>
      </c>
      <c r="G476" s="205"/>
      <c r="H476" s="208">
        <v>2</v>
      </c>
      <c r="I476" s="209"/>
      <c r="J476" s="205"/>
      <c r="K476" s="205"/>
      <c r="L476" s="210"/>
      <c r="M476" s="211"/>
      <c r="N476" s="212"/>
      <c r="O476" s="212"/>
      <c r="P476" s="212"/>
      <c r="Q476" s="212"/>
      <c r="R476" s="212"/>
      <c r="S476" s="212"/>
      <c r="T476" s="213"/>
      <c r="AT476" s="214" t="s">
        <v>136</v>
      </c>
      <c r="AU476" s="214" t="s">
        <v>83</v>
      </c>
      <c r="AV476" s="14" t="s">
        <v>83</v>
      </c>
      <c r="AW476" s="14" t="s">
        <v>34</v>
      </c>
      <c r="AX476" s="14" t="s">
        <v>73</v>
      </c>
      <c r="AY476" s="214" t="s">
        <v>125</v>
      </c>
    </row>
    <row r="477" spans="2:51" s="14" customFormat="1" ht="12">
      <c r="B477" s="204"/>
      <c r="C477" s="205"/>
      <c r="D477" s="195" t="s">
        <v>136</v>
      </c>
      <c r="E477" s="206" t="s">
        <v>21</v>
      </c>
      <c r="F477" s="207" t="s">
        <v>638</v>
      </c>
      <c r="G477" s="205"/>
      <c r="H477" s="208">
        <v>2</v>
      </c>
      <c r="I477" s="209"/>
      <c r="J477" s="205"/>
      <c r="K477" s="205"/>
      <c r="L477" s="210"/>
      <c r="M477" s="211"/>
      <c r="N477" s="212"/>
      <c r="O477" s="212"/>
      <c r="P477" s="212"/>
      <c r="Q477" s="212"/>
      <c r="R477" s="212"/>
      <c r="S477" s="212"/>
      <c r="T477" s="213"/>
      <c r="AT477" s="214" t="s">
        <v>136</v>
      </c>
      <c r="AU477" s="214" t="s">
        <v>83</v>
      </c>
      <c r="AV477" s="14" t="s">
        <v>83</v>
      </c>
      <c r="AW477" s="14" t="s">
        <v>34</v>
      </c>
      <c r="AX477" s="14" t="s">
        <v>73</v>
      </c>
      <c r="AY477" s="214" t="s">
        <v>125</v>
      </c>
    </row>
    <row r="478" spans="2:51" s="15" customFormat="1" ht="12">
      <c r="B478" s="215"/>
      <c r="C478" s="216"/>
      <c r="D478" s="195" t="s">
        <v>136</v>
      </c>
      <c r="E478" s="217" t="s">
        <v>21</v>
      </c>
      <c r="F478" s="218" t="s">
        <v>140</v>
      </c>
      <c r="G478" s="216"/>
      <c r="H478" s="219">
        <v>4</v>
      </c>
      <c r="I478" s="220"/>
      <c r="J478" s="216"/>
      <c r="K478" s="216"/>
      <c r="L478" s="221"/>
      <c r="M478" s="222"/>
      <c r="N478" s="223"/>
      <c r="O478" s="223"/>
      <c r="P478" s="223"/>
      <c r="Q478" s="223"/>
      <c r="R478" s="223"/>
      <c r="S478" s="223"/>
      <c r="T478" s="224"/>
      <c r="AT478" s="225" t="s">
        <v>136</v>
      </c>
      <c r="AU478" s="225" t="s">
        <v>83</v>
      </c>
      <c r="AV478" s="15" t="s">
        <v>132</v>
      </c>
      <c r="AW478" s="15" t="s">
        <v>34</v>
      </c>
      <c r="AX478" s="15" t="s">
        <v>81</v>
      </c>
      <c r="AY478" s="225" t="s">
        <v>125</v>
      </c>
    </row>
    <row r="479" spans="1:65" s="2" customFormat="1" ht="24.2" customHeight="1">
      <c r="A479" s="36"/>
      <c r="B479" s="37"/>
      <c r="C479" s="175" t="s">
        <v>639</v>
      </c>
      <c r="D479" s="175" t="s">
        <v>127</v>
      </c>
      <c r="E479" s="176" t="s">
        <v>640</v>
      </c>
      <c r="F479" s="177" t="s">
        <v>641</v>
      </c>
      <c r="G479" s="178" t="s">
        <v>143</v>
      </c>
      <c r="H479" s="179">
        <v>1</v>
      </c>
      <c r="I479" s="180"/>
      <c r="J479" s="181">
        <f>ROUND(I479*H479,2)</f>
        <v>0</v>
      </c>
      <c r="K479" s="177" t="s">
        <v>131</v>
      </c>
      <c r="L479" s="41"/>
      <c r="M479" s="182" t="s">
        <v>21</v>
      </c>
      <c r="N479" s="183" t="s">
        <v>44</v>
      </c>
      <c r="O479" s="66"/>
      <c r="P479" s="184">
        <f>O479*H479</f>
        <v>0</v>
      </c>
      <c r="Q479" s="184">
        <v>0</v>
      </c>
      <c r="R479" s="184">
        <f>Q479*H479</f>
        <v>0</v>
      </c>
      <c r="S479" s="184">
        <v>0.004</v>
      </c>
      <c r="T479" s="185">
        <f>S479*H479</f>
        <v>0.004</v>
      </c>
      <c r="U479" s="36"/>
      <c r="V479" s="36"/>
      <c r="W479" s="36"/>
      <c r="X479" s="36"/>
      <c r="Y479" s="36"/>
      <c r="Z479" s="36"/>
      <c r="AA479" s="36"/>
      <c r="AB479" s="36"/>
      <c r="AC479" s="36"/>
      <c r="AD479" s="36"/>
      <c r="AE479" s="36"/>
      <c r="AR479" s="186" t="s">
        <v>132</v>
      </c>
      <c r="AT479" s="186" t="s">
        <v>127</v>
      </c>
      <c r="AU479" s="186" t="s">
        <v>83</v>
      </c>
      <c r="AY479" s="19" t="s">
        <v>125</v>
      </c>
      <c r="BE479" s="187">
        <f>IF(N479="základní",J479,0)</f>
        <v>0</v>
      </c>
      <c r="BF479" s="187">
        <f>IF(N479="snížená",J479,0)</f>
        <v>0</v>
      </c>
      <c r="BG479" s="187">
        <f>IF(N479="zákl. přenesená",J479,0)</f>
        <v>0</v>
      </c>
      <c r="BH479" s="187">
        <f>IF(N479="sníž. přenesená",J479,0)</f>
        <v>0</v>
      </c>
      <c r="BI479" s="187">
        <f>IF(N479="nulová",J479,0)</f>
        <v>0</v>
      </c>
      <c r="BJ479" s="19" t="s">
        <v>81</v>
      </c>
      <c r="BK479" s="187">
        <f>ROUND(I479*H479,2)</f>
        <v>0</v>
      </c>
      <c r="BL479" s="19" t="s">
        <v>132</v>
      </c>
      <c r="BM479" s="186" t="s">
        <v>642</v>
      </c>
    </row>
    <row r="480" spans="1:47" s="2" customFormat="1" ht="12">
      <c r="A480" s="36"/>
      <c r="B480" s="37"/>
      <c r="C480" s="38"/>
      <c r="D480" s="188" t="s">
        <v>134</v>
      </c>
      <c r="E480" s="38"/>
      <c r="F480" s="189" t="s">
        <v>643</v>
      </c>
      <c r="G480" s="38"/>
      <c r="H480" s="38"/>
      <c r="I480" s="190"/>
      <c r="J480" s="38"/>
      <c r="K480" s="38"/>
      <c r="L480" s="41"/>
      <c r="M480" s="191"/>
      <c r="N480" s="192"/>
      <c r="O480" s="66"/>
      <c r="P480" s="66"/>
      <c r="Q480" s="66"/>
      <c r="R480" s="66"/>
      <c r="S480" s="66"/>
      <c r="T480" s="67"/>
      <c r="U480" s="36"/>
      <c r="V480" s="36"/>
      <c r="W480" s="36"/>
      <c r="X480" s="36"/>
      <c r="Y480" s="36"/>
      <c r="Z480" s="36"/>
      <c r="AA480" s="36"/>
      <c r="AB480" s="36"/>
      <c r="AC480" s="36"/>
      <c r="AD480" s="36"/>
      <c r="AE480" s="36"/>
      <c r="AT480" s="19" t="s">
        <v>134</v>
      </c>
      <c r="AU480" s="19" t="s">
        <v>83</v>
      </c>
    </row>
    <row r="481" spans="2:51" s="13" customFormat="1" ht="12">
      <c r="B481" s="193"/>
      <c r="C481" s="194"/>
      <c r="D481" s="195" t="s">
        <v>136</v>
      </c>
      <c r="E481" s="196" t="s">
        <v>21</v>
      </c>
      <c r="F481" s="197" t="s">
        <v>562</v>
      </c>
      <c r="G481" s="194"/>
      <c r="H481" s="196" t="s">
        <v>21</v>
      </c>
      <c r="I481" s="198"/>
      <c r="J481" s="194"/>
      <c r="K481" s="194"/>
      <c r="L481" s="199"/>
      <c r="M481" s="200"/>
      <c r="N481" s="201"/>
      <c r="O481" s="201"/>
      <c r="P481" s="201"/>
      <c r="Q481" s="201"/>
      <c r="R481" s="201"/>
      <c r="S481" s="201"/>
      <c r="T481" s="202"/>
      <c r="AT481" s="203" t="s">
        <v>136</v>
      </c>
      <c r="AU481" s="203" t="s">
        <v>83</v>
      </c>
      <c r="AV481" s="13" t="s">
        <v>81</v>
      </c>
      <c r="AW481" s="13" t="s">
        <v>34</v>
      </c>
      <c r="AX481" s="13" t="s">
        <v>73</v>
      </c>
      <c r="AY481" s="203" t="s">
        <v>125</v>
      </c>
    </row>
    <row r="482" spans="2:51" s="13" customFormat="1" ht="12">
      <c r="B482" s="193"/>
      <c r="C482" s="194"/>
      <c r="D482" s="195" t="s">
        <v>136</v>
      </c>
      <c r="E482" s="196" t="s">
        <v>21</v>
      </c>
      <c r="F482" s="197" t="s">
        <v>644</v>
      </c>
      <c r="G482" s="194"/>
      <c r="H482" s="196" t="s">
        <v>21</v>
      </c>
      <c r="I482" s="198"/>
      <c r="J482" s="194"/>
      <c r="K482" s="194"/>
      <c r="L482" s="199"/>
      <c r="M482" s="200"/>
      <c r="N482" s="201"/>
      <c r="O482" s="201"/>
      <c r="P482" s="201"/>
      <c r="Q482" s="201"/>
      <c r="R482" s="201"/>
      <c r="S482" s="201"/>
      <c r="T482" s="202"/>
      <c r="AT482" s="203" t="s">
        <v>136</v>
      </c>
      <c r="AU482" s="203" t="s">
        <v>83</v>
      </c>
      <c r="AV482" s="13" t="s">
        <v>81</v>
      </c>
      <c r="AW482" s="13" t="s">
        <v>34</v>
      </c>
      <c r="AX482" s="13" t="s">
        <v>73</v>
      </c>
      <c r="AY482" s="203" t="s">
        <v>125</v>
      </c>
    </row>
    <row r="483" spans="2:51" s="14" customFormat="1" ht="12">
      <c r="B483" s="204"/>
      <c r="C483" s="205"/>
      <c r="D483" s="195" t="s">
        <v>136</v>
      </c>
      <c r="E483" s="206" t="s">
        <v>21</v>
      </c>
      <c r="F483" s="207" t="s">
        <v>645</v>
      </c>
      <c r="G483" s="205"/>
      <c r="H483" s="208">
        <v>1</v>
      </c>
      <c r="I483" s="209"/>
      <c r="J483" s="205"/>
      <c r="K483" s="205"/>
      <c r="L483" s="210"/>
      <c r="M483" s="211"/>
      <c r="N483" s="212"/>
      <c r="O483" s="212"/>
      <c r="P483" s="212"/>
      <c r="Q483" s="212"/>
      <c r="R483" s="212"/>
      <c r="S483" s="212"/>
      <c r="T483" s="213"/>
      <c r="AT483" s="214" t="s">
        <v>136</v>
      </c>
      <c r="AU483" s="214" t="s">
        <v>83</v>
      </c>
      <c r="AV483" s="14" t="s">
        <v>83</v>
      </c>
      <c r="AW483" s="14" t="s">
        <v>34</v>
      </c>
      <c r="AX483" s="14" t="s">
        <v>73</v>
      </c>
      <c r="AY483" s="214" t="s">
        <v>125</v>
      </c>
    </row>
    <row r="484" spans="2:51" s="15" customFormat="1" ht="12">
      <c r="B484" s="215"/>
      <c r="C484" s="216"/>
      <c r="D484" s="195" t="s">
        <v>136</v>
      </c>
      <c r="E484" s="217" t="s">
        <v>21</v>
      </c>
      <c r="F484" s="218" t="s">
        <v>140</v>
      </c>
      <c r="G484" s="216"/>
      <c r="H484" s="219">
        <v>1</v>
      </c>
      <c r="I484" s="220"/>
      <c r="J484" s="216"/>
      <c r="K484" s="216"/>
      <c r="L484" s="221"/>
      <c r="M484" s="222"/>
      <c r="N484" s="223"/>
      <c r="O484" s="223"/>
      <c r="P484" s="223"/>
      <c r="Q484" s="223"/>
      <c r="R484" s="223"/>
      <c r="S484" s="223"/>
      <c r="T484" s="224"/>
      <c r="AT484" s="225" t="s">
        <v>136</v>
      </c>
      <c r="AU484" s="225" t="s">
        <v>83</v>
      </c>
      <c r="AV484" s="15" t="s">
        <v>132</v>
      </c>
      <c r="AW484" s="15" t="s">
        <v>34</v>
      </c>
      <c r="AX484" s="15" t="s">
        <v>81</v>
      </c>
      <c r="AY484" s="225" t="s">
        <v>125</v>
      </c>
    </row>
    <row r="485" spans="2:63" s="12" customFormat="1" ht="22.9" customHeight="1">
      <c r="B485" s="159"/>
      <c r="C485" s="160"/>
      <c r="D485" s="161" t="s">
        <v>72</v>
      </c>
      <c r="E485" s="173" t="s">
        <v>646</v>
      </c>
      <c r="F485" s="173" t="s">
        <v>647</v>
      </c>
      <c r="G485" s="160"/>
      <c r="H485" s="160"/>
      <c r="I485" s="163"/>
      <c r="J485" s="174">
        <f>BK485</f>
        <v>0</v>
      </c>
      <c r="K485" s="160"/>
      <c r="L485" s="165"/>
      <c r="M485" s="166"/>
      <c r="N485" s="167"/>
      <c r="O485" s="167"/>
      <c r="P485" s="168">
        <f>SUM(P486:P527)</f>
        <v>0</v>
      </c>
      <c r="Q485" s="167"/>
      <c r="R485" s="168">
        <f>SUM(R486:R527)</f>
        <v>0</v>
      </c>
      <c r="S485" s="167"/>
      <c r="T485" s="169">
        <f>SUM(T486:T527)</f>
        <v>0</v>
      </c>
      <c r="AR485" s="170" t="s">
        <v>81</v>
      </c>
      <c r="AT485" s="171" t="s">
        <v>72</v>
      </c>
      <c r="AU485" s="171" t="s">
        <v>81</v>
      </c>
      <c r="AY485" s="170" t="s">
        <v>125</v>
      </c>
      <c r="BK485" s="172">
        <f>SUM(BK486:BK527)</f>
        <v>0</v>
      </c>
    </row>
    <row r="486" spans="1:65" s="2" customFormat="1" ht="24.2" customHeight="1">
      <c r="A486" s="36"/>
      <c r="B486" s="37"/>
      <c r="C486" s="175" t="s">
        <v>648</v>
      </c>
      <c r="D486" s="175" t="s">
        <v>127</v>
      </c>
      <c r="E486" s="176" t="s">
        <v>649</v>
      </c>
      <c r="F486" s="177" t="s">
        <v>650</v>
      </c>
      <c r="G486" s="178" t="s">
        <v>290</v>
      </c>
      <c r="H486" s="179">
        <v>2015.042</v>
      </c>
      <c r="I486" s="180"/>
      <c r="J486" s="181">
        <f>ROUND(I486*H486,2)</f>
        <v>0</v>
      </c>
      <c r="K486" s="177" t="s">
        <v>131</v>
      </c>
      <c r="L486" s="41"/>
      <c r="M486" s="182" t="s">
        <v>21</v>
      </c>
      <c r="N486" s="183" t="s">
        <v>44</v>
      </c>
      <c r="O486" s="66"/>
      <c r="P486" s="184">
        <f>O486*H486</f>
        <v>0</v>
      </c>
      <c r="Q486" s="184">
        <v>0</v>
      </c>
      <c r="R486" s="184">
        <f>Q486*H486</f>
        <v>0</v>
      </c>
      <c r="S486" s="184">
        <v>0</v>
      </c>
      <c r="T486" s="185">
        <f>S486*H486</f>
        <v>0</v>
      </c>
      <c r="U486" s="36"/>
      <c r="V486" s="36"/>
      <c r="W486" s="36"/>
      <c r="X486" s="36"/>
      <c r="Y486" s="36"/>
      <c r="Z486" s="36"/>
      <c r="AA486" s="36"/>
      <c r="AB486" s="36"/>
      <c r="AC486" s="36"/>
      <c r="AD486" s="36"/>
      <c r="AE486" s="36"/>
      <c r="AR486" s="186" t="s">
        <v>132</v>
      </c>
      <c r="AT486" s="186" t="s">
        <v>127</v>
      </c>
      <c r="AU486" s="186" t="s">
        <v>83</v>
      </c>
      <c r="AY486" s="19" t="s">
        <v>125</v>
      </c>
      <c r="BE486" s="187">
        <f>IF(N486="základní",J486,0)</f>
        <v>0</v>
      </c>
      <c r="BF486" s="187">
        <f>IF(N486="snížená",J486,0)</f>
        <v>0</v>
      </c>
      <c r="BG486" s="187">
        <f>IF(N486="zákl. přenesená",J486,0)</f>
        <v>0</v>
      </c>
      <c r="BH486" s="187">
        <f>IF(N486="sníž. přenesená",J486,0)</f>
        <v>0</v>
      </c>
      <c r="BI486" s="187">
        <f>IF(N486="nulová",J486,0)</f>
        <v>0</v>
      </c>
      <c r="BJ486" s="19" t="s">
        <v>81</v>
      </c>
      <c r="BK486" s="187">
        <f>ROUND(I486*H486,2)</f>
        <v>0</v>
      </c>
      <c r="BL486" s="19" t="s">
        <v>132</v>
      </c>
      <c r="BM486" s="186" t="s">
        <v>651</v>
      </c>
    </row>
    <row r="487" spans="1:47" s="2" customFormat="1" ht="12">
      <c r="A487" s="36"/>
      <c r="B487" s="37"/>
      <c r="C487" s="38"/>
      <c r="D487" s="188" t="s">
        <v>134</v>
      </c>
      <c r="E487" s="38"/>
      <c r="F487" s="189" t="s">
        <v>652</v>
      </c>
      <c r="G487" s="38"/>
      <c r="H487" s="38"/>
      <c r="I487" s="190"/>
      <c r="J487" s="38"/>
      <c r="K487" s="38"/>
      <c r="L487" s="41"/>
      <c r="M487" s="191"/>
      <c r="N487" s="192"/>
      <c r="O487" s="66"/>
      <c r="P487" s="66"/>
      <c r="Q487" s="66"/>
      <c r="R487" s="66"/>
      <c r="S487" s="66"/>
      <c r="T487" s="67"/>
      <c r="U487" s="36"/>
      <c r="V487" s="36"/>
      <c r="W487" s="36"/>
      <c r="X487" s="36"/>
      <c r="Y487" s="36"/>
      <c r="Z487" s="36"/>
      <c r="AA487" s="36"/>
      <c r="AB487" s="36"/>
      <c r="AC487" s="36"/>
      <c r="AD487" s="36"/>
      <c r="AE487" s="36"/>
      <c r="AT487" s="19" t="s">
        <v>134</v>
      </c>
      <c r="AU487" s="19" t="s">
        <v>83</v>
      </c>
    </row>
    <row r="488" spans="2:51" s="14" customFormat="1" ht="12">
      <c r="B488" s="204"/>
      <c r="C488" s="205"/>
      <c r="D488" s="195" t="s">
        <v>136</v>
      </c>
      <c r="E488" s="206" t="s">
        <v>21</v>
      </c>
      <c r="F488" s="207" t="s">
        <v>653</v>
      </c>
      <c r="G488" s="205"/>
      <c r="H488" s="208">
        <v>2015.042</v>
      </c>
      <c r="I488" s="209"/>
      <c r="J488" s="205"/>
      <c r="K488" s="205"/>
      <c r="L488" s="210"/>
      <c r="M488" s="211"/>
      <c r="N488" s="212"/>
      <c r="O488" s="212"/>
      <c r="P488" s="212"/>
      <c r="Q488" s="212"/>
      <c r="R488" s="212"/>
      <c r="S488" s="212"/>
      <c r="T488" s="213"/>
      <c r="AT488" s="214" t="s">
        <v>136</v>
      </c>
      <c r="AU488" s="214" t="s">
        <v>83</v>
      </c>
      <c r="AV488" s="14" t="s">
        <v>83</v>
      </c>
      <c r="AW488" s="14" t="s">
        <v>34</v>
      </c>
      <c r="AX488" s="14" t="s">
        <v>73</v>
      </c>
      <c r="AY488" s="214" t="s">
        <v>125</v>
      </c>
    </row>
    <row r="489" spans="2:51" s="15" customFormat="1" ht="12">
      <c r="B489" s="215"/>
      <c r="C489" s="216"/>
      <c r="D489" s="195" t="s">
        <v>136</v>
      </c>
      <c r="E489" s="217" t="s">
        <v>21</v>
      </c>
      <c r="F489" s="218" t="s">
        <v>140</v>
      </c>
      <c r="G489" s="216"/>
      <c r="H489" s="219">
        <v>2015.042</v>
      </c>
      <c r="I489" s="220"/>
      <c r="J489" s="216"/>
      <c r="K489" s="216"/>
      <c r="L489" s="221"/>
      <c r="M489" s="222"/>
      <c r="N489" s="223"/>
      <c r="O489" s="223"/>
      <c r="P489" s="223"/>
      <c r="Q489" s="223"/>
      <c r="R489" s="223"/>
      <c r="S489" s="223"/>
      <c r="T489" s="224"/>
      <c r="AT489" s="225" t="s">
        <v>136</v>
      </c>
      <c r="AU489" s="225" t="s">
        <v>83</v>
      </c>
      <c r="AV489" s="15" t="s">
        <v>132</v>
      </c>
      <c r="AW489" s="15" t="s">
        <v>34</v>
      </c>
      <c r="AX489" s="15" t="s">
        <v>81</v>
      </c>
      <c r="AY489" s="225" t="s">
        <v>125</v>
      </c>
    </row>
    <row r="490" spans="1:65" s="2" customFormat="1" ht="24.2" customHeight="1">
      <c r="A490" s="36"/>
      <c r="B490" s="37"/>
      <c r="C490" s="175" t="s">
        <v>654</v>
      </c>
      <c r="D490" s="175" t="s">
        <v>127</v>
      </c>
      <c r="E490" s="176" t="s">
        <v>655</v>
      </c>
      <c r="F490" s="177" t="s">
        <v>656</v>
      </c>
      <c r="G490" s="178" t="s">
        <v>290</v>
      </c>
      <c r="H490" s="179">
        <v>16081.498</v>
      </c>
      <c r="I490" s="180"/>
      <c r="J490" s="181">
        <f>ROUND(I490*H490,2)</f>
        <v>0</v>
      </c>
      <c r="K490" s="177" t="s">
        <v>131</v>
      </c>
      <c r="L490" s="41"/>
      <c r="M490" s="182" t="s">
        <v>21</v>
      </c>
      <c r="N490" s="183" t="s">
        <v>44</v>
      </c>
      <c r="O490" s="66"/>
      <c r="P490" s="184">
        <f>O490*H490</f>
        <v>0</v>
      </c>
      <c r="Q490" s="184">
        <v>0</v>
      </c>
      <c r="R490" s="184">
        <f>Q490*H490</f>
        <v>0</v>
      </c>
      <c r="S490" s="184">
        <v>0</v>
      </c>
      <c r="T490" s="185">
        <f>S490*H490</f>
        <v>0</v>
      </c>
      <c r="U490" s="36"/>
      <c r="V490" s="36"/>
      <c r="W490" s="36"/>
      <c r="X490" s="36"/>
      <c r="Y490" s="36"/>
      <c r="Z490" s="36"/>
      <c r="AA490" s="36"/>
      <c r="AB490" s="36"/>
      <c r="AC490" s="36"/>
      <c r="AD490" s="36"/>
      <c r="AE490" s="36"/>
      <c r="AR490" s="186" t="s">
        <v>132</v>
      </c>
      <c r="AT490" s="186" t="s">
        <v>127</v>
      </c>
      <c r="AU490" s="186" t="s">
        <v>83</v>
      </c>
      <c r="AY490" s="19" t="s">
        <v>125</v>
      </c>
      <c r="BE490" s="187">
        <f>IF(N490="základní",J490,0)</f>
        <v>0</v>
      </c>
      <c r="BF490" s="187">
        <f>IF(N490="snížená",J490,0)</f>
        <v>0</v>
      </c>
      <c r="BG490" s="187">
        <f>IF(N490="zákl. přenesená",J490,0)</f>
        <v>0</v>
      </c>
      <c r="BH490" s="187">
        <f>IF(N490="sníž. přenesená",J490,0)</f>
        <v>0</v>
      </c>
      <c r="BI490" s="187">
        <f>IF(N490="nulová",J490,0)</f>
        <v>0</v>
      </c>
      <c r="BJ490" s="19" t="s">
        <v>81</v>
      </c>
      <c r="BK490" s="187">
        <f>ROUND(I490*H490,2)</f>
        <v>0</v>
      </c>
      <c r="BL490" s="19" t="s">
        <v>132</v>
      </c>
      <c r="BM490" s="186" t="s">
        <v>657</v>
      </c>
    </row>
    <row r="491" spans="1:47" s="2" customFormat="1" ht="12">
      <c r="A491" s="36"/>
      <c r="B491" s="37"/>
      <c r="C491" s="38"/>
      <c r="D491" s="188" t="s">
        <v>134</v>
      </c>
      <c r="E491" s="38"/>
      <c r="F491" s="189" t="s">
        <v>658</v>
      </c>
      <c r="G491" s="38"/>
      <c r="H491" s="38"/>
      <c r="I491" s="190"/>
      <c r="J491" s="38"/>
      <c r="K491" s="38"/>
      <c r="L491" s="41"/>
      <c r="M491" s="191"/>
      <c r="N491" s="192"/>
      <c r="O491" s="66"/>
      <c r="P491" s="66"/>
      <c r="Q491" s="66"/>
      <c r="R491" s="66"/>
      <c r="S491" s="66"/>
      <c r="T491" s="67"/>
      <c r="U491" s="36"/>
      <c r="V491" s="36"/>
      <c r="W491" s="36"/>
      <c r="X491" s="36"/>
      <c r="Y491" s="36"/>
      <c r="Z491" s="36"/>
      <c r="AA491" s="36"/>
      <c r="AB491" s="36"/>
      <c r="AC491" s="36"/>
      <c r="AD491" s="36"/>
      <c r="AE491" s="36"/>
      <c r="AT491" s="19" t="s">
        <v>134</v>
      </c>
      <c r="AU491" s="19" t="s">
        <v>83</v>
      </c>
    </row>
    <row r="492" spans="2:51" s="13" customFormat="1" ht="12">
      <c r="B492" s="193"/>
      <c r="C492" s="194"/>
      <c r="D492" s="195" t="s">
        <v>136</v>
      </c>
      <c r="E492" s="196" t="s">
        <v>21</v>
      </c>
      <c r="F492" s="197" t="s">
        <v>659</v>
      </c>
      <c r="G492" s="194"/>
      <c r="H492" s="196" t="s">
        <v>21</v>
      </c>
      <c r="I492" s="198"/>
      <c r="J492" s="194"/>
      <c r="K492" s="194"/>
      <c r="L492" s="199"/>
      <c r="M492" s="200"/>
      <c r="N492" s="201"/>
      <c r="O492" s="201"/>
      <c r="P492" s="201"/>
      <c r="Q492" s="201"/>
      <c r="R492" s="201"/>
      <c r="S492" s="201"/>
      <c r="T492" s="202"/>
      <c r="AT492" s="203" t="s">
        <v>136</v>
      </c>
      <c r="AU492" s="203" t="s">
        <v>83</v>
      </c>
      <c r="AV492" s="13" t="s">
        <v>81</v>
      </c>
      <c r="AW492" s="13" t="s">
        <v>34</v>
      </c>
      <c r="AX492" s="13" t="s">
        <v>73</v>
      </c>
      <c r="AY492" s="203" t="s">
        <v>125</v>
      </c>
    </row>
    <row r="493" spans="2:51" s="14" customFormat="1" ht="12">
      <c r="B493" s="204"/>
      <c r="C493" s="205"/>
      <c r="D493" s="195" t="s">
        <v>136</v>
      </c>
      <c r="E493" s="206" t="s">
        <v>21</v>
      </c>
      <c r="F493" s="207" t="s">
        <v>660</v>
      </c>
      <c r="G493" s="205"/>
      <c r="H493" s="208">
        <v>1643.104</v>
      </c>
      <c r="I493" s="209"/>
      <c r="J493" s="205"/>
      <c r="K493" s="205"/>
      <c r="L493" s="210"/>
      <c r="M493" s="211"/>
      <c r="N493" s="212"/>
      <c r="O493" s="212"/>
      <c r="P493" s="212"/>
      <c r="Q493" s="212"/>
      <c r="R493" s="212"/>
      <c r="S493" s="212"/>
      <c r="T493" s="213"/>
      <c r="AT493" s="214" t="s">
        <v>136</v>
      </c>
      <c r="AU493" s="214" t="s">
        <v>83</v>
      </c>
      <c r="AV493" s="14" t="s">
        <v>83</v>
      </c>
      <c r="AW493" s="14" t="s">
        <v>34</v>
      </c>
      <c r="AX493" s="14" t="s">
        <v>73</v>
      </c>
      <c r="AY493" s="214" t="s">
        <v>125</v>
      </c>
    </row>
    <row r="494" spans="2:51" s="16" customFormat="1" ht="12">
      <c r="B494" s="226"/>
      <c r="C494" s="227"/>
      <c r="D494" s="195" t="s">
        <v>136</v>
      </c>
      <c r="E494" s="228" t="s">
        <v>21</v>
      </c>
      <c r="F494" s="229" t="s">
        <v>182</v>
      </c>
      <c r="G494" s="227"/>
      <c r="H494" s="230">
        <v>1643.104</v>
      </c>
      <c r="I494" s="231"/>
      <c r="J494" s="227"/>
      <c r="K494" s="227"/>
      <c r="L494" s="232"/>
      <c r="M494" s="233"/>
      <c r="N494" s="234"/>
      <c r="O494" s="234"/>
      <c r="P494" s="234"/>
      <c r="Q494" s="234"/>
      <c r="R494" s="234"/>
      <c r="S494" s="234"/>
      <c r="T494" s="235"/>
      <c r="AT494" s="236" t="s">
        <v>136</v>
      </c>
      <c r="AU494" s="236" t="s">
        <v>83</v>
      </c>
      <c r="AV494" s="16" t="s">
        <v>148</v>
      </c>
      <c r="AW494" s="16" t="s">
        <v>34</v>
      </c>
      <c r="AX494" s="16" t="s">
        <v>73</v>
      </c>
      <c r="AY494" s="236" t="s">
        <v>125</v>
      </c>
    </row>
    <row r="495" spans="2:51" s="13" customFormat="1" ht="12">
      <c r="B495" s="193"/>
      <c r="C495" s="194"/>
      <c r="D495" s="195" t="s">
        <v>136</v>
      </c>
      <c r="E495" s="196" t="s">
        <v>21</v>
      </c>
      <c r="F495" s="197" t="s">
        <v>661</v>
      </c>
      <c r="G495" s="194"/>
      <c r="H495" s="196" t="s">
        <v>21</v>
      </c>
      <c r="I495" s="198"/>
      <c r="J495" s="194"/>
      <c r="K495" s="194"/>
      <c r="L495" s="199"/>
      <c r="M495" s="200"/>
      <c r="N495" s="201"/>
      <c r="O495" s="201"/>
      <c r="P495" s="201"/>
      <c r="Q495" s="201"/>
      <c r="R495" s="201"/>
      <c r="S495" s="201"/>
      <c r="T495" s="202"/>
      <c r="AT495" s="203" t="s">
        <v>136</v>
      </c>
      <c r="AU495" s="203" t="s">
        <v>83</v>
      </c>
      <c r="AV495" s="13" t="s">
        <v>81</v>
      </c>
      <c r="AW495" s="13" t="s">
        <v>34</v>
      </c>
      <c r="AX495" s="13" t="s">
        <v>73</v>
      </c>
      <c r="AY495" s="203" t="s">
        <v>125</v>
      </c>
    </row>
    <row r="496" spans="2:51" s="14" customFormat="1" ht="12">
      <c r="B496" s="204"/>
      <c r="C496" s="205"/>
      <c r="D496" s="195" t="s">
        <v>136</v>
      </c>
      <c r="E496" s="206" t="s">
        <v>21</v>
      </c>
      <c r="F496" s="207" t="s">
        <v>662</v>
      </c>
      <c r="G496" s="205"/>
      <c r="H496" s="208">
        <v>18135.378</v>
      </c>
      <c r="I496" s="209"/>
      <c r="J496" s="205"/>
      <c r="K496" s="205"/>
      <c r="L496" s="210"/>
      <c r="M496" s="211"/>
      <c r="N496" s="212"/>
      <c r="O496" s="212"/>
      <c r="P496" s="212"/>
      <c r="Q496" s="212"/>
      <c r="R496" s="212"/>
      <c r="S496" s="212"/>
      <c r="T496" s="213"/>
      <c r="AT496" s="214" t="s">
        <v>136</v>
      </c>
      <c r="AU496" s="214" t="s">
        <v>83</v>
      </c>
      <c r="AV496" s="14" t="s">
        <v>83</v>
      </c>
      <c r="AW496" s="14" t="s">
        <v>34</v>
      </c>
      <c r="AX496" s="14" t="s">
        <v>73</v>
      </c>
      <c r="AY496" s="214" t="s">
        <v>125</v>
      </c>
    </row>
    <row r="497" spans="2:51" s="14" customFormat="1" ht="12">
      <c r="B497" s="204"/>
      <c r="C497" s="205"/>
      <c r="D497" s="195" t="s">
        <v>136</v>
      </c>
      <c r="E497" s="206" t="s">
        <v>21</v>
      </c>
      <c r="F497" s="207" t="s">
        <v>663</v>
      </c>
      <c r="G497" s="205"/>
      <c r="H497" s="208">
        <v>-3696.984</v>
      </c>
      <c r="I497" s="209"/>
      <c r="J497" s="205"/>
      <c r="K497" s="205"/>
      <c r="L497" s="210"/>
      <c r="M497" s="211"/>
      <c r="N497" s="212"/>
      <c r="O497" s="212"/>
      <c r="P497" s="212"/>
      <c r="Q497" s="212"/>
      <c r="R497" s="212"/>
      <c r="S497" s="212"/>
      <c r="T497" s="213"/>
      <c r="AT497" s="214" t="s">
        <v>136</v>
      </c>
      <c r="AU497" s="214" t="s">
        <v>83</v>
      </c>
      <c r="AV497" s="14" t="s">
        <v>83</v>
      </c>
      <c r="AW497" s="14" t="s">
        <v>34</v>
      </c>
      <c r="AX497" s="14" t="s">
        <v>73</v>
      </c>
      <c r="AY497" s="214" t="s">
        <v>125</v>
      </c>
    </row>
    <row r="498" spans="2:51" s="16" customFormat="1" ht="12">
      <c r="B498" s="226"/>
      <c r="C498" s="227"/>
      <c r="D498" s="195" t="s">
        <v>136</v>
      </c>
      <c r="E498" s="228" t="s">
        <v>21</v>
      </c>
      <c r="F498" s="229" t="s">
        <v>182</v>
      </c>
      <c r="G498" s="227"/>
      <c r="H498" s="230">
        <v>14438.394</v>
      </c>
      <c r="I498" s="231"/>
      <c r="J498" s="227"/>
      <c r="K498" s="227"/>
      <c r="L498" s="232"/>
      <c r="M498" s="233"/>
      <c r="N498" s="234"/>
      <c r="O498" s="234"/>
      <c r="P498" s="234"/>
      <c r="Q498" s="234"/>
      <c r="R498" s="234"/>
      <c r="S498" s="234"/>
      <c r="T498" s="235"/>
      <c r="AT498" s="236" t="s">
        <v>136</v>
      </c>
      <c r="AU498" s="236" t="s">
        <v>83</v>
      </c>
      <c r="AV498" s="16" t="s">
        <v>148</v>
      </c>
      <c r="AW498" s="16" t="s">
        <v>34</v>
      </c>
      <c r="AX498" s="16" t="s">
        <v>73</v>
      </c>
      <c r="AY498" s="236" t="s">
        <v>125</v>
      </c>
    </row>
    <row r="499" spans="2:51" s="15" customFormat="1" ht="12">
      <c r="B499" s="215"/>
      <c r="C499" s="216"/>
      <c r="D499" s="195" t="s">
        <v>136</v>
      </c>
      <c r="E499" s="217" t="s">
        <v>21</v>
      </c>
      <c r="F499" s="218" t="s">
        <v>140</v>
      </c>
      <c r="G499" s="216"/>
      <c r="H499" s="219">
        <v>16081.498</v>
      </c>
      <c r="I499" s="220"/>
      <c r="J499" s="216"/>
      <c r="K499" s="216"/>
      <c r="L499" s="221"/>
      <c r="M499" s="222"/>
      <c r="N499" s="223"/>
      <c r="O499" s="223"/>
      <c r="P499" s="223"/>
      <c r="Q499" s="223"/>
      <c r="R499" s="223"/>
      <c r="S499" s="223"/>
      <c r="T499" s="224"/>
      <c r="AT499" s="225" t="s">
        <v>136</v>
      </c>
      <c r="AU499" s="225" t="s">
        <v>83</v>
      </c>
      <c r="AV499" s="15" t="s">
        <v>132</v>
      </c>
      <c r="AW499" s="15" t="s">
        <v>34</v>
      </c>
      <c r="AX499" s="15" t="s">
        <v>81</v>
      </c>
      <c r="AY499" s="225" t="s">
        <v>125</v>
      </c>
    </row>
    <row r="500" spans="1:65" s="2" customFormat="1" ht="16.5" customHeight="1">
      <c r="A500" s="36"/>
      <c r="B500" s="37"/>
      <c r="C500" s="175" t="s">
        <v>664</v>
      </c>
      <c r="D500" s="175" t="s">
        <v>127</v>
      </c>
      <c r="E500" s="176" t="s">
        <v>665</v>
      </c>
      <c r="F500" s="177" t="s">
        <v>666</v>
      </c>
      <c r="G500" s="178" t="s">
        <v>290</v>
      </c>
      <c r="H500" s="179">
        <v>1604.266</v>
      </c>
      <c r="I500" s="180"/>
      <c r="J500" s="181">
        <f>ROUND(I500*H500,2)</f>
        <v>0</v>
      </c>
      <c r="K500" s="177" t="s">
        <v>131</v>
      </c>
      <c r="L500" s="41"/>
      <c r="M500" s="182" t="s">
        <v>21</v>
      </c>
      <c r="N500" s="183" t="s">
        <v>44</v>
      </c>
      <c r="O500" s="66"/>
      <c r="P500" s="184">
        <f>O500*H500</f>
        <v>0</v>
      </c>
      <c r="Q500" s="184">
        <v>0</v>
      </c>
      <c r="R500" s="184">
        <f>Q500*H500</f>
        <v>0</v>
      </c>
      <c r="S500" s="184">
        <v>0</v>
      </c>
      <c r="T500" s="185">
        <f>S500*H500</f>
        <v>0</v>
      </c>
      <c r="U500" s="36"/>
      <c r="V500" s="36"/>
      <c r="W500" s="36"/>
      <c r="X500" s="36"/>
      <c r="Y500" s="36"/>
      <c r="Z500" s="36"/>
      <c r="AA500" s="36"/>
      <c r="AB500" s="36"/>
      <c r="AC500" s="36"/>
      <c r="AD500" s="36"/>
      <c r="AE500" s="36"/>
      <c r="AR500" s="186" t="s">
        <v>132</v>
      </c>
      <c r="AT500" s="186" t="s">
        <v>127</v>
      </c>
      <c r="AU500" s="186" t="s">
        <v>83</v>
      </c>
      <c r="AY500" s="19" t="s">
        <v>125</v>
      </c>
      <c r="BE500" s="187">
        <f>IF(N500="základní",J500,0)</f>
        <v>0</v>
      </c>
      <c r="BF500" s="187">
        <f>IF(N500="snížená",J500,0)</f>
        <v>0</v>
      </c>
      <c r="BG500" s="187">
        <f>IF(N500="zákl. přenesená",J500,0)</f>
        <v>0</v>
      </c>
      <c r="BH500" s="187">
        <f>IF(N500="sníž. přenesená",J500,0)</f>
        <v>0</v>
      </c>
      <c r="BI500" s="187">
        <f>IF(N500="nulová",J500,0)</f>
        <v>0</v>
      </c>
      <c r="BJ500" s="19" t="s">
        <v>81</v>
      </c>
      <c r="BK500" s="187">
        <f>ROUND(I500*H500,2)</f>
        <v>0</v>
      </c>
      <c r="BL500" s="19" t="s">
        <v>132</v>
      </c>
      <c r="BM500" s="186" t="s">
        <v>667</v>
      </c>
    </row>
    <row r="501" spans="1:47" s="2" customFormat="1" ht="12">
      <c r="A501" s="36"/>
      <c r="B501" s="37"/>
      <c r="C501" s="38"/>
      <c r="D501" s="188" t="s">
        <v>134</v>
      </c>
      <c r="E501" s="38"/>
      <c r="F501" s="189" t="s">
        <v>668</v>
      </c>
      <c r="G501" s="38"/>
      <c r="H501" s="38"/>
      <c r="I501" s="190"/>
      <c r="J501" s="38"/>
      <c r="K501" s="38"/>
      <c r="L501" s="41"/>
      <c r="M501" s="191"/>
      <c r="N501" s="192"/>
      <c r="O501" s="66"/>
      <c r="P501" s="66"/>
      <c r="Q501" s="66"/>
      <c r="R501" s="66"/>
      <c r="S501" s="66"/>
      <c r="T501" s="67"/>
      <c r="U501" s="36"/>
      <c r="V501" s="36"/>
      <c r="W501" s="36"/>
      <c r="X501" s="36"/>
      <c r="Y501" s="36"/>
      <c r="Z501" s="36"/>
      <c r="AA501" s="36"/>
      <c r="AB501" s="36"/>
      <c r="AC501" s="36"/>
      <c r="AD501" s="36"/>
      <c r="AE501" s="36"/>
      <c r="AT501" s="19" t="s">
        <v>134</v>
      </c>
      <c r="AU501" s="19" t="s">
        <v>83</v>
      </c>
    </row>
    <row r="502" spans="2:51" s="14" customFormat="1" ht="12">
      <c r="B502" s="204"/>
      <c r="C502" s="205"/>
      <c r="D502" s="195" t="s">
        <v>136</v>
      </c>
      <c r="E502" s="206" t="s">
        <v>21</v>
      </c>
      <c r="F502" s="207" t="s">
        <v>669</v>
      </c>
      <c r="G502" s="205"/>
      <c r="H502" s="208">
        <v>2015.042</v>
      </c>
      <c r="I502" s="209"/>
      <c r="J502" s="205"/>
      <c r="K502" s="205"/>
      <c r="L502" s="210"/>
      <c r="M502" s="211"/>
      <c r="N502" s="212"/>
      <c r="O502" s="212"/>
      <c r="P502" s="212"/>
      <c r="Q502" s="212"/>
      <c r="R502" s="212"/>
      <c r="S502" s="212"/>
      <c r="T502" s="213"/>
      <c r="AT502" s="214" t="s">
        <v>136</v>
      </c>
      <c r="AU502" s="214" t="s">
        <v>83</v>
      </c>
      <c r="AV502" s="14" t="s">
        <v>83</v>
      </c>
      <c r="AW502" s="14" t="s">
        <v>34</v>
      </c>
      <c r="AX502" s="14" t="s">
        <v>73</v>
      </c>
      <c r="AY502" s="214" t="s">
        <v>125</v>
      </c>
    </row>
    <row r="503" spans="2:51" s="14" customFormat="1" ht="12">
      <c r="B503" s="204"/>
      <c r="C503" s="205"/>
      <c r="D503" s="195" t="s">
        <v>136</v>
      </c>
      <c r="E503" s="206" t="s">
        <v>21</v>
      </c>
      <c r="F503" s="207" t="s">
        <v>670</v>
      </c>
      <c r="G503" s="205"/>
      <c r="H503" s="208">
        <v>-410.776</v>
      </c>
      <c r="I503" s="209"/>
      <c r="J503" s="205"/>
      <c r="K503" s="205"/>
      <c r="L503" s="210"/>
      <c r="M503" s="211"/>
      <c r="N503" s="212"/>
      <c r="O503" s="212"/>
      <c r="P503" s="212"/>
      <c r="Q503" s="212"/>
      <c r="R503" s="212"/>
      <c r="S503" s="212"/>
      <c r="T503" s="213"/>
      <c r="AT503" s="214" t="s">
        <v>136</v>
      </c>
      <c r="AU503" s="214" t="s">
        <v>83</v>
      </c>
      <c r="AV503" s="14" t="s">
        <v>83</v>
      </c>
      <c r="AW503" s="14" t="s">
        <v>34</v>
      </c>
      <c r="AX503" s="14" t="s">
        <v>73</v>
      </c>
      <c r="AY503" s="214" t="s">
        <v>125</v>
      </c>
    </row>
    <row r="504" spans="2:51" s="15" customFormat="1" ht="12">
      <c r="B504" s="215"/>
      <c r="C504" s="216"/>
      <c r="D504" s="195" t="s">
        <v>136</v>
      </c>
      <c r="E504" s="217" t="s">
        <v>21</v>
      </c>
      <c r="F504" s="218" t="s">
        <v>140</v>
      </c>
      <c r="G504" s="216"/>
      <c r="H504" s="219">
        <v>1604.2659999999998</v>
      </c>
      <c r="I504" s="220"/>
      <c r="J504" s="216"/>
      <c r="K504" s="216"/>
      <c r="L504" s="221"/>
      <c r="M504" s="222"/>
      <c r="N504" s="223"/>
      <c r="O504" s="223"/>
      <c r="P504" s="223"/>
      <c r="Q504" s="223"/>
      <c r="R504" s="223"/>
      <c r="S504" s="223"/>
      <c r="T504" s="224"/>
      <c r="AT504" s="225" t="s">
        <v>136</v>
      </c>
      <c r="AU504" s="225" t="s">
        <v>83</v>
      </c>
      <c r="AV504" s="15" t="s">
        <v>132</v>
      </c>
      <c r="AW504" s="15" t="s">
        <v>34</v>
      </c>
      <c r="AX504" s="15" t="s">
        <v>81</v>
      </c>
      <c r="AY504" s="225" t="s">
        <v>125</v>
      </c>
    </row>
    <row r="505" spans="1:65" s="2" customFormat="1" ht="24.2" customHeight="1">
      <c r="A505" s="36"/>
      <c r="B505" s="37"/>
      <c r="C505" s="175" t="s">
        <v>671</v>
      </c>
      <c r="D505" s="175" t="s">
        <v>127</v>
      </c>
      <c r="E505" s="176" t="s">
        <v>672</v>
      </c>
      <c r="F505" s="177" t="s">
        <v>673</v>
      </c>
      <c r="G505" s="178" t="s">
        <v>290</v>
      </c>
      <c r="H505" s="179">
        <v>457.12</v>
      </c>
      <c r="I505" s="180"/>
      <c r="J505" s="181">
        <f>ROUND(I505*H505,2)</f>
        <v>0</v>
      </c>
      <c r="K505" s="177" t="s">
        <v>131</v>
      </c>
      <c r="L505" s="41"/>
      <c r="M505" s="182" t="s">
        <v>21</v>
      </c>
      <c r="N505" s="183" t="s">
        <v>44</v>
      </c>
      <c r="O505" s="66"/>
      <c r="P505" s="184">
        <f>O505*H505</f>
        <v>0</v>
      </c>
      <c r="Q505" s="184">
        <v>0</v>
      </c>
      <c r="R505" s="184">
        <f>Q505*H505</f>
        <v>0</v>
      </c>
      <c r="S505" s="184">
        <v>0</v>
      </c>
      <c r="T505" s="185">
        <f>S505*H505</f>
        <v>0</v>
      </c>
      <c r="U505" s="36"/>
      <c r="V505" s="36"/>
      <c r="W505" s="36"/>
      <c r="X505" s="36"/>
      <c r="Y505" s="36"/>
      <c r="Z505" s="36"/>
      <c r="AA505" s="36"/>
      <c r="AB505" s="36"/>
      <c r="AC505" s="36"/>
      <c r="AD505" s="36"/>
      <c r="AE505" s="36"/>
      <c r="AR505" s="186" t="s">
        <v>132</v>
      </c>
      <c r="AT505" s="186" t="s">
        <v>127</v>
      </c>
      <c r="AU505" s="186" t="s">
        <v>83</v>
      </c>
      <c r="AY505" s="19" t="s">
        <v>125</v>
      </c>
      <c r="BE505" s="187">
        <f>IF(N505="základní",J505,0)</f>
        <v>0</v>
      </c>
      <c r="BF505" s="187">
        <f>IF(N505="snížená",J505,0)</f>
        <v>0</v>
      </c>
      <c r="BG505" s="187">
        <f>IF(N505="zákl. přenesená",J505,0)</f>
        <v>0</v>
      </c>
      <c r="BH505" s="187">
        <f>IF(N505="sníž. přenesená",J505,0)</f>
        <v>0</v>
      </c>
      <c r="BI505" s="187">
        <f>IF(N505="nulová",J505,0)</f>
        <v>0</v>
      </c>
      <c r="BJ505" s="19" t="s">
        <v>81</v>
      </c>
      <c r="BK505" s="187">
        <f>ROUND(I505*H505,2)</f>
        <v>0</v>
      </c>
      <c r="BL505" s="19" t="s">
        <v>132</v>
      </c>
      <c r="BM505" s="186" t="s">
        <v>674</v>
      </c>
    </row>
    <row r="506" spans="1:47" s="2" customFormat="1" ht="12">
      <c r="A506" s="36"/>
      <c r="B506" s="37"/>
      <c r="C506" s="38"/>
      <c r="D506" s="188" t="s">
        <v>134</v>
      </c>
      <c r="E506" s="38"/>
      <c r="F506" s="189" t="s">
        <v>675</v>
      </c>
      <c r="G506" s="38"/>
      <c r="H506" s="38"/>
      <c r="I506" s="190"/>
      <c r="J506" s="38"/>
      <c r="K506" s="38"/>
      <c r="L506" s="41"/>
      <c r="M506" s="191"/>
      <c r="N506" s="192"/>
      <c r="O506" s="66"/>
      <c r="P506" s="66"/>
      <c r="Q506" s="66"/>
      <c r="R506" s="66"/>
      <c r="S506" s="66"/>
      <c r="T506" s="67"/>
      <c r="U506" s="36"/>
      <c r="V506" s="36"/>
      <c r="W506" s="36"/>
      <c r="X506" s="36"/>
      <c r="Y506" s="36"/>
      <c r="Z506" s="36"/>
      <c r="AA506" s="36"/>
      <c r="AB506" s="36"/>
      <c r="AC506" s="36"/>
      <c r="AD506" s="36"/>
      <c r="AE506" s="36"/>
      <c r="AT506" s="19" t="s">
        <v>134</v>
      </c>
      <c r="AU506" s="19" t="s">
        <v>83</v>
      </c>
    </row>
    <row r="507" spans="2:51" s="14" customFormat="1" ht="12">
      <c r="B507" s="204"/>
      <c r="C507" s="205"/>
      <c r="D507" s="195" t="s">
        <v>136</v>
      </c>
      <c r="E507" s="206" t="s">
        <v>21</v>
      </c>
      <c r="F507" s="207" t="s">
        <v>676</v>
      </c>
      <c r="G507" s="205"/>
      <c r="H507" s="208">
        <v>295.59</v>
      </c>
      <c r="I507" s="209"/>
      <c r="J507" s="205"/>
      <c r="K507" s="205"/>
      <c r="L507" s="210"/>
      <c r="M507" s="211"/>
      <c r="N507" s="212"/>
      <c r="O507" s="212"/>
      <c r="P507" s="212"/>
      <c r="Q507" s="212"/>
      <c r="R507" s="212"/>
      <c r="S507" s="212"/>
      <c r="T507" s="213"/>
      <c r="AT507" s="214" t="s">
        <v>136</v>
      </c>
      <c r="AU507" s="214" t="s">
        <v>83</v>
      </c>
      <c r="AV507" s="14" t="s">
        <v>83</v>
      </c>
      <c r="AW507" s="14" t="s">
        <v>34</v>
      </c>
      <c r="AX507" s="14" t="s">
        <v>73</v>
      </c>
      <c r="AY507" s="214" t="s">
        <v>125</v>
      </c>
    </row>
    <row r="508" spans="2:51" s="14" customFormat="1" ht="12">
      <c r="B508" s="204"/>
      <c r="C508" s="205"/>
      <c r="D508" s="195" t="s">
        <v>136</v>
      </c>
      <c r="E508" s="206" t="s">
        <v>21</v>
      </c>
      <c r="F508" s="207" t="s">
        <v>677</v>
      </c>
      <c r="G508" s="205"/>
      <c r="H508" s="208">
        <v>161.53</v>
      </c>
      <c r="I508" s="209"/>
      <c r="J508" s="205"/>
      <c r="K508" s="205"/>
      <c r="L508" s="210"/>
      <c r="M508" s="211"/>
      <c r="N508" s="212"/>
      <c r="O508" s="212"/>
      <c r="P508" s="212"/>
      <c r="Q508" s="212"/>
      <c r="R508" s="212"/>
      <c r="S508" s="212"/>
      <c r="T508" s="213"/>
      <c r="AT508" s="214" t="s">
        <v>136</v>
      </c>
      <c r="AU508" s="214" t="s">
        <v>83</v>
      </c>
      <c r="AV508" s="14" t="s">
        <v>83</v>
      </c>
      <c r="AW508" s="14" t="s">
        <v>34</v>
      </c>
      <c r="AX508" s="14" t="s">
        <v>73</v>
      </c>
      <c r="AY508" s="214" t="s">
        <v>125</v>
      </c>
    </row>
    <row r="509" spans="2:51" s="15" customFormat="1" ht="12">
      <c r="B509" s="215"/>
      <c r="C509" s="216"/>
      <c r="D509" s="195" t="s">
        <v>136</v>
      </c>
      <c r="E509" s="217" t="s">
        <v>21</v>
      </c>
      <c r="F509" s="218" t="s">
        <v>140</v>
      </c>
      <c r="G509" s="216"/>
      <c r="H509" s="219">
        <v>457.12</v>
      </c>
      <c r="I509" s="220"/>
      <c r="J509" s="216"/>
      <c r="K509" s="216"/>
      <c r="L509" s="221"/>
      <c r="M509" s="222"/>
      <c r="N509" s="223"/>
      <c r="O509" s="223"/>
      <c r="P509" s="223"/>
      <c r="Q509" s="223"/>
      <c r="R509" s="223"/>
      <c r="S509" s="223"/>
      <c r="T509" s="224"/>
      <c r="AT509" s="225" t="s">
        <v>136</v>
      </c>
      <c r="AU509" s="225" t="s">
        <v>83</v>
      </c>
      <c r="AV509" s="15" t="s">
        <v>132</v>
      </c>
      <c r="AW509" s="15" t="s">
        <v>34</v>
      </c>
      <c r="AX509" s="15" t="s">
        <v>81</v>
      </c>
      <c r="AY509" s="225" t="s">
        <v>125</v>
      </c>
    </row>
    <row r="510" spans="1:65" s="2" customFormat="1" ht="24.2" customHeight="1">
      <c r="A510" s="36"/>
      <c r="B510" s="37"/>
      <c r="C510" s="175" t="s">
        <v>678</v>
      </c>
      <c r="D510" s="175" t="s">
        <v>127</v>
      </c>
      <c r="E510" s="176" t="s">
        <v>679</v>
      </c>
      <c r="F510" s="177" t="s">
        <v>296</v>
      </c>
      <c r="G510" s="178" t="s">
        <v>290</v>
      </c>
      <c r="H510" s="179">
        <v>1146.818</v>
      </c>
      <c r="I510" s="180"/>
      <c r="J510" s="181">
        <f>ROUND(I510*H510,2)</f>
        <v>0</v>
      </c>
      <c r="K510" s="177" t="s">
        <v>131</v>
      </c>
      <c r="L510" s="41"/>
      <c r="M510" s="182" t="s">
        <v>21</v>
      </c>
      <c r="N510" s="183" t="s">
        <v>44</v>
      </c>
      <c r="O510" s="66"/>
      <c r="P510" s="184">
        <f>O510*H510</f>
        <v>0</v>
      </c>
      <c r="Q510" s="184">
        <v>0</v>
      </c>
      <c r="R510" s="184">
        <f>Q510*H510</f>
        <v>0</v>
      </c>
      <c r="S510" s="184">
        <v>0</v>
      </c>
      <c r="T510" s="185">
        <f>S510*H510</f>
        <v>0</v>
      </c>
      <c r="U510" s="36"/>
      <c r="V510" s="36"/>
      <c r="W510" s="36"/>
      <c r="X510" s="36"/>
      <c r="Y510" s="36"/>
      <c r="Z510" s="36"/>
      <c r="AA510" s="36"/>
      <c r="AB510" s="36"/>
      <c r="AC510" s="36"/>
      <c r="AD510" s="36"/>
      <c r="AE510" s="36"/>
      <c r="AR510" s="186" t="s">
        <v>132</v>
      </c>
      <c r="AT510" s="186" t="s">
        <v>127</v>
      </c>
      <c r="AU510" s="186" t="s">
        <v>83</v>
      </c>
      <c r="AY510" s="19" t="s">
        <v>125</v>
      </c>
      <c r="BE510" s="187">
        <f>IF(N510="základní",J510,0)</f>
        <v>0</v>
      </c>
      <c r="BF510" s="187">
        <f>IF(N510="snížená",J510,0)</f>
        <v>0</v>
      </c>
      <c r="BG510" s="187">
        <f>IF(N510="zákl. přenesená",J510,0)</f>
        <v>0</v>
      </c>
      <c r="BH510" s="187">
        <f>IF(N510="sníž. přenesená",J510,0)</f>
        <v>0</v>
      </c>
      <c r="BI510" s="187">
        <f>IF(N510="nulová",J510,0)</f>
        <v>0</v>
      </c>
      <c r="BJ510" s="19" t="s">
        <v>81</v>
      </c>
      <c r="BK510" s="187">
        <f>ROUND(I510*H510,2)</f>
        <v>0</v>
      </c>
      <c r="BL510" s="19" t="s">
        <v>132</v>
      </c>
      <c r="BM510" s="186" t="s">
        <v>680</v>
      </c>
    </row>
    <row r="511" spans="1:47" s="2" customFormat="1" ht="12">
      <c r="A511" s="36"/>
      <c r="B511" s="37"/>
      <c r="C511" s="38"/>
      <c r="D511" s="188" t="s">
        <v>134</v>
      </c>
      <c r="E511" s="38"/>
      <c r="F511" s="189" t="s">
        <v>681</v>
      </c>
      <c r="G511" s="38"/>
      <c r="H511" s="38"/>
      <c r="I511" s="190"/>
      <c r="J511" s="38"/>
      <c r="K511" s="38"/>
      <c r="L511" s="41"/>
      <c r="M511" s="191"/>
      <c r="N511" s="192"/>
      <c r="O511" s="66"/>
      <c r="P511" s="66"/>
      <c r="Q511" s="66"/>
      <c r="R511" s="66"/>
      <c r="S511" s="66"/>
      <c r="T511" s="67"/>
      <c r="U511" s="36"/>
      <c r="V511" s="36"/>
      <c r="W511" s="36"/>
      <c r="X511" s="36"/>
      <c r="Y511" s="36"/>
      <c r="Z511" s="36"/>
      <c r="AA511" s="36"/>
      <c r="AB511" s="36"/>
      <c r="AC511" s="36"/>
      <c r="AD511" s="36"/>
      <c r="AE511" s="36"/>
      <c r="AT511" s="19" t="s">
        <v>134</v>
      </c>
      <c r="AU511" s="19" t="s">
        <v>83</v>
      </c>
    </row>
    <row r="512" spans="2:51" s="14" customFormat="1" ht="12">
      <c r="B512" s="204"/>
      <c r="C512" s="205"/>
      <c r="D512" s="195" t="s">
        <v>136</v>
      </c>
      <c r="E512" s="206" t="s">
        <v>21</v>
      </c>
      <c r="F512" s="207" t="s">
        <v>682</v>
      </c>
      <c r="G512" s="205"/>
      <c r="H512" s="208">
        <v>232</v>
      </c>
      <c r="I512" s="209"/>
      <c r="J512" s="205"/>
      <c r="K512" s="205"/>
      <c r="L512" s="210"/>
      <c r="M512" s="211"/>
      <c r="N512" s="212"/>
      <c r="O512" s="212"/>
      <c r="P512" s="212"/>
      <c r="Q512" s="212"/>
      <c r="R512" s="212"/>
      <c r="S512" s="212"/>
      <c r="T512" s="213"/>
      <c r="AT512" s="214" t="s">
        <v>136</v>
      </c>
      <c r="AU512" s="214" t="s">
        <v>83</v>
      </c>
      <c r="AV512" s="14" t="s">
        <v>83</v>
      </c>
      <c r="AW512" s="14" t="s">
        <v>34</v>
      </c>
      <c r="AX512" s="14" t="s">
        <v>73</v>
      </c>
      <c r="AY512" s="214" t="s">
        <v>125</v>
      </c>
    </row>
    <row r="513" spans="2:51" s="14" customFormat="1" ht="12">
      <c r="B513" s="204"/>
      <c r="C513" s="205"/>
      <c r="D513" s="195" t="s">
        <v>136</v>
      </c>
      <c r="E513" s="206" t="s">
        <v>21</v>
      </c>
      <c r="F513" s="207" t="s">
        <v>683</v>
      </c>
      <c r="G513" s="205"/>
      <c r="H513" s="208">
        <v>671.317</v>
      </c>
      <c r="I513" s="209"/>
      <c r="J513" s="205"/>
      <c r="K513" s="205"/>
      <c r="L513" s="210"/>
      <c r="M513" s="211"/>
      <c r="N513" s="212"/>
      <c r="O513" s="212"/>
      <c r="P513" s="212"/>
      <c r="Q513" s="212"/>
      <c r="R513" s="212"/>
      <c r="S513" s="212"/>
      <c r="T513" s="213"/>
      <c r="AT513" s="214" t="s">
        <v>136</v>
      </c>
      <c r="AU513" s="214" t="s">
        <v>83</v>
      </c>
      <c r="AV513" s="14" t="s">
        <v>83</v>
      </c>
      <c r="AW513" s="14" t="s">
        <v>34</v>
      </c>
      <c r="AX513" s="14" t="s">
        <v>73</v>
      </c>
      <c r="AY513" s="214" t="s">
        <v>125</v>
      </c>
    </row>
    <row r="514" spans="2:51" s="14" customFormat="1" ht="12">
      <c r="B514" s="204"/>
      <c r="C514" s="205"/>
      <c r="D514" s="195" t="s">
        <v>136</v>
      </c>
      <c r="E514" s="206" t="s">
        <v>21</v>
      </c>
      <c r="F514" s="207" t="s">
        <v>684</v>
      </c>
      <c r="G514" s="205"/>
      <c r="H514" s="208">
        <v>243.501</v>
      </c>
      <c r="I514" s="209"/>
      <c r="J514" s="205"/>
      <c r="K514" s="205"/>
      <c r="L514" s="210"/>
      <c r="M514" s="211"/>
      <c r="N514" s="212"/>
      <c r="O514" s="212"/>
      <c r="P514" s="212"/>
      <c r="Q514" s="212"/>
      <c r="R514" s="212"/>
      <c r="S514" s="212"/>
      <c r="T514" s="213"/>
      <c r="AT514" s="214" t="s">
        <v>136</v>
      </c>
      <c r="AU514" s="214" t="s">
        <v>83</v>
      </c>
      <c r="AV514" s="14" t="s">
        <v>83</v>
      </c>
      <c r="AW514" s="14" t="s">
        <v>34</v>
      </c>
      <c r="AX514" s="14" t="s">
        <v>73</v>
      </c>
      <c r="AY514" s="214" t="s">
        <v>125</v>
      </c>
    </row>
    <row r="515" spans="2:51" s="15" customFormat="1" ht="12">
      <c r="B515" s="215"/>
      <c r="C515" s="216"/>
      <c r="D515" s="195" t="s">
        <v>136</v>
      </c>
      <c r="E515" s="217" t="s">
        <v>21</v>
      </c>
      <c r="F515" s="218" t="s">
        <v>140</v>
      </c>
      <c r="G515" s="216"/>
      <c r="H515" s="219">
        <v>1146.818</v>
      </c>
      <c r="I515" s="220"/>
      <c r="J515" s="216"/>
      <c r="K515" s="216"/>
      <c r="L515" s="221"/>
      <c r="M515" s="222"/>
      <c r="N515" s="223"/>
      <c r="O515" s="223"/>
      <c r="P515" s="223"/>
      <c r="Q515" s="223"/>
      <c r="R515" s="223"/>
      <c r="S515" s="223"/>
      <c r="T515" s="224"/>
      <c r="AT515" s="225" t="s">
        <v>136</v>
      </c>
      <c r="AU515" s="225" t="s">
        <v>83</v>
      </c>
      <c r="AV515" s="15" t="s">
        <v>132</v>
      </c>
      <c r="AW515" s="15" t="s">
        <v>34</v>
      </c>
      <c r="AX515" s="15" t="s">
        <v>81</v>
      </c>
      <c r="AY515" s="225" t="s">
        <v>125</v>
      </c>
    </row>
    <row r="516" spans="1:65" s="2" customFormat="1" ht="24.2" customHeight="1">
      <c r="A516" s="36"/>
      <c r="B516" s="37"/>
      <c r="C516" s="175" t="s">
        <v>685</v>
      </c>
      <c r="D516" s="175" t="s">
        <v>127</v>
      </c>
      <c r="E516" s="176" t="s">
        <v>686</v>
      </c>
      <c r="F516" s="177" t="s">
        <v>687</v>
      </c>
      <c r="G516" s="178" t="s">
        <v>290</v>
      </c>
      <c r="H516" s="179">
        <v>410.776</v>
      </c>
      <c r="I516" s="180"/>
      <c r="J516" s="181">
        <f>ROUND(I516*H516,2)</f>
        <v>0</v>
      </c>
      <c r="K516" s="177" t="s">
        <v>131</v>
      </c>
      <c r="L516" s="41"/>
      <c r="M516" s="182" t="s">
        <v>21</v>
      </c>
      <c r="N516" s="183" t="s">
        <v>44</v>
      </c>
      <c r="O516" s="66"/>
      <c r="P516" s="184">
        <f>O516*H516</f>
        <v>0</v>
      </c>
      <c r="Q516" s="184">
        <v>0</v>
      </c>
      <c r="R516" s="184">
        <f>Q516*H516</f>
        <v>0</v>
      </c>
      <c r="S516" s="184">
        <v>0</v>
      </c>
      <c r="T516" s="185">
        <f>S516*H516</f>
        <v>0</v>
      </c>
      <c r="U516" s="36"/>
      <c r="V516" s="36"/>
      <c r="W516" s="36"/>
      <c r="X516" s="36"/>
      <c r="Y516" s="36"/>
      <c r="Z516" s="36"/>
      <c r="AA516" s="36"/>
      <c r="AB516" s="36"/>
      <c r="AC516" s="36"/>
      <c r="AD516" s="36"/>
      <c r="AE516" s="36"/>
      <c r="AR516" s="186" t="s">
        <v>132</v>
      </c>
      <c r="AT516" s="186" t="s">
        <v>127</v>
      </c>
      <c r="AU516" s="186" t="s">
        <v>83</v>
      </c>
      <c r="AY516" s="19" t="s">
        <v>125</v>
      </c>
      <c r="BE516" s="187">
        <f>IF(N516="základní",J516,0)</f>
        <v>0</v>
      </c>
      <c r="BF516" s="187">
        <f>IF(N516="snížená",J516,0)</f>
        <v>0</v>
      </c>
      <c r="BG516" s="187">
        <f>IF(N516="zákl. přenesená",J516,0)</f>
        <v>0</v>
      </c>
      <c r="BH516" s="187">
        <f>IF(N516="sníž. přenesená",J516,0)</f>
        <v>0</v>
      </c>
      <c r="BI516" s="187">
        <f>IF(N516="nulová",J516,0)</f>
        <v>0</v>
      </c>
      <c r="BJ516" s="19" t="s">
        <v>81</v>
      </c>
      <c r="BK516" s="187">
        <f>ROUND(I516*H516,2)</f>
        <v>0</v>
      </c>
      <c r="BL516" s="19" t="s">
        <v>132</v>
      </c>
      <c r="BM516" s="186" t="s">
        <v>688</v>
      </c>
    </row>
    <row r="517" spans="1:47" s="2" customFormat="1" ht="12">
      <c r="A517" s="36"/>
      <c r="B517" s="37"/>
      <c r="C517" s="38"/>
      <c r="D517" s="188" t="s">
        <v>134</v>
      </c>
      <c r="E517" s="38"/>
      <c r="F517" s="189" t="s">
        <v>689</v>
      </c>
      <c r="G517" s="38"/>
      <c r="H517" s="38"/>
      <c r="I517" s="190"/>
      <c r="J517" s="38"/>
      <c r="K517" s="38"/>
      <c r="L517" s="41"/>
      <c r="M517" s="191"/>
      <c r="N517" s="192"/>
      <c r="O517" s="66"/>
      <c r="P517" s="66"/>
      <c r="Q517" s="66"/>
      <c r="R517" s="66"/>
      <c r="S517" s="66"/>
      <c r="T517" s="67"/>
      <c r="U517" s="36"/>
      <c r="V517" s="36"/>
      <c r="W517" s="36"/>
      <c r="X517" s="36"/>
      <c r="Y517" s="36"/>
      <c r="Z517" s="36"/>
      <c r="AA517" s="36"/>
      <c r="AB517" s="36"/>
      <c r="AC517" s="36"/>
      <c r="AD517" s="36"/>
      <c r="AE517" s="36"/>
      <c r="AT517" s="19" t="s">
        <v>134</v>
      </c>
      <c r="AU517" s="19" t="s">
        <v>83</v>
      </c>
    </row>
    <row r="518" spans="2:51" s="13" customFormat="1" ht="12">
      <c r="B518" s="193"/>
      <c r="C518" s="194"/>
      <c r="D518" s="195" t="s">
        <v>136</v>
      </c>
      <c r="E518" s="196" t="s">
        <v>21</v>
      </c>
      <c r="F518" s="197" t="s">
        <v>690</v>
      </c>
      <c r="G518" s="194"/>
      <c r="H518" s="196" t="s">
        <v>21</v>
      </c>
      <c r="I518" s="198"/>
      <c r="J518" s="194"/>
      <c r="K518" s="194"/>
      <c r="L518" s="199"/>
      <c r="M518" s="200"/>
      <c r="N518" s="201"/>
      <c r="O518" s="201"/>
      <c r="P518" s="201"/>
      <c r="Q518" s="201"/>
      <c r="R518" s="201"/>
      <c r="S518" s="201"/>
      <c r="T518" s="202"/>
      <c r="AT518" s="203" t="s">
        <v>136</v>
      </c>
      <c r="AU518" s="203" t="s">
        <v>83</v>
      </c>
      <c r="AV518" s="13" t="s">
        <v>81</v>
      </c>
      <c r="AW518" s="13" t="s">
        <v>34</v>
      </c>
      <c r="AX518" s="13" t="s">
        <v>73</v>
      </c>
      <c r="AY518" s="203" t="s">
        <v>125</v>
      </c>
    </row>
    <row r="519" spans="2:51" s="14" customFormat="1" ht="12">
      <c r="B519" s="204"/>
      <c r="C519" s="205"/>
      <c r="D519" s="195" t="s">
        <v>136</v>
      </c>
      <c r="E519" s="206" t="s">
        <v>21</v>
      </c>
      <c r="F519" s="207" t="s">
        <v>691</v>
      </c>
      <c r="G519" s="205"/>
      <c r="H519" s="208">
        <v>19.051</v>
      </c>
      <c r="I519" s="209"/>
      <c r="J519" s="205"/>
      <c r="K519" s="205"/>
      <c r="L519" s="210"/>
      <c r="M519" s="211"/>
      <c r="N519" s="212"/>
      <c r="O519" s="212"/>
      <c r="P519" s="212"/>
      <c r="Q519" s="212"/>
      <c r="R519" s="212"/>
      <c r="S519" s="212"/>
      <c r="T519" s="213"/>
      <c r="AT519" s="214" t="s">
        <v>136</v>
      </c>
      <c r="AU519" s="214" t="s">
        <v>83</v>
      </c>
      <c r="AV519" s="14" t="s">
        <v>83</v>
      </c>
      <c r="AW519" s="14" t="s">
        <v>34</v>
      </c>
      <c r="AX519" s="14" t="s">
        <v>73</v>
      </c>
      <c r="AY519" s="214" t="s">
        <v>125</v>
      </c>
    </row>
    <row r="520" spans="2:51" s="14" customFormat="1" ht="12">
      <c r="B520" s="204"/>
      <c r="C520" s="205"/>
      <c r="D520" s="195" t="s">
        <v>136</v>
      </c>
      <c r="E520" s="206" t="s">
        <v>21</v>
      </c>
      <c r="F520" s="207" t="s">
        <v>692</v>
      </c>
      <c r="G520" s="205"/>
      <c r="H520" s="208">
        <v>190.521</v>
      </c>
      <c r="I520" s="209"/>
      <c r="J520" s="205"/>
      <c r="K520" s="205"/>
      <c r="L520" s="210"/>
      <c r="M520" s="211"/>
      <c r="N520" s="212"/>
      <c r="O520" s="212"/>
      <c r="P520" s="212"/>
      <c r="Q520" s="212"/>
      <c r="R520" s="212"/>
      <c r="S520" s="212"/>
      <c r="T520" s="213"/>
      <c r="AT520" s="214" t="s">
        <v>136</v>
      </c>
      <c r="AU520" s="214" t="s">
        <v>83</v>
      </c>
      <c r="AV520" s="14" t="s">
        <v>83</v>
      </c>
      <c r="AW520" s="14" t="s">
        <v>34</v>
      </c>
      <c r="AX520" s="14" t="s">
        <v>73</v>
      </c>
      <c r="AY520" s="214" t="s">
        <v>125</v>
      </c>
    </row>
    <row r="521" spans="2:51" s="14" customFormat="1" ht="12">
      <c r="B521" s="204"/>
      <c r="C521" s="205"/>
      <c r="D521" s="195" t="s">
        <v>136</v>
      </c>
      <c r="E521" s="206" t="s">
        <v>21</v>
      </c>
      <c r="F521" s="207" t="s">
        <v>693</v>
      </c>
      <c r="G521" s="205"/>
      <c r="H521" s="208">
        <v>201.204</v>
      </c>
      <c r="I521" s="209"/>
      <c r="J521" s="205"/>
      <c r="K521" s="205"/>
      <c r="L521" s="210"/>
      <c r="M521" s="211"/>
      <c r="N521" s="212"/>
      <c r="O521" s="212"/>
      <c r="P521" s="212"/>
      <c r="Q521" s="212"/>
      <c r="R521" s="212"/>
      <c r="S521" s="212"/>
      <c r="T521" s="213"/>
      <c r="AT521" s="214" t="s">
        <v>136</v>
      </c>
      <c r="AU521" s="214" t="s">
        <v>83</v>
      </c>
      <c r="AV521" s="14" t="s">
        <v>83</v>
      </c>
      <c r="AW521" s="14" t="s">
        <v>34</v>
      </c>
      <c r="AX521" s="14" t="s">
        <v>73</v>
      </c>
      <c r="AY521" s="214" t="s">
        <v>125</v>
      </c>
    </row>
    <row r="522" spans="2:51" s="15" customFormat="1" ht="12">
      <c r="B522" s="215"/>
      <c r="C522" s="216"/>
      <c r="D522" s="195" t="s">
        <v>136</v>
      </c>
      <c r="E522" s="217" t="s">
        <v>21</v>
      </c>
      <c r="F522" s="218" t="s">
        <v>140</v>
      </c>
      <c r="G522" s="216"/>
      <c r="H522" s="219">
        <v>410.77599999999995</v>
      </c>
      <c r="I522" s="220"/>
      <c r="J522" s="216"/>
      <c r="K522" s="216"/>
      <c r="L522" s="221"/>
      <c r="M522" s="222"/>
      <c r="N522" s="223"/>
      <c r="O522" s="223"/>
      <c r="P522" s="223"/>
      <c r="Q522" s="223"/>
      <c r="R522" s="223"/>
      <c r="S522" s="223"/>
      <c r="T522" s="224"/>
      <c r="AT522" s="225" t="s">
        <v>136</v>
      </c>
      <c r="AU522" s="225" t="s">
        <v>83</v>
      </c>
      <c r="AV522" s="15" t="s">
        <v>132</v>
      </c>
      <c r="AW522" s="15" t="s">
        <v>34</v>
      </c>
      <c r="AX522" s="15" t="s">
        <v>81</v>
      </c>
      <c r="AY522" s="225" t="s">
        <v>125</v>
      </c>
    </row>
    <row r="523" spans="1:65" s="2" customFormat="1" ht="24.2" customHeight="1">
      <c r="A523" s="36"/>
      <c r="B523" s="37"/>
      <c r="C523" s="175" t="s">
        <v>694</v>
      </c>
      <c r="D523" s="175" t="s">
        <v>127</v>
      </c>
      <c r="E523" s="176" t="s">
        <v>695</v>
      </c>
      <c r="F523" s="177" t="s">
        <v>696</v>
      </c>
      <c r="G523" s="178" t="s">
        <v>290</v>
      </c>
      <c r="H523" s="179">
        <v>0.328</v>
      </c>
      <c r="I523" s="180"/>
      <c r="J523" s="181">
        <f>ROUND(I523*H523,2)</f>
        <v>0</v>
      </c>
      <c r="K523" s="177" t="s">
        <v>131</v>
      </c>
      <c r="L523" s="41"/>
      <c r="M523" s="182" t="s">
        <v>21</v>
      </c>
      <c r="N523" s="183" t="s">
        <v>44</v>
      </c>
      <c r="O523" s="66"/>
      <c r="P523" s="184">
        <f>O523*H523</f>
        <v>0</v>
      </c>
      <c r="Q523" s="184">
        <v>0</v>
      </c>
      <c r="R523" s="184">
        <f>Q523*H523</f>
        <v>0</v>
      </c>
      <c r="S523" s="184">
        <v>0</v>
      </c>
      <c r="T523" s="185">
        <f>S523*H523</f>
        <v>0</v>
      </c>
      <c r="U523" s="36"/>
      <c r="V523" s="36"/>
      <c r="W523" s="36"/>
      <c r="X523" s="36"/>
      <c r="Y523" s="36"/>
      <c r="Z523" s="36"/>
      <c r="AA523" s="36"/>
      <c r="AB523" s="36"/>
      <c r="AC523" s="36"/>
      <c r="AD523" s="36"/>
      <c r="AE523" s="36"/>
      <c r="AR523" s="186" t="s">
        <v>132</v>
      </c>
      <c r="AT523" s="186" t="s">
        <v>127</v>
      </c>
      <c r="AU523" s="186" t="s">
        <v>83</v>
      </c>
      <c r="AY523" s="19" t="s">
        <v>125</v>
      </c>
      <c r="BE523" s="187">
        <f>IF(N523="základní",J523,0)</f>
        <v>0</v>
      </c>
      <c r="BF523" s="187">
        <f>IF(N523="snížená",J523,0)</f>
        <v>0</v>
      </c>
      <c r="BG523" s="187">
        <f>IF(N523="zákl. přenesená",J523,0)</f>
        <v>0</v>
      </c>
      <c r="BH523" s="187">
        <f>IF(N523="sníž. přenesená",J523,0)</f>
        <v>0</v>
      </c>
      <c r="BI523" s="187">
        <f>IF(N523="nulová",J523,0)</f>
        <v>0</v>
      </c>
      <c r="BJ523" s="19" t="s">
        <v>81</v>
      </c>
      <c r="BK523" s="187">
        <f>ROUND(I523*H523,2)</f>
        <v>0</v>
      </c>
      <c r="BL523" s="19" t="s">
        <v>132</v>
      </c>
      <c r="BM523" s="186" t="s">
        <v>697</v>
      </c>
    </row>
    <row r="524" spans="1:47" s="2" customFormat="1" ht="12">
      <c r="A524" s="36"/>
      <c r="B524" s="37"/>
      <c r="C524" s="38"/>
      <c r="D524" s="188" t="s">
        <v>134</v>
      </c>
      <c r="E524" s="38"/>
      <c r="F524" s="189" t="s">
        <v>698</v>
      </c>
      <c r="G524" s="38"/>
      <c r="H524" s="38"/>
      <c r="I524" s="190"/>
      <c r="J524" s="38"/>
      <c r="K524" s="38"/>
      <c r="L524" s="41"/>
      <c r="M524" s="191"/>
      <c r="N524" s="192"/>
      <c r="O524" s="66"/>
      <c r="P524" s="66"/>
      <c r="Q524" s="66"/>
      <c r="R524" s="66"/>
      <c r="S524" s="66"/>
      <c r="T524" s="67"/>
      <c r="U524" s="36"/>
      <c r="V524" s="36"/>
      <c r="W524" s="36"/>
      <c r="X524" s="36"/>
      <c r="Y524" s="36"/>
      <c r="Z524" s="36"/>
      <c r="AA524" s="36"/>
      <c r="AB524" s="36"/>
      <c r="AC524" s="36"/>
      <c r="AD524" s="36"/>
      <c r="AE524" s="36"/>
      <c r="AT524" s="19" t="s">
        <v>134</v>
      </c>
      <c r="AU524" s="19" t="s">
        <v>83</v>
      </c>
    </row>
    <row r="525" spans="2:51" s="13" customFormat="1" ht="12">
      <c r="B525" s="193"/>
      <c r="C525" s="194"/>
      <c r="D525" s="195" t="s">
        <v>136</v>
      </c>
      <c r="E525" s="196" t="s">
        <v>21</v>
      </c>
      <c r="F525" s="197" t="s">
        <v>699</v>
      </c>
      <c r="G525" s="194"/>
      <c r="H525" s="196" t="s">
        <v>21</v>
      </c>
      <c r="I525" s="198"/>
      <c r="J525" s="194"/>
      <c r="K525" s="194"/>
      <c r="L525" s="199"/>
      <c r="M525" s="200"/>
      <c r="N525" s="201"/>
      <c r="O525" s="201"/>
      <c r="P525" s="201"/>
      <c r="Q525" s="201"/>
      <c r="R525" s="201"/>
      <c r="S525" s="201"/>
      <c r="T525" s="202"/>
      <c r="AT525" s="203" t="s">
        <v>136</v>
      </c>
      <c r="AU525" s="203" t="s">
        <v>83</v>
      </c>
      <c r="AV525" s="13" t="s">
        <v>81</v>
      </c>
      <c r="AW525" s="13" t="s">
        <v>34</v>
      </c>
      <c r="AX525" s="13" t="s">
        <v>73</v>
      </c>
      <c r="AY525" s="203" t="s">
        <v>125</v>
      </c>
    </row>
    <row r="526" spans="2:51" s="14" customFormat="1" ht="12">
      <c r="B526" s="204"/>
      <c r="C526" s="205"/>
      <c r="D526" s="195" t="s">
        <v>136</v>
      </c>
      <c r="E526" s="206" t="s">
        <v>21</v>
      </c>
      <c r="F526" s="207" t="s">
        <v>700</v>
      </c>
      <c r="G526" s="205"/>
      <c r="H526" s="208">
        <v>0.328</v>
      </c>
      <c r="I526" s="209"/>
      <c r="J526" s="205"/>
      <c r="K526" s="205"/>
      <c r="L526" s="210"/>
      <c r="M526" s="211"/>
      <c r="N526" s="212"/>
      <c r="O526" s="212"/>
      <c r="P526" s="212"/>
      <c r="Q526" s="212"/>
      <c r="R526" s="212"/>
      <c r="S526" s="212"/>
      <c r="T526" s="213"/>
      <c r="AT526" s="214" t="s">
        <v>136</v>
      </c>
      <c r="AU526" s="214" t="s">
        <v>83</v>
      </c>
      <c r="AV526" s="14" t="s">
        <v>83</v>
      </c>
      <c r="AW526" s="14" t="s">
        <v>34</v>
      </c>
      <c r="AX526" s="14" t="s">
        <v>73</v>
      </c>
      <c r="AY526" s="214" t="s">
        <v>125</v>
      </c>
    </row>
    <row r="527" spans="2:51" s="15" customFormat="1" ht="12">
      <c r="B527" s="215"/>
      <c r="C527" s="216"/>
      <c r="D527" s="195" t="s">
        <v>136</v>
      </c>
      <c r="E527" s="217" t="s">
        <v>21</v>
      </c>
      <c r="F527" s="218" t="s">
        <v>140</v>
      </c>
      <c r="G527" s="216"/>
      <c r="H527" s="219">
        <v>0.328</v>
      </c>
      <c r="I527" s="220"/>
      <c r="J527" s="216"/>
      <c r="K527" s="216"/>
      <c r="L527" s="221"/>
      <c r="M527" s="222"/>
      <c r="N527" s="223"/>
      <c r="O527" s="223"/>
      <c r="P527" s="223"/>
      <c r="Q527" s="223"/>
      <c r="R527" s="223"/>
      <c r="S527" s="223"/>
      <c r="T527" s="224"/>
      <c r="AT527" s="225" t="s">
        <v>136</v>
      </c>
      <c r="AU527" s="225" t="s">
        <v>83</v>
      </c>
      <c r="AV527" s="15" t="s">
        <v>132</v>
      </c>
      <c r="AW527" s="15" t="s">
        <v>34</v>
      </c>
      <c r="AX527" s="15" t="s">
        <v>81</v>
      </c>
      <c r="AY527" s="225" t="s">
        <v>125</v>
      </c>
    </row>
    <row r="528" spans="2:63" s="12" customFormat="1" ht="22.9" customHeight="1">
      <c r="B528" s="159"/>
      <c r="C528" s="160"/>
      <c r="D528" s="161" t="s">
        <v>72</v>
      </c>
      <c r="E528" s="173" t="s">
        <v>701</v>
      </c>
      <c r="F528" s="173" t="s">
        <v>702</v>
      </c>
      <c r="G528" s="160"/>
      <c r="H528" s="160"/>
      <c r="I528" s="163"/>
      <c r="J528" s="174">
        <f>BK528</f>
        <v>0</v>
      </c>
      <c r="K528" s="160"/>
      <c r="L528" s="165"/>
      <c r="M528" s="166"/>
      <c r="N528" s="167"/>
      <c r="O528" s="167"/>
      <c r="P528" s="168">
        <f>SUM(P529:P530)</f>
        <v>0</v>
      </c>
      <c r="Q528" s="167"/>
      <c r="R528" s="168">
        <f>SUM(R529:R530)</f>
        <v>0</v>
      </c>
      <c r="S528" s="167"/>
      <c r="T528" s="169">
        <f>SUM(T529:T530)</f>
        <v>0</v>
      </c>
      <c r="AR528" s="170" t="s">
        <v>81</v>
      </c>
      <c r="AT528" s="171" t="s">
        <v>72</v>
      </c>
      <c r="AU528" s="171" t="s">
        <v>81</v>
      </c>
      <c r="AY528" s="170" t="s">
        <v>125</v>
      </c>
      <c r="BK528" s="172">
        <f>SUM(BK529:BK530)</f>
        <v>0</v>
      </c>
    </row>
    <row r="529" spans="1:65" s="2" customFormat="1" ht="24.2" customHeight="1">
      <c r="A529" s="36"/>
      <c r="B529" s="37"/>
      <c r="C529" s="175" t="s">
        <v>703</v>
      </c>
      <c r="D529" s="175" t="s">
        <v>127</v>
      </c>
      <c r="E529" s="176" t="s">
        <v>704</v>
      </c>
      <c r="F529" s="177" t="s">
        <v>705</v>
      </c>
      <c r="G529" s="178" t="s">
        <v>290</v>
      </c>
      <c r="H529" s="179">
        <v>538.682</v>
      </c>
      <c r="I529" s="180"/>
      <c r="J529" s="181">
        <f>ROUND(I529*H529,2)</f>
        <v>0</v>
      </c>
      <c r="K529" s="177" t="s">
        <v>131</v>
      </c>
      <c r="L529" s="41"/>
      <c r="M529" s="182" t="s">
        <v>21</v>
      </c>
      <c r="N529" s="183" t="s">
        <v>44</v>
      </c>
      <c r="O529" s="66"/>
      <c r="P529" s="184">
        <f>O529*H529</f>
        <v>0</v>
      </c>
      <c r="Q529" s="184">
        <v>0</v>
      </c>
      <c r="R529" s="184">
        <f>Q529*H529</f>
        <v>0</v>
      </c>
      <c r="S529" s="184">
        <v>0</v>
      </c>
      <c r="T529" s="185">
        <f>S529*H529</f>
        <v>0</v>
      </c>
      <c r="U529" s="36"/>
      <c r="V529" s="36"/>
      <c r="W529" s="36"/>
      <c r="X529" s="36"/>
      <c r="Y529" s="36"/>
      <c r="Z529" s="36"/>
      <c r="AA529" s="36"/>
      <c r="AB529" s="36"/>
      <c r="AC529" s="36"/>
      <c r="AD529" s="36"/>
      <c r="AE529" s="36"/>
      <c r="AR529" s="186" t="s">
        <v>132</v>
      </c>
      <c r="AT529" s="186" t="s">
        <v>127</v>
      </c>
      <c r="AU529" s="186" t="s">
        <v>83</v>
      </c>
      <c r="AY529" s="19" t="s">
        <v>125</v>
      </c>
      <c r="BE529" s="187">
        <f>IF(N529="základní",J529,0)</f>
        <v>0</v>
      </c>
      <c r="BF529" s="187">
        <f>IF(N529="snížená",J529,0)</f>
        <v>0</v>
      </c>
      <c r="BG529" s="187">
        <f>IF(N529="zákl. přenesená",J529,0)</f>
        <v>0</v>
      </c>
      <c r="BH529" s="187">
        <f>IF(N529="sníž. přenesená",J529,0)</f>
        <v>0</v>
      </c>
      <c r="BI529" s="187">
        <f>IF(N529="nulová",J529,0)</f>
        <v>0</v>
      </c>
      <c r="BJ529" s="19" t="s">
        <v>81</v>
      </c>
      <c r="BK529" s="187">
        <f>ROUND(I529*H529,2)</f>
        <v>0</v>
      </c>
      <c r="BL529" s="19" t="s">
        <v>132</v>
      </c>
      <c r="BM529" s="186" t="s">
        <v>706</v>
      </c>
    </row>
    <row r="530" spans="1:47" s="2" customFormat="1" ht="12">
      <c r="A530" s="36"/>
      <c r="B530" s="37"/>
      <c r="C530" s="38"/>
      <c r="D530" s="188" t="s">
        <v>134</v>
      </c>
      <c r="E530" s="38"/>
      <c r="F530" s="189" t="s">
        <v>707</v>
      </c>
      <c r="G530" s="38"/>
      <c r="H530" s="38"/>
      <c r="I530" s="190"/>
      <c r="J530" s="38"/>
      <c r="K530" s="38"/>
      <c r="L530" s="41"/>
      <c r="M530" s="191"/>
      <c r="N530" s="192"/>
      <c r="O530" s="66"/>
      <c r="P530" s="66"/>
      <c r="Q530" s="66"/>
      <c r="R530" s="66"/>
      <c r="S530" s="66"/>
      <c r="T530" s="67"/>
      <c r="U530" s="36"/>
      <c r="V530" s="36"/>
      <c r="W530" s="36"/>
      <c r="X530" s="36"/>
      <c r="Y530" s="36"/>
      <c r="Z530" s="36"/>
      <c r="AA530" s="36"/>
      <c r="AB530" s="36"/>
      <c r="AC530" s="36"/>
      <c r="AD530" s="36"/>
      <c r="AE530" s="36"/>
      <c r="AT530" s="19" t="s">
        <v>134</v>
      </c>
      <c r="AU530" s="19" t="s">
        <v>83</v>
      </c>
    </row>
    <row r="531" spans="2:63" s="12" customFormat="1" ht="25.9" customHeight="1">
      <c r="B531" s="159"/>
      <c r="C531" s="160"/>
      <c r="D531" s="161" t="s">
        <v>72</v>
      </c>
      <c r="E531" s="162" t="s">
        <v>287</v>
      </c>
      <c r="F531" s="162" t="s">
        <v>708</v>
      </c>
      <c r="G531" s="160"/>
      <c r="H531" s="160"/>
      <c r="I531" s="163"/>
      <c r="J531" s="164">
        <f>BK531</f>
        <v>350000</v>
      </c>
      <c r="K531" s="160"/>
      <c r="L531" s="165"/>
      <c r="M531" s="166"/>
      <c r="N531" s="167"/>
      <c r="O531" s="167"/>
      <c r="P531" s="168">
        <f>P532</f>
        <v>0</v>
      </c>
      <c r="Q531" s="167"/>
      <c r="R531" s="168">
        <f>R532</f>
        <v>0.00107</v>
      </c>
      <c r="S531" s="167"/>
      <c r="T531" s="169">
        <f>T532</f>
        <v>0</v>
      </c>
      <c r="AR531" s="170" t="s">
        <v>148</v>
      </c>
      <c r="AT531" s="171" t="s">
        <v>72</v>
      </c>
      <c r="AU531" s="171" t="s">
        <v>73</v>
      </c>
      <c r="AY531" s="170" t="s">
        <v>125</v>
      </c>
      <c r="BK531" s="172">
        <f>BK532</f>
        <v>350000</v>
      </c>
    </row>
    <row r="532" spans="2:63" s="12" customFormat="1" ht="22.9" customHeight="1">
      <c r="B532" s="159"/>
      <c r="C532" s="160"/>
      <c r="D532" s="161" t="s">
        <v>72</v>
      </c>
      <c r="E532" s="173" t="s">
        <v>709</v>
      </c>
      <c r="F532" s="173" t="s">
        <v>710</v>
      </c>
      <c r="G532" s="160"/>
      <c r="H532" s="160"/>
      <c r="I532" s="163"/>
      <c r="J532" s="174">
        <f>BK532</f>
        <v>350000</v>
      </c>
      <c r="K532" s="160"/>
      <c r="L532" s="165"/>
      <c r="M532" s="166"/>
      <c r="N532" s="167"/>
      <c r="O532" s="167"/>
      <c r="P532" s="168">
        <f>SUM(P533:P534)</f>
        <v>0</v>
      </c>
      <c r="Q532" s="167"/>
      <c r="R532" s="168">
        <f>SUM(R533:R534)</f>
        <v>0.00107</v>
      </c>
      <c r="S532" s="167"/>
      <c r="T532" s="169">
        <f>SUM(T533:T534)</f>
        <v>0</v>
      </c>
      <c r="AR532" s="170" t="s">
        <v>148</v>
      </c>
      <c r="AT532" s="171" t="s">
        <v>72</v>
      </c>
      <c r="AU532" s="171" t="s">
        <v>81</v>
      </c>
      <c r="AY532" s="170" t="s">
        <v>125</v>
      </c>
      <c r="BK532" s="172">
        <f>SUM(BK533:BK534)</f>
        <v>350000</v>
      </c>
    </row>
    <row r="533" spans="1:65" s="2" customFormat="1" ht="24.2" customHeight="1">
      <c r="A533" s="36"/>
      <c r="B533" s="37"/>
      <c r="C533" s="175" t="s">
        <v>711</v>
      </c>
      <c r="D533" s="175" t="s">
        <v>127</v>
      </c>
      <c r="E533" s="176" t="s">
        <v>712</v>
      </c>
      <c r="F533" s="177" t="s">
        <v>713</v>
      </c>
      <c r="G533" s="178" t="s">
        <v>303</v>
      </c>
      <c r="H533" s="179">
        <v>1</v>
      </c>
      <c r="I533" s="338">
        <v>350000</v>
      </c>
      <c r="J533" s="181">
        <f>ROUND(I533*H533,2)</f>
        <v>350000</v>
      </c>
      <c r="K533" s="177" t="s">
        <v>291</v>
      </c>
      <c r="L533" s="41"/>
      <c r="M533" s="182" t="s">
        <v>21</v>
      </c>
      <c r="N533" s="183" t="s">
        <v>44</v>
      </c>
      <c r="O533" s="66"/>
      <c r="P533" s="184">
        <f>O533*H533</f>
        <v>0</v>
      </c>
      <c r="Q533" s="184">
        <v>0.00107</v>
      </c>
      <c r="R533" s="184">
        <f>Q533*H533</f>
        <v>0.00107</v>
      </c>
      <c r="S533" s="184">
        <v>0</v>
      </c>
      <c r="T533" s="185">
        <f>S533*H533</f>
        <v>0</v>
      </c>
      <c r="U533" s="36"/>
      <c r="V533" s="36"/>
      <c r="W533" s="36"/>
      <c r="X533" s="36"/>
      <c r="Y533" s="36"/>
      <c r="Z533" s="36"/>
      <c r="AA533" s="36"/>
      <c r="AB533" s="36"/>
      <c r="AC533" s="36"/>
      <c r="AD533" s="36"/>
      <c r="AE533" s="36"/>
      <c r="AR533" s="186" t="s">
        <v>518</v>
      </c>
      <c r="AT533" s="186" t="s">
        <v>127</v>
      </c>
      <c r="AU533" s="186" t="s">
        <v>83</v>
      </c>
      <c r="AY533" s="19" t="s">
        <v>125</v>
      </c>
      <c r="BE533" s="187">
        <f>IF(N533="základní",J533,0)</f>
        <v>350000</v>
      </c>
      <c r="BF533" s="187">
        <f>IF(N533="snížená",J533,0)</f>
        <v>0</v>
      </c>
      <c r="BG533" s="187">
        <f>IF(N533="zákl. přenesená",J533,0)</f>
        <v>0</v>
      </c>
      <c r="BH533" s="187">
        <f>IF(N533="sníž. přenesená",J533,0)</f>
        <v>0</v>
      </c>
      <c r="BI533" s="187">
        <f>IF(N533="nulová",J533,0)</f>
        <v>0</v>
      </c>
      <c r="BJ533" s="19" t="s">
        <v>81</v>
      </c>
      <c r="BK533" s="187">
        <f>ROUND(I533*H533,2)</f>
        <v>350000</v>
      </c>
      <c r="BL533" s="19" t="s">
        <v>518</v>
      </c>
      <c r="BM533" s="186" t="s">
        <v>714</v>
      </c>
    </row>
    <row r="534" spans="1:47" s="2" customFormat="1" ht="19.5">
      <c r="A534" s="36"/>
      <c r="B534" s="37"/>
      <c r="C534" s="38"/>
      <c r="D534" s="195" t="s">
        <v>527</v>
      </c>
      <c r="E534" s="38"/>
      <c r="F534" s="247" t="s">
        <v>715</v>
      </c>
      <c r="G534" s="38"/>
      <c r="H534" s="38"/>
      <c r="I534" s="190"/>
      <c r="J534" s="38"/>
      <c r="K534" s="38"/>
      <c r="L534" s="41"/>
      <c r="M534" s="248"/>
      <c r="N534" s="249"/>
      <c r="O534" s="250"/>
      <c r="P534" s="250"/>
      <c r="Q534" s="250"/>
      <c r="R534" s="250"/>
      <c r="S534" s="250"/>
      <c r="T534" s="251"/>
      <c r="U534" s="36"/>
      <c r="V534" s="36"/>
      <c r="W534" s="36"/>
      <c r="X534" s="36"/>
      <c r="Y534" s="36"/>
      <c r="Z534" s="36"/>
      <c r="AA534" s="36"/>
      <c r="AB534" s="36"/>
      <c r="AC534" s="36"/>
      <c r="AD534" s="36"/>
      <c r="AE534" s="36"/>
      <c r="AT534" s="19" t="s">
        <v>527</v>
      </c>
      <c r="AU534" s="19" t="s">
        <v>83</v>
      </c>
    </row>
    <row r="535" spans="1:31" s="2" customFormat="1" ht="6.95" customHeight="1">
      <c r="A535" s="36"/>
      <c r="B535" s="49"/>
      <c r="C535" s="50"/>
      <c r="D535" s="50"/>
      <c r="E535" s="50"/>
      <c r="F535" s="50"/>
      <c r="G535" s="50"/>
      <c r="H535" s="50"/>
      <c r="I535" s="50"/>
      <c r="J535" s="50"/>
      <c r="K535" s="50"/>
      <c r="L535" s="41"/>
      <c r="M535" s="36"/>
      <c r="O535" s="36"/>
      <c r="P535" s="36"/>
      <c r="Q535" s="36"/>
      <c r="R535" s="36"/>
      <c r="S535" s="36"/>
      <c r="T535" s="36"/>
      <c r="U535" s="36"/>
      <c r="V535" s="36"/>
      <c r="W535" s="36"/>
      <c r="X535" s="36"/>
      <c r="Y535" s="36"/>
      <c r="Z535" s="36"/>
      <c r="AA535" s="36"/>
      <c r="AB535" s="36"/>
      <c r="AC535" s="36"/>
      <c r="AD535" s="36"/>
      <c r="AE535" s="36"/>
    </row>
  </sheetData>
  <sheetProtection algorithmName="SHA-512" hashValue="dMp7Pq8x0vlL3MTseS/1sc+bpNsowlBRSGXghSaoAr1V6f0lwky1r3vF/8HdsnOsYX6GW6hIywdq9vop/6F70g==" saltValue="HUvulIRDUaVUhcVKgB64sQ==" spinCount="100000" sheet="1" objects="1" scenarios="1" formatColumns="0" formatRows="0" autoFilter="0"/>
  <autoFilter ref="C91:K534"/>
  <mergeCells count="9">
    <mergeCell ref="E50:H50"/>
    <mergeCell ref="E82:H82"/>
    <mergeCell ref="E84:H84"/>
    <mergeCell ref="L2:V2"/>
    <mergeCell ref="E7:H7"/>
    <mergeCell ref="E9:H9"/>
    <mergeCell ref="E18:H18"/>
    <mergeCell ref="E27:H27"/>
    <mergeCell ref="E48:H48"/>
  </mergeCells>
  <hyperlinks>
    <hyperlink ref="F96" r:id="rId1" display="https://podminky.urs.cz/item/CS_URS_2022_01/111151121"/>
    <hyperlink ref="F102" r:id="rId2" display="https://podminky.urs.cz/item/CS_URS_2022_01/112101101"/>
    <hyperlink ref="F107" r:id="rId3" display="https://podminky.urs.cz/item/CS_URS_2022_01/112251101"/>
    <hyperlink ref="F112" r:id="rId4" display="https://podminky.urs.cz/item/CS_URS_2022_01/113106571"/>
    <hyperlink ref="F117" r:id="rId5" display="https://podminky.urs.cz/item/CS_URS_2022_01/113107141"/>
    <hyperlink ref="F123" r:id="rId6" display="https://podminky.urs.cz/item/CS_URS_2022_01/113107222"/>
    <hyperlink ref="F129" r:id="rId7" display="https://podminky.urs.cz/item/CS_URS_2022_01/113107223"/>
    <hyperlink ref="F141" r:id="rId8" display="https://podminky.urs.cz/item/CS_URS_2022_01/113107224"/>
    <hyperlink ref="F148" r:id="rId9" display="https://podminky.urs.cz/item/CS_URS_2022_01/113107241"/>
    <hyperlink ref="F153" r:id="rId10" display="https://podminky.urs.cz/item/CS_URS_2022_01/113154363"/>
    <hyperlink ref="F159" r:id="rId11" display="https://podminky.urs.cz/item/CS_URS_2022_01/113201112"/>
    <hyperlink ref="F164" r:id="rId12" display="https://podminky.urs.cz/item/CS_URS_2022_01/122251101"/>
    <hyperlink ref="F172" r:id="rId13" display="https://podminky.urs.cz/item/CS_URS_2022_01/122251105"/>
    <hyperlink ref="F183" r:id="rId14" display="https://podminky.urs.cz/item/CS_URS_2022_01/132251101"/>
    <hyperlink ref="F189" r:id="rId15" display="https://podminky.urs.cz/item/CS_URS_2022_01/162201401"/>
    <hyperlink ref="F195" r:id="rId16" display="https://podminky.urs.cz/item/CS_URS_2022_01/162201411"/>
    <hyperlink ref="F201" r:id="rId17" display="https://podminky.urs.cz/item/CS_URS_2022_01/162201421"/>
    <hyperlink ref="F207" r:id="rId18" display="https://podminky.urs.cz/item/CS_URS_2022_01/162301931"/>
    <hyperlink ref="F212" r:id="rId19" display="https://podminky.urs.cz/item/CS_URS_2022_01/162301951"/>
    <hyperlink ref="F217" r:id="rId20" display="https://podminky.urs.cz/item/CS_URS_2022_01/162301971"/>
    <hyperlink ref="F222" r:id="rId21" display="https://podminky.urs.cz/item/CS_URS_2022_01/162751117"/>
    <hyperlink ref="F229" r:id="rId22" display="https://podminky.urs.cz/item/CS_URS_2022_01/171152111"/>
    <hyperlink ref="F242" r:id="rId23" display="https://podminky.urs.cz/item/CS_URS_2022_01/171201231"/>
    <hyperlink ref="F246" r:id="rId24" display="https://podminky.urs.cz/item/CS_URS_2022_01/171251201"/>
    <hyperlink ref="F248" r:id="rId25" display="https://podminky.urs.cz/item/CS_URS_2022_01/181151311"/>
    <hyperlink ref="F254" r:id="rId26" display="https://podminky.urs.cz/item/CS_URS_2022_01/181351003"/>
    <hyperlink ref="F266" r:id="rId27" display="https://podminky.urs.cz/item/CS_URS_2022_01/181411131"/>
    <hyperlink ref="F273" r:id="rId28" display="https://podminky.urs.cz/item/CS_URS_2022_01/181951111"/>
    <hyperlink ref="F279" r:id="rId29" display="https://podminky.urs.cz/item/CS_URS_2022_01/181951112"/>
    <hyperlink ref="F287" r:id="rId30" display="https://podminky.urs.cz/item/CS_URS_2022_01/182303111"/>
    <hyperlink ref="F294" r:id="rId31" display="https://podminky.urs.cz/item/CS_URS_2022_01/183402131"/>
    <hyperlink ref="F300" r:id="rId32" display="https://podminky.urs.cz/item/CS_URS_2022_01/183403113"/>
    <hyperlink ref="F302" r:id="rId33" display="https://podminky.urs.cz/item/CS_URS_2022_01/183403153"/>
    <hyperlink ref="F304" r:id="rId34" display="https://podminky.urs.cz/item/CS_URS_2022_01/183403161"/>
    <hyperlink ref="F306" r:id="rId35" display="https://podminky.urs.cz/item/CS_URS_2022_01/184802111"/>
    <hyperlink ref="F312" r:id="rId36" display="https://podminky.urs.cz/item/CS_URS_2022_01/185802113"/>
    <hyperlink ref="F319" r:id="rId37" display="https://podminky.urs.cz/item/CS_URS_2022_01/185803111"/>
    <hyperlink ref="F325" r:id="rId38" display="https://podminky.urs.cz/item/CS_URS_2022_01/185804312"/>
    <hyperlink ref="F330" r:id="rId39" display="https://podminky.urs.cz/item/CS_URS_2022_01/185851121"/>
    <hyperlink ref="F332" r:id="rId40" display="https://podminky.urs.cz/item/CS_URS_2022_01/185851129"/>
    <hyperlink ref="F337" r:id="rId41" display="https://podminky.urs.cz/item/CS_URS_2022_01/211531111"/>
    <hyperlink ref="F344" r:id="rId42" display="https://podminky.urs.cz/item/CS_URS_2022_01/211971121"/>
    <hyperlink ref="F351" r:id="rId43" display="https://podminky.urs.cz/item/CS_URS_2022_01/212755218"/>
    <hyperlink ref="F359" r:id="rId44" display="https://podminky.urs.cz/item/CS_URS_2022_01/564861111"/>
    <hyperlink ref="F364" r:id="rId45" display="https://podminky.urs.cz/item/CS_URS_2022_01/564952111"/>
    <hyperlink ref="F366" r:id="rId46" display="https://podminky.urs.cz/item/CS_URS_2022_01/565145111"/>
    <hyperlink ref="F368" r:id="rId47" display="https://podminky.urs.cz/item/CS_URS_2022_01/573111111"/>
    <hyperlink ref="F370" r:id="rId48" display="https://podminky.urs.cz/item/CS_URS_2022_01/573231106"/>
    <hyperlink ref="F372" r:id="rId49" display="https://podminky.urs.cz/item/CS_URS_2022_01/577134111"/>
    <hyperlink ref="F375" r:id="rId50" display="https://podminky.urs.cz/item/CS_URS_2022_01/564871111"/>
    <hyperlink ref="F380" r:id="rId51" display="https://podminky.urs.cz/item/CS_URS_2022_01/596211110"/>
    <hyperlink ref="F389" r:id="rId52" display="https://podminky.urs.cz/item/CS_URS_2022_01/564851111"/>
    <hyperlink ref="F394" r:id="rId53" display="https://podminky.urs.cz/item/CS_URS_2022_01/596412212"/>
    <hyperlink ref="F401" r:id="rId54" display="https://podminky.urs.cz/item/CS_URS_2022_01/596211210"/>
    <hyperlink ref="F406" r:id="rId55" display="https://podminky.urs.cz/item/CS_URS_2022_01/564851111"/>
    <hyperlink ref="F411" r:id="rId56" display="https://podminky.urs.cz/item/CS_URS_2022_01/596412212"/>
    <hyperlink ref="F419" r:id="rId57" display="https://podminky.urs.cz/item/CS_URS_2022_01/914111111"/>
    <hyperlink ref="F427" r:id="rId58" display="https://podminky.urs.cz/item/CS_URS_2022_01/914511111"/>
    <hyperlink ref="F435" r:id="rId59" display="https://podminky.urs.cz/item/CS_URS_2022_01/916131113"/>
    <hyperlink ref="F442" r:id="rId60" display="https://podminky.urs.cz/item/CS_URS_2022_01/916331112"/>
    <hyperlink ref="F449" r:id="rId61" display="https://podminky.urs.cz/item/CS_URS_2022_01/919732211"/>
    <hyperlink ref="F455" r:id="rId62" display="https://podminky.urs.cz/item/CS_URS_2022_01/919735113"/>
    <hyperlink ref="F460" r:id="rId63" display="https://podminky.urs.cz/item/CS_URS_2022_01/935113211"/>
    <hyperlink ref="F468" r:id="rId64" display="https://podminky.urs.cz/item/CS_URS_2022_01/938908411"/>
    <hyperlink ref="F474" r:id="rId65" display="https://podminky.urs.cz/item/CS_URS_2022_01/966006132"/>
    <hyperlink ref="F480" r:id="rId66" display="https://podminky.urs.cz/item/CS_URS_2022_01/966006211"/>
    <hyperlink ref="F487" r:id="rId67" display="https://podminky.urs.cz/item/CS_URS_2022_01/997221561"/>
    <hyperlink ref="F491" r:id="rId68" display="https://podminky.urs.cz/item/CS_URS_2022_01/997221569"/>
    <hyperlink ref="F501" r:id="rId69" display="https://podminky.urs.cz/item/CS_URS_2022_01/997221611"/>
    <hyperlink ref="F506" r:id="rId70" display="https://podminky.urs.cz/item/CS_URS_2022_01/997221861"/>
    <hyperlink ref="F511" r:id="rId71" display="https://podminky.urs.cz/item/CS_URS_2022_01/997221873"/>
    <hyperlink ref="F517" r:id="rId72" display="https://podminky.urs.cz/item/CS_URS_2022_01/997221875"/>
    <hyperlink ref="F524" r:id="rId73" display="https://podminky.urs.cz/item/CS_URS_2022_01/997013631"/>
    <hyperlink ref="F530" r:id="rId74" display="https://podminky.urs.cz/item/CS_URS_2022_01/998225111"/>
  </hyperlinks>
  <printOptions/>
  <pageMargins left="0.3937007874015748" right="0.3937007874015748" top="0.3937007874015748" bottom="0.3937007874015748" header="0" footer="0"/>
  <pageSetup fitToHeight="100" fitToWidth="1" horizontalDpi="600" verticalDpi="600" orientation="landscape" paperSize="9" scale="84" r:id="rId76"/>
  <headerFooter>
    <oddFooter>&amp;CStrana &amp;P z &amp;N</oddFooter>
  </headerFooter>
  <drawing r:id="rId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3"/>
      <c r="M2" s="363"/>
      <c r="N2" s="363"/>
      <c r="O2" s="363"/>
      <c r="P2" s="363"/>
      <c r="Q2" s="363"/>
      <c r="R2" s="363"/>
      <c r="S2" s="363"/>
      <c r="T2" s="363"/>
      <c r="U2" s="363"/>
      <c r="V2" s="363"/>
      <c r="AT2" s="19" t="s">
        <v>86</v>
      </c>
    </row>
    <row r="3" spans="2:46" s="1" customFormat="1" ht="6.95" customHeight="1">
      <c r="B3" s="103"/>
      <c r="C3" s="104"/>
      <c r="D3" s="104"/>
      <c r="E3" s="104"/>
      <c r="F3" s="104"/>
      <c r="G3" s="104"/>
      <c r="H3" s="104"/>
      <c r="I3" s="104"/>
      <c r="J3" s="104"/>
      <c r="K3" s="104"/>
      <c r="L3" s="22"/>
      <c r="AT3" s="19" t="s">
        <v>83</v>
      </c>
    </row>
    <row r="4" spans="2:46" s="1" customFormat="1" ht="24.95" customHeight="1">
      <c r="B4" s="22"/>
      <c r="D4" s="105" t="s">
        <v>90</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2" t="str">
        <f>'Rekapitulace stavby'!K6</f>
        <v>Rekonstrukce ul.Krušnohorská, Chomutov</v>
      </c>
      <c r="F7" s="383"/>
      <c r="G7" s="383"/>
      <c r="H7" s="383"/>
      <c r="L7" s="22"/>
    </row>
    <row r="8" spans="1:31"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4" t="s">
        <v>716</v>
      </c>
      <c r="F9" s="385"/>
      <c r="G9" s="385"/>
      <c r="H9" s="385"/>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17. 6. 2022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6" t="str">
        <f>'Rekapitulace stavby'!E14</f>
        <v>Vyplň údaj</v>
      </c>
      <c r="F18" s="387"/>
      <c r="G18" s="387"/>
      <c r="H18" s="387"/>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8" t="s">
        <v>38</v>
      </c>
      <c r="F27" s="388"/>
      <c r="G27" s="388"/>
      <c r="H27" s="388"/>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ROUND(J86,2)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ROUND((SUM(BE86:BE149)),2)</f>
        <v>0</v>
      </c>
      <c r="G33" s="36"/>
      <c r="H33" s="36"/>
      <c r="I33" s="120">
        <v>0.21</v>
      </c>
      <c r="J33" s="119">
        <f>ROUND(((SUM(BE86:BE149))*I33),2)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ROUND((SUM(BF86:BF149)),2)</f>
        <v>0</v>
      </c>
      <c r="G34" s="36"/>
      <c r="H34" s="36"/>
      <c r="I34" s="120">
        <v>0.15</v>
      </c>
      <c r="J34" s="119">
        <f>ROUND(((SUM(BF86:BF149))*I34),2)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46</v>
      </c>
      <c r="F35" s="119">
        <f>ROUND((SUM(BG86:BG149)),2)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47</v>
      </c>
      <c r="F36" s="119">
        <f>ROUND((SUM(BH86:BH149)),2)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48</v>
      </c>
      <c r="F37" s="119">
        <f>ROUND((SUM(BI86:BI149)),2)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0" t="str">
        <f>E7</f>
        <v>Rekonstrukce ul.Krušnohorská, Chomutov</v>
      </c>
      <c r="F48" s="381"/>
      <c r="G48" s="381"/>
      <c r="H48" s="381"/>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4" t="str">
        <f>E9</f>
        <v>SO 02 - Veřejné osvětlení</v>
      </c>
      <c r="F50" s="379"/>
      <c r="G50" s="379"/>
      <c r="H50" s="379"/>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ul.Krušnohorská, Chomutov</v>
      </c>
      <c r="G52" s="38"/>
      <c r="H52" s="38"/>
      <c r="I52" s="31" t="s">
        <v>24</v>
      </c>
      <c r="J52" s="61" t="str">
        <f>IF(J12="","",J12)</f>
        <v>17. 6. 2022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J86</f>
        <v>0</v>
      </c>
      <c r="K59" s="38"/>
      <c r="L59" s="108"/>
      <c r="S59" s="36"/>
      <c r="T59" s="36"/>
      <c r="U59" s="36"/>
      <c r="V59" s="36"/>
      <c r="W59" s="36"/>
      <c r="X59" s="36"/>
      <c r="Y59" s="36"/>
      <c r="Z59" s="36"/>
      <c r="AA59" s="36"/>
      <c r="AB59" s="36"/>
      <c r="AC59" s="36"/>
      <c r="AD59" s="36"/>
      <c r="AE59" s="36"/>
      <c r="AU59" s="19" t="s">
        <v>96</v>
      </c>
    </row>
    <row r="60" spans="2:12" s="9" customFormat="1" ht="24.95" customHeight="1">
      <c r="B60" s="136"/>
      <c r="C60" s="137"/>
      <c r="D60" s="138" t="s">
        <v>717</v>
      </c>
      <c r="E60" s="139"/>
      <c r="F60" s="139"/>
      <c r="G60" s="139"/>
      <c r="H60" s="139"/>
      <c r="I60" s="139"/>
      <c r="J60" s="140">
        <f>J87</f>
        <v>0</v>
      </c>
      <c r="K60" s="137"/>
      <c r="L60" s="141"/>
    </row>
    <row r="61" spans="2:12" s="9" customFormat="1" ht="24.95" customHeight="1">
      <c r="B61" s="136"/>
      <c r="C61" s="137"/>
      <c r="D61" s="138" t="s">
        <v>718</v>
      </c>
      <c r="E61" s="139"/>
      <c r="F61" s="139"/>
      <c r="G61" s="139"/>
      <c r="H61" s="139"/>
      <c r="I61" s="139"/>
      <c r="J61" s="140">
        <f>J89</f>
        <v>0</v>
      </c>
      <c r="K61" s="137"/>
      <c r="L61" s="141"/>
    </row>
    <row r="62" spans="2:12" s="9" customFormat="1" ht="24.95" customHeight="1">
      <c r="B62" s="136"/>
      <c r="C62" s="137"/>
      <c r="D62" s="138" t="s">
        <v>719</v>
      </c>
      <c r="E62" s="139"/>
      <c r="F62" s="139"/>
      <c r="G62" s="139"/>
      <c r="H62" s="139"/>
      <c r="I62" s="139"/>
      <c r="J62" s="140">
        <f>J108</f>
        <v>0</v>
      </c>
      <c r="K62" s="137"/>
      <c r="L62" s="141"/>
    </row>
    <row r="63" spans="2:12" s="9" customFormat="1" ht="24.95" customHeight="1">
      <c r="B63" s="136"/>
      <c r="C63" s="137"/>
      <c r="D63" s="138" t="s">
        <v>720</v>
      </c>
      <c r="E63" s="139"/>
      <c r="F63" s="139"/>
      <c r="G63" s="139"/>
      <c r="H63" s="139"/>
      <c r="I63" s="139"/>
      <c r="J63" s="140">
        <f>J119</f>
        <v>0</v>
      </c>
      <c r="K63" s="137"/>
      <c r="L63" s="141"/>
    </row>
    <row r="64" spans="2:12" s="9" customFormat="1" ht="24.95" customHeight="1">
      <c r="B64" s="136"/>
      <c r="C64" s="137"/>
      <c r="D64" s="138" t="s">
        <v>721</v>
      </c>
      <c r="E64" s="139"/>
      <c r="F64" s="139"/>
      <c r="G64" s="139"/>
      <c r="H64" s="139"/>
      <c r="I64" s="139"/>
      <c r="J64" s="140">
        <f>J136</f>
        <v>0</v>
      </c>
      <c r="K64" s="137"/>
      <c r="L64" s="141"/>
    </row>
    <row r="65" spans="2:12" s="9" customFormat="1" ht="24.95" customHeight="1">
      <c r="B65" s="136"/>
      <c r="C65" s="137"/>
      <c r="D65" s="138" t="s">
        <v>722</v>
      </c>
      <c r="E65" s="139"/>
      <c r="F65" s="139"/>
      <c r="G65" s="139"/>
      <c r="H65" s="139"/>
      <c r="I65" s="139"/>
      <c r="J65" s="140">
        <f>J144</f>
        <v>0</v>
      </c>
      <c r="K65" s="137"/>
      <c r="L65" s="141"/>
    </row>
    <row r="66" spans="2:12" s="9" customFormat="1" ht="24.95" customHeight="1">
      <c r="B66" s="136"/>
      <c r="C66" s="137"/>
      <c r="D66" s="138" t="s">
        <v>723</v>
      </c>
      <c r="E66" s="139"/>
      <c r="F66" s="139"/>
      <c r="G66" s="139"/>
      <c r="H66" s="139"/>
      <c r="I66" s="139"/>
      <c r="J66" s="140">
        <f>J148</f>
        <v>0</v>
      </c>
      <c r="K66" s="137"/>
      <c r="L66" s="141"/>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5" t="s">
        <v>110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80" t="str">
        <f>E7</f>
        <v>Rekonstrukce ul.Krušnohorská, Chomutov</v>
      </c>
      <c r="F76" s="381"/>
      <c r="G76" s="381"/>
      <c r="H76" s="381"/>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91</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64" t="str">
        <f>E9</f>
        <v>SO 02 - Veřejné osvětlení</v>
      </c>
      <c r="F78" s="379"/>
      <c r="G78" s="379"/>
      <c r="H78" s="379"/>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ul.Krušnohorská, Chomutov</v>
      </c>
      <c r="G80" s="38"/>
      <c r="H80" s="38"/>
      <c r="I80" s="31" t="s">
        <v>24</v>
      </c>
      <c r="J80" s="61" t="str">
        <f>IF(J12="","",J12)</f>
        <v>17. 6. 2022</v>
      </c>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5.2" customHeight="1">
      <c r="A82" s="36"/>
      <c r="B82" s="37"/>
      <c r="C82" s="31" t="s">
        <v>26</v>
      </c>
      <c r="D82" s="38"/>
      <c r="E82" s="38"/>
      <c r="F82" s="29" t="str">
        <f>E15</f>
        <v>Statutární město Chomutov</v>
      </c>
      <c r="G82" s="38"/>
      <c r="H82" s="38"/>
      <c r="I82" s="31" t="s">
        <v>32</v>
      </c>
      <c r="J82" s="34" t="str">
        <f>E21</f>
        <v>KAP ATELIER s.r.o.</v>
      </c>
      <c r="K82" s="38"/>
      <c r="L82" s="108"/>
      <c r="S82" s="36"/>
      <c r="T82" s="36"/>
      <c r="U82" s="36"/>
      <c r="V82" s="36"/>
      <c r="W82" s="36"/>
      <c r="X82" s="36"/>
      <c r="Y82" s="36"/>
      <c r="Z82" s="36"/>
      <c r="AA82" s="36"/>
      <c r="AB82" s="36"/>
      <c r="AC82" s="36"/>
      <c r="AD82" s="36"/>
      <c r="AE82" s="36"/>
    </row>
    <row r="83" spans="1:31" s="2" customFormat="1" ht="15.2" customHeight="1">
      <c r="A83" s="36"/>
      <c r="B83" s="37"/>
      <c r="C83" s="31" t="s">
        <v>30</v>
      </c>
      <c r="D83" s="38"/>
      <c r="E83" s="38"/>
      <c r="F83" s="29" t="str">
        <f>IF(E18="","",E18)</f>
        <v>Vyplň údaj</v>
      </c>
      <c r="G83" s="38"/>
      <c r="H83" s="38"/>
      <c r="I83" s="31" t="s">
        <v>35</v>
      </c>
      <c r="J83" s="34" t="str">
        <f>E24</f>
        <v xml:space="preserve"> </v>
      </c>
      <c r="K83" s="38"/>
      <c r="L83" s="10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11" customFormat="1" ht="29.25" customHeight="1">
      <c r="A85" s="148"/>
      <c r="B85" s="149"/>
      <c r="C85" s="150" t="s">
        <v>111</v>
      </c>
      <c r="D85" s="151" t="s">
        <v>58</v>
      </c>
      <c r="E85" s="151" t="s">
        <v>54</v>
      </c>
      <c r="F85" s="151" t="s">
        <v>55</v>
      </c>
      <c r="G85" s="151" t="s">
        <v>112</v>
      </c>
      <c r="H85" s="151" t="s">
        <v>113</v>
      </c>
      <c r="I85" s="151" t="s">
        <v>114</v>
      </c>
      <c r="J85" s="151" t="s">
        <v>95</v>
      </c>
      <c r="K85" s="152" t="s">
        <v>115</v>
      </c>
      <c r="L85" s="153"/>
      <c r="M85" s="70" t="s">
        <v>21</v>
      </c>
      <c r="N85" s="71" t="s">
        <v>43</v>
      </c>
      <c r="O85" s="71" t="s">
        <v>116</v>
      </c>
      <c r="P85" s="71" t="s">
        <v>117</v>
      </c>
      <c r="Q85" s="71" t="s">
        <v>118</v>
      </c>
      <c r="R85" s="71" t="s">
        <v>119</v>
      </c>
      <c r="S85" s="71" t="s">
        <v>120</v>
      </c>
      <c r="T85" s="72" t="s">
        <v>121</v>
      </c>
      <c r="U85" s="148"/>
      <c r="V85" s="148"/>
      <c r="W85" s="148"/>
      <c r="X85" s="148"/>
      <c r="Y85" s="148"/>
      <c r="Z85" s="148"/>
      <c r="AA85" s="148"/>
      <c r="AB85" s="148"/>
      <c r="AC85" s="148"/>
      <c r="AD85" s="148"/>
      <c r="AE85" s="148"/>
    </row>
    <row r="86" spans="1:63" s="2" customFormat="1" ht="22.9" customHeight="1">
      <c r="A86" s="36"/>
      <c r="B86" s="37"/>
      <c r="C86" s="77" t="s">
        <v>122</v>
      </c>
      <c r="D86" s="38"/>
      <c r="E86" s="38"/>
      <c r="F86" s="38"/>
      <c r="G86" s="38"/>
      <c r="H86" s="38"/>
      <c r="I86" s="38"/>
      <c r="J86" s="154">
        <f>BK86</f>
        <v>0</v>
      </c>
      <c r="K86" s="38"/>
      <c r="L86" s="41"/>
      <c r="M86" s="73"/>
      <c r="N86" s="155"/>
      <c r="O86" s="74"/>
      <c r="P86" s="156">
        <f>P87+P89+P108+P119+P136+P144+P148</f>
        <v>0</v>
      </c>
      <c r="Q86" s="74"/>
      <c r="R86" s="156">
        <f>R87+R89+R108+R119+R136+R144+R148</f>
        <v>0</v>
      </c>
      <c r="S86" s="74"/>
      <c r="T86" s="157">
        <f>T87+T89+T108+T119+T136+T144+T148</f>
        <v>0</v>
      </c>
      <c r="U86" s="36"/>
      <c r="V86" s="36"/>
      <c r="W86" s="36"/>
      <c r="X86" s="36"/>
      <c r="Y86" s="36"/>
      <c r="Z86" s="36"/>
      <c r="AA86" s="36"/>
      <c r="AB86" s="36"/>
      <c r="AC86" s="36"/>
      <c r="AD86" s="36"/>
      <c r="AE86" s="36"/>
      <c r="AT86" s="19" t="s">
        <v>72</v>
      </c>
      <c r="AU86" s="19" t="s">
        <v>96</v>
      </c>
      <c r="BK86" s="158">
        <f>BK87+BK89+BK108+BK119+BK136+BK144+BK148</f>
        <v>0</v>
      </c>
    </row>
    <row r="87" spans="2:63" s="12" customFormat="1" ht="25.9" customHeight="1">
      <c r="B87" s="159"/>
      <c r="C87" s="160"/>
      <c r="D87" s="161" t="s">
        <v>72</v>
      </c>
      <c r="E87" s="162" t="s">
        <v>724</v>
      </c>
      <c r="F87" s="162" t="s">
        <v>725</v>
      </c>
      <c r="G87" s="160"/>
      <c r="H87" s="160"/>
      <c r="I87" s="163"/>
      <c r="J87" s="164">
        <f>BK87</f>
        <v>0</v>
      </c>
      <c r="K87" s="160"/>
      <c r="L87" s="165"/>
      <c r="M87" s="166"/>
      <c r="N87" s="167"/>
      <c r="O87" s="167"/>
      <c r="P87" s="168">
        <f>P88</f>
        <v>0</v>
      </c>
      <c r="Q87" s="167"/>
      <c r="R87" s="168">
        <f>R88</f>
        <v>0</v>
      </c>
      <c r="S87" s="167"/>
      <c r="T87" s="169">
        <f>T88</f>
        <v>0</v>
      </c>
      <c r="AR87" s="170" t="s">
        <v>81</v>
      </c>
      <c r="AT87" s="171" t="s">
        <v>72</v>
      </c>
      <c r="AU87" s="171" t="s">
        <v>73</v>
      </c>
      <c r="AY87" s="170" t="s">
        <v>125</v>
      </c>
      <c r="BK87" s="172">
        <f>BK88</f>
        <v>0</v>
      </c>
    </row>
    <row r="88" spans="1:65" s="2" customFormat="1" ht="16.5" customHeight="1">
      <c r="A88" s="36"/>
      <c r="B88" s="37"/>
      <c r="C88" s="175" t="s">
        <v>81</v>
      </c>
      <c r="D88" s="175" t="s">
        <v>127</v>
      </c>
      <c r="E88" s="176" t="s">
        <v>726</v>
      </c>
      <c r="F88" s="177" t="s">
        <v>727</v>
      </c>
      <c r="G88" s="178" t="s">
        <v>728</v>
      </c>
      <c r="H88" s="179">
        <v>104</v>
      </c>
      <c r="I88" s="180"/>
      <c r="J88" s="181">
        <f>ROUND(I88*H88,2)</f>
        <v>0</v>
      </c>
      <c r="K88" s="177" t="s">
        <v>291</v>
      </c>
      <c r="L88" s="41"/>
      <c r="M88" s="182" t="s">
        <v>21</v>
      </c>
      <c r="N88" s="183" t="s">
        <v>44</v>
      </c>
      <c r="O88" s="66"/>
      <c r="P88" s="184">
        <f>O88*H88</f>
        <v>0</v>
      </c>
      <c r="Q88" s="184">
        <v>0</v>
      </c>
      <c r="R88" s="184">
        <f>Q88*H88</f>
        <v>0</v>
      </c>
      <c r="S88" s="184">
        <v>0</v>
      </c>
      <c r="T88" s="185">
        <f>S88*H88</f>
        <v>0</v>
      </c>
      <c r="U88" s="36"/>
      <c r="V88" s="36"/>
      <c r="W88" s="36"/>
      <c r="X88" s="36"/>
      <c r="Y88" s="36"/>
      <c r="Z88" s="36"/>
      <c r="AA88" s="36"/>
      <c r="AB88" s="36"/>
      <c r="AC88" s="36"/>
      <c r="AD88" s="36"/>
      <c r="AE88" s="36"/>
      <c r="AR88" s="186" t="s">
        <v>132</v>
      </c>
      <c r="AT88" s="186" t="s">
        <v>127</v>
      </c>
      <c r="AU88" s="186" t="s">
        <v>81</v>
      </c>
      <c r="AY88" s="19" t="s">
        <v>125</v>
      </c>
      <c r="BE88" s="187">
        <f>IF(N88="základní",J88,0)</f>
        <v>0</v>
      </c>
      <c r="BF88" s="187">
        <f>IF(N88="snížená",J88,0)</f>
        <v>0</v>
      </c>
      <c r="BG88" s="187">
        <f>IF(N88="zákl. přenesená",J88,0)</f>
        <v>0</v>
      </c>
      <c r="BH88" s="187">
        <f>IF(N88="sníž. přenesená",J88,0)</f>
        <v>0</v>
      </c>
      <c r="BI88" s="187">
        <f>IF(N88="nulová",J88,0)</f>
        <v>0</v>
      </c>
      <c r="BJ88" s="19" t="s">
        <v>81</v>
      </c>
      <c r="BK88" s="187">
        <f>ROUND(I88*H88,2)</f>
        <v>0</v>
      </c>
      <c r="BL88" s="19" t="s">
        <v>132</v>
      </c>
      <c r="BM88" s="186" t="s">
        <v>729</v>
      </c>
    </row>
    <row r="89" spans="2:63" s="12" customFormat="1" ht="25.9" customHeight="1">
      <c r="B89" s="159"/>
      <c r="C89" s="160"/>
      <c r="D89" s="161" t="s">
        <v>72</v>
      </c>
      <c r="E89" s="162" t="s">
        <v>730</v>
      </c>
      <c r="F89" s="162" t="s">
        <v>85</v>
      </c>
      <c r="G89" s="160"/>
      <c r="H89" s="160"/>
      <c r="I89" s="163"/>
      <c r="J89" s="164">
        <f>BK89</f>
        <v>0</v>
      </c>
      <c r="K89" s="160"/>
      <c r="L89" s="165"/>
      <c r="M89" s="166"/>
      <c r="N89" s="167"/>
      <c r="O89" s="167"/>
      <c r="P89" s="168">
        <f>SUM(P90:P107)</f>
        <v>0</v>
      </c>
      <c r="Q89" s="167"/>
      <c r="R89" s="168">
        <f>SUM(R90:R107)</f>
        <v>0</v>
      </c>
      <c r="S89" s="167"/>
      <c r="T89" s="169">
        <f>SUM(T90:T107)</f>
        <v>0</v>
      </c>
      <c r="AR89" s="170" t="s">
        <v>81</v>
      </c>
      <c r="AT89" s="171" t="s">
        <v>72</v>
      </c>
      <c r="AU89" s="171" t="s">
        <v>73</v>
      </c>
      <c r="AY89" s="170" t="s">
        <v>125</v>
      </c>
      <c r="BK89" s="172">
        <f>SUM(BK90:BK107)</f>
        <v>0</v>
      </c>
    </row>
    <row r="90" spans="1:65" s="2" customFormat="1" ht="16.5" customHeight="1">
      <c r="A90" s="36"/>
      <c r="B90" s="37"/>
      <c r="C90" s="175" t="s">
        <v>83</v>
      </c>
      <c r="D90" s="175" t="s">
        <v>127</v>
      </c>
      <c r="E90" s="176" t="s">
        <v>731</v>
      </c>
      <c r="F90" s="177" t="s">
        <v>732</v>
      </c>
      <c r="G90" s="178" t="s">
        <v>143</v>
      </c>
      <c r="H90" s="179">
        <v>13</v>
      </c>
      <c r="I90" s="180"/>
      <c r="J90" s="181">
        <f>ROUND(I90*H90,2)</f>
        <v>0</v>
      </c>
      <c r="K90" s="177" t="s">
        <v>291</v>
      </c>
      <c r="L90" s="41"/>
      <c r="M90" s="182" t="s">
        <v>21</v>
      </c>
      <c r="N90" s="183" t="s">
        <v>44</v>
      </c>
      <c r="O90" s="66"/>
      <c r="P90" s="184">
        <f>O90*H90</f>
        <v>0</v>
      </c>
      <c r="Q90" s="184">
        <v>0</v>
      </c>
      <c r="R90" s="184">
        <f>Q90*H90</f>
        <v>0</v>
      </c>
      <c r="S90" s="184">
        <v>0</v>
      </c>
      <c r="T90" s="185">
        <f>S90*H90</f>
        <v>0</v>
      </c>
      <c r="U90" s="36"/>
      <c r="V90" s="36"/>
      <c r="W90" s="36"/>
      <c r="X90" s="36"/>
      <c r="Y90" s="36"/>
      <c r="Z90" s="36"/>
      <c r="AA90" s="36"/>
      <c r="AB90" s="36"/>
      <c r="AC90" s="36"/>
      <c r="AD90" s="36"/>
      <c r="AE90" s="36"/>
      <c r="AR90" s="186" t="s">
        <v>132</v>
      </c>
      <c r="AT90" s="186" t="s">
        <v>127</v>
      </c>
      <c r="AU90" s="186" t="s">
        <v>81</v>
      </c>
      <c r="AY90" s="19" t="s">
        <v>125</v>
      </c>
      <c r="BE90" s="187">
        <f>IF(N90="základní",J90,0)</f>
        <v>0</v>
      </c>
      <c r="BF90" s="187">
        <f>IF(N90="snížená",J90,0)</f>
        <v>0</v>
      </c>
      <c r="BG90" s="187">
        <f>IF(N90="zákl. přenesená",J90,0)</f>
        <v>0</v>
      </c>
      <c r="BH90" s="187">
        <f>IF(N90="sníž. přenesená",J90,0)</f>
        <v>0</v>
      </c>
      <c r="BI90" s="187">
        <f>IF(N90="nulová",J90,0)</f>
        <v>0</v>
      </c>
      <c r="BJ90" s="19" t="s">
        <v>81</v>
      </c>
      <c r="BK90" s="187">
        <f>ROUND(I90*H90,2)</f>
        <v>0</v>
      </c>
      <c r="BL90" s="19" t="s">
        <v>132</v>
      </c>
      <c r="BM90" s="186" t="s">
        <v>733</v>
      </c>
    </row>
    <row r="91" spans="1:47" s="2" customFormat="1" ht="19.5">
      <c r="A91" s="36"/>
      <c r="B91" s="37"/>
      <c r="C91" s="38"/>
      <c r="D91" s="195" t="s">
        <v>527</v>
      </c>
      <c r="E91" s="38"/>
      <c r="F91" s="247" t="s">
        <v>734</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527</v>
      </c>
      <c r="AU91" s="19" t="s">
        <v>81</v>
      </c>
    </row>
    <row r="92" spans="1:65" s="2" customFormat="1" ht="16.5" customHeight="1">
      <c r="A92" s="36"/>
      <c r="B92" s="37"/>
      <c r="C92" s="175" t="s">
        <v>148</v>
      </c>
      <c r="D92" s="175" t="s">
        <v>127</v>
      </c>
      <c r="E92" s="176" t="s">
        <v>735</v>
      </c>
      <c r="F92" s="177" t="s">
        <v>736</v>
      </c>
      <c r="G92" s="178" t="s">
        <v>143</v>
      </c>
      <c r="H92" s="179">
        <v>13</v>
      </c>
      <c r="I92" s="180"/>
      <c r="J92" s="181">
        <f>ROUND(I92*H92,2)</f>
        <v>0</v>
      </c>
      <c r="K92" s="177" t="s">
        <v>291</v>
      </c>
      <c r="L92" s="41"/>
      <c r="M92" s="182" t="s">
        <v>21</v>
      </c>
      <c r="N92" s="183" t="s">
        <v>44</v>
      </c>
      <c r="O92" s="66"/>
      <c r="P92" s="184">
        <f>O92*H92</f>
        <v>0</v>
      </c>
      <c r="Q92" s="184">
        <v>0</v>
      </c>
      <c r="R92" s="184">
        <f>Q92*H92</f>
        <v>0</v>
      </c>
      <c r="S92" s="184">
        <v>0</v>
      </c>
      <c r="T92" s="185">
        <f>S92*H92</f>
        <v>0</v>
      </c>
      <c r="U92" s="36"/>
      <c r="V92" s="36"/>
      <c r="W92" s="36"/>
      <c r="X92" s="36"/>
      <c r="Y92" s="36"/>
      <c r="Z92" s="36"/>
      <c r="AA92" s="36"/>
      <c r="AB92" s="36"/>
      <c r="AC92" s="36"/>
      <c r="AD92" s="36"/>
      <c r="AE92" s="36"/>
      <c r="AR92" s="186" t="s">
        <v>132</v>
      </c>
      <c r="AT92" s="186" t="s">
        <v>127</v>
      </c>
      <c r="AU92" s="186" t="s">
        <v>81</v>
      </c>
      <c r="AY92" s="19" t="s">
        <v>125</v>
      </c>
      <c r="BE92" s="187">
        <f>IF(N92="základní",J92,0)</f>
        <v>0</v>
      </c>
      <c r="BF92" s="187">
        <f>IF(N92="snížená",J92,0)</f>
        <v>0</v>
      </c>
      <c r="BG92" s="187">
        <f>IF(N92="zákl. přenesená",J92,0)</f>
        <v>0</v>
      </c>
      <c r="BH92" s="187">
        <f>IF(N92="sníž. přenesená",J92,0)</f>
        <v>0</v>
      </c>
      <c r="BI92" s="187">
        <f>IF(N92="nulová",J92,0)</f>
        <v>0</v>
      </c>
      <c r="BJ92" s="19" t="s">
        <v>81</v>
      </c>
      <c r="BK92" s="187">
        <f>ROUND(I92*H92,2)</f>
        <v>0</v>
      </c>
      <c r="BL92" s="19" t="s">
        <v>132</v>
      </c>
      <c r="BM92" s="186" t="s">
        <v>737</v>
      </c>
    </row>
    <row r="93" spans="1:47" s="2" customFormat="1" ht="19.5">
      <c r="A93" s="36"/>
      <c r="B93" s="37"/>
      <c r="C93" s="38"/>
      <c r="D93" s="195" t="s">
        <v>527</v>
      </c>
      <c r="E93" s="38"/>
      <c r="F93" s="247" t="s">
        <v>738</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527</v>
      </c>
      <c r="AU93" s="19" t="s">
        <v>81</v>
      </c>
    </row>
    <row r="94" spans="1:65" s="2" customFormat="1" ht="16.5" customHeight="1">
      <c r="A94" s="36"/>
      <c r="B94" s="37"/>
      <c r="C94" s="237" t="s">
        <v>132</v>
      </c>
      <c r="D94" s="237" t="s">
        <v>287</v>
      </c>
      <c r="E94" s="238" t="s">
        <v>739</v>
      </c>
      <c r="F94" s="239" t="s">
        <v>740</v>
      </c>
      <c r="G94" s="240" t="s">
        <v>143</v>
      </c>
      <c r="H94" s="241">
        <v>13</v>
      </c>
      <c r="I94" s="242"/>
      <c r="J94" s="243">
        <f>ROUND(I94*H94,2)</f>
        <v>0</v>
      </c>
      <c r="K94" s="239" t="s">
        <v>291</v>
      </c>
      <c r="L94" s="244"/>
      <c r="M94" s="245" t="s">
        <v>21</v>
      </c>
      <c r="N94" s="246" t="s">
        <v>44</v>
      </c>
      <c r="O94" s="66"/>
      <c r="P94" s="184">
        <f>O94*H94</f>
        <v>0</v>
      </c>
      <c r="Q94" s="184">
        <v>0</v>
      </c>
      <c r="R94" s="184">
        <f>Q94*H94</f>
        <v>0</v>
      </c>
      <c r="S94" s="184">
        <v>0</v>
      </c>
      <c r="T94" s="185">
        <f>S94*H94</f>
        <v>0</v>
      </c>
      <c r="U94" s="36"/>
      <c r="V94" s="36"/>
      <c r="W94" s="36"/>
      <c r="X94" s="36"/>
      <c r="Y94" s="36"/>
      <c r="Z94" s="36"/>
      <c r="AA94" s="36"/>
      <c r="AB94" s="36"/>
      <c r="AC94" s="36"/>
      <c r="AD94" s="36"/>
      <c r="AE94" s="36"/>
      <c r="AR94" s="186" t="s">
        <v>186</v>
      </c>
      <c r="AT94" s="186" t="s">
        <v>287</v>
      </c>
      <c r="AU94" s="186" t="s">
        <v>81</v>
      </c>
      <c r="AY94" s="19" t="s">
        <v>125</v>
      </c>
      <c r="BE94" s="187">
        <f>IF(N94="základní",J94,0)</f>
        <v>0</v>
      </c>
      <c r="BF94" s="187">
        <f>IF(N94="snížená",J94,0)</f>
        <v>0</v>
      </c>
      <c r="BG94" s="187">
        <f>IF(N94="zákl. přenesená",J94,0)</f>
        <v>0</v>
      </c>
      <c r="BH94" s="187">
        <f>IF(N94="sníž. přenesená",J94,0)</f>
        <v>0</v>
      </c>
      <c r="BI94" s="187">
        <f>IF(N94="nulová",J94,0)</f>
        <v>0</v>
      </c>
      <c r="BJ94" s="19" t="s">
        <v>81</v>
      </c>
      <c r="BK94" s="187">
        <f>ROUND(I94*H94,2)</f>
        <v>0</v>
      </c>
      <c r="BL94" s="19" t="s">
        <v>132</v>
      </c>
      <c r="BM94" s="186" t="s">
        <v>741</v>
      </c>
    </row>
    <row r="95" spans="1:47" s="2" customFormat="1" ht="29.25">
      <c r="A95" s="36"/>
      <c r="B95" s="37"/>
      <c r="C95" s="38"/>
      <c r="D95" s="195" t="s">
        <v>527</v>
      </c>
      <c r="E95" s="38"/>
      <c r="F95" s="247" t="s">
        <v>742</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527</v>
      </c>
      <c r="AU95" s="19" t="s">
        <v>81</v>
      </c>
    </row>
    <row r="96" spans="1:65" s="2" customFormat="1" ht="16.5" customHeight="1">
      <c r="A96" s="36"/>
      <c r="B96" s="37"/>
      <c r="C96" s="175" t="s">
        <v>159</v>
      </c>
      <c r="D96" s="175" t="s">
        <v>127</v>
      </c>
      <c r="E96" s="176" t="s">
        <v>743</v>
      </c>
      <c r="F96" s="177" t="s">
        <v>744</v>
      </c>
      <c r="G96" s="178" t="s">
        <v>143</v>
      </c>
      <c r="H96" s="179">
        <v>13</v>
      </c>
      <c r="I96" s="180"/>
      <c r="J96" s="181">
        <f>ROUND(I96*H96,2)</f>
        <v>0</v>
      </c>
      <c r="K96" s="177" t="s">
        <v>291</v>
      </c>
      <c r="L96" s="41"/>
      <c r="M96" s="182" t="s">
        <v>21</v>
      </c>
      <c r="N96" s="183" t="s">
        <v>44</v>
      </c>
      <c r="O96" s="66"/>
      <c r="P96" s="184">
        <f>O96*H96</f>
        <v>0</v>
      </c>
      <c r="Q96" s="184">
        <v>0</v>
      </c>
      <c r="R96" s="184">
        <f>Q96*H96</f>
        <v>0</v>
      </c>
      <c r="S96" s="184">
        <v>0</v>
      </c>
      <c r="T96" s="185">
        <f>S96*H96</f>
        <v>0</v>
      </c>
      <c r="U96" s="36"/>
      <c r="V96" s="36"/>
      <c r="W96" s="36"/>
      <c r="X96" s="36"/>
      <c r="Y96" s="36"/>
      <c r="Z96" s="36"/>
      <c r="AA96" s="36"/>
      <c r="AB96" s="36"/>
      <c r="AC96" s="36"/>
      <c r="AD96" s="36"/>
      <c r="AE96" s="36"/>
      <c r="AR96" s="186" t="s">
        <v>132</v>
      </c>
      <c r="AT96" s="186" t="s">
        <v>127</v>
      </c>
      <c r="AU96" s="186" t="s">
        <v>81</v>
      </c>
      <c r="AY96" s="19" t="s">
        <v>125</v>
      </c>
      <c r="BE96" s="187">
        <f>IF(N96="základní",J96,0)</f>
        <v>0</v>
      </c>
      <c r="BF96" s="187">
        <f>IF(N96="snížená",J96,0)</f>
        <v>0</v>
      </c>
      <c r="BG96" s="187">
        <f>IF(N96="zákl. přenesená",J96,0)</f>
        <v>0</v>
      </c>
      <c r="BH96" s="187">
        <f>IF(N96="sníž. přenesená",J96,0)</f>
        <v>0</v>
      </c>
      <c r="BI96" s="187">
        <f>IF(N96="nulová",J96,0)</f>
        <v>0</v>
      </c>
      <c r="BJ96" s="19" t="s">
        <v>81</v>
      </c>
      <c r="BK96" s="187">
        <f>ROUND(I96*H96,2)</f>
        <v>0</v>
      </c>
      <c r="BL96" s="19" t="s">
        <v>132</v>
      </c>
      <c r="BM96" s="186" t="s">
        <v>745</v>
      </c>
    </row>
    <row r="97" spans="1:65" s="2" customFormat="1" ht="16.5" customHeight="1">
      <c r="A97" s="36"/>
      <c r="B97" s="37"/>
      <c r="C97" s="237" t="s">
        <v>166</v>
      </c>
      <c r="D97" s="237" t="s">
        <v>287</v>
      </c>
      <c r="E97" s="238" t="s">
        <v>746</v>
      </c>
      <c r="F97" s="239" t="s">
        <v>747</v>
      </c>
      <c r="G97" s="240" t="s">
        <v>748</v>
      </c>
      <c r="H97" s="241">
        <v>13</v>
      </c>
      <c r="I97" s="242"/>
      <c r="J97" s="243">
        <f>ROUND(I97*H97,2)</f>
        <v>0</v>
      </c>
      <c r="K97" s="239" t="s">
        <v>291</v>
      </c>
      <c r="L97" s="244"/>
      <c r="M97" s="245" t="s">
        <v>21</v>
      </c>
      <c r="N97" s="246" t="s">
        <v>44</v>
      </c>
      <c r="O97" s="66"/>
      <c r="P97" s="184">
        <f>O97*H97</f>
        <v>0</v>
      </c>
      <c r="Q97" s="184">
        <v>0</v>
      </c>
      <c r="R97" s="184">
        <f>Q97*H97</f>
        <v>0</v>
      </c>
      <c r="S97" s="184">
        <v>0</v>
      </c>
      <c r="T97" s="185">
        <f>S97*H97</f>
        <v>0</v>
      </c>
      <c r="U97" s="36"/>
      <c r="V97" s="36"/>
      <c r="W97" s="36"/>
      <c r="X97" s="36"/>
      <c r="Y97" s="36"/>
      <c r="Z97" s="36"/>
      <c r="AA97" s="36"/>
      <c r="AB97" s="36"/>
      <c r="AC97" s="36"/>
      <c r="AD97" s="36"/>
      <c r="AE97" s="36"/>
      <c r="AR97" s="186" t="s">
        <v>186</v>
      </c>
      <c r="AT97" s="186" t="s">
        <v>287</v>
      </c>
      <c r="AU97" s="186" t="s">
        <v>81</v>
      </c>
      <c r="AY97" s="19" t="s">
        <v>125</v>
      </c>
      <c r="BE97" s="187">
        <f>IF(N97="základní",J97,0)</f>
        <v>0</v>
      </c>
      <c r="BF97" s="187">
        <f>IF(N97="snížená",J97,0)</f>
        <v>0</v>
      </c>
      <c r="BG97" s="187">
        <f>IF(N97="zákl. přenesená",J97,0)</f>
        <v>0</v>
      </c>
      <c r="BH97" s="187">
        <f>IF(N97="sníž. přenesená",J97,0)</f>
        <v>0</v>
      </c>
      <c r="BI97" s="187">
        <f>IF(N97="nulová",J97,0)</f>
        <v>0</v>
      </c>
      <c r="BJ97" s="19" t="s">
        <v>81</v>
      </c>
      <c r="BK97" s="187">
        <f>ROUND(I97*H97,2)</f>
        <v>0</v>
      </c>
      <c r="BL97" s="19" t="s">
        <v>132</v>
      </c>
      <c r="BM97" s="186" t="s">
        <v>749</v>
      </c>
    </row>
    <row r="98" spans="1:65" s="2" customFormat="1" ht="16.5" customHeight="1">
      <c r="A98" s="36"/>
      <c r="B98" s="37"/>
      <c r="C98" s="175" t="s">
        <v>186</v>
      </c>
      <c r="D98" s="175" t="s">
        <v>127</v>
      </c>
      <c r="E98" s="176" t="s">
        <v>750</v>
      </c>
      <c r="F98" s="177" t="s">
        <v>751</v>
      </c>
      <c r="G98" s="178" t="s">
        <v>208</v>
      </c>
      <c r="H98" s="179">
        <v>130</v>
      </c>
      <c r="I98" s="180"/>
      <c r="J98" s="181">
        <f>ROUND(I98*H98,2)</f>
        <v>0</v>
      </c>
      <c r="K98" s="177" t="s">
        <v>291</v>
      </c>
      <c r="L98" s="41"/>
      <c r="M98" s="182" t="s">
        <v>21</v>
      </c>
      <c r="N98" s="183" t="s">
        <v>44</v>
      </c>
      <c r="O98" s="66"/>
      <c r="P98" s="184">
        <f>O98*H98</f>
        <v>0</v>
      </c>
      <c r="Q98" s="184">
        <v>0</v>
      </c>
      <c r="R98" s="184">
        <f>Q98*H98</f>
        <v>0</v>
      </c>
      <c r="S98" s="184">
        <v>0</v>
      </c>
      <c r="T98" s="185">
        <f>S98*H98</f>
        <v>0</v>
      </c>
      <c r="U98" s="36"/>
      <c r="V98" s="36"/>
      <c r="W98" s="36"/>
      <c r="X98" s="36"/>
      <c r="Y98" s="36"/>
      <c r="Z98" s="36"/>
      <c r="AA98" s="36"/>
      <c r="AB98" s="36"/>
      <c r="AC98" s="36"/>
      <c r="AD98" s="36"/>
      <c r="AE98" s="36"/>
      <c r="AR98" s="186" t="s">
        <v>132</v>
      </c>
      <c r="AT98" s="186" t="s">
        <v>127</v>
      </c>
      <c r="AU98" s="186" t="s">
        <v>81</v>
      </c>
      <c r="AY98" s="19" t="s">
        <v>125</v>
      </c>
      <c r="BE98" s="187">
        <f>IF(N98="základní",J98,0)</f>
        <v>0</v>
      </c>
      <c r="BF98" s="187">
        <f>IF(N98="snížená",J98,0)</f>
        <v>0</v>
      </c>
      <c r="BG98" s="187">
        <f>IF(N98="zákl. přenesená",J98,0)</f>
        <v>0</v>
      </c>
      <c r="BH98" s="187">
        <f>IF(N98="sníž. přenesená",J98,0)</f>
        <v>0</v>
      </c>
      <c r="BI98" s="187">
        <f>IF(N98="nulová",J98,0)</f>
        <v>0</v>
      </c>
      <c r="BJ98" s="19" t="s">
        <v>81</v>
      </c>
      <c r="BK98" s="187">
        <f>ROUND(I98*H98,2)</f>
        <v>0</v>
      </c>
      <c r="BL98" s="19" t="s">
        <v>132</v>
      </c>
      <c r="BM98" s="186" t="s">
        <v>752</v>
      </c>
    </row>
    <row r="99" spans="1:47" s="2" customFormat="1" ht="19.5">
      <c r="A99" s="36"/>
      <c r="B99" s="37"/>
      <c r="C99" s="38"/>
      <c r="D99" s="195" t="s">
        <v>527</v>
      </c>
      <c r="E99" s="38"/>
      <c r="F99" s="247" t="s">
        <v>753</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527</v>
      </c>
      <c r="AU99" s="19" t="s">
        <v>81</v>
      </c>
    </row>
    <row r="100" spans="1:65" s="2" customFormat="1" ht="16.5" customHeight="1">
      <c r="A100" s="36"/>
      <c r="B100" s="37"/>
      <c r="C100" s="175" t="s">
        <v>174</v>
      </c>
      <c r="D100" s="175" t="s">
        <v>127</v>
      </c>
      <c r="E100" s="176" t="s">
        <v>754</v>
      </c>
      <c r="F100" s="177" t="s">
        <v>755</v>
      </c>
      <c r="G100" s="178" t="s">
        <v>208</v>
      </c>
      <c r="H100" s="179">
        <v>395</v>
      </c>
      <c r="I100" s="180"/>
      <c r="J100" s="181">
        <f>ROUND(I100*H100,2)</f>
        <v>0</v>
      </c>
      <c r="K100" s="177" t="s">
        <v>291</v>
      </c>
      <c r="L100" s="41"/>
      <c r="M100" s="182" t="s">
        <v>21</v>
      </c>
      <c r="N100" s="183" t="s">
        <v>44</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132</v>
      </c>
      <c r="AT100" s="186" t="s">
        <v>127</v>
      </c>
      <c r="AU100" s="186" t="s">
        <v>81</v>
      </c>
      <c r="AY100" s="19" t="s">
        <v>125</v>
      </c>
      <c r="BE100" s="187">
        <f>IF(N100="základní",J100,0)</f>
        <v>0</v>
      </c>
      <c r="BF100" s="187">
        <f>IF(N100="snížená",J100,0)</f>
        <v>0</v>
      </c>
      <c r="BG100" s="187">
        <f>IF(N100="zákl. přenesená",J100,0)</f>
        <v>0</v>
      </c>
      <c r="BH100" s="187">
        <f>IF(N100="sníž. přenesená",J100,0)</f>
        <v>0</v>
      </c>
      <c r="BI100" s="187">
        <f>IF(N100="nulová",J100,0)</f>
        <v>0</v>
      </c>
      <c r="BJ100" s="19" t="s">
        <v>81</v>
      </c>
      <c r="BK100" s="187">
        <f>ROUND(I100*H100,2)</f>
        <v>0</v>
      </c>
      <c r="BL100" s="19" t="s">
        <v>132</v>
      </c>
      <c r="BM100" s="186" t="s">
        <v>756</v>
      </c>
    </row>
    <row r="101" spans="1:47" s="2" customFormat="1" ht="19.5">
      <c r="A101" s="36"/>
      <c r="B101" s="37"/>
      <c r="C101" s="38"/>
      <c r="D101" s="195" t="s">
        <v>527</v>
      </c>
      <c r="E101" s="38"/>
      <c r="F101" s="247" t="s">
        <v>757</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527</v>
      </c>
      <c r="AU101" s="19" t="s">
        <v>81</v>
      </c>
    </row>
    <row r="102" spans="1:65" s="2" customFormat="1" ht="16.5" customHeight="1">
      <c r="A102" s="36"/>
      <c r="B102" s="37"/>
      <c r="C102" s="175" t="s">
        <v>194</v>
      </c>
      <c r="D102" s="175" t="s">
        <v>127</v>
      </c>
      <c r="E102" s="176" t="s">
        <v>758</v>
      </c>
      <c r="F102" s="177" t="s">
        <v>759</v>
      </c>
      <c r="G102" s="178" t="s">
        <v>208</v>
      </c>
      <c r="H102" s="179">
        <v>30</v>
      </c>
      <c r="I102" s="180"/>
      <c r="J102" s="181">
        <f>ROUND(I102*H102,2)</f>
        <v>0</v>
      </c>
      <c r="K102" s="177" t="s">
        <v>291</v>
      </c>
      <c r="L102" s="41"/>
      <c r="M102" s="182" t="s">
        <v>21</v>
      </c>
      <c r="N102" s="183" t="s">
        <v>44</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132</v>
      </c>
      <c r="AT102" s="186" t="s">
        <v>127</v>
      </c>
      <c r="AU102" s="186" t="s">
        <v>81</v>
      </c>
      <c r="AY102" s="19" t="s">
        <v>125</v>
      </c>
      <c r="BE102" s="187">
        <f>IF(N102="základní",J102,0)</f>
        <v>0</v>
      </c>
      <c r="BF102" s="187">
        <f>IF(N102="snížená",J102,0)</f>
        <v>0</v>
      </c>
      <c r="BG102" s="187">
        <f>IF(N102="zákl. přenesená",J102,0)</f>
        <v>0</v>
      </c>
      <c r="BH102" s="187">
        <f>IF(N102="sníž. přenesená",J102,0)</f>
        <v>0</v>
      </c>
      <c r="BI102" s="187">
        <f>IF(N102="nulová",J102,0)</f>
        <v>0</v>
      </c>
      <c r="BJ102" s="19" t="s">
        <v>81</v>
      </c>
      <c r="BK102" s="187">
        <f>ROUND(I102*H102,2)</f>
        <v>0</v>
      </c>
      <c r="BL102" s="19" t="s">
        <v>132</v>
      </c>
      <c r="BM102" s="186" t="s">
        <v>760</v>
      </c>
    </row>
    <row r="103" spans="1:47" s="2" customFormat="1" ht="19.5">
      <c r="A103" s="36"/>
      <c r="B103" s="37"/>
      <c r="C103" s="38"/>
      <c r="D103" s="195" t="s">
        <v>527</v>
      </c>
      <c r="E103" s="38"/>
      <c r="F103" s="247" t="s">
        <v>761</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527</v>
      </c>
      <c r="AU103" s="19" t="s">
        <v>81</v>
      </c>
    </row>
    <row r="104" spans="1:65" s="2" customFormat="1" ht="16.5" customHeight="1">
      <c r="A104" s="36"/>
      <c r="B104" s="37"/>
      <c r="C104" s="237" t="s">
        <v>199</v>
      </c>
      <c r="D104" s="237" t="s">
        <v>287</v>
      </c>
      <c r="E104" s="238" t="s">
        <v>762</v>
      </c>
      <c r="F104" s="239" t="s">
        <v>763</v>
      </c>
      <c r="G104" s="240" t="s">
        <v>208</v>
      </c>
      <c r="H104" s="241">
        <v>30</v>
      </c>
      <c r="I104" s="242"/>
      <c r="J104" s="243">
        <f>ROUND(I104*H104,2)</f>
        <v>0</v>
      </c>
      <c r="K104" s="239" t="s">
        <v>291</v>
      </c>
      <c r="L104" s="244"/>
      <c r="M104" s="245" t="s">
        <v>21</v>
      </c>
      <c r="N104" s="246" t="s">
        <v>44</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186</v>
      </c>
      <c r="AT104" s="186" t="s">
        <v>287</v>
      </c>
      <c r="AU104" s="186" t="s">
        <v>81</v>
      </c>
      <c r="AY104" s="19" t="s">
        <v>125</v>
      </c>
      <c r="BE104" s="187">
        <f>IF(N104="základní",J104,0)</f>
        <v>0</v>
      </c>
      <c r="BF104" s="187">
        <f>IF(N104="snížená",J104,0)</f>
        <v>0</v>
      </c>
      <c r="BG104" s="187">
        <f>IF(N104="zákl. přenesená",J104,0)</f>
        <v>0</v>
      </c>
      <c r="BH104" s="187">
        <f>IF(N104="sníž. přenesená",J104,0)</f>
        <v>0</v>
      </c>
      <c r="BI104" s="187">
        <f>IF(N104="nulová",J104,0)</f>
        <v>0</v>
      </c>
      <c r="BJ104" s="19" t="s">
        <v>81</v>
      </c>
      <c r="BK104" s="187">
        <f>ROUND(I104*H104,2)</f>
        <v>0</v>
      </c>
      <c r="BL104" s="19" t="s">
        <v>132</v>
      </c>
      <c r="BM104" s="186" t="s">
        <v>764</v>
      </c>
    </row>
    <row r="105" spans="1:47" s="2" customFormat="1" ht="107.25">
      <c r="A105" s="36"/>
      <c r="B105" s="37"/>
      <c r="C105" s="38"/>
      <c r="D105" s="195" t="s">
        <v>527</v>
      </c>
      <c r="E105" s="38"/>
      <c r="F105" s="247" t="s">
        <v>765</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527</v>
      </c>
      <c r="AU105" s="19" t="s">
        <v>81</v>
      </c>
    </row>
    <row r="106" spans="1:65" s="2" customFormat="1" ht="16.5" customHeight="1">
      <c r="A106" s="36"/>
      <c r="B106" s="37"/>
      <c r="C106" s="175" t="s">
        <v>205</v>
      </c>
      <c r="D106" s="175" t="s">
        <v>127</v>
      </c>
      <c r="E106" s="176" t="s">
        <v>766</v>
      </c>
      <c r="F106" s="177" t="s">
        <v>767</v>
      </c>
      <c r="G106" s="178" t="s">
        <v>143</v>
      </c>
      <c r="H106" s="179">
        <v>78</v>
      </c>
      <c r="I106" s="180"/>
      <c r="J106" s="181">
        <f>ROUND(I106*H106,2)</f>
        <v>0</v>
      </c>
      <c r="K106" s="177" t="s">
        <v>291</v>
      </c>
      <c r="L106" s="41"/>
      <c r="M106" s="182" t="s">
        <v>21</v>
      </c>
      <c r="N106" s="183" t="s">
        <v>44</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132</v>
      </c>
      <c r="AT106" s="186" t="s">
        <v>127</v>
      </c>
      <c r="AU106" s="186" t="s">
        <v>81</v>
      </c>
      <c r="AY106" s="19" t="s">
        <v>125</v>
      </c>
      <c r="BE106" s="187">
        <f>IF(N106="základní",J106,0)</f>
        <v>0</v>
      </c>
      <c r="BF106" s="187">
        <f>IF(N106="snížená",J106,0)</f>
        <v>0</v>
      </c>
      <c r="BG106" s="187">
        <f>IF(N106="zákl. přenesená",J106,0)</f>
        <v>0</v>
      </c>
      <c r="BH106" s="187">
        <f>IF(N106="sníž. přenesená",J106,0)</f>
        <v>0</v>
      </c>
      <c r="BI106" s="187">
        <f>IF(N106="nulová",J106,0)</f>
        <v>0</v>
      </c>
      <c r="BJ106" s="19" t="s">
        <v>81</v>
      </c>
      <c r="BK106" s="187">
        <f>ROUND(I106*H106,2)</f>
        <v>0</v>
      </c>
      <c r="BL106" s="19" t="s">
        <v>132</v>
      </c>
      <c r="BM106" s="186" t="s">
        <v>768</v>
      </c>
    </row>
    <row r="107" spans="1:65" s="2" customFormat="1" ht="16.5" customHeight="1">
      <c r="A107" s="36"/>
      <c r="B107" s="37"/>
      <c r="C107" s="175" t="s">
        <v>212</v>
      </c>
      <c r="D107" s="175" t="s">
        <v>127</v>
      </c>
      <c r="E107" s="176" t="s">
        <v>769</v>
      </c>
      <c r="F107" s="177" t="s">
        <v>770</v>
      </c>
      <c r="G107" s="178" t="s">
        <v>143</v>
      </c>
      <c r="H107" s="179">
        <v>104</v>
      </c>
      <c r="I107" s="180"/>
      <c r="J107" s="181">
        <f>ROUND(I107*H107,2)</f>
        <v>0</v>
      </c>
      <c r="K107" s="177" t="s">
        <v>291</v>
      </c>
      <c r="L107" s="41"/>
      <c r="M107" s="182" t="s">
        <v>21</v>
      </c>
      <c r="N107" s="183" t="s">
        <v>44</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132</v>
      </c>
      <c r="AT107" s="186" t="s">
        <v>127</v>
      </c>
      <c r="AU107" s="186" t="s">
        <v>81</v>
      </c>
      <c r="AY107" s="19" t="s">
        <v>125</v>
      </c>
      <c r="BE107" s="187">
        <f>IF(N107="základní",J107,0)</f>
        <v>0</v>
      </c>
      <c r="BF107" s="187">
        <f>IF(N107="snížená",J107,0)</f>
        <v>0</v>
      </c>
      <c r="BG107" s="187">
        <f>IF(N107="zákl. přenesená",J107,0)</f>
        <v>0</v>
      </c>
      <c r="BH107" s="187">
        <f>IF(N107="sníž. přenesená",J107,0)</f>
        <v>0</v>
      </c>
      <c r="BI107" s="187">
        <f>IF(N107="nulová",J107,0)</f>
        <v>0</v>
      </c>
      <c r="BJ107" s="19" t="s">
        <v>81</v>
      </c>
      <c r="BK107" s="187">
        <f>ROUND(I107*H107,2)</f>
        <v>0</v>
      </c>
      <c r="BL107" s="19" t="s">
        <v>132</v>
      </c>
      <c r="BM107" s="186" t="s">
        <v>771</v>
      </c>
    </row>
    <row r="108" spans="2:63" s="12" customFormat="1" ht="25.9" customHeight="1">
      <c r="B108" s="159"/>
      <c r="C108" s="160"/>
      <c r="D108" s="161" t="s">
        <v>72</v>
      </c>
      <c r="E108" s="162" t="s">
        <v>772</v>
      </c>
      <c r="F108" s="162" t="s">
        <v>773</v>
      </c>
      <c r="G108" s="160"/>
      <c r="H108" s="160"/>
      <c r="I108" s="163"/>
      <c r="J108" s="164">
        <f>BK108</f>
        <v>0</v>
      </c>
      <c r="K108" s="160"/>
      <c r="L108" s="165"/>
      <c r="M108" s="166"/>
      <c r="N108" s="167"/>
      <c r="O108" s="167"/>
      <c r="P108" s="168">
        <f>SUM(P109:P118)</f>
        <v>0</v>
      </c>
      <c r="Q108" s="167"/>
      <c r="R108" s="168">
        <f>SUM(R109:R118)</f>
        <v>0</v>
      </c>
      <c r="S108" s="167"/>
      <c r="T108" s="169">
        <f>SUM(T109:T118)</f>
        <v>0</v>
      </c>
      <c r="AR108" s="170" t="s">
        <v>81</v>
      </c>
      <c r="AT108" s="171" t="s">
        <v>72</v>
      </c>
      <c r="AU108" s="171" t="s">
        <v>73</v>
      </c>
      <c r="AY108" s="170" t="s">
        <v>125</v>
      </c>
      <c r="BK108" s="172">
        <f>SUM(BK109:BK118)</f>
        <v>0</v>
      </c>
    </row>
    <row r="109" spans="1:65" s="2" customFormat="1" ht="16.5" customHeight="1">
      <c r="A109" s="36"/>
      <c r="B109" s="37"/>
      <c r="C109" s="175" t="s">
        <v>222</v>
      </c>
      <c r="D109" s="175" t="s">
        <v>127</v>
      </c>
      <c r="E109" s="176" t="s">
        <v>774</v>
      </c>
      <c r="F109" s="177" t="s">
        <v>775</v>
      </c>
      <c r="G109" s="178" t="s">
        <v>208</v>
      </c>
      <c r="H109" s="179">
        <v>330</v>
      </c>
      <c r="I109" s="180"/>
      <c r="J109" s="181">
        <f>ROUND(I109*H109,2)</f>
        <v>0</v>
      </c>
      <c r="K109" s="177" t="s">
        <v>291</v>
      </c>
      <c r="L109" s="41"/>
      <c r="M109" s="182" t="s">
        <v>21</v>
      </c>
      <c r="N109" s="183" t="s">
        <v>44</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132</v>
      </c>
      <c r="AT109" s="186" t="s">
        <v>127</v>
      </c>
      <c r="AU109" s="186" t="s">
        <v>81</v>
      </c>
      <c r="AY109" s="19" t="s">
        <v>125</v>
      </c>
      <c r="BE109" s="187">
        <f>IF(N109="základní",J109,0)</f>
        <v>0</v>
      </c>
      <c r="BF109" s="187">
        <f>IF(N109="snížená",J109,0)</f>
        <v>0</v>
      </c>
      <c r="BG109" s="187">
        <f>IF(N109="zákl. přenesená",J109,0)</f>
        <v>0</v>
      </c>
      <c r="BH109" s="187">
        <f>IF(N109="sníž. přenesená",J109,0)</f>
        <v>0</v>
      </c>
      <c r="BI109" s="187">
        <f>IF(N109="nulová",J109,0)</f>
        <v>0</v>
      </c>
      <c r="BJ109" s="19" t="s">
        <v>81</v>
      </c>
      <c r="BK109" s="187">
        <f>ROUND(I109*H109,2)</f>
        <v>0</v>
      </c>
      <c r="BL109" s="19" t="s">
        <v>132</v>
      </c>
      <c r="BM109" s="186" t="s">
        <v>776</v>
      </c>
    </row>
    <row r="110" spans="1:47" s="2" customFormat="1" ht="19.5">
      <c r="A110" s="36"/>
      <c r="B110" s="37"/>
      <c r="C110" s="38"/>
      <c r="D110" s="195" t="s">
        <v>527</v>
      </c>
      <c r="E110" s="38"/>
      <c r="F110" s="247" t="s">
        <v>777</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527</v>
      </c>
      <c r="AU110" s="19" t="s">
        <v>81</v>
      </c>
    </row>
    <row r="111" spans="1:65" s="2" customFormat="1" ht="16.5" customHeight="1">
      <c r="A111" s="36"/>
      <c r="B111" s="37"/>
      <c r="C111" s="175" t="s">
        <v>235</v>
      </c>
      <c r="D111" s="175" t="s">
        <v>127</v>
      </c>
      <c r="E111" s="176" t="s">
        <v>778</v>
      </c>
      <c r="F111" s="177" t="s">
        <v>779</v>
      </c>
      <c r="G111" s="178" t="s">
        <v>208</v>
      </c>
      <c r="H111" s="179">
        <v>65</v>
      </c>
      <c r="I111" s="180"/>
      <c r="J111" s="181">
        <f>ROUND(I111*H111,2)</f>
        <v>0</v>
      </c>
      <c r="K111" s="177" t="s">
        <v>291</v>
      </c>
      <c r="L111" s="41"/>
      <c r="M111" s="182" t="s">
        <v>21</v>
      </c>
      <c r="N111" s="183" t="s">
        <v>44</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132</v>
      </c>
      <c r="AT111" s="186" t="s">
        <v>127</v>
      </c>
      <c r="AU111" s="186" t="s">
        <v>81</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132</v>
      </c>
      <c r="BM111" s="186" t="s">
        <v>780</v>
      </c>
    </row>
    <row r="112" spans="1:47" s="2" customFormat="1" ht="19.5">
      <c r="A112" s="36"/>
      <c r="B112" s="37"/>
      <c r="C112" s="38"/>
      <c r="D112" s="195" t="s">
        <v>527</v>
      </c>
      <c r="E112" s="38"/>
      <c r="F112" s="247" t="s">
        <v>781</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527</v>
      </c>
      <c r="AU112" s="19" t="s">
        <v>81</v>
      </c>
    </row>
    <row r="113" spans="1:65" s="2" customFormat="1" ht="16.5" customHeight="1">
      <c r="A113" s="36"/>
      <c r="B113" s="37"/>
      <c r="C113" s="175" t="s">
        <v>8</v>
      </c>
      <c r="D113" s="175" t="s">
        <v>127</v>
      </c>
      <c r="E113" s="176" t="s">
        <v>782</v>
      </c>
      <c r="F113" s="177" t="s">
        <v>783</v>
      </c>
      <c r="G113" s="178" t="s">
        <v>208</v>
      </c>
      <c r="H113" s="179">
        <v>26</v>
      </c>
      <c r="I113" s="180"/>
      <c r="J113" s="181">
        <f>ROUND(I113*H113,2)</f>
        <v>0</v>
      </c>
      <c r="K113" s="177" t="s">
        <v>291</v>
      </c>
      <c r="L113" s="41"/>
      <c r="M113" s="182" t="s">
        <v>21</v>
      </c>
      <c r="N113" s="183" t="s">
        <v>44</v>
      </c>
      <c r="O113" s="66"/>
      <c r="P113" s="184">
        <f>O113*H113</f>
        <v>0</v>
      </c>
      <c r="Q113" s="184">
        <v>0</v>
      </c>
      <c r="R113" s="184">
        <f>Q113*H113</f>
        <v>0</v>
      </c>
      <c r="S113" s="184">
        <v>0</v>
      </c>
      <c r="T113" s="185">
        <f>S113*H113</f>
        <v>0</v>
      </c>
      <c r="U113" s="36"/>
      <c r="V113" s="36"/>
      <c r="W113" s="36"/>
      <c r="X113" s="36"/>
      <c r="Y113" s="36"/>
      <c r="Z113" s="36"/>
      <c r="AA113" s="36"/>
      <c r="AB113" s="36"/>
      <c r="AC113" s="36"/>
      <c r="AD113" s="36"/>
      <c r="AE113" s="36"/>
      <c r="AR113" s="186" t="s">
        <v>132</v>
      </c>
      <c r="AT113" s="186" t="s">
        <v>127</v>
      </c>
      <c r="AU113" s="186" t="s">
        <v>81</v>
      </c>
      <c r="AY113" s="19" t="s">
        <v>125</v>
      </c>
      <c r="BE113" s="187">
        <f>IF(N113="základní",J113,0)</f>
        <v>0</v>
      </c>
      <c r="BF113" s="187">
        <f>IF(N113="snížená",J113,0)</f>
        <v>0</v>
      </c>
      <c r="BG113" s="187">
        <f>IF(N113="zákl. přenesená",J113,0)</f>
        <v>0</v>
      </c>
      <c r="BH113" s="187">
        <f>IF(N113="sníž. přenesená",J113,0)</f>
        <v>0</v>
      </c>
      <c r="BI113" s="187">
        <f>IF(N113="nulová",J113,0)</f>
        <v>0</v>
      </c>
      <c r="BJ113" s="19" t="s">
        <v>81</v>
      </c>
      <c r="BK113" s="187">
        <f>ROUND(I113*H113,2)</f>
        <v>0</v>
      </c>
      <c r="BL113" s="19" t="s">
        <v>132</v>
      </c>
      <c r="BM113" s="186" t="s">
        <v>784</v>
      </c>
    </row>
    <row r="114" spans="1:65" s="2" customFormat="1" ht="16.5" customHeight="1">
      <c r="A114" s="36"/>
      <c r="B114" s="37"/>
      <c r="C114" s="175" t="s">
        <v>248</v>
      </c>
      <c r="D114" s="175" t="s">
        <v>127</v>
      </c>
      <c r="E114" s="176" t="s">
        <v>785</v>
      </c>
      <c r="F114" s="177" t="s">
        <v>786</v>
      </c>
      <c r="G114" s="178" t="s">
        <v>143</v>
      </c>
      <c r="H114" s="179">
        <v>40</v>
      </c>
      <c r="I114" s="180"/>
      <c r="J114" s="181">
        <f>ROUND(I114*H114,2)</f>
        <v>0</v>
      </c>
      <c r="K114" s="177" t="s">
        <v>291</v>
      </c>
      <c r="L114" s="41"/>
      <c r="M114" s="182" t="s">
        <v>21</v>
      </c>
      <c r="N114" s="183" t="s">
        <v>44</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132</v>
      </c>
      <c r="AT114" s="186" t="s">
        <v>127</v>
      </c>
      <c r="AU114" s="186" t="s">
        <v>81</v>
      </c>
      <c r="AY114" s="19" t="s">
        <v>125</v>
      </c>
      <c r="BE114" s="187">
        <f>IF(N114="základní",J114,0)</f>
        <v>0</v>
      </c>
      <c r="BF114" s="187">
        <f>IF(N114="snížená",J114,0)</f>
        <v>0</v>
      </c>
      <c r="BG114" s="187">
        <f>IF(N114="zákl. přenesená",J114,0)</f>
        <v>0</v>
      </c>
      <c r="BH114" s="187">
        <f>IF(N114="sníž. přenesená",J114,0)</f>
        <v>0</v>
      </c>
      <c r="BI114" s="187">
        <f>IF(N114="nulová",J114,0)</f>
        <v>0</v>
      </c>
      <c r="BJ114" s="19" t="s">
        <v>81</v>
      </c>
      <c r="BK114" s="187">
        <f>ROUND(I114*H114,2)</f>
        <v>0</v>
      </c>
      <c r="BL114" s="19" t="s">
        <v>132</v>
      </c>
      <c r="BM114" s="186" t="s">
        <v>787</v>
      </c>
    </row>
    <row r="115" spans="1:65" s="2" customFormat="1" ht="16.5" customHeight="1">
      <c r="A115" s="36"/>
      <c r="B115" s="37"/>
      <c r="C115" s="237" t="s">
        <v>253</v>
      </c>
      <c r="D115" s="237" t="s">
        <v>287</v>
      </c>
      <c r="E115" s="238" t="s">
        <v>788</v>
      </c>
      <c r="F115" s="239" t="s">
        <v>789</v>
      </c>
      <c r="G115" s="240" t="s">
        <v>143</v>
      </c>
      <c r="H115" s="241">
        <v>26</v>
      </c>
      <c r="I115" s="242"/>
      <c r="J115" s="243">
        <f>ROUND(I115*H115,2)</f>
        <v>0</v>
      </c>
      <c r="K115" s="239" t="s">
        <v>291</v>
      </c>
      <c r="L115" s="244"/>
      <c r="M115" s="245" t="s">
        <v>21</v>
      </c>
      <c r="N115" s="246" t="s">
        <v>44</v>
      </c>
      <c r="O115" s="66"/>
      <c r="P115" s="184">
        <f>O115*H115</f>
        <v>0</v>
      </c>
      <c r="Q115" s="184">
        <v>0</v>
      </c>
      <c r="R115" s="184">
        <f>Q115*H115</f>
        <v>0</v>
      </c>
      <c r="S115" s="184">
        <v>0</v>
      </c>
      <c r="T115" s="185">
        <f>S115*H115</f>
        <v>0</v>
      </c>
      <c r="U115" s="36"/>
      <c r="V115" s="36"/>
      <c r="W115" s="36"/>
      <c r="X115" s="36"/>
      <c r="Y115" s="36"/>
      <c r="Z115" s="36"/>
      <c r="AA115" s="36"/>
      <c r="AB115" s="36"/>
      <c r="AC115" s="36"/>
      <c r="AD115" s="36"/>
      <c r="AE115" s="36"/>
      <c r="AR115" s="186" t="s">
        <v>186</v>
      </c>
      <c r="AT115" s="186" t="s">
        <v>287</v>
      </c>
      <c r="AU115" s="186" t="s">
        <v>81</v>
      </c>
      <c r="AY115" s="19" t="s">
        <v>125</v>
      </c>
      <c r="BE115" s="187">
        <f>IF(N115="základní",J115,0)</f>
        <v>0</v>
      </c>
      <c r="BF115" s="187">
        <f>IF(N115="snížená",J115,0)</f>
        <v>0</v>
      </c>
      <c r="BG115" s="187">
        <f>IF(N115="zákl. přenesená",J115,0)</f>
        <v>0</v>
      </c>
      <c r="BH115" s="187">
        <f>IF(N115="sníž. přenesená",J115,0)</f>
        <v>0</v>
      </c>
      <c r="BI115" s="187">
        <f>IF(N115="nulová",J115,0)</f>
        <v>0</v>
      </c>
      <c r="BJ115" s="19" t="s">
        <v>81</v>
      </c>
      <c r="BK115" s="187">
        <f>ROUND(I115*H115,2)</f>
        <v>0</v>
      </c>
      <c r="BL115" s="19" t="s">
        <v>132</v>
      </c>
      <c r="BM115" s="186" t="s">
        <v>790</v>
      </c>
    </row>
    <row r="116" spans="1:47" s="2" customFormat="1" ht="19.5">
      <c r="A116" s="36"/>
      <c r="B116" s="37"/>
      <c r="C116" s="38"/>
      <c r="D116" s="195" t="s">
        <v>527</v>
      </c>
      <c r="E116" s="38"/>
      <c r="F116" s="247" t="s">
        <v>791</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527</v>
      </c>
      <c r="AU116" s="19" t="s">
        <v>81</v>
      </c>
    </row>
    <row r="117" spans="1:65" s="2" customFormat="1" ht="16.5" customHeight="1">
      <c r="A117" s="36"/>
      <c r="B117" s="37"/>
      <c r="C117" s="175" t="s">
        <v>258</v>
      </c>
      <c r="D117" s="175" t="s">
        <v>127</v>
      </c>
      <c r="E117" s="176" t="s">
        <v>792</v>
      </c>
      <c r="F117" s="177" t="s">
        <v>793</v>
      </c>
      <c r="G117" s="178" t="s">
        <v>290</v>
      </c>
      <c r="H117" s="179">
        <v>0.04</v>
      </c>
      <c r="I117" s="180"/>
      <c r="J117" s="181">
        <f>ROUND(I117*H117,2)</f>
        <v>0</v>
      </c>
      <c r="K117" s="177" t="s">
        <v>291</v>
      </c>
      <c r="L117" s="41"/>
      <c r="M117" s="182" t="s">
        <v>21</v>
      </c>
      <c r="N117" s="183" t="s">
        <v>44</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132</v>
      </c>
      <c r="AT117" s="186" t="s">
        <v>127</v>
      </c>
      <c r="AU117" s="186" t="s">
        <v>81</v>
      </c>
      <c r="AY117" s="19" t="s">
        <v>125</v>
      </c>
      <c r="BE117" s="187">
        <f>IF(N117="základní",J117,0)</f>
        <v>0</v>
      </c>
      <c r="BF117" s="187">
        <f>IF(N117="snížená",J117,0)</f>
        <v>0</v>
      </c>
      <c r="BG117" s="187">
        <f>IF(N117="zákl. přenesená",J117,0)</f>
        <v>0</v>
      </c>
      <c r="BH117" s="187">
        <f>IF(N117="sníž. přenesená",J117,0)</f>
        <v>0</v>
      </c>
      <c r="BI117" s="187">
        <f>IF(N117="nulová",J117,0)</f>
        <v>0</v>
      </c>
      <c r="BJ117" s="19" t="s">
        <v>81</v>
      </c>
      <c r="BK117" s="187">
        <f>ROUND(I117*H117,2)</f>
        <v>0</v>
      </c>
      <c r="BL117" s="19" t="s">
        <v>132</v>
      </c>
      <c r="BM117" s="186" t="s">
        <v>794</v>
      </c>
    </row>
    <row r="118" spans="1:47" s="2" customFormat="1" ht="19.5">
      <c r="A118" s="36"/>
      <c r="B118" s="37"/>
      <c r="C118" s="38"/>
      <c r="D118" s="195" t="s">
        <v>527</v>
      </c>
      <c r="E118" s="38"/>
      <c r="F118" s="247" t="s">
        <v>795</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527</v>
      </c>
      <c r="AU118" s="19" t="s">
        <v>81</v>
      </c>
    </row>
    <row r="119" spans="2:63" s="12" customFormat="1" ht="25.9" customHeight="1">
      <c r="B119" s="159"/>
      <c r="C119" s="160"/>
      <c r="D119" s="161" t="s">
        <v>72</v>
      </c>
      <c r="E119" s="162" t="s">
        <v>796</v>
      </c>
      <c r="F119" s="162" t="s">
        <v>797</v>
      </c>
      <c r="G119" s="160"/>
      <c r="H119" s="160"/>
      <c r="I119" s="163"/>
      <c r="J119" s="164">
        <f>BK119</f>
        <v>0</v>
      </c>
      <c r="K119" s="160"/>
      <c r="L119" s="165"/>
      <c r="M119" s="166"/>
      <c r="N119" s="167"/>
      <c r="O119" s="167"/>
      <c r="P119" s="168">
        <f>SUM(P120:P135)</f>
        <v>0</v>
      </c>
      <c r="Q119" s="167"/>
      <c r="R119" s="168">
        <f>SUM(R120:R135)</f>
        <v>0</v>
      </c>
      <c r="S119" s="167"/>
      <c r="T119" s="169">
        <f>SUM(T120:T135)</f>
        <v>0</v>
      </c>
      <c r="AR119" s="170" t="s">
        <v>81</v>
      </c>
      <c r="AT119" s="171" t="s">
        <v>72</v>
      </c>
      <c r="AU119" s="171" t="s">
        <v>73</v>
      </c>
      <c r="AY119" s="170" t="s">
        <v>125</v>
      </c>
      <c r="BK119" s="172">
        <f>SUM(BK120:BK135)</f>
        <v>0</v>
      </c>
    </row>
    <row r="120" spans="1:65" s="2" customFormat="1" ht="16.5" customHeight="1">
      <c r="A120" s="36"/>
      <c r="B120" s="37"/>
      <c r="C120" s="175" t="s">
        <v>264</v>
      </c>
      <c r="D120" s="175" t="s">
        <v>127</v>
      </c>
      <c r="E120" s="176" t="s">
        <v>798</v>
      </c>
      <c r="F120" s="177" t="s">
        <v>799</v>
      </c>
      <c r="G120" s="178" t="s">
        <v>208</v>
      </c>
      <c r="H120" s="179">
        <v>300</v>
      </c>
      <c r="I120" s="180"/>
      <c r="J120" s="181">
        <f>ROUND(I120*H120,2)</f>
        <v>0</v>
      </c>
      <c r="K120" s="177" t="s">
        <v>291</v>
      </c>
      <c r="L120" s="41"/>
      <c r="M120" s="182" t="s">
        <v>21</v>
      </c>
      <c r="N120" s="183" t="s">
        <v>44</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132</v>
      </c>
      <c r="AT120" s="186" t="s">
        <v>127</v>
      </c>
      <c r="AU120" s="186" t="s">
        <v>81</v>
      </c>
      <c r="AY120" s="19" t="s">
        <v>125</v>
      </c>
      <c r="BE120" s="187">
        <f>IF(N120="základní",J120,0)</f>
        <v>0</v>
      </c>
      <c r="BF120" s="187">
        <f>IF(N120="snížená",J120,0)</f>
        <v>0</v>
      </c>
      <c r="BG120" s="187">
        <f>IF(N120="zákl. přenesená",J120,0)</f>
        <v>0</v>
      </c>
      <c r="BH120" s="187">
        <f>IF(N120="sníž. přenesená",J120,0)</f>
        <v>0</v>
      </c>
      <c r="BI120" s="187">
        <f>IF(N120="nulová",J120,0)</f>
        <v>0</v>
      </c>
      <c r="BJ120" s="19" t="s">
        <v>81</v>
      </c>
      <c r="BK120" s="187">
        <f>ROUND(I120*H120,2)</f>
        <v>0</v>
      </c>
      <c r="BL120" s="19" t="s">
        <v>132</v>
      </c>
      <c r="BM120" s="186" t="s">
        <v>800</v>
      </c>
    </row>
    <row r="121" spans="1:47" s="2" customFormat="1" ht="19.5">
      <c r="A121" s="36"/>
      <c r="B121" s="37"/>
      <c r="C121" s="38"/>
      <c r="D121" s="195" t="s">
        <v>527</v>
      </c>
      <c r="E121" s="38"/>
      <c r="F121" s="247" t="s">
        <v>801</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527</v>
      </c>
      <c r="AU121" s="19" t="s">
        <v>81</v>
      </c>
    </row>
    <row r="122" spans="1:65" s="2" customFormat="1" ht="16.5" customHeight="1">
      <c r="A122" s="36"/>
      <c r="B122" s="37"/>
      <c r="C122" s="175" t="s">
        <v>269</v>
      </c>
      <c r="D122" s="175" t="s">
        <v>127</v>
      </c>
      <c r="E122" s="176" t="s">
        <v>802</v>
      </c>
      <c r="F122" s="177" t="s">
        <v>803</v>
      </c>
      <c r="G122" s="178" t="s">
        <v>208</v>
      </c>
      <c r="H122" s="179">
        <v>300</v>
      </c>
      <c r="I122" s="180"/>
      <c r="J122" s="181">
        <f>ROUND(I122*H122,2)</f>
        <v>0</v>
      </c>
      <c r="K122" s="177" t="s">
        <v>291</v>
      </c>
      <c r="L122" s="41"/>
      <c r="M122" s="182" t="s">
        <v>21</v>
      </c>
      <c r="N122" s="183" t="s">
        <v>44</v>
      </c>
      <c r="O122" s="66"/>
      <c r="P122" s="184">
        <f>O122*H122</f>
        <v>0</v>
      </c>
      <c r="Q122" s="184">
        <v>0</v>
      </c>
      <c r="R122" s="184">
        <f>Q122*H122</f>
        <v>0</v>
      </c>
      <c r="S122" s="184">
        <v>0</v>
      </c>
      <c r="T122" s="185">
        <f>S122*H122</f>
        <v>0</v>
      </c>
      <c r="U122" s="36"/>
      <c r="V122" s="36"/>
      <c r="W122" s="36"/>
      <c r="X122" s="36"/>
      <c r="Y122" s="36"/>
      <c r="Z122" s="36"/>
      <c r="AA122" s="36"/>
      <c r="AB122" s="36"/>
      <c r="AC122" s="36"/>
      <c r="AD122" s="36"/>
      <c r="AE122" s="36"/>
      <c r="AR122" s="186" t="s">
        <v>132</v>
      </c>
      <c r="AT122" s="186" t="s">
        <v>127</v>
      </c>
      <c r="AU122" s="186" t="s">
        <v>81</v>
      </c>
      <c r="AY122" s="19" t="s">
        <v>125</v>
      </c>
      <c r="BE122" s="187">
        <f>IF(N122="základní",J122,0)</f>
        <v>0</v>
      </c>
      <c r="BF122" s="187">
        <f>IF(N122="snížená",J122,0)</f>
        <v>0</v>
      </c>
      <c r="BG122" s="187">
        <f>IF(N122="zákl. přenesená",J122,0)</f>
        <v>0</v>
      </c>
      <c r="BH122" s="187">
        <f>IF(N122="sníž. přenesená",J122,0)</f>
        <v>0</v>
      </c>
      <c r="BI122" s="187">
        <f>IF(N122="nulová",J122,0)</f>
        <v>0</v>
      </c>
      <c r="BJ122" s="19" t="s">
        <v>81</v>
      </c>
      <c r="BK122" s="187">
        <f>ROUND(I122*H122,2)</f>
        <v>0</v>
      </c>
      <c r="BL122" s="19" t="s">
        <v>132</v>
      </c>
      <c r="BM122" s="186" t="s">
        <v>804</v>
      </c>
    </row>
    <row r="123" spans="1:65" s="2" customFormat="1" ht="16.5" customHeight="1">
      <c r="A123" s="36"/>
      <c r="B123" s="37"/>
      <c r="C123" s="175" t="s">
        <v>7</v>
      </c>
      <c r="D123" s="175" t="s">
        <v>127</v>
      </c>
      <c r="E123" s="176" t="s">
        <v>805</v>
      </c>
      <c r="F123" s="177" t="s">
        <v>806</v>
      </c>
      <c r="G123" s="178" t="s">
        <v>208</v>
      </c>
      <c r="H123" s="179">
        <v>30</v>
      </c>
      <c r="I123" s="180"/>
      <c r="J123" s="181">
        <f>ROUND(I123*H123,2)</f>
        <v>0</v>
      </c>
      <c r="K123" s="177" t="s">
        <v>291</v>
      </c>
      <c r="L123" s="41"/>
      <c r="M123" s="182" t="s">
        <v>21</v>
      </c>
      <c r="N123" s="183" t="s">
        <v>44</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132</v>
      </c>
      <c r="AT123" s="186" t="s">
        <v>127</v>
      </c>
      <c r="AU123" s="186" t="s">
        <v>81</v>
      </c>
      <c r="AY123" s="19" t="s">
        <v>125</v>
      </c>
      <c r="BE123" s="187">
        <f>IF(N123="základní",J123,0)</f>
        <v>0</v>
      </c>
      <c r="BF123" s="187">
        <f>IF(N123="snížená",J123,0)</f>
        <v>0</v>
      </c>
      <c r="BG123" s="187">
        <f>IF(N123="zákl. přenesená",J123,0)</f>
        <v>0</v>
      </c>
      <c r="BH123" s="187">
        <f>IF(N123="sníž. přenesená",J123,0)</f>
        <v>0</v>
      </c>
      <c r="BI123" s="187">
        <f>IF(N123="nulová",J123,0)</f>
        <v>0</v>
      </c>
      <c r="BJ123" s="19" t="s">
        <v>81</v>
      </c>
      <c r="BK123" s="187">
        <f>ROUND(I123*H123,2)</f>
        <v>0</v>
      </c>
      <c r="BL123" s="19" t="s">
        <v>132</v>
      </c>
      <c r="BM123" s="186" t="s">
        <v>807</v>
      </c>
    </row>
    <row r="124" spans="1:47" s="2" customFormat="1" ht="19.5">
      <c r="A124" s="36"/>
      <c r="B124" s="37"/>
      <c r="C124" s="38"/>
      <c r="D124" s="195" t="s">
        <v>527</v>
      </c>
      <c r="E124" s="38"/>
      <c r="F124" s="247" t="s">
        <v>801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527</v>
      </c>
      <c r="AU124" s="19" t="s">
        <v>81</v>
      </c>
    </row>
    <row r="125" spans="1:65" s="2" customFormat="1" ht="16.5" customHeight="1">
      <c r="A125" s="36"/>
      <c r="B125" s="37"/>
      <c r="C125" s="175" t="s">
        <v>281</v>
      </c>
      <c r="D125" s="175" t="s">
        <v>127</v>
      </c>
      <c r="E125" s="176" t="s">
        <v>808</v>
      </c>
      <c r="F125" s="177" t="s">
        <v>809</v>
      </c>
      <c r="G125" s="178" t="s">
        <v>208</v>
      </c>
      <c r="H125" s="179">
        <v>30</v>
      </c>
      <c r="I125" s="180"/>
      <c r="J125" s="181">
        <f>ROUND(I125*H125,2)</f>
        <v>0</v>
      </c>
      <c r="K125" s="177" t="s">
        <v>291</v>
      </c>
      <c r="L125" s="41"/>
      <c r="M125" s="182" t="s">
        <v>21</v>
      </c>
      <c r="N125" s="183" t="s">
        <v>44</v>
      </c>
      <c r="O125" s="66"/>
      <c r="P125" s="184">
        <f>O125*H125</f>
        <v>0</v>
      </c>
      <c r="Q125" s="184">
        <v>0</v>
      </c>
      <c r="R125" s="184">
        <f>Q125*H125</f>
        <v>0</v>
      </c>
      <c r="S125" s="184">
        <v>0</v>
      </c>
      <c r="T125" s="185">
        <f>S125*H125</f>
        <v>0</v>
      </c>
      <c r="U125" s="36"/>
      <c r="V125" s="36"/>
      <c r="W125" s="36"/>
      <c r="X125" s="36"/>
      <c r="Y125" s="36"/>
      <c r="Z125" s="36"/>
      <c r="AA125" s="36"/>
      <c r="AB125" s="36"/>
      <c r="AC125" s="36"/>
      <c r="AD125" s="36"/>
      <c r="AE125" s="36"/>
      <c r="AR125" s="186" t="s">
        <v>132</v>
      </c>
      <c r="AT125" s="186" t="s">
        <v>127</v>
      </c>
      <c r="AU125" s="186" t="s">
        <v>81</v>
      </c>
      <c r="AY125" s="19" t="s">
        <v>125</v>
      </c>
      <c r="BE125" s="187">
        <f>IF(N125="základní",J125,0)</f>
        <v>0</v>
      </c>
      <c r="BF125" s="187">
        <f>IF(N125="snížená",J125,0)</f>
        <v>0</v>
      </c>
      <c r="BG125" s="187">
        <f>IF(N125="zákl. přenesená",J125,0)</f>
        <v>0</v>
      </c>
      <c r="BH125" s="187">
        <f>IF(N125="sníž. přenesená",J125,0)</f>
        <v>0</v>
      </c>
      <c r="BI125" s="187">
        <f>IF(N125="nulová",J125,0)</f>
        <v>0</v>
      </c>
      <c r="BJ125" s="19" t="s">
        <v>81</v>
      </c>
      <c r="BK125" s="187">
        <f>ROUND(I125*H125,2)</f>
        <v>0</v>
      </c>
      <c r="BL125" s="19" t="s">
        <v>132</v>
      </c>
      <c r="BM125" s="186" t="s">
        <v>810</v>
      </c>
    </row>
    <row r="126" spans="1:65" s="2" customFormat="1" ht="16.5" customHeight="1">
      <c r="A126" s="36"/>
      <c r="B126" s="37"/>
      <c r="C126" s="175" t="s">
        <v>286</v>
      </c>
      <c r="D126" s="175" t="s">
        <v>127</v>
      </c>
      <c r="E126" s="176" t="s">
        <v>811</v>
      </c>
      <c r="F126" s="177" t="s">
        <v>812</v>
      </c>
      <c r="G126" s="178" t="s">
        <v>208</v>
      </c>
      <c r="H126" s="179">
        <v>330</v>
      </c>
      <c r="I126" s="180"/>
      <c r="J126" s="181">
        <f>ROUND(I126*H126,2)</f>
        <v>0</v>
      </c>
      <c r="K126" s="177" t="s">
        <v>291</v>
      </c>
      <c r="L126" s="41"/>
      <c r="M126" s="182" t="s">
        <v>21</v>
      </c>
      <c r="N126" s="183" t="s">
        <v>44</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132</v>
      </c>
      <c r="AT126" s="186" t="s">
        <v>127</v>
      </c>
      <c r="AU126" s="186" t="s">
        <v>81</v>
      </c>
      <c r="AY126" s="19" t="s">
        <v>125</v>
      </c>
      <c r="BE126" s="187">
        <f>IF(N126="základní",J126,0)</f>
        <v>0</v>
      </c>
      <c r="BF126" s="187">
        <f>IF(N126="snížená",J126,0)</f>
        <v>0</v>
      </c>
      <c r="BG126" s="187">
        <f>IF(N126="zákl. přenesená",J126,0)</f>
        <v>0</v>
      </c>
      <c r="BH126" s="187">
        <f>IF(N126="sníž. přenesená",J126,0)</f>
        <v>0</v>
      </c>
      <c r="BI126" s="187">
        <f>IF(N126="nulová",J126,0)</f>
        <v>0</v>
      </c>
      <c r="BJ126" s="19" t="s">
        <v>81</v>
      </c>
      <c r="BK126" s="187">
        <f>ROUND(I126*H126,2)</f>
        <v>0</v>
      </c>
      <c r="BL126" s="19" t="s">
        <v>132</v>
      </c>
      <c r="BM126" s="186" t="s">
        <v>813</v>
      </c>
    </row>
    <row r="127" spans="1:47" s="2" customFormat="1" ht="19.5">
      <c r="A127" s="36"/>
      <c r="B127" s="37"/>
      <c r="C127" s="38"/>
      <c r="D127" s="195" t="s">
        <v>527</v>
      </c>
      <c r="E127" s="38"/>
      <c r="F127" s="247" t="s">
        <v>814</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527</v>
      </c>
      <c r="AU127" s="19" t="s">
        <v>81</v>
      </c>
    </row>
    <row r="128" spans="1:65" s="2" customFormat="1" ht="16.5" customHeight="1">
      <c r="A128" s="36"/>
      <c r="B128" s="37"/>
      <c r="C128" s="175" t="s">
        <v>294</v>
      </c>
      <c r="D128" s="175" t="s">
        <v>127</v>
      </c>
      <c r="E128" s="176" t="s">
        <v>815</v>
      </c>
      <c r="F128" s="177" t="s">
        <v>816</v>
      </c>
      <c r="G128" s="178" t="s">
        <v>208</v>
      </c>
      <c r="H128" s="179">
        <v>330</v>
      </c>
      <c r="I128" s="180"/>
      <c r="J128" s="181">
        <f>ROUND(I128*H128,2)</f>
        <v>0</v>
      </c>
      <c r="K128" s="177" t="s">
        <v>291</v>
      </c>
      <c r="L128" s="41"/>
      <c r="M128" s="182" t="s">
        <v>21</v>
      </c>
      <c r="N128" s="183" t="s">
        <v>44</v>
      </c>
      <c r="O128" s="66"/>
      <c r="P128" s="184">
        <f>O128*H128</f>
        <v>0</v>
      </c>
      <c r="Q128" s="184">
        <v>0</v>
      </c>
      <c r="R128" s="184">
        <f>Q128*H128</f>
        <v>0</v>
      </c>
      <c r="S128" s="184">
        <v>0</v>
      </c>
      <c r="T128" s="185">
        <f>S128*H128</f>
        <v>0</v>
      </c>
      <c r="U128" s="36"/>
      <c r="V128" s="36"/>
      <c r="W128" s="36"/>
      <c r="X128" s="36"/>
      <c r="Y128" s="36"/>
      <c r="Z128" s="36"/>
      <c r="AA128" s="36"/>
      <c r="AB128" s="36"/>
      <c r="AC128" s="36"/>
      <c r="AD128" s="36"/>
      <c r="AE128" s="36"/>
      <c r="AR128" s="186" t="s">
        <v>132</v>
      </c>
      <c r="AT128" s="186" t="s">
        <v>127</v>
      </c>
      <c r="AU128" s="186" t="s">
        <v>81</v>
      </c>
      <c r="AY128" s="19" t="s">
        <v>125</v>
      </c>
      <c r="BE128" s="187">
        <f>IF(N128="základní",J128,0)</f>
        <v>0</v>
      </c>
      <c r="BF128" s="187">
        <f>IF(N128="snížená",J128,0)</f>
        <v>0</v>
      </c>
      <c r="BG128" s="187">
        <f>IF(N128="zákl. přenesená",J128,0)</f>
        <v>0</v>
      </c>
      <c r="BH128" s="187">
        <f>IF(N128="sníž. přenesená",J128,0)</f>
        <v>0</v>
      </c>
      <c r="BI128" s="187">
        <f>IF(N128="nulová",J128,0)</f>
        <v>0</v>
      </c>
      <c r="BJ128" s="19" t="s">
        <v>81</v>
      </c>
      <c r="BK128" s="187">
        <f>ROUND(I128*H128,2)</f>
        <v>0</v>
      </c>
      <c r="BL128" s="19" t="s">
        <v>132</v>
      </c>
      <c r="BM128" s="186" t="s">
        <v>817</v>
      </c>
    </row>
    <row r="129" spans="1:65" s="2" customFormat="1" ht="16.5" customHeight="1">
      <c r="A129" s="36"/>
      <c r="B129" s="37"/>
      <c r="C129" s="237" t="s">
        <v>300</v>
      </c>
      <c r="D129" s="237" t="s">
        <v>287</v>
      </c>
      <c r="E129" s="238" t="s">
        <v>818</v>
      </c>
      <c r="F129" s="239" t="s">
        <v>819</v>
      </c>
      <c r="G129" s="240" t="s">
        <v>208</v>
      </c>
      <c r="H129" s="241">
        <v>330</v>
      </c>
      <c r="I129" s="242"/>
      <c r="J129" s="243">
        <f>ROUND(I129*H129,2)</f>
        <v>0</v>
      </c>
      <c r="K129" s="239" t="s">
        <v>291</v>
      </c>
      <c r="L129" s="244"/>
      <c r="M129" s="245" t="s">
        <v>21</v>
      </c>
      <c r="N129" s="246" t="s">
        <v>44</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186</v>
      </c>
      <c r="AT129" s="186" t="s">
        <v>287</v>
      </c>
      <c r="AU129" s="186" t="s">
        <v>81</v>
      </c>
      <c r="AY129" s="19" t="s">
        <v>125</v>
      </c>
      <c r="BE129" s="187">
        <f>IF(N129="základní",J129,0)</f>
        <v>0</v>
      </c>
      <c r="BF129" s="187">
        <f>IF(N129="snížená",J129,0)</f>
        <v>0</v>
      </c>
      <c r="BG129" s="187">
        <f>IF(N129="zákl. přenesená",J129,0)</f>
        <v>0</v>
      </c>
      <c r="BH129" s="187">
        <f>IF(N129="sníž. přenesená",J129,0)</f>
        <v>0</v>
      </c>
      <c r="BI129" s="187">
        <f>IF(N129="nulová",J129,0)</f>
        <v>0</v>
      </c>
      <c r="BJ129" s="19" t="s">
        <v>81</v>
      </c>
      <c r="BK129" s="187">
        <f>ROUND(I129*H129,2)</f>
        <v>0</v>
      </c>
      <c r="BL129" s="19" t="s">
        <v>132</v>
      </c>
      <c r="BM129" s="186" t="s">
        <v>820</v>
      </c>
    </row>
    <row r="130" spans="1:47" s="2" customFormat="1" ht="19.5">
      <c r="A130" s="36"/>
      <c r="B130" s="37"/>
      <c r="C130" s="38"/>
      <c r="D130" s="195" t="s">
        <v>527</v>
      </c>
      <c r="E130" s="38"/>
      <c r="F130" s="247" t="s">
        <v>821</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527</v>
      </c>
      <c r="AU130" s="19" t="s">
        <v>81</v>
      </c>
    </row>
    <row r="131" spans="1:65" s="2" customFormat="1" ht="16.5" customHeight="1">
      <c r="A131" s="36"/>
      <c r="B131" s="37"/>
      <c r="C131" s="175" t="s">
        <v>305</v>
      </c>
      <c r="D131" s="175" t="s">
        <v>127</v>
      </c>
      <c r="E131" s="176" t="s">
        <v>822</v>
      </c>
      <c r="F131" s="177" t="s">
        <v>823</v>
      </c>
      <c r="G131" s="178" t="s">
        <v>215</v>
      </c>
      <c r="H131" s="179">
        <v>13</v>
      </c>
      <c r="I131" s="180"/>
      <c r="J131" s="181">
        <f>ROUND(I131*H131,2)</f>
        <v>0</v>
      </c>
      <c r="K131" s="177" t="s">
        <v>291</v>
      </c>
      <c r="L131" s="41"/>
      <c r="M131" s="182" t="s">
        <v>21</v>
      </c>
      <c r="N131" s="183" t="s">
        <v>44</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132</v>
      </c>
      <c r="AT131" s="186" t="s">
        <v>127</v>
      </c>
      <c r="AU131" s="186" t="s">
        <v>81</v>
      </c>
      <c r="AY131" s="19" t="s">
        <v>125</v>
      </c>
      <c r="BE131" s="187">
        <f>IF(N131="základní",J131,0)</f>
        <v>0</v>
      </c>
      <c r="BF131" s="187">
        <f>IF(N131="snížená",J131,0)</f>
        <v>0</v>
      </c>
      <c r="BG131" s="187">
        <f>IF(N131="zákl. přenesená",J131,0)</f>
        <v>0</v>
      </c>
      <c r="BH131" s="187">
        <f>IF(N131="sníž. přenesená",J131,0)</f>
        <v>0</v>
      </c>
      <c r="BI131" s="187">
        <f>IF(N131="nulová",J131,0)</f>
        <v>0</v>
      </c>
      <c r="BJ131" s="19" t="s">
        <v>81</v>
      </c>
      <c r="BK131" s="187">
        <f>ROUND(I131*H131,2)</f>
        <v>0</v>
      </c>
      <c r="BL131" s="19" t="s">
        <v>132</v>
      </c>
      <c r="BM131" s="186" t="s">
        <v>824</v>
      </c>
    </row>
    <row r="132" spans="1:47" s="2" customFormat="1" ht="19.5">
      <c r="A132" s="36"/>
      <c r="B132" s="37"/>
      <c r="C132" s="38"/>
      <c r="D132" s="195" t="s">
        <v>527</v>
      </c>
      <c r="E132" s="38"/>
      <c r="F132" s="247" t="s">
        <v>825</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527</v>
      </c>
      <c r="AU132" s="19" t="s">
        <v>81</v>
      </c>
    </row>
    <row r="133" spans="1:65" s="2" customFormat="1" ht="16.5" customHeight="1">
      <c r="A133" s="36"/>
      <c r="B133" s="37"/>
      <c r="C133" s="175" t="s">
        <v>310</v>
      </c>
      <c r="D133" s="175" t="s">
        <v>127</v>
      </c>
      <c r="E133" s="176" t="s">
        <v>826</v>
      </c>
      <c r="F133" s="177" t="s">
        <v>827</v>
      </c>
      <c r="G133" s="178" t="s">
        <v>215</v>
      </c>
      <c r="H133" s="179">
        <v>13</v>
      </c>
      <c r="I133" s="180"/>
      <c r="J133" s="181">
        <f>ROUND(I133*H133,2)</f>
        <v>0</v>
      </c>
      <c r="K133" s="177" t="s">
        <v>291</v>
      </c>
      <c r="L133" s="41"/>
      <c r="M133" s="182" t="s">
        <v>21</v>
      </c>
      <c r="N133" s="183" t="s">
        <v>44</v>
      </c>
      <c r="O133" s="66"/>
      <c r="P133" s="184">
        <f>O133*H133</f>
        <v>0</v>
      </c>
      <c r="Q133" s="184">
        <v>0</v>
      </c>
      <c r="R133" s="184">
        <f>Q133*H133</f>
        <v>0</v>
      </c>
      <c r="S133" s="184">
        <v>0</v>
      </c>
      <c r="T133" s="185">
        <f>S133*H133</f>
        <v>0</v>
      </c>
      <c r="U133" s="36"/>
      <c r="V133" s="36"/>
      <c r="W133" s="36"/>
      <c r="X133" s="36"/>
      <c r="Y133" s="36"/>
      <c r="Z133" s="36"/>
      <c r="AA133" s="36"/>
      <c r="AB133" s="36"/>
      <c r="AC133" s="36"/>
      <c r="AD133" s="36"/>
      <c r="AE133" s="36"/>
      <c r="AR133" s="186" t="s">
        <v>132</v>
      </c>
      <c r="AT133" s="186" t="s">
        <v>127</v>
      </c>
      <c r="AU133" s="186" t="s">
        <v>81</v>
      </c>
      <c r="AY133" s="19" t="s">
        <v>125</v>
      </c>
      <c r="BE133" s="187">
        <f>IF(N133="základní",J133,0)</f>
        <v>0</v>
      </c>
      <c r="BF133" s="187">
        <f>IF(N133="snížená",J133,0)</f>
        <v>0</v>
      </c>
      <c r="BG133" s="187">
        <f>IF(N133="zákl. přenesená",J133,0)</f>
        <v>0</v>
      </c>
      <c r="BH133" s="187">
        <f>IF(N133="sníž. přenesená",J133,0)</f>
        <v>0</v>
      </c>
      <c r="BI133" s="187">
        <f>IF(N133="nulová",J133,0)</f>
        <v>0</v>
      </c>
      <c r="BJ133" s="19" t="s">
        <v>81</v>
      </c>
      <c r="BK133" s="187">
        <f>ROUND(I133*H133,2)</f>
        <v>0</v>
      </c>
      <c r="BL133" s="19" t="s">
        <v>132</v>
      </c>
      <c r="BM133" s="186" t="s">
        <v>828</v>
      </c>
    </row>
    <row r="134" spans="1:65" s="2" customFormat="1" ht="16.5" customHeight="1">
      <c r="A134" s="36"/>
      <c r="B134" s="37"/>
      <c r="C134" s="175" t="s">
        <v>315</v>
      </c>
      <c r="D134" s="175" t="s">
        <v>127</v>
      </c>
      <c r="E134" s="176" t="s">
        <v>829</v>
      </c>
      <c r="F134" s="177" t="s">
        <v>830</v>
      </c>
      <c r="G134" s="178" t="s">
        <v>143</v>
      </c>
      <c r="H134" s="179">
        <v>13</v>
      </c>
      <c r="I134" s="180"/>
      <c r="J134" s="181">
        <f>ROUND(I134*H134,2)</f>
        <v>0</v>
      </c>
      <c r="K134" s="177" t="s">
        <v>291</v>
      </c>
      <c r="L134" s="41"/>
      <c r="M134" s="182" t="s">
        <v>21</v>
      </c>
      <c r="N134" s="183" t="s">
        <v>44</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132</v>
      </c>
      <c r="AT134" s="186" t="s">
        <v>127</v>
      </c>
      <c r="AU134" s="186" t="s">
        <v>81</v>
      </c>
      <c r="AY134" s="19" t="s">
        <v>125</v>
      </c>
      <c r="BE134" s="187">
        <f>IF(N134="základní",J134,0)</f>
        <v>0</v>
      </c>
      <c r="BF134" s="187">
        <f>IF(N134="snížená",J134,0)</f>
        <v>0</v>
      </c>
      <c r="BG134" s="187">
        <f>IF(N134="zákl. přenesená",J134,0)</f>
        <v>0</v>
      </c>
      <c r="BH134" s="187">
        <f>IF(N134="sníž. přenesená",J134,0)</f>
        <v>0</v>
      </c>
      <c r="BI134" s="187">
        <f>IF(N134="nulová",J134,0)</f>
        <v>0</v>
      </c>
      <c r="BJ134" s="19" t="s">
        <v>81</v>
      </c>
      <c r="BK134" s="187">
        <f>ROUND(I134*H134,2)</f>
        <v>0</v>
      </c>
      <c r="BL134" s="19" t="s">
        <v>132</v>
      </c>
      <c r="BM134" s="186" t="s">
        <v>831</v>
      </c>
    </row>
    <row r="135" spans="1:65" s="2" customFormat="1" ht="16.5" customHeight="1">
      <c r="A135" s="36"/>
      <c r="B135" s="37"/>
      <c r="C135" s="237" t="s">
        <v>320</v>
      </c>
      <c r="D135" s="237" t="s">
        <v>287</v>
      </c>
      <c r="E135" s="238" t="s">
        <v>832</v>
      </c>
      <c r="F135" s="239" t="s">
        <v>833</v>
      </c>
      <c r="G135" s="240" t="s">
        <v>143</v>
      </c>
      <c r="H135" s="241">
        <v>13</v>
      </c>
      <c r="I135" s="242"/>
      <c r="J135" s="243">
        <f>ROUND(I135*H135,2)</f>
        <v>0</v>
      </c>
      <c r="K135" s="239" t="s">
        <v>291</v>
      </c>
      <c r="L135" s="244"/>
      <c r="M135" s="245" t="s">
        <v>21</v>
      </c>
      <c r="N135" s="246" t="s">
        <v>44</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186</v>
      </c>
      <c r="AT135" s="186" t="s">
        <v>287</v>
      </c>
      <c r="AU135" s="186" t="s">
        <v>81</v>
      </c>
      <c r="AY135" s="19" t="s">
        <v>125</v>
      </c>
      <c r="BE135" s="187">
        <f>IF(N135="základní",J135,0)</f>
        <v>0</v>
      </c>
      <c r="BF135" s="187">
        <f>IF(N135="snížená",J135,0)</f>
        <v>0</v>
      </c>
      <c r="BG135" s="187">
        <f>IF(N135="zákl. přenesená",J135,0)</f>
        <v>0</v>
      </c>
      <c r="BH135" s="187">
        <f>IF(N135="sníž. přenesená",J135,0)</f>
        <v>0</v>
      </c>
      <c r="BI135" s="187">
        <f>IF(N135="nulová",J135,0)</f>
        <v>0</v>
      </c>
      <c r="BJ135" s="19" t="s">
        <v>81</v>
      </c>
      <c r="BK135" s="187">
        <f>ROUND(I135*H135,2)</f>
        <v>0</v>
      </c>
      <c r="BL135" s="19" t="s">
        <v>132</v>
      </c>
      <c r="BM135" s="186" t="s">
        <v>834</v>
      </c>
    </row>
    <row r="136" spans="2:63" s="12" customFormat="1" ht="25.9" customHeight="1">
      <c r="B136" s="159"/>
      <c r="C136" s="160"/>
      <c r="D136" s="161" t="s">
        <v>72</v>
      </c>
      <c r="E136" s="162" t="s">
        <v>835</v>
      </c>
      <c r="F136" s="162" t="s">
        <v>836</v>
      </c>
      <c r="G136" s="160"/>
      <c r="H136" s="160"/>
      <c r="I136" s="163"/>
      <c r="J136" s="164">
        <f>BK136</f>
        <v>0</v>
      </c>
      <c r="K136" s="160"/>
      <c r="L136" s="165"/>
      <c r="M136" s="166"/>
      <c r="N136" s="167"/>
      <c r="O136" s="167"/>
      <c r="P136" s="168">
        <f>SUM(P137:P143)</f>
        <v>0</v>
      </c>
      <c r="Q136" s="167"/>
      <c r="R136" s="168">
        <f>SUM(R137:R143)</f>
        <v>0</v>
      </c>
      <c r="S136" s="167"/>
      <c r="T136" s="169">
        <f>SUM(T137:T143)</f>
        <v>0</v>
      </c>
      <c r="AR136" s="170" t="s">
        <v>81</v>
      </c>
      <c r="AT136" s="171" t="s">
        <v>72</v>
      </c>
      <c r="AU136" s="171" t="s">
        <v>73</v>
      </c>
      <c r="AY136" s="170" t="s">
        <v>125</v>
      </c>
      <c r="BK136" s="172">
        <f>SUM(BK137:BK143)</f>
        <v>0</v>
      </c>
    </row>
    <row r="137" spans="1:65" s="2" customFormat="1" ht="16.5" customHeight="1">
      <c r="A137" s="36"/>
      <c r="B137" s="37"/>
      <c r="C137" s="175" t="s">
        <v>326</v>
      </c>
      <c r="D137" s="175" t="s">
        <v>127</v>
      </c>
      <c r="E137" s="176" t="s">
        <v>837</v>
      </c>
      <c r="F137" s="177" t="s">
        <v>838</v>
      </c>
      <c r="G137" s="178" t="s">
        <v>839</v>
      </c>
      <c r="H137" s="179">
        <v>200</v>
      </c>
      <c r="I137" s="180"/>
      <c r="J137" s="181">
        <f>ROUND(I137*H137,2)</f>
        <v>0</v>
      </c>
      <c r="K137" s="177" t="s">
        <v>291</v>
      </c>
      <c r="L137" s="41"/>
      <c r="M137" s="182" t="s">
        <v>21</v>
      </c>
      <c r="N137" s="183" t="s">
        <v>44</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132</v>
      </c>
      <c r="AT137" s="186" t="s">
        <v>127</v>
      </c>
      <c r="AU137" s="186" t="s">
        <v>81</v>
      </c>
      <c r="AY137" s="19" t="s">
        <v>125</v>
      </c>
      <c r="BE137" s="187">
        <f>IF(N137="základní",J137,0)</f>
        <v>0</v>
      </c>
      <c r="BF137" s="187">
        <f>IF(N137="snížená",J137,0)</f>
        <v>0</v>
      </c>
      <c r="BG137" s="187">
        <f>IF(N137="zákl. přenesená",J137,0)</f>
        <v>0</v>
      </c>
      <c r="BH137" s="187">
        <f>IF(N137="sníž. přenesená",J137,0)</f>
        <v>0</v>
      </c>
      <c r="BI137" s="187">
        <f>IF(N137="nulová",J137,0)</f>
        <v>0</v>
      </c>
      <c r="BJ137" s="19" t="s">
        <v>81</v>
      </c>
      <c r="BK137" s="187">
        <f>ROUND(I137*H137,2)</f>
        <v>0</v>
      </c>
      <c r="BL137" s="19" t="s">
        <v>132</v>
      </c>
      <c r="BM137" s="186" t="s">
        <v>840</v>
      </c>
    </row>
    <row r="138" spans="1:65" s="2" customFormat="1" ht="16.5" customHeight="1">
      <c r="A138" s="36"/>
      <c r="B138" s="37"/>
      <c r="C138" s="175" t="s">
        <v>331</v>
      </c>
      <c r="D138" s="175" t="s">
        <v>127</v>
      </c>
      <c r="E138" s="176" t="s">
        <v>841</v>
      </c>
      <c r="F138" s="177" t="s">
        <v>842</v>
      </c>
      <c r="G138" s="178" t="s">
        <v>290</v>
      </c>
      <c r="H138" s="179">
        <v>2</v>
      </c>
      <c r="I138" s="180"/>
      <c r="J138" s="181">
        <f>ROUND(I138*H138,2)</f>
        <v>0</v>
      </c>
      <c r="K138" s="177" t="s">
        <v>291</v>
      </c>
      <c r="L138" s="41"/>
      <c r="M138" s="182" t="s">
        <v>21</v>
      </c>
      <c r="N138" s="183" t="s">
        <v>44</v>
      </c>
      <c r="O138" s="66"/>
      <c r="P138" s="184">
        <f>O138*H138</f>
        <v>0</v>
      </c>
      <c r="Q138" s="184">
        <v>0</v>
      </c>
      <c r="R138" s="184">
        <f>Q138*H138</f>
        <v>0</v>
      </c>
      <c r="S138" s="184">
        <v>0</v>
      </c>
      <c r="T138" s="185">
        <f>S138*H138</f>
        <v>0</v>
      </c>
      <c r="U138" s="36"/>
      <c r="V138" s="36"/>
      <c r="W138" s="36"/>
      <c r="X138" s="36"/>
      <c r="Y138" s="36"/>
      <c r="Z138" s="36"/>
      <c r="AA138" s="36"/>
      <c r="AB138" s="36"/>
      <c r="AC138" s="36"/>
      <c r="AD138" s="36"/>
      <c r="AE138" s="36"/>
      <c r="AR138" s="186" t="s">
        <v>132</v>
      </c>
      <c r="AT138" s="186" t="s">
        <v>127</v>
      </c>
      <c r="AU138" s="186" t="s">
        <v>81</v>
      </c>
      <c r="AY138" s="19" t="s">
        <v>125</v>
      </c>
      <c r="BE138" s="187">
        <f>IF(N138="základní",J138,0)</f>
        <v>0</v>
      </c>
      <c r="BF138" s="187">
        <f>IF(N138="snížená",J138,0)</f>
        <v>0</v>
      </c>
      <c r="BG138" s="187">
        <f>IF(N138="zákl. přenesená",J138,0)</f>
        <v>0</v>
      </c>
      <c r="BH138" s="187">
        <f>IF(N138="sníž. přenesená",J138,0)</f>
        <v>0</v>
      </c>
      <c r="BI138" s="187">
        <f>IF(N138="nulová",J138,0)</f>
        <v>0</v>
      </c>
      <c r="BJ138" s="19" t="s">
        <v>81</v>
      </c>
      <c r="BK138" s="187">
        <f>ROUND(I138*H138,2)</f>
        <v>0</v>
      </c>
      <c r="BL138" s="19" t="s">
        <v>132</v>
      </c>
      <c r="BM138" s="186" t="s">
        <v>843</v>
      </c>
    </row>
    <row r="139" spans="1:65" s="2" customFormat="1" ht="16.5" customHeight="1">
      <c r="A139" s="36"/>
      <c r="B139" s="37"/>
      <c r="C139" s="175" t="s">
        <v>337</v>
      </c>
      <c r="D139" s="175" t="s">
        <v>127</v>
      </c>
      <c r="E139" s="176" t="s">
        <v>844</v>
      </c>
      <c r="F139" s="177" t="s">
        <v>845</v>
      </c>
      <c r="G139" s="178" t="s">
        <v>290</v>
      </c>
      <c r="H139" s="179">
        <v>2</v>
      </c>
      <c r="I139" s="180"/>
      <c r="J139" s="181">
        <f>ROUND(I139*H139,2)</f>
        <v>0</v>
      </c>
      <c r="K139" s="177" t="s">
        <v>291</v>
      </c>
      <c r="L139" s="41"/>
      <c r="M139" s="182" t="s">
        <v>21</v>
      </c>
      <c r="N139" s="183" t="s">
        <v>44</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132</v>
      </c>
      <c r="AT139" s="186" t="s">
        <v>127</v>
      </c>
      <c r="AU139" s="186" t="s">
        <v>81</v>
      </c>
      <c r="AY139" s="19" t="s">
        <v>125</v>
      </c>
      <c r="BE139" s="187">
        <f>IF(N139="základní",J139,0)</f>
        <v>0</v>
      </c>
      <c r="BF139" s="187">
        <f>IF(N139="snížená",J139,0)</f>
        <v>0</v>
      </c>
      <c r="BG139" s="187">
        <f>IF(N139="zákl. přenesená",J139,0)</f>
        <v>0</v>
      </c>
      <c r="BH139" s="187">
        <f>IF(N139="sníž. přenesená",J139,0)</f>
        <v>0</v>
      </c>
      <c r="BI139" s="187">
        <f>IF(N139="nulová",J139,0)</f>
        <v>0</v>
      </c>
      <c r="BJ139" s="19" t="s">
        <v>81</v>
      </c>
      <c r="BK139" s="187">
        <f>ROUND(I139*H139,2)</f>
        <v>0</v>
      </c>
      <c r="BL139" s="19" t="s">
        <v>132</v>
      </c>
      <c r="BM139" s="186" t="s">
        <v>846</v>
      </c>
    </row>
    <row r="140" spans="1:65" s="2" customFormat="1" ht="16.5" customHeight="1">
      <c r="A140" s="36"/>
      <c r="B140" s="37"/>
      <c r="C140" s="175" t="s">
        <v>342</v>
      </c>
      <c r="D140" s="175" t="s">
        <v>127</v>
      </c>
      <c r="E140" s="176" t="s">
        <v>847</v>
      </c>
      <c r="F140" s="177" t="s">
        <v>848</v>
      </c>
      <c r="G140" s="178" t="s">
        <v>215</v>
      </c>
      <c r="H140" s="179">
        <v>23.1</v>
      </c>
      <c r="I140" s="180"/>
      <c r="J140" s="181">
        <f>ROUND(I140*H140,2)</f>
        <v>0</v>
      </c>
      <c r="K140" s="177" t="s">
        <v>291</v>
      </c>
      <c r="L140" s="41"/>
      <c r="M140" s="182" t="s">
        <v>21</v>
      </c>
      <c r="N140" s="183" t="s">
        <v>44</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132</v>
      </c>
      <c r="AT140" s="186" t="s">
        <v>127</v>
      </c>
      <c r="AU140" s="186" t="s">
        <v>81</v>
      </c>
      <c r="AY140" s="19" t="s">
        <v>125</v>
      </c>
      <c r="BE140" s="187">
        <f>IF(N140="základní",J140,0)</f>
        <v>0</v>
      </c>
      <c r="BF140" s="187">
        <f>IF(N140="snížená",J140,0)</f>
        <v>0</v>
      </c>
      <c r="BG140" s="187">
        <f>IF(N140="zákl. přenesená",J140,0)</f>
        <v>0</v>
      </c>
      <c r="BH140" s="187">
        <f>IF(N140="sníž. přenesená",J140,0)</f>
        <v>0</v>
      </c>
      <c r="BI140" s="187">
        <f>IF(N140="nulová",J140,0)</f>
        <v>0</v>
      </c>
      <c r="BJ140" s="19" t="s">
        <v>81</v>
      </c>
      <c r="BK140" s="187">
        <f>ROUND(I140*H140,2)</f>
        <v>0</v>
      </c>
      <c r="BL140" s="19" t="s">
        <v>132</v>
      </c>
      <c r="BM140" s="186" t="s">
        <v>849</v>
      </c>
    </row>
    <row r="141" spans="1:47" s="2" customFormat="1" ht="19.5">
      <c r="A141" s="36"/>
      <c r="B141" s="37"/>
      <c r="C141" s="38"/>
      <c r="D141" s="195" t="s">
        <v>527</v>
      </c>
      <c r="E141" s="38"/>
      <c r="F141" s="247" t="s">
        <v>850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527</v>
      </c>
      <c r="AU141" s="19" t="s">
        <v>81</v>
      </c>
    </row>
    <row r="142" spans="1:65" s="2" customFormat="1" ht="16.5" customHeight="1">
      <c r="A142" s="36"/>
      <c r="B142" s="37"/>
      <c r="C142" s="175" t="s">
        <v>351</v>
      </c>
      <c r="D142" s="175" t="s">
        <v>127</v>
      </c>
      <c r="E142" s="176" t="s">
        <v>851</v>
      </c>
      <c r="F142" s="177" t="s">
        <v>852</v>
      </c>
      <c r="G142" s="178" t="s">
        <v>290</v>
      </c>
      <c r="H142" s="179">
        <v>2</v>
      </c>
      <c r="I142" s="180"/>
      <c r="J142" s="181">
        <f>ROUND(I142*H142,2)</f>
        <v>0</v>
      </c>
      <c r="K142" s="177" t="s">
        <v>291</v>
      </c>
      <c r="L142" s="41"/>
      <c r="M142" s="182" t="s">
        <v>21</v>
      </c>
      <c r="N142" s="183" t="s">
        <v>44</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132</v>
      </c>
      <c r="AT142" s="186" t="s">
        <v>127</v>
      </c>
      <c r="AU142" s="186" t="s">
        <v>81</v>
      </c>
      <c r="AY142" s="19" t="s">
        <v>125</v>
      </c>
      <c r="BE142" s="187">
        <f>IF(N142="základní",J142,0)</f>
        <v>0</v>
      </c>
      <c r="BF142" s="187">
        <f>IF(N142="snížená",J142,0)</f>
        <v>0</v>
      </c>
      <c r="BG142" s="187">
        <f>IF(N142="zákl. přenesená",J142,0)</f>
        <v>0</v>
      </c>
      <c r="BH142" s="187">
        <f>IF(N142="sníž. přenesená",J142,0)</f>
        <v>0</v>
      </c>
      <c r="BI142" s="187">
        <f>IF(N142="nulová",J142,0)</f>
        <v>0</v>
      </c>
      <c r="BJ142" s="19" t="s">
        <v>81</v>
      </c>
      <c r="BK142" s="187">
        <f>ROUND(I142*H142,2)</f>
        <v>0</v>
      </c>
      <c r="BL142" s="19" t="s">
        <v>132</v>
      </c>
      <c r="BM142" s="186" t="s">
        <v>853</v>
      </c>
    </row>
    <row r="143" spans="1:65" s="2" customFormat="1" ht="16.5" customHeight="1">
      <c r="A143" s="36"/>
      <c r="B143" s="37"/>
      <c r="C143" s="175" t="s">
        <v>356</v>
      </c>
      <c r="D143" s="175" t="s">
        <v>127</v>
      </c>
      <c r="E143" s="176" t="s">
        <v>854</v>
      </c>
      <c r="F143" s="177" t="s">
        <v>855</v>
      </c>
      <c r="G143" s="178" t="s">
        <v>856</v>
      </c>
      <c r="H143" s="179">
        <v>10</v>
      </c>
      <c r="I143" s="180"/>
      <c r="J143" s="181">
        <f>ROUND(I143*H143,2)</f>
        <v>0</v>
      </c>
      <c r="K143" s="177" t="s">
        <v>291</v>
      </c>
      <c r="L143" s="41"/>
      <c r="M143" s="182" t="s">
        <v>21</v>
      </c>
      <c r="N143" s="183" t="s">
        <v>44</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132</v>
      </c>
      <c r="AT143" s="186" t="s">
        <v>127</v>
      </c>
      <c r="AU143" s="186" t="s">
        <v>81</v>
      </c>
      <c r="AY143" s="19" t="s">
        <v>125</v>
      </c>
      <c r="BE143" s="187">
        <f>IF(N143="základní",J143,0)</f>
        <v>0</v>
      </c>
      <c r="BF143" s="187">
        <f>IF(N143="snížená",J143,0)</f>
        <v>0</v>
      </c>
      <c r="BG143" s="187">
        <f>IF(N143="zákl. přenesená",J143,0)</f>
        <v>0</v>
      </c>
      <c r="BH143" s="187">
        <f>IF(N143="sníž. přenesená",J143,0)</f>
        <v>0</v>
      </c>
      <c r="BI143" s="187">
        <f>IF(N143="nulová",J143,0)</f>
        <v>0</v>
      </c>
      <c r="BJ143" s="19" t="s">
        <v>81</v>
      </c>
      <c r="BK143" s="187">
        <f>ROUND(I143*H143,2)</f>
        <v>0</v>
      </c>
      <c r="BL143" s="19" t="s">
        <v>132</v>
      </c>
      <c r="BM143" s="186" t="s">
        <v>857</v>
      </c>
    </row>
    <row r="144" spans="2:63" s="12" customFormat="1" ht="25.9" customHeight="1">
      <c r="B144" s="159"/>
      <c r="C144" s="160"/>
      <c r="D144" s="161" t="s">
        <v>72</v>
      </c>
      <c r="E144" s="162" t="s">
        <v>858</v>
      </c>
      <c r="F144" s="162" t="s">
        <v>859</v>
      </c>
      <c r="G144" s="160"/>
      <c r="H144" s="160"/>
      <c r="I144" s="163"/>
      <c r="J144" s="164">
        <f>BK144</f>
        <v>0</v>
      </c>
      <c r="K144" s="160"/>
      <c r="L144" s="165"/>
      <c r="M144" s="166"/>
      <c r="N144" s="167"/>
      <c r="O144" s="167"/>
      <c r="P144" s="168">
        <f>SUM(P145:P147)</f>
        <v>0</v>
      </c>
      <c r="Q144" s="167"/>
      <c r="R144" s="168">
        <f>SUM(R145:R147)</f>
        <v>0</v>
      </c>
      <c r="S144" s="167"/>
      <c r="T144" s="169">
        <f>SUM(T145:T147)</f>
        <v>0</v>
      </c>
      <c r="AR144" s="170" t="s">
        <v>81</v>
      </c>
      <c r="AT144" s="171" t="s">
        <v>72</v>
      </c>
      <c r="AU144" s="171" t="s">
        <v>73</v>
      </c>
      <c r="AY144" s="170" t="s">
        <v>125</v>
      </c>
      <c r="BK144" s="172">
        <f>SUM(BK145:BK147)</f>
        <v>0</v>
      </c>
    </row>
    <row r="145" spans="1:65" s="2" customFormat="1" ht="16.5" customHeight="1">
      <c r="A145" s="36"/>
      <c r="B145" s="37"/>
      <c r="C145" s="175" t="s">
        <v>361</v>
      </c>
      <c r="D145" s="175" t="s">
        <v>127</v>
      </c>
      <c r="E145" s="176" t="s">
        <v>860</v>
      </c>
      <c r="F145" s="177" t="s">
        <v>861</v>
      </c>
      <c r="G145" s="178" t="s">
        <v>862</v>
      </c>
      <c r="H145" s="252"/>
      <c r="I145" s="180"/>
      <c r="J145" s="181">
        <f>ROUND(I145*H145,2)</f>
        <v>0</v>
      </c>
      <c r="K145" s="177" t="s">
        <v>291</v>
      </c>
      <c r="L145" s="41"/>
      <c r="M145" s="182" t="s">
        <v>21</v>
      </c>
      <c r="N145" s="183" t="s">
        <v>44</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132</v>
      </c>
      <c r="AT145" s="186" t="s">
        <v>127</v>
      </c>
      <c r="AU145" s="186" t="s">
        <v>81</v>
      </c>
      <c r="AY145" s="19" t="s">
        <v>125</v>
      </c>
      <c r="BE145" s="187">
        <f>IF(N145="základní",J145,0)</f>
        <v>0</v>
      </c>
      <c r="BF145" s="187">
        <f>IF(N145="snížená",J145,0)</f>
        <v>0</v>
      </c>
      <c r="BG145" s="187">
        <f>IF(N145="zákl. přenesená",J145,0)</f>
        <v>0</v>
      </c>
      <c r="BH145" s="187">
        <f>IF(N145="sníž. přenesená",J145,0)</f>
        <v>0</v>
      </c>
      <c r="BI145" s="187">
        <f>IF(N145="nulová",J145,0)</f>
        <v>0</v>
      </c>
      <c r="BJ145" s="19" t="s">
        <v>81</v>
      </c>
      <c r="BK145" s="187">
        <f>ROUND(I145*H145,2)</f>
        <v>0</v>
      </c>
      <c r="BL145" s="19" t="s">
        <v>132</v>
      </c>
      <c r="BM145" s="186" t="s">
        <v>863</v>
      </c>
    </row>
    <row r="146" spans="1:47" s="2" customFormat="1" ht="19.5">
      <c r="A146" s="36"/>
      <c r="B146" s="37"/>
      <c r="C146" s="38"/>
      <c r="D146" s="195" t="s">
        <v>527</v>
      </c>
      <c r="E146" s="38"/>
      <c r="F146" s="247" t="s">
        <v>864</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527</v>
      </c>
      <c r="AU146" s="19" t="s">
        <v>81</v>
      </c>
    </row>
    <row r="147" spans="1:65" s="2" customFormat="1" ht="16.5" customHeight="1">
      <c r="A147" s="36"/>
      <c r="B147" s="37"/>
      <c r="C147" s="175" t="s">
        <v>366</v>
      </c>
      <c r="D147" s="175" t="s">
        <v>127</v>
      </c>
      <c r="E147" s="176" t="s">
        <v>865</v>
      </c>
      <c r="F147" s="177" t="s">
        <v>866</v>
      </c>
      <c r="G147" s="178" t="s">
        <v>862</v>
      </c>
      <c r="H147" s="252"/>
      <c r="I147" s="180"/>
      <c r="J147" s="181">
        <f>ROUND(I147*H147,2)</f>
        <v>0</v>
      </c>
      <c r="K147" s="177" t="s">
        <v>291</v>
      </c>
      <c r="L147" s="41"/>
      <c r="M147" s="182" t="s">
        <v>21</v>
      </c>
      <c r="N147" s="183" t="s">
        <v>44</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132</v>
      </c>
      <c r="AT147" s="186" t="s">
        <v>127</v>
      </c>
      <c r="AU147" s="186" t="s">
        <v>81</v>
      </c>
      <c r="AY147" s="19" t="s">
        <v>125</v>
      </c>
      <c r="BE147" s="187">
        <f>IF(N147="základní",J147,0)</f>
        <v>0</v>
      </c>
      <c r="BF147" s="187">
        <f>IF(N147="snížená",J147,0)</f>
        <v>0</v>
      </c>
      <c r="BG147" s="187">
        <f>IF(N147="zákl. přenesená",J147,0)</f>
        <v>0</v>
      </c>
      <c r="BH147" s="187">
        <f>IF(N147="sníž. přenesená",J147,0)</f>
        <v>0</v>
      </c>
      <c r="BI147" s="187">
        <f>IF(N147="nulová",J147,0)</f>
        <v>0</v>
      </c>
      <c r="BJ147" s="19" t="s">
        <v>81</v>
      </c>
      <c r="BK147" s="187">
        <f>ROUND(I147*H147,2)</f>
        <v>0</v>
      </c>
      <c r="BL147" s="19" t="s">
        <v>132</v>
      </c>
      <c r="BM147" s="186" t="s">
        <v>867</v>
      </c>
    </row>
    <row r="148" spans="2:63" s="12" customFormat="1" ht="25.9" customHeight="1">
      <c r="B148" s="159"/>
      <c r="C148" s="160"/>
      <c r="D148" s="161" t="s">
        <v>72</v>
      </c>
      <c r="E148" s="162" t="s">
        <v>868</v>
      </c>
      <c r="F148" s="162" t="s">
        <v>869</v>
      </c>
      <c r="G148" s="160"/>
      <c r="H148" s="160"/>
      <c r="I148" s="163"/>
      <c r="J148" s="164">
        <f>BK148</f>
        <v>0</v>
      </c>
      <c r="K148" s="160"/>
      <c r="L148" s="165"/>
      <c r="M148" s="166"/>
      <c r="N148" s="167"/>
      <c r="O148" s="167"/>
      <c r="P148" s="168">
        <f>P149</f>
        <v>0</v>
      </c>
      <c r="Q148" s="167"/>
      <c r="R148" s="168">
        <f>R149</f>
        <v>0</v>
      </c>
      <c r="S148" s="167"/>
      <c r="T148" s="169">
        <f>T149</f>
        <v>0</v>
      </c>
      <c r="AR148" s="170" t="s">
        <v>81</v>
      </c>
      <c r="AT148" s="171" t="s">
        <v>72</v>
      </c>
      <c r="AU148" s="171" t="s">
        <v>73</v>
      </c>
      <c r="AY148" s="170" t="s">
        <v>125</v>
      </c>
      <c r="BK148" s="172">
        <f>BK149</f>
        <v>0</v>
      </c>
    </row>
    <row r="149" spans="1:65" s="2" customFormat="1" ht="24.2" customHeight="1">
      <c r="A149" s="36"/>
      <c r="B149" s="37"/>
      <c r="C149" s="175" t="s">
        <v>371</v>
      </c>
      <c r="D149" s="175" t="s">
        <v>127</v>
      </c>
      <c r="E149" s="176" t="s">
        <v>870</v>
      </c>
      <c r="F149" s="177" t="s">
        <v>871</v>
      </c>
      <c r="G149" s="178" t="s">
        <v>728</v>
      </c>
      <c r="H149" s="179">
        <v>13</v>
      </c>
      <c r="I149" s="180"/>
      <c r="J149" s="181">
        <f>ROUND(I149*H149,2)</f>
        <v>0</v>
      </c>
      <c r="K149" s="177" t="s">
        <v>291</v>
      </c>
      <c r="L149" s="41"/>
      <c r="M149" s="253" t="s">
        <v>21</v>
      </c>
      <c r="N149" s="254" t="s">
        <v>44</v>
      </c>
      <c r="O149" s="250"/>
      <c r="P149" s="255">
        <f>O149*H149</f>
        <v>0</v>
      </c>
      <c r="Q149" s="255">
        <v>0</v>
      </c>
      <c r="R149" s="255">
        <f>Q149*H149</f>
        <v>0</v>
      </c>
      <c r="S149" s="255">
        <v>0</v>
      </c>
      <c r="T149" s="256">
        <f>S149*H149</f>
        <v>0</v>
      </c>
      <c r="U149" s="36"/>
      <c r="V149" s="36"/>
      <c r="W149" s="36"/>
      <c r="X149" s="36"/>
      <c r="Y149" s="36"/>
      <c r="Z149" s="36"/>
      <c r="AA149" s="36"/>
      <c r="AB149" s="36"/>
      <c r="AC149" s="36"/>
      <c r="AD149" s="36"/>
      <c r="AE149" s="36"/>
      <c r="AR149" s="186" t="s">
        <v>132</v>
      </c>
      <c r="AT149" s="186" t="s">
        <v>127</v>
      </c>
      <c r="AU149" s="186" t="s">
        <v>81</v>
      </c>
      <c r="AY149" s="19" t="s">
        <v>125</v>
      </c>
      <c r="BE149" s="187">
        <f>IF(N149="základní",J149,0)</f>
        <v>0</v>
      </c>
      <c r="BF149" s="187">
        <f>IF(N149="snížená",J149,0)</f>
        <v>0</v>
      </c>
      <c r="BG149" s="187">
        <f>IF(N149="zákl. přenesená",J149,0)</f>
        <v>0</v>
      </c>
      <c r="BH149" s="187">
        <f>IF(N149="sníž. přenesená",J149,0)</f>
        <v>0</v>
      </c>
      <c r="BI149" s="187">
        <f>IF(N149="nulová",J149,0)</f>
        <v>0</v>
      </c>
      <c r="BJ149" s="19" t="s">
        <v>81</v>
      </c>
      <c r="BK149" s="187">
        <f>ROUND(I149*H149,2)</f>
        <v>0</v>
      </c>
      <c r="BL149" s="19" t="s">
        <v>132</v>
      </c>
      <c r="BM149" s="186" t="s">
        <v>872</v>
      </c>
    </row>
    <row r="150" spans="1:31" s="2" customFormat="1" ht="6.95" customHeight="1">
      <c r="A150" s="36"/>
      <c r="B150" s="49"/>
      <c r="C150" s="50"/>
      <c r="D150" s="50"/>
      <c r="E150" s="50"/>
      <c r="F150" s="50"/>
      <c r="G150" s="50"/>
      <c r="H150" s="50"/>
      <c r="I150" s="50"/>
      <c r="J150" s="50"/>
      <c r="K150" s="50"/>
      <c r="L150" s="41"/>
      <c r="M150" s="36"/>
      <c r="O150" s="36"/>
      <c r="P150" s="36"/>
      <c r="Q150" s="36"/>
      <c r="R150" s="36"/>
      <c r="S150" s="36"/>
      <c r="T150" s="36"/>
      <c r="U150" s="36"/>
      <c r="V150" s="36"/>
      <c r="W150" s="36"/>
      <c r="X150" s="36"/>
      <c r="Y150" s="36"/>
      <c r="Z150" s="36"/>
      <c r="AA150" s="36"/>
      <c r="AB150" s="36"/>
      <c r="AC150" s="36"/>
      <c r="AD150" s="36"/>
      <c r="AE150" s="36"/>
    </row>
  </sheetData>
  <sheetProtection algorithmName="SHA-512" hashValue="q90pVQ/RtmdiUbL8L3rPLg6Pm+1elr3fKQ3yLBn5qUrE+N+dXbbrQmvJk73XuR67pj2EU8w+7MsHOMyT9Csd/g==" saltValue="eFtcAk9UYpG1OWtA+uYcdkf/okADCFkyDOvKDq+q3IipvK9AZHgGfg8afZ1b4x/uhCBQi6q27bwg/AhcWh72gg==" spinCount="100000" sheet="1" objects="1" scenarios="1" formatColumns="0" formatRows="0" autoFilter="0"/>
  <autoFilter ref="C85:K149"/>
  <mergeCells count="9">
    <mergeCell ref="E50:H50"/>
    <mergeCell ref="E76:H76"/>
    <mergeCell ref="E78:H78"/>
    <mergeCell ref="L2:V2"/>
    <mergeCell ref="E7:H7"/>
    <mergeCell ref="E9:H9"/>
    <mergeCell ref="E18:H18"/>
    <mergeCell ref="E27:H27"/>
    <mergeCell ref="E48:H48"/>
  </mergeCells>
  <printOptions/>
  <pageMargins left="0.3937007874015748" right="0.3937007874015748" top="0.3937007874015748" bottom="0.3937007874015748" header="0" footer="0"/>
  <pageSetup fitToHeight="100" fitToWidth="1" horizontalDpi="600" verticalDpi="600" orientation="landscape" paperSize="9" scale="84"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3"/>
      <c r="M2" s="363"/>
      <c r="N2" s="363"/>
      <c r="O2" s="363"/>
      <c r="P2" s="363"/>
      <c r="Q2" s="363"/>
      <c r="R2" s="363"/>
      <c r="S2" s="363"/>
      <c r="T2" s="363"/>
      <c r="U2" s="363"/>
      <c r="V2" s="363"/>
      <c r="AT2" s="19" t="s">
        <v>89</v>
      </c>
    </row>
    <row r="3" spans="2:46" s="1" customFormat="1" ht="6.95" customHeight="1">
      <c r="B3" s="103"/>
      <c r="C3" s="104"/>
      <c r="D3" s="104"/>
      <c r="E3" s="104"/>
      <c r="F3" s="104"/>
      <c r="G3" s="104"/>
      <c r="H3" s="104"/>
      <c r="I3" s="104"/>
      <c r="J3" s="104"/>
      <c r="K3" s="104"/>
      <c r="L3" s="22"/>
      <c r="AT3" s="19" t="s">
        <v>83</v>
      </c>
    </row>
    <row r="4" spans="2:46" s="1" customFormat="1" ht="24.95" customHeight="1">
      <c r="B4" s="22"/>
      <c r="D4" s="105" t="s">
        <v>90</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2" t="str">
        <f>'Rekapitulace stavby'!K6</f>
        <v>Rekonstrukce ul.Krušnohorská, Chomutov</v>
      </c>
      <c r="F7" s="383"/>
      <c r="G7" s="383"/>
      <c r="H7" s="383"/>
      <c r="L7" s="22"/>
    </row>
    <row r="8" spans="1:31"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4" t="s">
        <v>873</v>
      </c>
      <c r="F9" s="385"/>
      <c r="G9" s="385"/>
      <c r="H9" s="385"/>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17. 6. 2022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6" t="str">
        <f>'Rekapitulace stavby'!E14</f>
        <v>Vyplň údaj</v>
      </c>
      <c r="F18" s="387"/>
      <c r="G18" s="387"/>
      <c r="H18" s="387"/>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8" t="s">
        <v>38</v>
      </c>
      <c r="F27" s="388"/>
      <c r="G27" s="388"/>
      <c r="H27" s="388"/>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ROUND(J85,2)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ROUND((SUM(BE85:BE118)),2)</f>
        <v>0</v>
      </c>
      <c r="G33" s="36"/>
      <c r="H33" s="36"/>
      <c r="I33" s="120">
        <v>0.21</v>
      </c>
      <c r="J33" s="119">
        <f>ROUND(((SUM(BE85:BE118))*I33),2)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ROUND((SUM(BF85:BF118)),2)</f>
        <v>0</v>
      </c>
      <c r="G34" s="36"/>
      <c r="H34" s="36"/>
      <c r="I34" s="120">
        <v>0.15</v>
      </c>
      <c r="J34" s="119">
        <f>ROUND(((SUM(BF85:BF118))*I34),2)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46</v>
      </c>
      <c r="F35" s="119">
        <f>ROUND((SUM(BG85:BG118)),2)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47</v>
      </c>
      <c r="F36" s="119">
        <f>ROUND((SUM(BH85:BH118)),2)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48</v>
      </c>
      <c r="F37" s="119">
        <f>ROUND((SUM(BI85:BI118)),2)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0" t="str">
        <f>E7</f>
        <v>Rekonstrukce ul.Krušnohorská, Chomutov</v>
      </c>
      <c r="F48" s="381"/>
      <c r="G48" s="381"/>
      <c r="H48" s="381"/>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4" t="str">
        <f>E9</f>
        <v>VON - Vedlejší a ostatní rozpočtové náklady</v>
      </c>
      <c r="F50" s="379"/>
      <c r="G50" s="379"/>
      <c r="H50" s="379"/>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ul.Krušnohorská, Chomutov</v>
      </c>
      <c r="G52" s="38"/>
      <c r="H52" s="38"/>
      <c r="I52" s="31" t="s">
        <v>24</v>
      </c>
      <c r="J52" s="61" t="str">
        <f>IF(J12="","",J12)</f>
        <v>17. 6. 2022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96</v>
      </c>
    </row>
    <row r="60" spans="2:12" s="9" customFormat="1" ht="24.95" customHeight="1">
      <c r="B60" s="136"/>
      <c r="C60" s="137"/>
      <c r="D60" s="138" t="s">
        <v>874</v>
      </c>
      <c r="E60" s="139"/>
      <c r="F60" s="139"/>
      <c r="G60" s="139"/>
      <c r="H60" s="139"/>
      <c r="I60" s="139"/>
      <c r="J60" s="140">
        <f>J86</f>
        <v>0</v>
      </c>
      <c r="K60" s="137"/>
      <c r="L60" s="141"/>
    </row>
    <row r="61" spans="2:12" s="10" customFormat="1" ht="19.9" customHeight="1">
      <c r="B61" s="142"/>
      <c r="C61" s="143"/>
      <c r="D61" s="144" t="s">
        <v>875</v>
      </c>
      <c r="E61" s="145"/>
      <c r="F61" s="145"/>
      <c r="G61" s="145"/>
      <c r="H61" s="145"/>
      <c r="I61" s="145"/>
      <c r="J61" s="146">
        <f>J87</f>
        <v>0</v>
      </c>
      <c r="K61" s="143"/>
      <c r="L61" s="147"/>
    </row>
    <row r="62" spans="2:12" s="10" customFormat="1" ht="19.9" customHeight="1">
      <c r="B62" s="142"/>
      <c r="C62" s="143"/>
      <c r="D62" s="144" t="s">
        <v>876</v>
      </c>
      <c r="E62" s="145"/>
      <c r="F62" s="145"/>
      <c r="G62" s="145"/>
      <c r="H62" s="145"/>
      <c r="I62" s="145"/>
      <c r="J62" s="146">
        <f>J94</f>
        <v>0</v>
      </c>
      <c r="K62" s="143"/>
      <c r="L62" s="147"/>
    </row>
    <row r="63" spans="2:12" s="10" customFormat="1" ht="19.9" customHeight="1">
      <c r="B63" s="142"/>
      <c r="C63" s="143"/>
      <c r="D63" s="144" t="s">
        <v>877</v>
      </c>
      <c r="E63" s="145"/>
      <c r="F63" s="145"/>
      <c r="G63" s="145"/>
      <c r="H63" s="145"/>
      <c r="I63" s="145"/>
      <c r="J63" s="146">
        <f>J98</f>
        <v>0</v>
      </c>
      <c r="K63" s="143"/>
      <c r="L63" s="147"/>
    </row>
    <row r="64" spans="2:12" s="10" customFormat="1" ht="19.9" customHeight="1">
      <c r="B64" s="142"/>
      <c r="C64" s="143"/>
      <c r="D64" s="144" t="s">
        <v>878</v>
      </c>
      <c r="E64" s="145"/>
      <c r="F64" s="145"/>
      <c r="G64" s="145"/>
      <c r="H64" s="145"/>
      <c r="I64" s="145"/>
      <c r="J64" s="146">
        <f>J110</f>
        <v>0</v>
      </c>
      <c r="K64" s="143"/>
      <c r="L64" s="147"/>
    </row>
    <row r="65" spans="2:12" s="10" customFormat="1" ht="19.9" customHeight="1">
      <c r="B65" s="142"/>
      <c r="C65" s="143"/>
      <c r="D65" s="144" t="s">
        <v>879</v>
      </c>
      <c r="E65" s="145"/>
      <c r="F65" s="145"/>
      <c r="G65" s="145"/>
      <c r="H65" s="145"/>
      <c r="I65" s="145"/>
      <c r="J65" s="146">
        <f>J113</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110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80" t="str">
        <f>E7</f>
        <v>Rekonstrukce ul.Krušnohorská, Chomutov</v>
      </c>
      <c r="F75" s="381"/>
      <c r="G75" s="381"/>
      <c r="H75" s="381"/>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91</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4" t="str">
        <f>E9</f>
        <v>VON - Vedlejší a ostatní rozpočtové náklady</v>
      </c>
      <c r="F77" s="379"/>
      <c r="G77" s="379"/>
      <c r="H77" s="379"/>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22</v>
      </c>
      <c r="D79" s="38"/>
      <c r="E79" s="38"/>
      <c r="F79" s="29" t="str">
        <f>F12</f>
        <v>ul.Krušnohorská, Chomutov</v>
      </c>
      <c r="G79" s="38"/>
      <c r="H79" s="38"/>
      <c r="I79" s="31" t="s">
        <v>24</v>
      </c>
      <c r="J79" s="61" t="str">
        <f>IF(J12="","",J12)</f>
        <v>17. 6. 2022</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5.2" customHeight="1">
      <c r="A81" s="36"/>
      <c r="B81" s="37"/>
      <c r="C81" s="31" t="s">
        <v>26</v>
      </c>
      <c r="D81" s="38"/>
      <c r="E81" s="38"/>
      <c r="F81" s="29" t="str">
        <f>E15</f>
        <v>Statutární město Chomutov</v>
      </c>
      <c r="G81" s="38"/>
      <c r="H81" s="38"/>
      <c r="I81" s="31" t="s">
        <v>32</v>
      </c>
      <c r="J81" s="34" t="str">
        <f>E21</f>
        <v>KAP ATELIER s.r.o.</v>
      </c>
      <c r="K81" s="38"/>
      <c r="L81" s="108"/>
      <c r="S81" s="36"/>
      <c r="T81" s="36"/>
      <c r="U81" s="36"/>
      <c r="V81" s="36"/>
      <c r="W81" s="36"/>
      <c r="X81" s="36"/>
      <c r="Y81" s="36"/>
      <c r="Z81" s="36"/>
      <c r="AA81" s="36"/>
      <c r="AB81" s="36"/>
      <c r="AC81" s="36"/>
      <c r="AD81" s="36"/>
      <c r="AE81" s="36"/>
    </row>
    <row r="82" spans="1:31" s="2" customFormat="1" ht="15.2" customHeight="1">
      <c r="A82" s="36"/>
      <c r="B82" s="37"/>
      <c r="C82" s="31" t="s">
        <v>30</v>
      </c>
      <c r="D82" s="38"/>
      <c r="E82" s="38"/>
      <c r="F82" s="29" t="str">
        <f>IF(E18="","",E18)</f>
        <v>Vyplň údaj</v>
      </c>
      <c r="G82" s="38"/>
      <c r="H82" s="38"/>
      <c r="I82" s="31" t="s">
        <v>35</v>
      </c>
      <c r="J82" s="34" t="str">
        <f>E24</f>
        <v xml:space="preserve"> </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111</v>
      </c>
      <c r="D84" s="151" t="s">
        <v>58</v>
      </c>
      <c r="E84" s="151" t="s">
        <v>54</v>
      </c>
      <c r="F84" s="151" t="s">
        <v>55</v>
      </c>
      <c r="G84" s="151" t="s">
        <v>112</v>
      </c>
      <c r="H84" s="151" t="s">
        <v>113</v>
      </c>
      <c r="I84" s="151" t="s">
        <v>114</v>
      </c>
      <c r="J84" s="151" t="s">
        <v>95</v>
      </c>
      <c r="K84" s="152" t="s">
        <v>115</v>
      </c>
      <c r="L84" s="153"/>
      <c r="M84" s="70" t="s">
        <v>21</v>
      </c>
      <c r="N84" s="71" t="s">
        <v>43</v>
      </c>
      <c r="O84" s="71" t="s">
        <v>116</v>
      </c>
      <c r="P84" s="71" t="s">
        <v>117</v>
      </c>
      <c r="Q84" s="71" t="s">
        <v>118</v>
      </c>
      <c r="R84" s="71" t="s">
        <v>119</v>
      </c>
      <c r="S84" s="71" t="s">
        <v>120</v>
      </c>
      <c r="T84" s="72" t="s">
        <v>121</v>
      </c>
      <c r="U84" s="148"/>
      <c r="V84" s="148"/>
      <c r="W84" s="148"/>
      <c r="X84" s="148"/>
      <c r="Y84" s="148"/>
      <c r="Z84" s="148"/>
      <c r="AA84" s="148"/>
      <c r="AB84" s="148"/>
      <c r="AC84" s="148"/>
      <c r="AD84" s="148"/>
      <c r="AE84" s="148"/>
    </row>
    <row r="85" spans="1:63" s="2" customFormat="1" ht="22.9" customHeight="1">
      <c r="A85" s="36"/>
      <c r="B85" s="37"/>
      <c r="C85" s="77" t="s">
        <v>122</v>
      </c>
      <c r="D85" s="38"/>
      <c r="E85" s="38"/>
      <c r="F85" s="38"/>
      <c r="G85" s="38"/>
      <c r="H85" s="38"/>
      <c r="I85" s="38"/>
      <c r="J85" s="154">
        <f>BK85</f>
        <v>0</v>
      </c>
      <c r="K85" s="38"/>
      <c r="L85" s="41"/>
      <c r="M85" s="73"/>
      <c r="N85" s="155"/>
      <c r="O85" s="74"/>
      <c r="P85" s="156">
        <f>P86</f>
        <v>0</v>
      </c>
      <c r="Q85" s="74"/>
      <c r="R85" s="156">
        <f>R86</f>
        <v>0</v>
      </c>
      <c r="S85" s="74"/>
      <c r="T85" s="157">
        <f>T86</f>
        <v>0</v>
      </c>
      <c r="U85" s="36"/>
      <c r="V85" s="36"/>
      <c r="W85" s="36"/>
      <c r="X85" s="36"/>
      <c r="Y85" s="36"/>
      <c r="Z85" s="36"/>
      <c r="AA85" s="36"/>
      <c r="AB85" s="36"/>
      <c r="AC85" s="36"/>
      <c r="AD85" s="36"/>
      <c r="AE85" s="36"/>
      <c r="AT85" s="19" t="s">
        <v>72</v>
      </c>
      <c r="AU85" s="19" t="s">
        <v>96</v>
      </c>
      <c r="BK85" s="158">
        <f>BK86</f>
        <v>0</v>
      </c>
    </row>
    <row r="86" spans="2:63" s="12" customFormat="1" ht="25.9" customHeight="1">
      <c r="B86" s="159"/>
      <c r="C86" s="160"/>
      <c r="D86" s="161" t="s">
        <v>72</v>
      </c>
      <c r="E86" s="162" t="s">
        <v>880</v>
      </c>
      <c r="F86" s="162" t="s">
        <v>881</v>
      </c>
      <c r="G86" s="160"/>
      <c r="H86" s="160"/>
      <c r="I86" s="163"/>
      <c r="J86" s="164">
        <f>BK86</f>
        <v>0</v>
      </c>
      <c r="K86" s="160"/>
      <c r="L86" s="165"/>
      <c r="M86" s="166"/>
      <c r="N86" s="167"/>
      <c r="O86" s="167"/>
      <c r="P86" s="168">
        <f>P87+P94+P98+P110+P113</f>
        <v>0</v>
      </c>
      <c r="Q86" s="167"/>
      <c r="R86" s="168">
        <f>R87+R94+R98+R110+R113</f>
        <v>0</v>
      </c>
      <c r="S86" s="167"/>
      <c r="T86" s="169">
        <f>T87+T94+T98+T110+T113</f>
        <v>0</v>
      </c>
      <c r="AR86" s="170" t="s">
        <v>159</v>
      </c>
      <c r="AT86" s="171" t="s">
        <v>72</v>
      </c>
      <c r="AU86" s="171" t="s">
        <v>73</v>
      </c>
      <c r="AY86" s="170" t="s">
        <v>125</v>
      </c>
      <c r="BK86" s="172">
        <f>BK87+BK94+BK98+BK110+BK113</f>
        <v>0</v>
      </c>
    </row>
    <row r="87" spans="2:63" s="12" customFormat="1" ht="22.9" customHeight="1">
      <c r="B87" s="159"/>
      <c r="C87" s="160"/>
      <c r="D87" s="161" t="s">
        <v>72</v>
      </c>
      <c r="E87" s="173" t="s">
        <v>882</v>
      </c>
      <c r="F87" s="173" t="s">
        <v>883</v>
      </c>
      <c r="G87" s="160"/>
      <c r="H87" s="160"/>
      <c r="I87" s="163"/>
      <c r="J87" s="174">
        <f>BK87</f>
        <v>0</v>
      </c>
      <c r="K87" s="160"/>
      <c r="L87" s="165"/>
      <c r="M87" s="166"/>
      <c r="N87" s="167"/>
      <c r="O87" s="167"/>
      <c r="P87" s="168">
        <f>SUM(P88:P93)</f>
        <v>0</v>
      </c>
      <c r="Q87" s="167"/>
      <c r="R87" s="168">
        <f>SUM(R88:R93)</f>
        <v>0</v>
      </c>
      <c r="S87" s="167"/>
      <c r="T87" s="169">
        <f>SUM(T88:T93)</f>
        <v>0</v>
      </c>
      <c r="AR87" s="170" t="s">
        <v>159</v>
      </c>
      <c r="AT87" s="171" t="s">
        <v>72</v>
      </c>
      <c r="AU87" s="171" t="s">
        <v>81</v>
      </c>
      <c r="AY87" s="170" t="s">
        <v>125</v>
      </c>
      <c r="BK87" s="172">
        <f>SUM(BK88:BK93)</f>
        <v>0</v>
      </c>
    </row>
    <row r="88" spans="1:65" s="2" customFormat="1" ht="16.5" customHeight="1">
      <c r="A88" s="36"/>
      <c r="B88" s="37"/>
      <c r="C88" s="175" t="s">
        <v>81</v>
      </c>
      <c r="D88" s="175" t="s">
        <v>127</v>
      </c>
      <c r="E88" s="176" t="s">
        <v>884</v>
      </c>
      <c r="F88" s="177" t="s">
        <v>885</v>
      </c>
      <c r="G88" s="178" t="s">
        <v>886</v>
      </c>
      <c r="H88" s="179">
        <v>1</v>
      </c>
      <c r="I88" s="180"/>
      <c r="J88" s="181">
        <f>ROUND(I88*H88,2)</f>
        <v>0</v>
      </c>
      <c r="K88" s="177" t="s">
        <v>291</v>
      </c>
      <c r="L88" s="41"/>
      <c r="M88" s="182" t="s">
        <v>21</v>
      </c>
      <c r="N88" s="183" t="s">
        <v>44</v>
      </c>
      <c r="O88" s="66"/>
      <c r="P88" s="184">
        <f>O88*H88</f>
        <v>0</v>
      </c>
      <c r="Q88" s="184">
        <v>0</v>
      </c>
      <c r="R88" s="184">
        <f>Q88*H88</f>
        <v>0</v>
      </c>
      <c r="S88" s="184">
        <v>0</v>
      </c>
      <c r="T88" s="185">
        <f>S88*H88</f>
        <v>0</v>
      </c>
      <c r="U88" s="36"/>
      <c r="V88" s="36"/>
      <c r="W88" s="36"/>
      <c r="X88" s="36"/>
      <c r="Y88" s="36"/>
      <c r="Z88" s="36"/>
      <c r="AA88" s="36"/>
      <c r="AB88" s="36"/>
      <c r="AC88" s="36"/>
      <c r="AD88" s="36"/>
      <c r="AE88" s="36"/>
      <c r="AR88" s="186" t="s">
        <v>887</v>
      </c>
      <c r="AT88" s="186" t="s">
        <v>127</v>
      </c>
      <c r="AU88" s="186" t="s">
        <v>83</v>
      </c>
      <c r="AY88" s="19" t="s">
        <v>125</v>
      </c>
      <c r="BE88" s="187">
        <f>IF(N88="základní",J88,0)</f>
        <v>0</v>
      </c>
      <c r="BF88" s="187">
        <f>IF(N88="snížená",J88,0)</f>
        <v>0</v>
      </c>
      <c r="BG88" s="187">
        <f>IF(N88="zákl. přenesená",J88,0)</f>
        <v>0</v>
      </c>
      <c r="BH88" s="187">
        <f>IF(N88="sníž. přenesená",J88,0)</f>
        <v>0</v>
      </c>
      <c r="BI88" s="187">
        <f>IF(N88="nulová",J88,0)</f>
        <v>0</v>
      </c>
      <c r="BJ88" s="19" t="s">
        <v>81</v>
      </c>
      <c r="BK88" s="187">
        <f>ROUND(I88*H88,2)</f>
        <v>0</v>
      </c>
      <c r="BL88" s="19" t="s">
        <v>887</v>
      </c>
      <c r="BM88" s="186" t="s">
        <v>888</v>
      </c>
    </row>
    <row r="89" spans="1:65" s="2" customFormat="1" ht="16.5" customHeight="1">
      <c r="A89" s="36"/>
      <c r="B89" s="37"/>
      <c r="C89" s="175" t="s">
        <v>83</v>
      </c>
      <c r="D89" s="175" t="s">
        <v>127</v>
      </c>
      <c r="E89" s="176" t="s">
        <v>889</v>
      </c>
      <c r="F89" s="177" t="s">
        <v>890</v>
      </c>
      <c r="G89" s="178" t="s">
        <v>886</v>
      </c>
      <c r="H89" s="179">
        <v>1</v>
      </c>
      <c r="I89" s="180"/>
      <c r="J89" s="181">
        <f>ROUND(I89*H89,2)</f>
        <v>0</v>
      </c>
      <c r="K89" s="177" t="s">
        <v>131</v>
      </c>
      <c r="L89" s="41"/>
      <c r="M89" s="182" t="s">
        <v>21</v>
      </c>
      <c r="N89" s="183" t="s">
        <v>44</v>
      </c>
      <c r="O89" s="66"/>
      <c r="P89" s="184">
        <f>O89*H89</f>
        <v>0</v>
      </c>
      <c r="Q89" s="184">
        <v>0</v>
      </c>
      <c r="R89" s="184">
        <f>Q89*H89</f>
        <v>0</v>
      </c>
      <c r="S89" s="184">
        <v>0</v>
      </c>
      <c r="T89" s="185">
        <f>S89*H89</f>
        <v>0</v>
      </c>
      <c r="U89" s="36"/>
      <c r="V89" s="36"/>
      <c r="W89" s="36"/>
      <c r="X89" s="36"/>
      <c r="Y89" s="36"/>
      <c r="Z89" s="36"/>
      <c r="AA89" s="36"/>
      <c r="AB89" s="36"/>
      <c r="AC89" s="36"/>
      <c r="AD89" s="36"/>
      <c r="AE89" s="36"/>
      <c r="AR89" s="186" t="s">
        <v>887</v>
      </c>
      <c r="AT89" s="186" t="s">
        <v>127</v>
      </c>
      <c r="AU89" s="186" t="s">
        <v>83</v>
      </c>
      <c r="AY89" s="19" t="s">
        <v>125</v>
      </c>
      <c r="BE89" s="187">
        <f>IF(N89="základní",J89,0)</f>
        <v>0</v>
      </c>
      <c r="BF89" s="187">
        <f>IF(N89="snížená",J89,0)</f>
        <v>0</v>
      </c>
      <c r="BG89" s="187">
        <f>IF(N89="zákl. přenesená",J89,0)</f>
        <v>0</v>
      </c>
      <c r="BH89" s="187">
        <f>IF(N89="sníž. přenesená",J89,0)</f>
        <v>0</v>
      </c>
      <c r="BI89" s="187">
        <f>IF(N89="nulová",J89,0)</f>
        <v>0</v>
      </c>
      <c r="BJ89" s="19" t="s">
        <v>81</v>
      </c>
      <c r="BK89" s="187">
        <f>ROUND(I89*H89,2)</f>
        <v>0</v>
      </c>
      <c r="BL89" s="19" t="s">
        <v>887</v>
      </c>
      <c r="BM89" s="186" t="s">
        <v>891</v>
      </c>
    </row>
    <row r="90" spans="1:47" s="2" customFormat="1" ht="12">
      <c r="A90" s="36"/>
      <c r="B90" s="37"/>
      <c r="C90" s="38"/>
      <c r="D90" s="188" t="s">
        <v>134</v>
      </c>
      <c r="E90" s="38"/>
      <c r="F90" s="189" t="s">
        <v>892</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134</v>
      </c>
      <c r="AU90" s="19" t="s">
        <v>83</v>
      </c>
    </row>
    <row r="91" spans="1:65" s="2" customFormat="1" ht="16.5" customHeight="1">
      <c r="A91" s="36"/>
      <c r="B91" s="37"/>
      <c r="C91" s="175" t="s">
        <v>148</v>
      </c>
      <c r="D91" s="175" t="s">
        <v>127</v>
      </c>
      <c r="E91" s="176" t="s">
        <v>893</v>
      </c>
      <c r="F91" s="177" t="s">
        <v>894</v>
      </c>
      <c r="G91" s="178" t="s">
        <v>886</v>
      </c>
      <c r="H91" s="179">
        <v>1</v>
      </c>
      <c r="I91" s="180"/>
      <c r="J91" s="181">
        <f>ROUND(I91*H91,2)</f>
        <v>0</v>
      </c>
      <c r="K91" s="177" t="s">
        <v>131</v>
      </c>
      <c r="L91" s="41"/>
      <c r="M91" s="182" t="s">
        <v>21</v>
      </c>
      <c r="N91" s="183" t="s">
        <v>44</v>
      </c>
      <c r="O91" s="66"/>
      <c r="P91" s="184">
        <f>O91*H91</f>
        <v>0</v>
      </c>
      <c r="Q91" s="184">
        <v>0</v>
      </c>
      <c r="R91" s="184">
        <f>Q91*H91</f>
        <v>0</v>
      </c>
      <c r="S91" s="184">
        <v>0</v>
      </c>
      <c r="T91" s="185">
        <f>S91*H91</f>
        <v>0</v>
      </c>
      <c r="U91" s="36"/>
      <c r="V91" s="36"/>
      <c r="W91" s="36"/>
      <c r="X91" s="36"/>
      <c r="Y91" s="36"/>
      <c r="Z91" s="36"/>
      <c r="AA91" s="36"/>
      <c r="AB91" s="36"/>
      <c r="AC91" s="36"/>
      <c r="AD91" s="36"/>
      <c r="AE91" s="36"/>
      <c r="AR91" s="186" t="s">
        <v>887</v>
      </c>
      <c r="AT91" s="186" t="s">
        <v>127</v>
      </c>
      <c r="AU91" s="186" t="s">
        <v>83</v>
      </c>
      <c r="AY91" s="19" t="s">
        <v>125</v>
      </c>
      <c r="BE91" s="187">
        <f>IF(N91="základní",J91,0)</f>
        <v>0</v>
      </c>
      <c r="BF91" s="187">
        <f>IF(N91="snížená",J91,0)</f>
        <v>0</v>
      </c>
      <c r="BG91" s="187">
        <f>IF(N91="zákl. přenesená",J91,0)</f>
        <v>0</v>
      </c>
      <c r="BH91" s="187">
        <f>IF(N91="sníž. přenesená",J91,0)</f>
        <v>0</v>
      </c>
      <c r="BI91" s="187">
        <f>IF(N91="nulová",J91,0)</f>
        <v>0</v>
      </c>
      <c r="BJ91" s="19" t="s">
        <v>81</v>
      </c>
      <c r="BK91" s="187">
        <f>ROUND(I91*H91,2)</f>
        <v>0</v>
      </c>
      <c r="BL91" s="19" t="s">
        <v>887</v>
      </c>
      <c r="BM91" s="186" t="s">
        <v>895</v>
      </c>
    </row>
    <row r="92" spans="1:47" s="2" customFormat="1" ht="12">
      <c r="A92" s="36"/>
      <c r="B92" s="37"/>
      <c r="C92" s="38"/>
      <c r="D92" s="188" t="s">
        <v>134</v>
      </c>
      <c r="E92" s="38"/>
      <c r="F92" s="189" t="s">
        <v>896</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134</v>
      </c>
      <c r="AU92" s="19" t="s">
        <v>83</v>
      </c>
    </row>
    <row r="93" spans="1:47" s="2" customFormat="1" ht="19.5">
      <c r="A93" s="36"/>
      <c r="B93" s="37"/>
      <c r="C93" s="38"/>
      <c r="D93" s="195" t="s">
        <v>527</v>
      </c>
      <c r="E93" s="38"/>
      <c r="F93" s="247" t="s">
        <v>897</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527</v>
      </c>
      <c r="AU93" s="19" t="s">
        <v>83</v>
      </c>
    </row>
    <row r="94" spans="2:63" s="12" customFormat="1" ht="22.9" customHeight="1">
      <c r="B94" s="159"/>
      <c r="C94" s="160"/>
      <c r="D94" s="161" t="s">
        <v>72</v>
      </c>
      <c r="E94" s="173" t="s">
        <v>898</v>
      </c>
      <c r="F94" s="173" t="s">
        <v>899</v>
      </c>
      <c r="G94" s="160"/>
      <c r="H94" s="160"/>
      <c r="I94" s="163"/>
      <c r="J94" s="174">
        <f>BK94</f>
        <v>0</v>
      </c>
      <c r="K94" s="160"/>
      <c r="L94" s="165"/>
      <c r="M94" s="166"/>
      <c r="N94" s="167"/>
      <c r="O94" s="167"/>
      <c r="P94" s="168">
        <f>SUM(P95:P97)</f>
        <v>0</v>
      </c>
      <c r="Q94" s="167"/>
      <c r="R94" s="168">
        <f>SUM(R95:R97)</f>
        <v>0</v>
      </c>
      <c r="S94" s="167"/>
      <c r="T94" s="169">
        <f>SUM(T95:T97)</f>
        <v>0</v>
      </c>
      <c r="AR94" s="170" t="s">
        <v>159</v>
      </c>
      <c r="AT94" s="171" t="s">
        <v>72</v>
      </c>
      <c r="AU94" s="171" t="s">
        <v>81</v>
      </c>
      <c r="AY94" s="170" t="s">
        <v>125</v>
      </c>
      <c r="BK94" s="172">
        <f>SUM(BK95:BK97)</f>
        <v>0</v>
      </c>
    </row>
    <row r="95" spans="1:65" s="2" customFormat="1" ht="16.5" customHeight="1">
      <c r="A95" s="36"/>
      <c r="B95" s="37"/>
      <c r="C95" s="175" t="s">
        <v>132</v>
      </c>
      <c r="D95" s="175" t="s">
        <v>127</v>
      </c>
      <c r="E95" s="176" t="s">
        <v>900</v>
      </c>
      <c r="F95" s="177" t="s">
        <v>899</v>
      </c>
      <c r="G95" s="178" t="s">
        <v>886</v>
      </c>
      <c r="H95" s="179">
        <v>1</v>
      </c>
      <c r="I95" s="180"/>
      <c r="J95" s="181">
        <f>ROUND(I95*H95,2)</f>
        <v>0</v>
      </c>
      <c r="K95" s="177" t="s">
        <v>131</v>
      </c>
      <c r="L95" s="41"/>
      <c r="M95" s="182" t="s">
        <v>21</v>
      </c>
      <c r="N95" s="183" t="s">
        <v>44</v>
      </c>
      <c r="O95" s="66"/>
      <c r="P95" s="184">
        <f>O95*H95</f>
        <v>0</v>
      </c>
      <c r="Q95" s="184">
        <v>0</v>
      </c>
      <c r="R95" s="184">
        <f>Q95*H95</f>
        <v>0</v>
      </c>
      <c r="S95" s="184">
        <v>0</v>
      </c>
      <c r="T95" s="185">
        <f>S95*H95</f>
        <v>0</v>
      </c>
      <c r="U95" s="36"/>
      <c r="V95" s="36"/>
      <c r="W95" s="36"/>
      <c r="X95" s="36"/>
      <c r="Y95" s="36"/>
      <c r="Z95" s="36"/>
      <c r="AA95" s="36"/>
      <c r="AB95" s="36"/>
      <c r="AC95" s="36"/>
      <c r="AD95" s="36"/>
      <c r="AE95" s="36"/>
      <c r="AR95" s="186" t="s">
        <v>887</v>
      </c>
      <c r="AT95" s="186" t="s">
        <v>127</v>
      </c>
      <c r="AU95" s="186" t="s">
        <v>83</v>
      </c>
      <c r="AY95" s="19" t="s">
        <v>125</v>
      </c>
      <c r="BE95" s="187">
        <f>IF(N95="základní",J95,0)</f>
        <v>0</v>
      </c>
      <c r="BF95" s="187">
        <f>IF(N95="snížená",J95,0)</f>
        <v>0</v>
      </c>
      <c r="BG95" s="187">
        <f>IF(N95="zákl. přenesená",J95,0)</f>
        <v>0</v>
      </c>
      <c r="BH95" s="187">
        <f>IF(N95="sníž. přenesená",J95,0)</f>
        <v>0</v>
      </c>
      <c r="BI95" s="187">
        <f>IF(N95="nulová",J95,0)</f>
        <v>0</v>
      </c>
      <c r="BJ95" s="19" t="s">
        <v>81</v>
      </c>
      <c r="BK95" s="187">
        <f>ROUND(I95*H95,2)</f>
        <v>0</v>
      </c>
      <c r="BL95" s="19" t="s">
        <v>887</v>
      </c>
      <c r="BM95" s="186" t="s">
        <v>901</v>
      </c>
    </row>
    <row r="96" spans="1:47" s="2" customFormat="1" ht="12">
      <c r="A96" s="36"/>
      <c r="B96" s="37"/>
      <c r="C96" s="38"/>
      <c r="D96" s="188" t="s">
        <v>134</v>
      </c>
      <c r="E96" s="38"/>
      <c r="F96" s="189" t="s">
        <v>902</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134</v>
      </c>
      <c r="AU96" s="19" t="s">
        <v>83</v>
      </c>
    </row>
    <row r="97" spans="1:47" s="2" customFormat="1" ht="29.25">
      <c r="A97" s="36"/>
      <c r="B97" s="37"/>
      <c r="C97" s="38"/>
      <c r="D97" s="195" t="s">
        <v>527</v>
      </c>
      <c r="E97" s="38"/>
      <c r="F97" s="247" t="s">
        <v>903</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527</v>
      </c>
      <c r="AU97" s="19" t="s">
        <v>83</v>
      </c>
    </row>
    <row r="98" spans="2:63" s="12" customFormat="1" ht="22.9" customHeight="1">
      <c r="B98" s="159"/>
      <c r="C98" s="160"/>
      <c r="D98" s="161" t="s">
        <v>72</v>
      </c>
      <c r="E98" s="173" t="s">
        <v>904</v>
      </c>
      <c r="F98" s="173" t="s">
        <v>905</v>
      </c>
      <c r="G98" s="160"/>
      <c r="H98" s="160"/>
      <c r="I98" s="163"/>
      <c r="J98" s="174">
        <f>BK98</f>
        <v>0</v>
      </c>
      <c r="K98" s="160"/>
      <c r="L98" s="165"/>
      <c r="M98" s="166"/>
      <c r="N98" s="167"/>
      <c r="O98" s="167"/>
      <c r="P98" s="168">
        <f>SUM(P99:P109)</f>
        <v>0</v>
      </c>
      <c r="Q98" s="167"/>
      <c r="R98" s="168">
        <f>SUM(R99:R109)</f>
        <v>0</v>
      </c>
      <c r="S98" s="167"/>
      <c r="T98" s="169">
        <f>SUM(T99:T109)</f>
        <v>0</v>
      </c>
      <c r="AR98" s="170" t="s">
        <v>159</v>
      </c>
      <c r="AT98" s="171" t="s">
        <v>72</v>
      </c>
      <c r="AU98" s="171" t="s">
        <v>81</v>
      </c>
      <c r="AY98" s="170" t="s">
        <v>125</v>
      </c>
      <c r="BK98" s="172">
        <f>SUM(BK99:BK109)</f>
        <v>0</v>
      </c>
    </row>
    <row r="99" spans="1:65" s="2" customFormat="1" ht="16.5" customHeight="1">
      <c r="A99" s="36"/>
      <c r="B99" s="37"/>
      <c r="C99" s="175" t="s">
        <v>159</v>
      </c>
      <c r="D99" s="175" t="s">
        <v>127</v>
      </c>
      <c r="E99" s="176" t="s">
        <v>906</v>
      </c>
      <c r="F99" s="177" t="s">
        <v>907</v>
      </c>
      <c r="G99" s="178" t="s">
        <v>886</v>
      </c>
      <c r="H99" s="179">
        <v>1</v>
      </c>
      <c r="I99" s="180"/>
      <c r="J99" s="181">
        <f>ROUND(I99*H99,2)</f>
        <v>0</v>
      </c>
      <c r="K99" s="177" t="s">
        <v>131</v>
      </c>
      <c r="L99" s="41"/>
      <c r="M99" s="182" t="s">
        <v>21</v>
      </c>
      <c r="N99" s="183" t="s">
        <v>44</v>
      </c>
      <c r="O99" s="66"/>
      <c r="P99" s="184">
        <f>O99*H99</f>
        <v>0</v>
      </c>
      <c r="Q99" s="184">
        <v>0</v>
      </c>
      <c r="R99" s="184">
        <f>Q99*H99</f>
        <v>0</v>
      </c>
      <c r="S99" s="184">
        <v>0</v>
      </c>
      <c r="T99" s="185">
        <f>S99*H99</f>
        <v>0</v>
      </c>
      <c r="U99" s="36"/>
      <c r="V99" s="36"/>
      <c r="W99" s="36"/>
      <c r="X99" s="36"/>
      <c r="Y99" s="36"/>
      <c r="Z99" s="36"/>
      <c r="AA99" s="36"/>
      <c r="AB99" s="36"/>
      <c r="AC99" s="36"/>
      <c r="AD99" s="36"/>
      <c r="AE99" s="36"/>
      <c r="AR99" s="186" t="s">
        <v>887</v>
      </c>
      <c r="AT99" s="186" t="s">
        <v>127</v>
      </c>
      <c r="AU99" s="186" t="s">
        <v>83</v>
      </c>
      <c r="AY99" s="19" t="s">
        <v>125</v>
      </c>
      <c r="BE99" s="187">
        <f>IF(N99="základní",J99,0)</f>
        <v>0</v>
      </c>
      <c r="BF99" s="187">
        <f>IF(N99="snížená",J99,0)</f>
        <v>0</v>
      </c>
      <c r="BG99" s="187">
        <f>IF(N99="zákl. přenesená",J99,0)</f>
        <v>0</v>
      </c>
      <c r="BH99" s="187">
        <f>IF(N99="sníž. přenesená",J99,0)</f>
        <v>0</v>
      </c>
      <c r="BI99" s="187">
        <f>IF(N99="nulová",J99,0)</f>
        <v>0</v>
      </c>
      <c r="BJ99" s="19" t="s">
        <v>81</v>
      </c>
      <c r="BK99" s="187">
        <f>ROUND(I99*H99,2)</f>
        <v>0</v>
      </c>
      <c r="BL99" s="19" t="s">
        <v>887</v>
      </c>
      <c r="BM99" s="186" t="s">
        <v>908</v>
      </c>
    </row>
    <row r="100" spans="1:47" s="2" customFormat="1" ht="12">
      <c r="A100" s="36"/>
      <c r="B100" s="37"/>
      <c r="C100" s="38"/>
      <c r="D100" s="188" t="s">
        <v>134</v>
      </c>
      <c r="E100" s="38"/>
      <c r="F100" s="189" t="s">
        <v>909</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134</v>
      </c>
      <c r="AU100" s="19" t="s">
        <v>83</v>
      </c>
    </row>
    <row r="101" spans="1:65" s="2" customFormat="1" ht="16.5" customHeight="1">
      <c r="A101" s="36"/>
      <c r="B101" s="37"/>
      <c r="C101" s="175" t="s">
        <v>166</v>
      </c>
      <c r="D101" s="175" t="s">
        <v>127</v>
      </c>
      <c r="E101" s="176" t="s">
        <v>910</v>
      </c>
      <c r="F101" s="177" t="s">
        <v>911</v>
      </c>
      <c r="G101" s="178" t="s">
        <v>886</v>
      </c>
      <c r="H101" s="179">
        <v>1</v>
      </c>
      <c r="I101" s="180"/>
      <c r="J101" s="181">
        <f>ROUND(I101*H101,2)</f>
        <v>0</v>
      </c>
      <c r="K101" s="177" t="s">
        <v>131</v>
      </c>
      <c r="L101" s="41"/>
      <c r="M101" s="182" t="s">
        <v>21</v>
      </c>
      <c r="N101" s="183" t="s">
        <v>44</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887</v>
      </c>
      <c r="AT101" s="186" t="s">
        <v>127</v>
      </c>
      <c r="AU101" s="186" t="s">
        <v>83</v>
      </c>
      <c r="AY101" s="19" t="s">
        <v>125</v>
      </c>
      <c r="BE101" s="187">
        <f>IF(N101="základní",J101,0)</f>
        <v>0</v>
      </c>
      <c r="BF101" s="187">
        <f>IF(N101="snížená",J101,0)</f>
        <v>0</v>
      </c>
      <c r="BG101" s="187">
        <f>IF(N101="zákl. přenesená",J101,0)</f>
        <v>0</v>
      </c>
      <c r="BH101" s="187">
        <f>IF(N101="sníž. přenesená",J101,0)</f>
        <v>0</v>
      </c>
      <c r="BI101" s="187">
        <f>IF(N101="nulová",J101,0)</f>
        <v>0</v>
      </c>
      <c r="BJ101" s="19" t="s">
        <v>81</v>
      </c>
      <c r="BK101" s="187">
        <f>ROUND(I101*H101,2)</f>
        <v>0</v>
      </c>
      <c r="BL101" s="19" t="s">
        <v>887</v>
      </c>
      <c r="BM101" s="186" t="s">
        <v>912</v>
      </c>
    </row>
    <row r="102" spans="1:47" s="2" customFormat="1" ht="12">
      <c r="A102" s="36"/>
      <c r="B102" s="37"/>
      <c r="C102" s="38"/>
      <c r="D102" s="188" t="s">
        <v>134</v>
      </c>
      <c r="E102" s="38"/>
      <c r="F102" s="189" t="s">
        <v>913</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134</v>
      </c>
      <c r="AU102" s="19" t="s">
        <v>83</v>
      </c>
    </row>
    <row r="103" spans="1:47" s="2" customFormat="1" ht="19.5">
      <c r="A103" s="36"/>
      <c r="B103" s="37"/>
      <c r="C103" s="38"/>
      <c r="D103" s="195" t="s">
        <v>527</v>
      </c>
      <c r="E103" s="38"/>
      <c r="F103" s="247" t="s">
        <v>914</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527</v>
      </c>
      <c r="AU103" s="19" t="s">
        <v>83</v>
      </c>
    </row>
    <row r="104" spans="1:65" s="2" customFormat="1" ht="16.5" customHeight="1">
      <c r="A104" s="36"/>
      <c r="B104" s="37"/>
      <c r="C104" s="175" t="s">
        <v>174</v>
      </c>
      <c r="D104" s="175" t="s">
        <v>127</v>
      </c>
      <c r="E104" s="176" t="s">
        <v>915</v>
      </c>
      <c r="F104" s="177" t="s">
        <v>916</v>
      </c>
      <c r="G104" s="178" t="s">
        <v>886</v>
      </c>
      <c r="H104" s="179">
        <v>1</v>
      </c>
      <c r="I104" s="180"/>
      <c r="J104" s="181">
        <f>ROUND(I104*H104,2)</f>
        <v>0</v>
      </c>
      <c r="K104" s="177" t="s">
        <v>131</v>
      </c>
      <c r="L104" s="41"/>
      <c r="M104" s="182" t="s">
        <v>21</v>
      </c>
      <c r="N104" s="183" t="s">
        <v>44</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887</v>
      </c>
      <c r="AT104" s="186" t="s">
        <v>127</v>
      </c>
      <c r="AU104" s="186" t="s">
        <v>83</v>
      </c>
      <c r="AY104" s="19" t="s">
        <v>125</v>
      </c>
      <c r="BE104" s="187">
        <f>IF(N104="základní",J104,0)</f>
        <v>0</v>
      </c>
      <c r="BF104" s="187">
        <f>IF(N104="snížená",J104,0)</f>
        <v>0</v>
      </c>
      <c r="BG104" s="187">
        <f>IF(N104="zákl. přenesená",J104,0)</f>
        <v>0</v>
      </c>
      <c r="BH104" s="187">
        <f>IF(N104="sníž. přenesená",J104,0)</f>
        <v>0</v>
      </c>
      <c r="BI104" s="187">
        <f>IF(N104="nulová",J104,0)</f>
        <v>0</v>
      </c>
      <c r="BJ104" s="19" t="s">
        <v>81</v>
      </c>
      <c r="BK104" s="187">
        <f>ROUND(I104*H104,2)</f>
        <v>0</v>
      </c>
      <c r="BL104" s="19" t="s">
        <v>887</v>
      </c>
      <c r="BM104" s="186" t="s">
        <v>917</v>
      </c>
    </row>
    <row r="105" spans="1:47" s="2" customFormat="1" ht="12">
      <c r="A105" s="36"/>
      <c r="B105" s="37"/>
      <c r="C105" s="38"/>
      <c r="D105" s="188" t="s">
        <v>134</v>
      </c>
      <c r="E105" s="38"/>
      <c r="F105" s="189" t="s">
        <v>918</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134</v>
      </c>
      <c r="AU105" s="19" t="s">
        <v>83</v>
      </c>
    </row>
    <row r="106" spans="1:47" s="2" customFormat="1" ht="29.25">
      <c r="A106" s="36"/>
      <c r="B106" s="37"/>
      <c r="C106" s="38"/>
      <c r="D106" s="195" t="s">
        <v>527</v>
      </c>
      <c r="E106" s="38"/>
      <c r="F106" s="247" t="s">
        <v>919</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527</v>
      </c>
      <c r="AU106" s="19" t="s">
        <v>83</v>
      </c>
    </row>
    <row r="107" spans="1:65" s="2" customFormat="1" ht="16.5" customHeight="1">
      <c r="A107" s="36"/>
      <c r="B107" s="37"/>
      <c r="C107" s="175" t="s">
        <v>186</v>
      </c>
      <c r="D107" s="175" t="s">
        <v>127</v>
      </c>
      <c r="E107" s="176" t="s">
        <v>920</v>
      </c>
      <c r="F107" s="177" t="s">
        <v>921</v>
      </c>
      <c r="G107" s="178" t="s">
        <v>886</v>
      </c>
      <c r="H107" s="179">
        <v>1</v>
      </c>
      <c r="I107" s="180"/>
      <c r="J107" s="181">
        <f>ROUND(I107*H107,2)</f>
        <v>0</v>
      </c>
      <c r="K107" s="177" t="s">
        <v>131</v>
      </c>
      <c r="L107" s="41"/>
      <c r="M107" s="182" t="s">
        <v>21</v>
      </c>
      <c r="N107" s="183" t="s">
        <v>44</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887</v>
      </c>
      <c r="AT107" s="186" t="s">
        <v>127</v>
      </c>
      <c r="AU107" s="186" t="s">
        <v>83</v>
      </c>
      <c r="AY107" s="19" t="s">
        <v>125</v>
      </c>
      <c r="BE107" s="187">
        <f>IF(N107="základní",J107,0)</f>
        <v>0</v>
      </c>
      <c r="BF107" s="187">
        <f>IF(N107="snížená",J107,0)</f>
        <v>0</v>
      </c>
      <c r="BG107" s="187">
        <f>IF(N107="zákl. přenesená",J107,0)</f>
        <v>0</v>
      </c>
      <c r="BH107" s="187">
        <f>IF(N107="sníž. přenesená",J107,0)</f>
        <v>0</v>
      </c>
      <c r="BI107" s="187">
        <f>IF(N107="nulová",J107,0)</f>
        <v>0</v>
      </c>
      <c r="BJ107" s="19" t="s">
        <v>81</v>
      </c>
      <c r="BK107" s="187">
        <f>ROUND(I107*H107,2)</f>
        <v>0</v>
      </c>
      <c r="BL107" s="19" t="s">
        <v>887</v>
      </c>
      <c r="BM107" s="186" t="s">
        <v>922</v>
      </c>
    </row>
    <row r="108" spans="1:47" s="2" customFormat="1" ht="12">
      <c r="A108" s="36"/>
      <c r="B108" s="37"/>
      <c r="C108" s="38"/>
      <c r="D108" s="188" t="s">
        <v>134</v>
      </c>
      <c r="E108" s="38"/>
      <c r="F108" s="189" t="s">
        <v>923</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134</v>
      </c>
      <c r="AU108" s="19" t="s">
        <v>83</v>
      </c>
    </row>
    <row r="109" spans="1:47" s="2" customFormat="1" ht="29.25">
      <c r="A109" s="36"/>
      <c r="B109" s="37"/>
      <c r="C109" s="38"/>
      <c r="D109" s="195" t="s">
        <v>527</v>
      </c>
      <c r="E109" s="38"/>
      <c r="F109" s="247" t="s">
        <v>924</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527</v>
      </c>
      <c r="AU109" s="19" t="s">
        <v>83</v>
      </c>
    </row>
    <row r="110" spans="2:63" s="12" customFormat="1" ht="22.9" customHeight="1">
      <c r="B110" s="159"/>
      <c r="C110" s="160"/>
      <c r="D110" s="161" t="s">
        <v>72</v>
      </c>
      <c r="E110" s="173" t="s">
        <v>925</v>
      </c>
      <c r="F110" s="173" t="s">
        <v>926</v>
      </c>
      <c r="G110" s="160"/>
      <c r="H110" s="160"/>
      <c r="I110" s="163"/>
      <c r="J110" s="174">
        <f>BK110</f>
        <v>0</v>
      </c>
      <c r="K110" s="160"/>
      <c r="L110" s="165"/>
      <c r="M110" s="166"/>
      <c r="N110" s="167"/>
      <c r="O110" s="167"/>
      <c r="P110" s="168">
        <f>SUM(P111:P112)</f>
        <v>0</v>
      </c>
      <c r="Q110" s="167"/>
      <c r="R110" s="168">
        <f>SUM(R111:R112)</f>
        <v>0</v>
      </c>
      <c r="S110" s="167"/>
      <c r="T110" s="169">
        <f>SUM(T111:T112)</f>
        <v>0</v>
      </c>
      <c r="AR110" s="170" t="s">
        <v>159</v>
      </c>
      <c r="AT110" s="171" t="s">
        <v>72</v>
      </c>
      <c r="AU110" s="171" t="s">
        <v>81</v>
      </c>
      <c r="AY110" s="170" t="s">
        <v>125</v>
      </c>
      <c r="BK110" s="172">
        <f>SUM(BK111:BK112)</f>
        <v>0</v>
      </c>
    </row>
    <row r="111" spans="1:65" s="2" customFormat="1" ht="16.5" customHeight="1">
      <c r="A111" s="36"/>
      <c r="B111" s="37"/>
      <c r="C111" s="175" t="s">
        <v>194</v>
      </c>
      <c r="D111" s="175" t="s">
        <v>127</v>
      </c>
      <c r="E111" s="176" t="s">
        <v>927</v>
      </c>
      <c r="F111" s="177" t="s">
        <v>928</v>
      </c>
      <c r="G111" s="178" t="s">
        <v>886</v>
      </c>
      <c r="H111" s="179">
        <v>1</v>
      </c>
      <c r="I111" s="180"/>
      <c r="J111" s="181">
        <f>ROUND(I111*H111,2)</f>
        <v>0</v>
      </c>
      <c r="K111" s="177" t="s">
        <v>291</v>
      </c>
      <c r="L111" s="41"/>
      <c r="M111" s="182" t="s">
        <v>21</v>
      </c>
      <c r="N111" s="183" t="s">
        <v>44</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887</v>
      </c>
      <c r="AT111" s="186" t="s">
        <v>127</v>
      </c>
      <c r="AU111" s="186" t="s">
        <v>83</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887</v>
      </c>
      <c r="BM111" s="186" t="s">
        <v>929</v>
      </c>
    </row>
    <row r="112" spans="1:47" s="2" customFormat="1" ht="19.5">
      <c r="A112" s="36"/>
      <c r="B112" s="37"/>
      <c r="C112" s="38"/>
      <c r="D112" s="195" t="s">
        <v>527</v>
      </c>
      <c r="E112" s="38"/>
      <c r="F112" s="247" t="s">
        <v>930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527</v>
      </c>
      <c r="AU112" s="19" t="s">
        <v>83</v>
      </c>
    </row>
    <row r="113" spans="2:63" s="12" customFormat="1" ht="22.9" customHeight="1">
      <c r="B113" s="159"/>
      <c r="C113" s="160"/>
      <c r="D113" s="161" t="s">
        <v>72</v>
      </c>
      <c r="E113" s="173" t="s">
        <v>931</v>
      </c>
      <c r="F113" s="173" t="s">
        <v>932</v>
      </c>
      <c r="G113" s="160"/>
      <c r="H113" s="160"/>
      <c r="I113" s="163"/>
      <c r="J113" s="174">
        <f>BK113</f>
        <v>0</v>
      </c>
      <c r="K113" s="160"/>
      <c r="L113" s="165"/>
      <c r="M113" s="166"/>
      <c r="N113" s="167"/>
      <c r="O113" s="167"/>
      <c r="P113" s="168">
        <f>SUM(P114:P118)</f>
        <v>0</v>
      </c>
      <c r="Q113" s="167"/>
      <c r="R113" s="168">
        <f>SUM(R114:R118)</f>
        <v>0</v>
      </c>
      <c r="S113" s="167"/>
      <c r="T113" s="169">
        <f>SUM(T114:T118)</f>
        <v>0</v>
      </c>
      <c r="AR113" s="170" t="s">
        <v>159</v>
      </c>
      <c r="AT113" s="171" t="s">
        <v>72</v>
      </c>
      <c r="AU113" s="171" t="s">
        <v>81</v>
      </c>
      <c r="AY113" s="170" t="s">
        <v>125</v>
      </c>
      <c r="BK113" s="172">
        <f>SUM(BK114:BK118)</f>
        <v>0</v>
      </c>
    </row>
    <row r="114" spans="1:65" s="2" customFormat="1" ht="16.5" customHeight="1">
      <c r="A114" s="36"/>
      <c r="B114" s="37"/>
      <c r="C114" s="175" t="s">
        <v>199</v>
      </c>
      <c r="D114" s="175" t="s">
        <v>127</v>
      </c>
      <c r="E114" s="176" t="s">
        <v>933</v>
      </c>
      <c r="F114" s="177" t="s">
        <v>934</v>
      </c>
      <c r="G114" s="178" t="s">
        <v>886</v>
      </c>
      <c r="H114" s="179">
        <v>1</v>
      </c>
      <c r="I114" s="180"/>
      <c r="J114" s="181">
        <f>ROUND(I114*H114,2)</f>
        <v>0</v>
      </c>
      <c r="K114" s="177" t="s">
        <v>131</v>
      </c>
      <c r="L114" s="41"/>
      <c r="M114" s="182" t="s">
        <v>21</v>
      </c>
      <c r="N114" s="183" t="s">
        <v>44</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887</v>
      </c>
      <c r="AT114" s="186" t="s">
        <v>127</v>
      </c>
      <c r="AU114" s="186" t="s">
        <v>83</v>
      </c>
      <c r="AY114" s="19" t="s">
        <v>125</v>
      </c>
      <c r="BE114" s="187">
        <f>IF(N114="základní",J114,0)</f>
        <v>0</v>
      </c>
      <c r="BF114" s="187">
        <f>IF(N114="snížená",J114,0)</f>
        <v>0</v>
      </c>
      <c r="BG114" s="187">
        <f>IF(N114="zákl. přenesená",J114,0)</f>
        <v>0</v>
      </c>
      <c r="BH114" s="187">
        <f>IF(N114="sníž. přenesená",J114,0)</f>
        <v>0</v>
      </c>
      <c r="BI114" s="187">
        <f>IF(N114="nulová",J114,0)</f>
        <v>0</v>
      </c>
      <c r="BJ114" s="19" t="s">
        <v>81</v>
      </c>
      <c r="BK114" s="187">
        <f>ROUND(I114*H114,2)</f>
        <v>0</v>
      </c>
      <c r="BL114" s="19" t="s">
        <v>887</v>
      </c>
      <c r="BM114" s="186" t="s">
        <v>935</v>
      </c>
    </row>
    <row r="115" spans="1:47" s="2" customFormat="1" ht="12">
      <c r="A115" s="36"/>
      <c r="B115" s="37"/>
      <c r="C115" s="38"/>
      <c r="D115" s="188" t="s">
        <v>134</v>
      </c>
      <c r="E115" s="38"/>
      <c r="F115" s="189" t="s">
        <v>936</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134</v>
      </c>
      <c r="AU115" s="19" t="s">
        <v>83</v>
      </c>
    </row>
    <row r="116" spans="1:47" s="2" customFormat="1" ht="19.5">
      <c r="A116" s="36"/>
      <c r="B116" s="37"/>
      <c r="C116" s="38"/>
      <c r="D116" s="195" t="s">
        <v>527</v>
      </c>
      <c r="E116" s="38"/>
      <c r="F116" s="247" t="s">
        <v>937</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527</v>
      </c>
      <c r="AU116" s="19" t="s">
        <v>83</v>
      </c>
    </row>
    <row r="117" spans="1:65" s="2" customFormat="1" ht="16.5" customHeight="1">
      <c r="A117" s="36"/>
      <c r="B117" s="37"/>
      <c r="C117" s="175" t="s">
        <v>205</v>
      </c>
      <c r="D117" s="175" t="s">
        <v>127</v>
      </c>
      <c r="E117" s="176" t="s">
        <v>938</v>
      </c>
      <c r="F117" s="177" t="s">
        <v>939</v>
      </c>
      <c r="G117" s="178" t="s">
        <v>886</v>
      </c>
      <c r="H117" s="179">
        <v>1</v>
      </c>
      <c r="I117" s="180"/>
      <c r="J117" s="181">
        <f>ROUND(I117*H117,2)</f>
        <v>0</v>
      </c>
      <c r="K117" s="177" t="s">
        <v>291</v>
      </c>
      <c r="L117" s="41"/>
      <c r="M117" s="182" t="s">
        <v>21</v>
      </c>
      <c r="N117" s="183" t="s">
        <v>44</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887</v>
      </c>
      <c r="AT117" s="186" t="s">
        <v>127</v>
      </c>
      <c r="AU117" s="186" t="s">
        <v>83</v>
      </c>
      <c r="AY117" s="19" t="s">
        <v>125</v>
      </c>
      <c r="BE117" s="187">
        <f>IF(N117="základní",J117,0)</f>
        <v>0</v>
      </c>
      <c r="BF117" s="187">
        <f>IF(N117="snížená",J117,0)</f>
        <v>0</v>
      </c>
      <c r="BG117" s="187">
        <f>IF(N117="zákl. přenesená",J117,0)</f>
        <v>0</v>
      </c>
      <c r="BH117" s="187">
        <f>IF(N117="sníž. přenesená",J117,0)</f>
        <v>0</v>
      </c>
      <c r="BI117" s="187">
        <f>IF(N117="nulová",J117,0)</f>
        <v>0</v>
      </c>
      <c r="BJ117" s="19" t="s">
        <v>81</v>
      </c>
      <c r="BK117" s="187">
        <f>ROUND(I117*H117,2)</f>
        <v>0</v>
      </c>
      <c r="BL117" s="19" t="s">
        <v>887</v>
      </c>
      <c r="BM117" s="186" t="s">
        <v>940</v>
      </c>
    </row>
    <row r="118" spans="1:65" s="2" customFormat="1" ht="16.5" customHeight="1">
      <c r="A118" s="36"/>
      <c r="B118" s="37"/>
      <c r="C118" s="175" t="s">
        <v>212</v>
      </c>
      <c r="D118" s="175" t="s">
        <v>127</v>
      </c>
      <c r="E118" s="176" t="s">
        <v>941</v>
      </c>
      <c r="F118" s="177" t="s">
        <v>942</v>
      </c>
      <c r="G118" s="178" t="s">
        <v>886</v>
      </c>
      <c r="H118" s="179">
        <v>1</v>
      </c>
      <c r="I118" s="180"/>
      <c r="J118" s="181">
        <f>ROUND(I118*H118,2)</f>
        <v>0</v>
      </c>
      <c r="K118" s="177" t="s">
        <v>291</v>
      </c>
      <c r="L118" s="41"/>
      <c r="M118" s="253" t="s">
        <v>21</v>
      </c>
      <c r="N118" s="254" t="s">
        <v>44</v>
      </c>
      <c r="O118" s="250"/>
      <c r="P118" s="255">
        <f>O118*H118</f>
        <v>0</v>
      </c>
      <c r="Q118" s="255">
        <v>0</v>
      </c>
      <c r="R118" s="255">
        <f>Q118*H118</f>
        <v>0</v>
      </c>
      <c r="S118" s="255">
        <v>0</v>
      </c>
      <c r="T118" s="256">
        <f>S118*H118</f>
        <v>0</v>
      </c>
      <c r="U118" s="36"/>
      <c r="V118" s="36"/>
      <c r="W118" s="36"/>
      <c r="X118" s="36"/>
      <c r="Y118" s="36"/>
      <c r="Z118" s="36"/>
      <c r="AA118" s="36"/>
      <c r="AB118" s="36"/>
      <c r="AC118" s="36"/>
      <c r="AD118" s="36"/>
      <c r="AE118" s="36"/>
      <c r="AR118" s="186" t="s">
        <v>887</v>
      </c>
      <c r="AT118" s="186" t="s">
        <v>127</v>
      </c>
      <c r="AU118" s="186" t="s">
        <v>83</v>
      </c>
      <c r="AY118" s="19" t="s">
        <v>125</v>
      </c>
      <c r="BE118" s="187">
        <f>IF(N118="základní",J118,0)</f>
        <v>0</v>
      </c>
      <c r="BF118" s="187">
        <f>IF(N118="snížená",J118,0)</f>
        <v>0</v>
      </c>
      <c r="BG118" s="187">
        <f>IF(N118="zákl. přenesená",J118,0)</f>
        <v>0</v>
      </c>
      <c r="BH118" s="187">
        <f>IF(N118="sníž. přenesená",J118,0)</f>
        <v>0</v>
      </c>
      <c r="BI118" s="187">
        <f>IF(N118="nulová",J118,0)</f>
        <v>0</v>
      </c>
      <c r="BJ118" s="19" t="s">
        <v>81</v>
      </c>
      <c r="BK118" s="187">
        <f>ROUND(I118*H118,2)</f>
        <v>0</v>
      </c>
      <c r="BL118" s="19" t="s">
        <v>887</v>
      </c>
      <c r="BM118" s="186" t="s">
        <v>943</v>
      </c>
    </row>
    <row r="119" spans="1:31" s="2" customFormat="1" ht="6.95" customHeight="1">
      <c r="A119" s="36"/>
      <c r="B119" s="49"/>
      <c r="C119" s="50"/>
      <c r="D119" s="50"/>
      <c r="E119" s="50"/>
      <c r="F119" s="50"/>
      <c r="G119" s="50"/>
      <c r="H119" s="50"/>
      <c r="I119" s="50"/>
      <c r="J119" s="50"/>
      <c r="K119" s="50"/>
      <c r="L119" s="41"/>
      <c r="M119" s="36"/>
      <c r="O119" s="36"/>
      <c r="P119" s="36"/>
      <c r="Q119" s="36"/>
      <c r="R119" s="36"/>
      <c r="S119" s="36"/>
      <c r="T119" s="36"/>
      <c r="U119" s="36"/>
      <c r="V119" s="36"/>
      <c r="W119" s="36"/>
      <c r="X119" s="36"/>
      <c r="Y119" s="36"/>
      <c r="Z119" s="36"/>
      <c r="AA119" s="36"/>
      <c r="AB119" s="36"/>
      <c r="AC119" s="36"/>
      <c r="AD119" s="36"/>
      <c r="AE119" s="36"/>
    </row>
  </sheetData>
  <sheetProtection algorithmName="SHA-512" hashValue="l3iSmwL7XjF65VHvozVcW0GDZKD1Mdwkd3HFCf8d1GN1Qq4V8w+0pqUG9uzxDzlXP0IX9Q4iH0/gSWvZ78O9XQ==" saltValue="gjDwKRxtiUX/mGJ++1ilRrTl7XGVUlRvP+XBz0geh0UNzVwnnCgzCOBQ/vDxfAskzf/OLHdKyTiykY5Yy6/Jkw==" spinCount="100000" sheet="1" objects="1" scenarios="1" formatColumns="0" formatRows="0" autoFilter="0"/>
  <autoFilter ref="C84:K118"/>
  <mergeCells count="9">
    <mergeCell ref="E50:H50"/>
    <mergeCell ref="E75:H75"/>
    <mergeCell ref="E77:H77"/>
    <mergeCell ref="L2:V2"/>
    <mergeCell ref="E7:H7"/>
    <mergeCell ref="E9:H9"/>
    <mergeCell ref="E18:H18"/>
    <mergeCell ref="E27:H27"/>
    <mergeCell ref="E48:H48"/>
  </mergeCells>
  <hyperlinks>
    <hyperlink ref="F90" r:id="rId1" display="https://podminky.urs.cz/item/CS_URS_2022_01/012002000"/>
    <hyperlink ref="F92" r:id="rId2" display="https://podminky.urs.cz/item/CS_URS_2022_01/013254000"/>
    <hyperlink ref="F96" r:id="rId3" display="https://podminky.urs.cz/item/CS_URS_2022_01/030001000"/>
    <hyperlink ref="F100" r:id="rId4" display="https://podminky.urs.cz/item/CS_URS_2022_01/043154000"/>
    <hyperlink ref="F102" r:id="rId5" display="https://podminky.urs.cz/item/CS_URS_2022_01/043194000"/>
    <hyperlink ref="F105" r:id="rId6" display="https://podminky.urs.cz/item/CS_URS_2022_01/045203000"/>
    <hyperlink ref="F108" r:id="rId7" display="https://podminky.urs.cz/item/CS_URS_2022_01/045303000"/>
    <hyperlink ref="F115" r:id="rId8" display="https://podminky.urs.cz/item/CS_URS_2022_01/091504000"/>
  </hyperlinks>
  <printOptions/>
  <pageMargins left="0.3937007874015748" right="0.3937007874015748" top="0.3937007874015748" bottom="0.3937007874015748" header="0" footer="0"/>
  <pageSetup fitToHeight="100" fitToWidth="1" horizontalDpi="600" verticalDpi="600" orientation="landscape" paperSize="9" scale="84" r:id="rId10"/>
  <headerFooter>
    <oddFooter>&amp;CStrana &amp;P z &amp;N</oddFooter>
  </headerFooter>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18"/>
  <sheetViews>
    <sheetView showGridLines="0" zoomScale="110" zoomScaleNormal="110" workbookViewId="0" topLeftCell="A1"/>
  </sheetViews>
  <sheetFormatPr defaultColWidth="9.140625" defaultRowHeight="12"/>
  <cols>
    <col min="1" max="1" width="8.28125" style="257" customWidth="1"/>
    <col min="2" max="2" width="1.7109375" style="257" customWidth="1"/>
    <col min="3" max="4" width="5.00390625" style="257" customWidth="1"/>
    <col min="5" max="5" width="11.7109375" style="257" customWidth="1"/>
    <col min="6" max="6" width="9.140625" style="257" customWidth="1"/>
    <col min="7" max="7" width="5.00390625" style="257" customWidth="1"/>
    <col min="8" max="8" width="77.8515625" style="257" customWidth="1"/>
    <col min="9" max="10" width="20.00390625" style="257" customWidth="1"/>
    <col min="11" max="11" width="1.7109375" style="257" customWidth="1"/>
  </cols>
  <sheetData>
    <row r="1" s="1" customFormat="1" ht="37.5" customHeight="1"/>
    <row r="2" spans="2:11" s="1" customFormat="1" ht="7.5" customHeight="1">
      <c r="B2" s="258"/>
      <c r="C2" s="259"/>
      <c r="D2" s="259"/>
      <c r="E2" s="259"/>
      <c r="F2" s="259"/>
      <c r="G2" s="259"/>
      <c r="H2" s="259"/>
      <c r="I2" s="259"/>
      <c r="J2" s="259"/>
      <c r="K2" s="260"/>
    </row>
    <row r="3" spans="2:11" s="17" customFormat="1" ht="45" customHeight="1">
      <c r="B3" s="261"/>
      <c r="C3" s="390" t="s">
        <v>944</v>
      </c>
      <c r="D3" s="390"/>
      <c r="E3" s="390"/>
      <c r="F3" s="390"/>
      <c r="G3" s="390"/>
      <c r="H3" s="390"/>
      <c r="I3" s="390"/>
      <c r="J3" s="390"/>
      <c r="K3" s="262"/>
    </row>
    <row r="4" spans="2:11" s="1" customFormat="1" ht="25.5" customHeight="1">
      <c r="B4" s="263"/>
      <c r="C4" s="395" t="s">
        <v>945</v>
      </c>
      <c r="D4" s="395"/>
      <c r="E4" s="395"/>
      <c r="F4" s="395"/>
      <c r="G4" s="395"/>
      <c r="H4" s="395"/>
      <c r="I4" s="395"/>
      <c r="J4" s="395"/>
      <c r="K4" s="264"/>
    </row>
    <row r="5" spans="2:11" s="1" customFormat="1" ht="5.25" customHeight="1">
      <c r="B5" s="263"/>
      <c r="C5" s="265"/>
      <c r="D5" s="265"/>
      <c r="E5" s="265"/>
      <c r="F5" s="265"/>
      <c r="G5" s="265"/>
      <c r="H5" s="265"/>
      <c r="I5" s="265"/>
      <c r="J5" s="265"/>
      <c r="K5" s="264"/>
    </row>
    <row r="6" spans="2:11" s="1" customFormat="1" ht="15" customHeight="1">
      <c r="B6" s="263"/>
      <c r="C6" s="394" t="s">
        <v>946</v>
      </c>
      <c r="D6" s="394"/>
      <c r="E6" s="394"/>
      <c r="F6" s="394"/>
      <c r="G6" s="394"/>
      <c r="H6" s="394"/>
      <c r="I6" s="394"/>
      <c r="J6" s="394"/>
      <c r="K6" s="264"/>
    </row>
    <row r="7" spans="2:11" s="1" customFormat="1" ht="15" customHeight="1">
      <c r="B7" s="267"/>
      <c r="C7" s="394" t="s">
        <v>947</v>
      </c>
      <c r="D7" s="394"/>
      <c r="E7" s="394"/>
      <c r="F7" s="394"/>
      <c r="G7" s="394"/>
      <c r="H7" s="394"/>
      <c r="I7" s="394"/>
      <c r="J7" s="394"/>
      <c r="K7" s="264"/>
    </row>
    <row r="8" spans="2:11" s="1" customFormat="1" ht="12.75" customHeight="1">
      <c r="B8" s="267"/>
      <c r="C8" s="266"/>
      <c r="D8" s="266"/>
      <c r="E8" s="266"/>
      <c r="F8" s="266"/>
      <c r="G8" s="266"/>
      <c r="H8" s="266"/>
      <c r="I8" s="266"/>
      <c r="J8" s="266"/>
      <c r="K8" s="264"/>
    </row>
    <row r="9" spans="2:11" s="1" customFormat="1" ht="15" customHeight="1">
      <c r="B9" s="267"/>
      <c r="C9" s="394" t="s">
        <v>948</v>
      </c>
      <c r="D9" s="394"/>
      <c r="E9" s="394"/>
      <c r="F9" s="394"/>
      <c r="G9" s="394"/>
      <c r="H9" s="394"/>
      <c r="I9" s="394"/>
      <c r="J9" s="394"/>
      <c r="K9" s="264"/>
    </row>
    <row r="10" spans="2:11" s="1" customFormat="1" ht="15" customHeight="1">
      <c r="B10" s="267"/>
      <c r="C10" s="266"/>
      <c r="D10" s="394" t="s">
        <v>949</v>
      </c>
      <c r="E10" s="394"/>
      <c r="F10" s="394"/>
      <c r="G10" s="394"/>
      <c r="H10" s="394"/>
      <c r="I10" s="394"/>
      <c r="J10" s="394"/>
      <c r="K10" s="264"/>
    </row>
    <row r="11" spans="2:11" s="1" customFormat="1" ht="15" customHeight="1">
      <c r="B11" s="267"/>
      <c r="C11" s="268"/>
      <c r="D11" s="394" t="s">
        <v>950</v>
      </c>
      <c r="E11" s="394"/>
      <c r="F11" s="394"/>
      <c r="G11" s="394"/>
      <c r="H11" s="394"/>
      <c r="I11" s="394"/>
      <c r="J11" s="394"/>
      <c r="K11" s="264"/>
    </row>
    <row r="12" spans="2:11" s="1" customFormat="1" ht="15" customHeight="1">
      <c r="B12" s="267"/>
      <c r="C12" s="268"/>
      <c r="D12" s="266"/>
      <c r="E12" s="266"/>
      <c r="F12" s="266"/>
      <c r="G12" s="266"/>
      <c r="H12" s="266"/>
      <c r="I12" s="266"/>
      <c r="J12" s="266"/>
      <c r="K12" s="264"/>
    </row>
    <row r="13" spans="2:11" s="1" customFormat="1" ht="15" customHeight="1">
      <c r="B13" s="267"/>
      <c r="C13" s="268"/>
      <c r="D13" s="269" t="s">
        <v>951</v>
      </c>
      <c r="E13" s="266"/>
      <c r="F13" s="266"/>
      <c r="G13" s="266"/>
      <c r="H13" s="266"/>
      <c r="I13" s="266"/>
      <c r="J13" s="266"/>
      <c r="K13" s="264"/>
    </row>
    <row r="14" spans="2:11" s="1" customFormat="1" ht="12.75" customHeight="1">
      <c r="B14" s="267"/>
      <c r="C14" s="268"/>
      <c r="D14" s="268"/>
      <c r="E14" s="268"/>
      <c r="F14" s="268"/>
      <c r="G14" s="268"/>
      <c r="H14" s="268"/>
      <c r="I14" s="268"/>
      <c r="J14" s="268"/>
      <c r="K14" s="264"/>
    </row>
    <row r="15" spans="2:11" s="1" customFormat="1" ht="15" customHeight="1">
      <c r="B15" s="267"/>
      <c r="C15" s="268"/>
      <c r="D15" s="394" t="s">
        <v>952</v>
      </c>
      <c r="E15" s="394"/>
      <c r="F15" s="394"/>
      <c r="G15" s="394"/>
      <c r="H15" s="394"/>
      <c r="I15" s="394"/>
      <c r="J15" s="394"/>
      <c r="K15" s="264"/>
    </row>
    <row r="16" spans="2:11" s="1" customFormat="1" ht="15" customHeight="1">
      <c r="B16" s="267"/>
      <c r="C16" s="268"/>
      <c r="D16" s="394" t="s">
        <v>953</v>
      </c>
      <c r="E16" s="394"/>
      <c r="F16" s="394"/>
      <c r="G16" s="394"/>
      <c r="H16" s="394"/>
      <c r="I16" s="394"/>
      <c r="J16" s="394"/>
      <c r="K16" s="264"/>
    </row>
    <row r="17" spans="2:11" s="1" customFormat="1" ht="15" customHeight="1">
      <c r="B17" s="267"/>
      <c r="C17" s="268"/>
      <c r="D17" s="394" t="s">
        <v>954</v>
      </c>
      <c r="E17" s="394"/>
      <c r="F17" s="394"/>
      <c r="G17" s="394"/>
      <c r="H17" s="394"/>
      <c r="I17" s="394"/>
      <c r="J17" s="394"/>
      <c r="K17" s="264"/>
    </row>
    <row r="18" spans="2:11" s="1" customFormat="1" ht="15" customHeight="1">
      <c r="B18" s="267"/>
      <c r="C18" s="268"/>
      <c r="D18" s="268"/>
      <c r="E18" s="270" t="s">
        <v>80</v>
      </c>
      <c r="F18" s="394" t="s">
        <v>955</v>
      </c>
      <c r="G18" s="394"/>
      <c r="H18" s="394"/>
      <c r="I18" s="394"/>
      <c r="J18" s="394"/>
      <c r="K18" s="264"/>
    </row>
    <row r="19" spans="2:11" s="1" customFormat="1" ht="15" customHeight="1">
      <c r="B19" s="267"/>
      <c r="C19" s="268"/>
      <c r="D19" s="268"/>
      <c r="E19" s="270" t="s">
        <v>956</v>
      </c>
      <c r="F19" s="394" t="s">
        <v>957</v>
      </c>
      <c r="G19" s="394"/>
      <c r="H19" s="394"/>
      <c r="I19" s="394"/>
      <c r="J19" s="394"/>
      <c r="K19" s="264"/>
    </row>
    <row r="20" spans="2:11" s="1" customFormat="1" ht="15" customHeight="1">
      <c r="B20" s="267"/>
      <c r="C20" s="268"/>
      <c r="D20" s="268"/>
      <c r="E20" s="270" t="s">
        <v>958</v>
      </c>
      <c r="F20" s="394" t="s">
        <v>959</v>
      </c>
      <c r="G20" s="394"/>
      <c r="H20" s="394"/>
      <c r="I20" s="394"/>
      <c r="J20" s="394"/>
      <c r="K20" s="264"/>
    </row>
    <row r="21" spans="2:11" s="1" customFormat="1" ht="15" customHeight="1">
      <c r="B21" s="267"/>
      <c r="C21" s="268"/>
      <c r="D21" s="268"/>
      <c r="E21" s="270" t="s">
        <v>87</v>
      </c>
      <c r="F21" s="394" t="s">
        <v>960</v>
      </c>
      <c r="G21" s="394"/>
      <c r="H21" s="394"/>
      <c r="I21" s="394"/>
      <c r="J21" s="394"/>
      <c r="K21" s="264"/>
    </row>
    <row r="22" spans="2:11" s="1" customFormat="1" ht="15" customHeight="1">
      <c r="B22" s="267"/>
      <c r="C22" s="268"/>
      <c r="D22" s="268"/>
      <c r="E22" s="270" t="s">
        <v>961</v>
      </c>
      <c r="F22" s="394" t="s">
        <v>962</v>
      </c>
      <c r="G22" s="394"/>
      <c r="H22" s="394"/>
      <c r="I22" s="394"/>
      <c r="J22" s="394"/>
      <c r="K22" s="264"/>
    </row>
    <row r="23" spans="2:11" s="1" customFormat="1" ht="15" customHeight="1">
      <c r="B23" s="267"/>
      <c r="C23" s="268"/>
      <c r="D23" s="268"/>
      <c r="E23" s="270" t="s">
        <v>963</v>
      </c>
      <c r="F23" s="394" t="s">
        <v>964</v>
      </c>
      <c r="G23" s="394"/>
      <c r="H23" s="394"/>
      <c r="I23" s="394"/>
      <c r="J23" s="394"/>
      <c r="K23" s="264"/>
    </row>
    <row r="24" spans="2:11" s="1" customFormat="1" ht="12.75" customHeight="1">
      <c r="B24" s="267"/>
      <c r="C24" s="268"/>
      <c r="D24" s="268"/>
      <c r="E24" s="268"/>
      <c r="F24" s="268"/>
      <c r="G24" s="268"/>
      <c r="H24" s="268"/>
      <c r="I24" s="268"/>
      <c r="J24" s="268"/>
      <c r="K24" s="264"/>
    </row>
    <row r="25" spans="2:11" s="1" customFormat="1" ht="15" customHeight="1">
      <c r="B25" s="267"/>
      <c r="C25" s="394" t="s">
        <v>965</v>
      </c>
      <c r="D25" s="394"/>
      <c r="E25" s="394"/>
      <c r="F25" s="394"/>
      <c r="G25" s="394"/>
      <c r="H25" s="394"/>
      <c r="I25" s="394"/>
      <c r="J25" s="394"/>
      <c r="K25" s="264"/>
    </row>
    <row r="26" spans="2:11" s="1" customFormat="1" ht="15" customHeight="1">
      <c r="B26" s="267"/>
      <c r="C26" s="394" t="s">
        <v>966</v>
      </c>
      <c r="D26" s="394"/>
      <c r="E26" s="394"/>
      <c r="F26" s="394"/>
      <c r="G26" s="394"/>
      <c r="H26" s="394"/>
      <c r="I26" s="394"/>
      <c r="J26" s="394"/>
      <c r="K26" s="264"/>
    </row>
    <row r="27" spans="2:11" s="1" customFormat="1" ht="15" customHeight="1">
      <c r="B27" s="267"/>
      <c r="C27" s="266"/>
      <c r="D27" s="394" t="s">
        <v>967</v>
      </c>
      <c r="E27" s="394"/>
      <c r="F27" s="394"/>
      <c r="G27" s="394"/>
      <c r="H27" s="394"/>
      <c r="I27" s="394"/>
      <c r="J27" s="394"/>
      <c r="K27" s="264"/>
    </row>
    <row r="28" spans="2:11" s="1" customFormat="1" ht="15" customHeight="1">
      <c r="B28" s="267"/>
      <c r="C28" s="268"/>
      <c r="D28" s="394" t="s">
        <v>968</v>
      </c>
      <c r="E28" s="394"/>
      <c r="F28" s="394"/>
      <c r="G28" s="394"/>
      <c r="H28" s="394"/>
      <c r="I28" s="394"/>
      <c r="J28" s="394"/>
      <c r="K28" s="264"/>
    </row>
    <row r="29" spans="2:11" s="1" customFormat="1" ht="12.75" customHeight="1">
      <c r="B29" s="267"/>
      <c r="C29" s="268"/>
      <c r="D29" s="268"/>
      <c r="E29" s="268"/>
      <c r="F29" s="268"/>
      <c r="G29" s="268"/>
      <c r="H29" s="268"/>
      <c r="I29" s="268"/>
      <c r="J29" s="268"/>
      <c r="K29" s="264"/>
    </row>
    <row r="30" spans="2:11" s="1" customFormat="1" ht="15" customHeight="1">
      <c r="B30" s="267"/>
      <c r="C30" s="268"/>
      <c r="D30" s="394" t="s">
        <v>969</v>
      </c>
      <c r="E30" s="394"/>
      <c r="F30" s="394"/>
      <c r="G30" s="394"/>
      <c r="H30" s="394"/>
      <c r="I30" s="394"/>
      <c r="J30" s="394"/>
      <c r="K30" s="264"/>
    </row>
    <row r="31" spans="2:11" s="1" customFormat="1" ht="15" customHeight="1">
      <c r="B31" s="267"/>
      <c r="C31" s="268"/>
      <c r="D31" s="394" t="s">
        <v>970</v>
      </c>
      <c r="E31" s="394"/>
      <c r="F31" s="394"/>
      <c r="G31" s="394"/>
      <c r="H31" s="394"/>
      <c r="I31" s="394"/>
      <c r="J31" s="394"/>
      <c r="K31" s="264"/>
    </row>
    <row r="32" spans="2:11" s="1" customFormat="1" ht="12.75" customHeight="1">
      <c r="B32" s="267"/>
      <c r="C32" s="268"/>
      <c r="D32" s="268"/>
      <c r="E32" s="268"/>
      <c r="F32" s="268"/>
      <c r="G32" s="268"/>
      <c r="H32" s="268"/>
      <c r="I32" s="268"/>
      <c r="J32" s="268"/>
      <c r="K32" s="264"/>
    </row>
    <row r="33" spans="2:11" s="1" customFormat="1" ht="15" customHeight="1">
      <c r="B33" s="267"/>
      <c r="C33" s="268"/>
      <c r="D33" s="394" t="s">
        <v>971</v>
      </c>
      <c r="E33" s="394"/>
      <c r="F33" s="394"/>
      <c r="G33" s="394"/>
      <c r="H33" s="394"/>
      <c r="I33" s="394"/>
      <c r="J33" s="394"/>
      <c r="K33" s="264"/>
    </row>
    <row r="34" spans="2:11" s="1" customFormat="1" ht="15" customHeight="1">
      <c r="B34" s="267"/>
      <c r="C34" s="268"/>
      <c r="D34" s="394" t="s">
        <v>972</v>
      </c>
      <c r="E34" s="394"/>
      <c r="F34" s="394"/>
      <c r="G34" s="394"/>
      <c r="H34" s="394"/>
      <c r="I34" s="394"/>
      <c r="J34" s="394"/>
      <c r="K34" s="264"/>
    </row>
    <row r="35" spans="2:11" s="1" customFormat="1" ht="15" customHeight="1">
      <c r="B35" s="267"/>
      <c r="C35" s="268"/>
      <c r="D35" s="394" t="s">
        <v>973</v>
      </c>
      <c r="E35" s="394"/>
      <c r="F35" s="394"/>
      <c r="G35" s="394"/>
      <c r="H35" s="394"/>
      <c r="I35" s="394"/>
      <c r="J35" s="394"/>
      <c r="K35" s="264"/>
    </row>
    <row r="36" spans="2:11" s="1" customFormat="1" ht="15" customHeight="1">
      <c r="B36" s="267"/>
      <c r="C36" s="268"/>
      <c r="D36" s="266"/>
      <c r="E36" s="269" t="s">
        <v>111</v>
      </c>
      <c r="F36" s="266"/>
      <c r="G36" s="394" t="s">
        <v>974</v>
      </c>
      <c r="H36" s="394"/>
      <c r="I36" s="394"/>
      <c r="J36" s="394"/>
      <c r="K36" s="264"/>
    </row>
    <row r="37" spans="2:11" s="1" customFormat="1" ht="30.75" customHeight="1">
      <c r="B37" s="267"/>
      <c r="C37" s="268"/>
      <c r="D37" s="266"/>
      <c r="E37" s="269" t="s">
        <v>975</v>
      </c>
      <c r="F37" s="266"/>
      <c r="G37" s="394" t="s">
        <v>976</v>
      </c>
      <c r="H37" s="394"/>
      <c r="I37" s="394"/>
      <c r="J37" s="394"/>
      <c r="K37" s="264"/>
    </row>
    <row r="38" spans="2:11" s="1" customFormat="1" ht="15" customHeight="1">
      <c r="B38" s="267"/>
      <c r="C38" s="268"/>
      <c r="D38" s="266"/>
      <c r="E38" s="269" t="s">
        <v>54</v>
      </c>
      <c r="F38" s="266"/>
      <c r="G38" s="394" t="s">
        <v>977</v>
      </c>
      <c r="H38" s="394"/>
      <c r="I38" s="394"/>
      <c r="J38" s="394"/>
      <c r="K38" s="264"/>
    </row>
    <row r="39" spans="2:11" s="1" customFormat="1" ht="15" customHeight="1">
      <c r="B39" s="267"/>
      <c r="C39" s="268"/>
      <c r="D39" s="266"/>
      <c r="E39" s="269" t="s">
        <v>55</v>
      </c>
      <c r="F39" s="266"/>
      <c r="G39" s="394" t="s">
        <v>978</v>
      </c>
      <c r="H39" s="394"/>
      <c r="I39" s="394"/>
      <c r="J39" s="394"/>
      <c r="K39" s="264"/>
    </row>
    <row r="40" spans="2:11" s="1" customFormat="1" ht="15" customHeight="1">
      <c r="B40" s="267"/>
      <c r="C40" s="268"/>
      <c r="D40" s="266"/>
      <c r="E40" s="269" t="s">
        <v>112</v>
      </c>
      <c r="F40" s="266"/>
      <c r="G40" s="394" t="s">
        <v>979</v>
      </c>
      <c r="H40" s="394"/>
      <c r="I40" s="394"/>
      <c r="J40" s="394"/>
      <c r="K40" s="264"/>
    </row>
    <row r="41" spans="2:11" s="1" customFormat="1" ht="15" customHeight="1">
      <c r="B41" s="267"/>
      <c r="C41" s="268"/>
      <c r="D41" s="266"/>
      <c r="E41" s="269" t="s">
        <v>113</v>
      </c>
      <c r="F41" s="266"/>
      <c r="G41" s="394" t="s">
        <v>980</v>
      </c>
      <c r="H41" s="394"/>
      <c r="I41" s="394"/>
      <c r="J41" s="394"/>
      <c r="K41" s="264"/>
    </row>
    <row r="42" spans="2:11" s="1" customFormat="1" ht="15" customHeight="1">
      <c r="B42" s="267"/>
      <c r="C42" s="268"/>
      <c r="D42" s="266"/>
      <c r="E42" s="269" t="s">
        <v>981</v>
      </c>
      <c r="F42" s="266"/>
      <c r="G42" s="394" t="s">
        <v>982</v>
      </c>
      <c r="H42" s="394"/>
      <c r="I42" s="394"/>
      <c r="J42" s="394"/>
      <c r="K42" s="264"/>
    </row>
    <row r="43" spans="2:11" s="1" customFormat="1" ht="15" customHeight="1">
      <c r="B43" s="267"/>
      <c r="C43" s="268"/>
      <c r="D43" s="266"/>
      <c r="E43" s="269"/>
      <c r="F43" s="266"/>
      <c r="G43" s="394" t="s">
        <v>983</v>
      </c>
      <c r="H43" s="394"/>
      <c r="I43" s="394"/>
      <c r="J43" s="394"/>
      <c r="K43" s="264"/>
    </row>
    <row r="44" spans="2:11" s="1" customFormat="1" ht="15" customHeight="1">
      <c r="B44" s="267"/>
      <c r="C44" s="268"/>
      <c r="D44" s="266"/>
      <c r="E44" s="269" t="s">
        <v>984</v>
      </c>
      <c r="F44" s="266"/>
      <c r="G44" s="394" t="s">
        <v>985</v>
      </c>
      <c r="H44" s="394"/>
      <c r="I44" s="394"/>
      <c r="J44" s="394"/>
      <c r="K44" s="264"/>
    </row>
    <row r="45" spans="2:11" s="1" customFormat="1" ht="15" customHeight="1">
      <c r="B45" s="267"/>
      <c r="C45" s="268"/>
      <c r="D45" s="266"/>
      <c r="E45" s="269" t="s">
        <v>115</v>
      </c>
      <c r="F45" s="266"/>
      <c r="G45" s="394" t="s">
        <v>986</v>
      </c>
      <c r="H45" s="394"/>
      <c r="I45" s="394"/>
      <c r="J45" s="394"/>
      <c r="K45" s="264"/>
    </row>
    <row r="46" spans="2:11" s="1" customFormat="1" ht="12.75" customHeight="1">
      <c r="B46" s="267"/>
      <c r="C46" s="268"/>
      <c r="D46" s="266"/>
      <c r="E46" s="266"/>
      <c r="F46" s="266"/>
      <c r="G46" s="266"/>
      <c r="H46" s="266"/>
      <c r="I46" s="266"/>
      <c r="J46" s="266"/>
      <c r="K46" s="264"/>
    </row>
    <row r="47" spans="2:11" s="1" customFormat="1" ht="15" customHeight="1">
      <c r="B47" s="267"/>
      <c r="C47" s="268"/>
      <c r="D47" s="394" t="s">
        <v>987</v>
      </c>
      <c r="E47" s="394"/>
      <c r="F47" s="394"/>
      <c r="G47" s="394"/>
      <c r="H47" s="394"/>
      <c r="I47" s="394"/>
      <c r="J47" s="394"/>
      <c r="K47" s="264"/>
    </row>
    <row r="48" spans="2:11" s="1" customFormat="1" ht="15" customHeight="1">
      <c r="B48" s="267"/>
      <c r="C48" s="268"/>
      <c r="D48" s="268"/>
      <c r="E48" s="394" t="s">
        <v>988</v>
      </c>
      <c r="F48" s="394"/>
      <c r="G48" s="394"/>
      <c r="H48" s="394"/>
      <c r="I48" s="394"/>
      <c r="J48" s="394"/>
      <c r="K48" s="264"/>
    </row>
    <row r="49" spans="2:11" s="1" customFormat="1" ht="15" customHeight="1">
      <c r="B49" s="267"/>
      <c r="C49" s="268"/>
      <c r="D49" s="268"/>
      <c r="E49" s="394" t="s">
        <v>989</v>
      </c>
      <c r="F49" s="394"/>
      <c r="G49" s="394"/>
      <c r="H49" s="394"/>
      <c r="I49" s="394"/>
      <c r="J49" s="394"/>
      <c r="K49" s="264"/>
    </row>
    <row r="50" spans="2:11" s="1" customFormat="1" ht="15" customHeight="1">
      <c r="B50" s="267"/>
      <c r="C50" s="268"/>
      <c r="D50" s="268"/>
      <c r="E50" s="394" t="s">
        <v>990</v>
      </c>
      <c r="F50" s="394"/>
      <c r="G50" s="394"/>
      <c r="H50" s="394"/>
      <c r="I50" s="394"/>
      <c r="J50" s="394"/>
      <c r="K50" s="264"/>
    </row>
    <row r="51" spans="2:11" s="1" customFormat="1" ht="15" customHeight="1">
      <c r="B51" s="267"/>
      <c r="C51" s="268"/>
      <c r="D51" s="394" t="s">
        <v>991</v>
      </c>
      <c r="E51" s="394"/>
      <c r="F51" s="394"/>
      <c r="G51" s="394"/>
      <c r="H51" s="394"/>
      <c r="I51" s="394"/>
      <c r="J51" s="394"/>
      <c r="K51" s="264"/>
    </row>
    <row r="52" spans="2:11" s="1" customFormat="1" ht="25.5" customHeight="1">
      <c r="B52" s="263"/>
      <c r="C52" s="395" t="s">
        <v>992</v>
      </c>
      <c r="D52" s="395"/>
      <c r="E52" s="395"/>
      <c r="F52" s="395"/>
      <c r="G52" s="395"/>
      <c r="H52" s="395"/>
      <c r="I52" s="395"/>
      <c r="J52" s="395"/>
      <c r="K52" s="264"/>
    </row>
    <row r="53" spans="2:11" s="1" customFormat="1" ht="5.25" customHeight="1">
      <c r="B53" s="263"/>
      <c r="C53" s="265"/>
      <c r="D53" s="265"/>
      <c r="E53" s="265"/>
      <c r="F53" s="265"/>
      <c r="G53" s="265"/>
      <c r="H53" s="265"/>
      <c r="I53" s="265"/>
      <c r="J53" s="265"/>
      <c r="K53" s="264"/>
    </row>
    <row r="54" spans="2:11" s="1" customFormat="1" ht="15" customHeight="1">
      <c r="B54" s="263"/>
      <c r="C54" s="394" t="s">
        <v>993</v>
      </c>
      <c r="D54" s="394"/>
      <c r="E54" s="394"/>
      <c r="F54" s="394"/>
      <c r="G54" s="394"/>
      <c r="H54" s="394"/>
      <c r="I54" s="394"/>
      <c r="J54" s="394"/>
      <c r="K54" s="264"/>
    </row>
    <row r="55" spans="2:11" s="1" customFormat="1" ht="15" customHeight="1">
      <c r="B55" s="263"/>
      <c r="C55" s="394" t="s">
        <v>994</v>
      </c>
      <c r="D55" s="394"/>
      <c r="E55" s="394"/>
      <c r="F55" s="394"/>
      <c r="G55" s="394"/>
      <c r="H55" s="394"/>
      <c r="I55" s="394"/>
      <c r="J55" s="394"/>
      <c r="K55" s="264"/>
    </row>
    <row r="56" spans="2:11" s="1" customFormat="1" ht="12.75" customHeight="1">
      <c r="B56" s="263"/>
      <c r="C56" s="266"/>
      <c r="D56" s="266"/>
      <c r="E56" s="266"/>
      <c r="F56" s="266"/>
      <c r="G56" s="266"/>
      <c r="H56" s="266"/>
      <c r="I56" s="266"/>
      <c r="J56" s="266"/>
      <c r="K56" s="264"/>
    </row>
    <row r="57" spans="2:11" s="1" customFormat="1" ht="15" customHeight="1">
      <c r="B57" s="263"/>
      <c r="C57" s="394" t="s">
        <v>995</v>
      </c>
      <c r="D57" s="394"/>
      <c r="E57" s="394"/>
      <c r="F57" s="394"/>
      <c r="G57" s="394"/>
      <c r="H57" s="394"/>
      <c r="I57" s="394"/>
      <c r="J57" s="394"/>
      <c r="K57" s="264"/>
    </row>
    <row r="58" spans="2:11" s="1" customFormat="1" ht="15" customHeight="1">
      <c r="B58" s="263"/>
      <c r="C58" s="268"/>
      <c r="D58" s="394" t="s">
        <v>996</v>
      </c>
      <c r="E58" s="394"/>
      <c r="F58" s="394"/>
      <c r="G58" s="394"/>
      <c r="H58" s="394"/>
      <c r="I58" s="394"/>
      <c r="J58" s="394"/>
      <c r="K58" s="264"/>
    </row>
    <row r="59" spans="2:11" s="1" customFormat="1" ht="15" customHeight="1">
      <c r="B59" s="263"/>
      <c r="C59" s="268"/>
      <c r="D59" s="394" t="s">
        <v>997</v>
      </c>
      <c r="E59" s="394"/>
      <c r="F59" s="394"/>
      <c r="G59" s="394"/>
      <c r="H59" s="394"/>
      <c r="I59" s="394"/>
      <c r="J59" s="394"/>
      <c r="K59" s="264"/>
    </row>
    <row r="60" spans="2:11" s="1" customFormat="1" ht="15" customHeight="1">
      <c r="B60" s="263"/>
      <c r="C60" s="268"/>
      <c r="D60" s="394" t="s">
        <v>998</v>
      </c>
      <c r="E60" s="394"/>
      <c r="F60" s="394"/>
      <c r="G60" s="394"/>
      <c r="H60" s="394"/>
      <c r="I60" s="394"/>
      <c r="J60" s="394"/>
      <c r="K60" s="264"/>
    </row>
    <row r="61" spans="2:11" s="1" customFormat="1" ht="15" customHeight="1">
      <c r="B61" s="263"/>
      <c r="C61" s="268"/>
      <c r="D61" s="394" t="s">
        <v>999</v>
      </c>
      <c r="E61" s="394"/>
      <c r="F61" s="394"/>
      <c r="G61" s="394"/>
      <c r="H61" s="394"/>
      <c r="I61" s="394"/>
      <c r="J61" s="394"/>
      <c r="K61" s="264"/>
    </row>
    <row r="62" spans="2:11" s="1" customFormat="1" ht="15" customHeight="1">
      <c r="B62" s="263"/>
      <c r="C62" s="268"/>
      <c r="D62" s="396" t="s">
        <v>1000</v>
      </c>
      <c r="E62" s="396"/>
      <c r="F62" s="396"/>
      <c r="G62" s="396"/>
      <c r="H62" s="396"/>
      <c r="I62" s="396"/>
      <c r="J62" s="396"/>
      <c r="K62" s="264"/>
    </row>
    <row r="63" spans="2:11" s="1" customFormat="1" ht="15" customHeight="1">
      <c r="B63" s="263"/>
      <c r="C63" s="268"/>
      <c r="D63" s="394" t="s">
        <v>1001</v>
      </c>
      <c r="E63" s="394"/>
      <c r="F63" s="394"/>
      <c r="G63" s="394"/>
      <c r="H63" s="394"/>
      <c r="I63" s="394"/>
      <c r="J63" s="394"/>
      <c r="K63" s="264"/>
    </row>
    <row r="64" spans="2:11" s="1" customFormat="1" ht="12.75" customHeight="1">
      <c r="B64" s="263"/>
      <c r="C64" s="268"/>
      <c r="D64" s="268"/>
      <c r="E64" s="271"/>
      <c r="F64" s="268"/>
      <c r="G64" s="268"/>
      <c r="H64" s="268"/>
      <c r="I64" s="268"/>
      <c r="J64" s="268"/>
      <c r="K64" s="264"/>
    </row>
    <row r="65" spans="2:11" s="1" customFormat="1" ht="15" customHeight="1">
      <c r="B65" s="263"/>
      <c r="C65" s="268"/>
      <c r="D65" s="394" t="s">
        <v>1002</v>
      </c>
      <c r="E65" s="394"/>
      <c r="F65" s="394"/>
      <c r="G65" s="394"/>
      <c r="H65" s="394"/>
      <c r="I65" s="394"/>
      <c r="J65" s="394"/>
      <c r="K65" s="264"/>
    </row>
    <row r="66" spans="2:11" s="1" customFormat="1" ht="15" customHeight="1">
      <c r="B66" s="263"/>
      <c r="C66" s="268"/>
      <c r="D66" s="396" t="s">
        <v>1003</v>
      </c>
      <c r="E66" s="396"/>
      <c r="F66" s="396"/>
      <c r="G66" s="396"/>
      <c r="H66" s="396"/>
      <c r="I66" s="396"/>
      <c r="J66" s="396"/>
      <c r="K66" s="264"/>
    </row>
    <row r="67" spans="2:11" s="1" customFormat="1" ht="15" customHeight="1">
      <c r="B67" s="263"/>
      <c r="C67" s="268"/>
      <c r="D67" s="394" t="s">
        <v>1004</v>
      </c>
      <c r="E67" s="394"/>
      <c r="F67" s="394"/>
      <c r="G67" s="394"/>
      <c r="H67" s="394"/>
      <c r="I67" s="394"/>
      <c r="J67" s="394"/>
      <c r="K67" s="264"/>
    </row>
    <row r="68" spans="2:11" s="1" customFormat="1" ht="15" customHeight="1">
      <c r="B68" s="263"/>
      <c r="C68" s="268"/>
      <c r="D68" s="394" t="s">
        <v>1005</v>
      </c>
      <c r="E68" s="394"/>
      <c r="F68" s="394"/>
      <c r="G68" s="394"/>
      <c r="H68" s="394"/>
      <c r="I68" s="394"/>
      <c r="J68" s="394"/>
      <c r="K68" s="264"/>
    </row>
    <row r="69" spans="2:11" s="1" customFormat="1" ht="15" customHeight="1">
      <c r="B69" s="263"/>
      <c r="C69" s="268"/>
      <c r="D69" s="394" t="s">
        <v>1006</v>
      </c>
      <c r="E69" s="394"/>
      <c r="F69" s="394"/>
      <c r="G69" s="394"/>
      <c r="H69" s="394"/>
      <c r="I69" s="394"/>
      <c r="J69" s="394"/>
      <c r="K69" s="264"/>
    </row>
    <row r="70" spans="2:11" s="1" customFormat="1" ht="15" customHeight="1">
      <c r="B70" s="263"/>
      <c r="C70" s="268"/>
      <c r="D70" s="394" t="s">
        <v>1007</v>
      </c>
      <c r="E70" s="394"/>
      <c r="F70" s="394"/>
      <c r="G70" s="394"/>
      <c r="H70" s="394"/>
      <c r="I70" s="394"/>
      <c r="J70" s="394"/>
      <c r="K70" s="264"/>
    </row>
    <row r="71" spans="2:11" s="1" customFormat="1" ht="12.75" customHeight="1">
      <c r="B71" s="272"/>
      <c r="C71" s="273"/>
      <c r="D71" s="273"/>
      <c r="E71" s="273"/>
      <c r="F71" s="273"/>
      <c r="G71" s="273"/>
      <c r="H71" s="273"/>
      <c r="I71" s="273"/>
      <c r="J71" s="273"/>
      <c r="K71" s="274"/>
    </row>
    <row r="72" spans="2:11" s="1" customFormat="1" ht="18.75" customHeight="1">
      <c r="B72" s="275"/>
      <c r="C72" s="275"/>
      <c r="D72" s="275"/>
      <c r="E72" s="275"/>
      <c r="F72" s="275"/>
      <c r="G72" s="275"/>
      <c r="H72" s="275"/>
      <c r="I72" s="275"/>
      <c r="J72" s="275"/>
      <c r="K72" s="276"/>
    </row>
    <row r="73" spans="2:11" s="1" customFormat="1" ht="18.75" customHeight="1">
      <c r="B73" s="276"/>
      <c r="C73" s="276"/>
      <c r="D73" s="276"/>
      <c r="E73" s="276"/>
      <c r="F73" s="276"/>
      <c r="G73" s="276"/>
      <c r="H73" s="276"/>
      <c r="I73" s="276"/>
      <c r="J73" s="276"/>
      <c r="K73" s="276"/>
    </row>
    <row r="74" spans="2:11" s="1" customFormat="1" ht="7.5" customHeight="1">
      <c r="B74" s="277"/>
      <c r="C74" s="278"/>
      <c r="D74" s="278"/>
      <c r="E74" s="278"/>
      <c r="F74" s="278"/>
      <c r="G74" s="278"/>
      <c r="H74" s="278"/>
      <c r="I74" s="278"/>
      <c r="J74" s="278"/>
      <c r="K74" s="279"/>
    </row>
    <row r="75" spans="2:11" s="1" customFormat="1" ht="45" customHeight="1">
      <c r="B75" s="280"/>
      <c r="C75" s="389" t="s">
        <v>1008</v>
      </c>
      <c r="D75" s="389"/>
      <c r="E75" s="389"/>
      <c r="F75" s="389"/>
      <c r="G75" s="389"/>
      <c r="H75" s="389"/>
      <c r="I75" s="389"/>
      <c r="J75" s="389"/>
      <c r="K75" s="281"/>
    </row>
    <row r="76" spans="2:11" s="1" customFormat="1" ht="17.25" customHeight="1">
      <c r="B76" s="280"/>
      <c r="C76" s="282" t="s">
        <v>1009</v>
      </c>
      <c r="D76" s="282"/>
      <c r="E76" s="282"/>
      <c r="F76" s="282" t="s">
        <v>1010</v>
      </c>
      <c r="G76" s="283"/>
      <c r="H76" s="282" t="s">
        <v>55</v>
      </c>
      <c r="I76" s="282" t="s">
        <v>58</v>
      </c>
      <c r="J76" s="282" t="s">
        <v>1011</v>
      </c>
      <c r="K76" s="281"/>
    </row>
    <row r="77" spans="2:11" s="1" customFormat="1" ht="17.25" customHeight="1">
      <c r="B77" s="280"/>
      <c r="C77" s="284" t="s">
        <v>1012</v>
      </c>
      <c r="D77" s="284"/>
      <c r="E77" s="284"/>
      <c r="F77" s="285" t="s">
        <v>1013</v>
      </c>
      <c r="G77" s="286"/>
      <c r="H77" s="284"/>
      <c r="I77" s="284"/>
      <c r="J77" s="284" t="s">
        <v>1014</v>
      </c>
      <c r="K77" s="281"/>
    </row>
    <row r="78" spans="2:11" s="1" customFormat="1" ht="5.25" customHeight="1">
      <c r="B78" s="280"/>
      <c r="C78" s="287"/>
      <c r="D78" s="287"/>
      <c r="E78" s="287"/>
      <c r="F78" s="287"/>
      <c r="G78" s="288"/>
      <c r="H78" s="287"/>
      <c r="I78" s="287"/>
      <c r="J78" s="287"/>
      <c r="K78" s="281"/>
    </row>
    <row r="79" spans="2:11" s="1" customFormat="1" ht="15" customHeight="1">
      <c r="B79" s="280"/>
      <c r="C79" s="269" t="s">
        <v>54</v>
      </c>
      <c r="D79" s="289"/>
      <c r="E79" s="289"/>
      <c r="F79" s="290" t="s">
        <v>1015</v>
      </c>
      <c r="G79" s="291"/>
      <c r="H79" s="269" t="s">
        <v>1016</v>
      </c>
      <c r="I79" s="269" t="s">
        <v>1017</v>
      </c>
      <c r="J79" s="269">
        <v>20</v>
      </c>
      <c r="K79" s="281"/>
    </row>
    <row r="80" spans="2:11" s="1" customFormat="1" ht="15" customHeight="1">
      <c r="B80" s="280"/>
      <c r="C80" s="269" t="s">
        <v>1018</v>
      </c>
      <c r="D80" s="269"/>
      <c r="E80" s="269"/>
      <c r="F80" s="290" t="s">
        <v>1015</v>
      </c>
      <c r="G80" s="291"/>
      <c r="H80" s="269" t="s">
        <v>1019</v>
      </c>
      <c r="I80" s="269" t="s">
        <v>1017</v>
      </c>
      <c r="J80" s="269">
        <v>120</v>
      </c>
      <c r="K80" s="281"/>
    </row>
    <row r="81" spans="2:11" s="1" customFormat="1" ht="15" customHeight="1">
      <c r="B81" s="292"/>
      <c r="C81" s="269" t="s">
        <v>1020</v>
      </c>
      <c r="D81" s="269"/>
      <c r="E81" s="269"/>
      <c r="F81" s="290" t="s">
        <v>1021</v>
      </c>
      <c r="G81" s="291"/>
      <c r="H81" s="269" t="s">
        <v>1022</v>
      </c>
      <c r="I81" s="269" t="s">
        <v>1017</v>
      </c>
      <c r="J81" s="269">
        <v>50</v>
      </c>
      <c r="K81" s="281"/>
    </row>
    <row r="82" spans="2:11" s="1" customFormat="1" ht="15" customHeight="1">
      <c r="B82" s="292"/>
      <c r="C82" s="269" t="s">
        <v>1023</v>
      </c>
      <c r="D82" s="269"/>
      <c r="E82" s="269"/>
      <c r="F82" s="290" t="s">
        <v>1015</v>
      </c>
      <c r="G82" s="291"/>
      <c r="H82" s="269" t="s">
        <v>1024</v>
      </c>
      <c r="I82" s="269" t="s">
        <v>1025</v>
      </c>
      <c r="J82" s="269"/>
      <c r="K82" s="281"/>
    </row>
    <row r="83" spans="2:11" s="1" customFormat="1" ht="15" customHeight="1">
      <c r="B83" s="292"/>
      <c r="C83" s="293" t="s">
        <v>1026</v>
      </c>
      <c r="D83" s="293"/>
      <c r="E83" s="293"/>
      <c r="F83" s="294" t="s">
        <v>1021</v>
      </c>
      <c r="G83" s="293"/>
      <c r="H83" s="293" t="s">
        <v>1027</v>
      </c>
      <c r="I83" s="293" t="s">
        <v>1017</v>
      </c>
      <c r="J83" s="293">
        <v>15</v>
      </c>
      <c r="K83" s="281"/>
    </row>
    <row r="84" spans="2:11" s="1" customFormat="1" ht="15" customHeight="1">
      <c r="B84" s="292"/>
      <c r="C84" s="293" t="s">
        <v>1028</v>
      </c>
      <c r="D84" s="293"/>
      <c r="E84" s="293"/>
      <c r="F84" s="294" t="s">
        <v>1021</v>
      </c>
      <c r="G84" s="293"/>
      <c r="H84" s="293" t="s">
        <v>1029</v>
      </c>
      <c r="I84" s="293" t="s">
        <v>1017</v>
      </c>
      <c r="J84" s="293">
        <v>15</v>
      </c>
      <c r="K84" s="281"/>
    </row>
    <row r="85" spans="2:11" s="1" customFormat="1" ht="15" customHeight="1">
      <c r="B85" s="292"/>
      <c r="C85" s="293" t="s">
        <v>1030</v>
      </c>
      <c r="D85" s="293"/>
      <c r="E85" s="293"/>
      <c r="F85" s="294" t="s">
        <v>1021</v>
      </c>
      <c r="G85" s="293"/>
      <c r="H85" s="293" t="s">
        <v>1031</v>
      </c>
      <c r="I85" s="293" t="s">
        <v>1017</v>
      </c>
      <c r="J85" s="293">
        <v>20</v>
      </c>
      <c r="K85" s="281"/>
    </row>
    <row r="86" spans="2:11" s="1" customFormat="1" ht="15" customHeight="1">
      <c r="B86" s="292"/>
      <c r="C86" s="293" t="s">
        <v>1032</v>
      </c>
      <c r="D86" s="293"/>
      <c r="E86" s="293"/>
      <c r="F86" s="294" t="s">
        <v>1021</v>
      </c>
      <c r="G86" s="293"/>
      <c r="H86" s="293" t="s">
        <v>1033</v>
      </c>
      <c r="I86" s="293" t="s">
        <v>1017</v>
      </c>
      <c r="J86" s="293">
        <v>20</v>
      </c>
      <c r="K86" s="281"/>
    </row>
    <row r="87" spans="2:11" s="1" customFormat="1" ht="15" customHeight="1">
      <c r="B87" s="292"/>
      <c r="C87" s="269" t="s">
        <v>1034</v>
      </c>
      <c r="D87" s="269"/>
      <c r="E87" s="269"/>
      <c r="F87" s="290" t="s">
        <v>1021</v>
      </c>
      <c r="G87" s="291"/>
      <c r="H87" s="269" t="s">
        <v>1035</v>
      </c>
      <c r="I87" s="269" t="s">
        <v>1017</v>
      </c>
      <c r="J87" s="269">
        <v>50</v>
      </c>
      <c r="K87" s="281"/>
    </row>
    <row r="88" spans="2:11" s="1" customFormat="1" ht="15" customHeight="1">
      <c r="B88" s="292"/>
      <c r="C88" s="269" t="s">
        <v>1036</v>
      </c>
      <c r="D88" s="269"/>
      <c r="E88" s="269"/>
      <c r="F88" s="290" t="s">
        <v>1021</v>
      </c>
      <c r="G88" s="291"/>
      <c r="H88" s="269" t="s">
        <v>1037</v>
      </c>
      <c r="I88" s="269" t="s">
        <v>1017</v>
      </c>
      <c r="J88" s="269">
        <v>20</v>
      </c>
      <c r="K88" s="281"/>
    </row>
    <row r="89" spans="2:11" s="1" customFormat="1" ht="15" customHeight="1">
      <c r="B89" s="292"/>
      <c r="C89" s="269" t="s">
        <v>1038</v>
      </c>
      <c r="D89" s="269"/>
      <c r="E89" s="269"/>
      <c r="F89" s="290" t="s">
        <v>1021</v>
      </c>
      <c r="G89" s="291"/>
      <c r="H89" s="269" t="s">
        <v>1039</v>
      </c>
      <c r="I89" s="269" t="s">
        <v>1017</v>
      </c>
      <c r="J89" s="269">
        <v>20</v>
      </c>
      <c r="K89" s="281"/>
    </row>
    <row r="90" spans="2:11" s="1" customFormat="1" ht="15" customHeight="1">
      <c r="B90" s="292"/>
      <c r="C90" s="269" t="s">
        <v>1040</v>
      </c>
      <c r="D90" s="269"/>
      <c r="E90" s="269"/>
      <c r="F90" s="290" t="s">
        <v>1021</v>
      </c>
      <c r="G90" s="291"/>
      <c r="H90" s="269" t="s">
        <v>1041</v>
      </c>
      <c r="I90" s="269" t="s">
        <v>1017</v>
      </c>
      <c r="J90" s="269">
        <v>50</v>
      </c>
      <c r="K90" s="281"/>
    </row>
    <row r="91" spans="2:11" s="1" customFormat="1" ht="15" customHeight="1">
      <c r="B91" s="292"/>
      <c r="C91" s="269" t="s">
        <v>1042</v>
      </c>
      <c r="D91" s="269"/>
      <c r="E91" s="269"/>
      <c r="F91" s="290" t="s">
        <v>1021</v>
      </c>
      <c r="G91" s="291"/>
      <c r="H91" s="269" t="s">
        <v>1042</v>
      </c>
      <c r="I91" s="269" t="s">
        <v>1017</v>
      </c>
      <c r="J91" s="269">
        <v>50</v>
      </c>
      <c r="K91" s="281"/>
    </row>
    <row r="92" spans="2:11" s="1" customFormat="1" ht="15" customHeight="1">
      <c r="B92" s="292"/>
      <c r="C92" s="269" t="s">
        <v>1043</v>
      </c>
      <c r="D92" s="269"/>
      <c r="E92" s="269"/>
      <c r="F92" s="290" t="s">
        <v>1021</v>
      </c>
      <c r="G92" s="291"/>
      <c r="H92" s="269" t="s">
        <v>1044</v>
      </c>
      <c r="I92" s="269" t="s">
        <v>1017</v>
      </c>
      <c r="J92" s="269">
        <v>255</v>
      </c>
      <c r="K92" s="281"/>
    </row>
    <row r="93" spans="2:11" s="1" customFormat="1" ht="15" customHeight="1">
      <c r="B93" s="292"/>
      <c r="C93" s="269" t="s">
        <v>1045</v>
      </c>
      <c r="D93" s="269"/>
      <c r="E93" s="269"/>
      <c r="F93" s="290" t="s">
        <v>1015</v>
      </c>
      <c r="G93" s="291"/>
      <c r="H93" s="269" t="s">
        <v>1046</v>
      </c>
      <c r="I93" s="269" t="s">
        <v>1047</v>
      </c>
      <c r="J93" s="269"/>
      <c r="K93" s="281"/>
    </row>
    <row r="94" spans="2:11" s="1" customFormat="1" ht="15" customHeight="1">
      <c r="B94" s="292"/>
      <c r="C94" s="269" t="s">
        <v>1048</v>
      </c>
      <c r="D94" s="269"/>
      <c r="E94" s="269"/>
      <c r="F94" s="290" t="s">
        <v>1015</v>
      </c>
      <c r="G94" s="291"/>
      <c r="H94" s="269" t="s">
        <v>1049</v>
      </c>
      <c r="I94" s="269" t="s">
        <v>1050</v>
      </c>
      <c r="J94" s="269"/>
      <c r="K94" s="281"/>
    </row>
    <row r="95" spans="2:11" s="1" customFormat="1" ht="15" customHeight="1">
      <c r="B95" s="292"/>
      <c r="C95" s="269" t="s">
        <v>1051</v>
      </c>
      <c r="D95" s="269"/>
      <c r="E95" s="269"/>
      <c r="F95" s="290" t="s">
        <v>1015</v>
      </c>
      <c r="G95" s="291"/>
      <c r="H95" s="269" t="s">
        <v>1051</v>
      </c>
      <c r="I95" s="269" t="s">
        <v>1050</v>
      </c>
      <c r="J95" s="269"/>
      <c r="K95" s="281"/>
    </row>
    <row r="96" spans="2:11" s="1" customFormat="1" ht="15" customHeight="1">
      <c r="B96" s="292"/>
      <c r="C96" s="269" t="s">
        <v>39</v>
      </c>
      <c r="D96" s="269"/>
      <c r="E96" s="269"/>
      <c r="F96" s="290" t="s">
        <v>1015</v>
      </c>
      <c r="G96" s="291"/>
      <c r="H96" s="269" t="s">
        <v>1052</v>
      </c>
      <c r="I96" s="269" t="s">
        <v>1050</v>
      </c>
      <c r="J96" s="269"/>
      <c r="K96" s="281"/>
    </row>
    <row r="97" spans="2:11" s="1" customFormat="1" ht="15" customHeight="1">
      <c r="B97" s="292"/>
      <c r="C97" s="269" t="s">
        <v>49</v>
      </c>
      <c r="D97" s="269"/>
      <c r="E97" s="269"/>
      <c r="F97" s="290" t="s">
        <v>1015</v>
      </c>
      <c r="G97" s="291"/>
      <c r="H97" s="269" t="s">
        <v>1053</v>
      </c>
      <c r="I97" s="269" t="s">
        <v>1050</v>
      </c>
      <c r="J97" s="269"/>
      <c r="K97" s="281"/>
    </row>
    <row r="98" spans="2:11" s="1" customFormat="1" ht="15" customHeight="1">
      <c r="B98" s="295"/>
      <c r="C98" s="296"/>
      <c r="D98" s="296"/>
      <c r="E98" s="296"/>
      <c r="F98" s="296"/>
      <c r="G98" s="296"/>
      <c r="H98" s="296"/>
      <c r="I98" s="296"/>
      <c r="J98" s="296"/>
      <c r="K98" s="297"/>
    </row>
    <row r="99" spans="2:11" s="1" customFormat="1" ht="18.75" customHeight="1">
      <c r="B99" s="298"/>
      <c r="C99" s="299"/>
      <c r="D99" s="299"/>
      <c r="E99" s="299"/>
      <c r="F99" s="299"/>
      <c r="G99" s="299"/>
      <c r="H99" s="299"/>
      <c r="I99" s="299"/>
      <c r="J99" s="299"/>
      <c r="K99" s="298"/>
    </row>
    <row r="100" spans="2:11" s="1" customFormat="1" ht="18.75" customHeight="1">
      <c r="B100" s="276"/>
      <c r="C100" s="276"/>
      <c r="D100" s="276"/>
      <c r="E100" s="276"/>
      <c r="F100" s="276"/>
      <c r="G100" s="276"/>
      <c r="H100" s="276"/>
      <c r="I100" s="276"/>
      <c r="J100" s="276"/>
      <c r="K100" s="276"/>
    </row>
    <row r="101" spans="2:11" s="1" customFormat="1" ht="7.5" customHeight="1">
      <c r="B101" s="277"/>
      <c r="C101" s="278"/>
      <c r="D101" s="278"/>
      <c r="E101" s="278"/>
      <c r="F101" s="278"/>
      <c r="G101" s="278"/>
      <c r="H101" s="278"/>
      <c r="I101" s="278"/>
      <c r="J101" s="278"/>
      <c r="K101" s="279"/>
    </row>
    <row r="102" spans="2:11" s="1" customFormat="1" ht="45" customHeight="1">
      <c r="B102" s="280"/>
      <c r="C102" s="389" t="s">
        <v>1054</v>
      </c>
      <c r="D102" s="389"/>
      <c r="E102" s="389"/>
      <c r="F102" s="389"/>
      <c r="G102" s="389"/>
      <c r="H102" s="389"/>
      <c r="I102" s="389"/>
      <c r="J102" s="389"/>
      <c r="K102" s="281"/>
    </row>
    <row r="103" spans="2:11" s="1" customFormat="1" ht="17.25" customHeight="1">
      <c r="B103" s="280"/>
      <c r="C103" s="282" t="s">
        <v>1009</v>
      </c>
      <c r="D103" s="282"/>
      <c r="E103" s="282"/>
      <c r="F103" s="282" t="s">
        <v>1010</v>
      </c>
      <c r="G103" s="283"/>
      <c r="H103" s="282" t="s">
        <v>55</v>
      </c>
      <c r="I103" s="282" t="s">
        <v>58</v>
      </c>
      <c r="J103" s="282" t="s">
        <v>1011</v>
      </c>
      <c r="K103" s="281"/>
    </row>
    <row r="104" spans="2:11" s="1" customFormat="1" ht="17.25" customHeight="1">
      <c r="B104" s="280"/>
      <c r="C104" s="284" t="s">
        <v>1012</v>
      </c>
      <c r="D104" s="284"/>
      <c r="E104" s="284"/>
      <c r="F104" s="285" t="s">
        <v>1013</v>
      </c>
      <c r="G104" s="286"/>
      <c r="H104" s="284"/>
      <c r="I104" s="284"/>
      <c r="J104" s="284" t="s">
        <v>1014</v>
      </c>
      <c r="K104" s="281"/>
    </row>
    <row r="105" spans="2:11" s="1" customFormat="1" ht="5.25" customHeight="1">
      <c r="B105" s="280"/>
      <c r="C105" s="282"/>
      <c r="D105" s="282"/>
      <c r="E105" s="282"/>
      <c r="F105" s="282"/>
      <c r="G105" s="300"/>
      <c r="H105" s="282"/>
      <c r="I105" s="282"/>
      <c r="J105" s="282"/>
      <c r="K105" s="281"/>
    </row>
    <row r="106" spans="2:11" s="1" customFormat="1" ht="15" customHeight="1">
      <c r="B106" s="280"/>
      <c r="C106" s="269" t="s">
        <v>54</v>
      </c>
      <c r="D106" s="289"/>
      <c r="E106" s="289"/>
      <c r="F106" s="290" t="s">
        <v>1015</v>
      </c>
      <c r="G106" s="269"/>
      <c r="H106" s="269" t="s">
        <v>1055</v>
      </c>
      <c r="I106" s="269" t="s">
        <v>1017</v>
      </c>
      <c r="J106" s="269">
        <v>20</v>
      </c>
      <c r="K106" s="281"/>
    </row>
    <row r="107" spans="2:11" s="1" customFormat="1" ht="15" customHeight="1">
      <c r="B107" s="280"/>
      <c r="C107" s="269" t="s">
        <v>1018</v>
      </c>
      <c r="D107" s="269"/>
      <c r="E107" s="269"/>
      <c r="F107" s="290" t="s">
        <v>1015</v>
      </c>
      <c r="G107" s="269"/>
      <c r="H107" s="269" t="s">
        <v>1055</v>
      </c>
      <c r="I107" s="269" t="s">
        <v>1017</v>
      </c>
      <c r="J107" s="269">
        <v>120</v>
      </c>
      <c r="K107" s="281"/>
    </row>
    <row r="108" spans="2:11" s="1" customFormat="1" ht="15" customHeight="1">
      <c r="B108" s="292"/>
      <c r="C108" s="269" t="s">
        <v>1020</v>
      </c>
      <c r="D108" s="269"/>
      <c r="E108" s="269"/>
      <c r="F108" s="290" t="s">
        <v>1021</v>
      </c>
      <c r="G108" s="269"/>
      <c r="H108" s="269" t="s">
        <v>1055</v>
      </c>
      <c r="I108" s="269" t="s">
        <v>1017</v>
      </c>
      <c r="J108" s="269">
        <v>50</v>
      </c>
      <c r="K108" s="281"/>
    </row>
    <row r="109" spans="2:11" s="1" customFormat="1" ht="15" customHeight="1">
      <c r="B109" s="292"/>
      <c r="C109" s="269" t="s">
        <v>1023</v>
      </c>
      <c r="D109" s="269"/>
      <c r="E109" s="269"/>
      <c r="F109" s="290" t="s">
        <v>1015</v>
      </c>
      <c r="G109" s="269"/>
      <c r="H109" s="269" t="s">
        <v>1055</v>
      </c>
      <c r="I109" s="269" t="s">
        <v>1025</v>
      </c>
      <c r="J109" s="269"/>
      <c r="K109" s="281"/>
    </row>
    <row r="110" spans="2:11" s="1" customFormat="1" ht="15" customHeight="1">
      <c r="B110" s="292"/>
      <c r="C110" s="269" t="s">
        <v>1034</v>
      </c>
      <c r="D110" s="269"/>
      <c r="E110" s="269"/>
      <c r="F110" s="290" t="s">
        <v>1021</v>
      </c>
      <c r="G110" s="269"/>
      <c r="H110" s="269" t="s">
        <v>1055</v>
      </c>
      <c r="I110" s="269" t="s">
        <v>1017</v>
      </c>
      <c r="J110" s="269">
        <v>50</v>
      </c>
      <c r="K110" s="281"/>
    </row>
    <row r="111" spans="2:11" s="1" customFormat="1" ht="15" customHeight="1">
      <c r="B111" s="292"/>
      <c r="C111" s="269" t="s">
        <v>1042</v>
      </c>
      <c r="D111" s="269"/>
      <c r="E111" s="269"/>
      <c r="F111" s="290" t="s">
        <v>1021</v>
      </c>
      <c r="G111" s="269"/>
      <c r="H111" s="269" t="s">
        <v>1055</v>
      </c>
      <c r="I111" s="269" t="s">
        <v>1017</v>
      </c>
      <c r="J111" s="269">
        <v>50</v>
      </c>
      <c r="K111" s="281"/>
    </row>
    <row r="112" spans="2:11" s="1" customFormat="1" ht="15" customHeight="1">
      <c r="B112" s="292"/>
      <c r="C112" s="269" t="s">
        <v>1040</v>
      </c>
      <c r="D112" s="269"/>
      <c r="E112" s="269"/>
      <c r="F112" s="290" t="s">
        <v>1021</v>
      </c>
      <c r="G112" s="269"/>
      <c r="H112" s="269" t="s">
        <v>1055</v>
      </c>
      <c r="I112" s="269" t="s">
        <v>1017</v>
      </c>
      <c r="J112" s="269">
        <v>50</v>
      </c>
      <c r="K112" s="281"/>
    </row>
    <row r="113" spans="2:11" s="1" customFormat="1" ht="15" customHeight="1">
      <c r="B113" s="292"/>
      <c r="C113" s="269" t="s">
        <v>54</v>
      </c>
      <c r="D113" s="269"/>
      <c r="E113" s="269"/>
      <c r="F113" s="290" t="s">
        <v>1015</v>
      </c>
      <c r="G113" s="269"/>
      <c r="H113" s="269" t="s">
        <v>1056</v>
      </c>
      <c r="I113" s="269" t="s">
        <v>1017</v>
      </c>
      <c r="J113" s="269">
        <v>20</v>
      </c>
      <c r="K113" s="281"/>
    </row>
    <row r="114" spans="2:11" s="1" customFormat="1" ht="15" customHeight="1">
      <c r="B114" s="292"/>
      <c r="C114" s="269" t="s">
        <v>1057</v>
      </c>
      <c r="D114" s="269"/>
      <c r="E114" s="269"/>
      <c r="F114" s="290" t="s">
        <v>1015</v>
      </c>
      <c r="G114" s="269"/>
      <c r="H114" s="269" t="s">
        <v>1058</v>
      </c>
      <c r="I114" s="269" t="s">
        <v>1017</v>
      </c>
      <c r="J114" s="269">
        <v>120</v>
      </c>
      <c r="K114" s="281"/>
    </row>
    <row r="115" spans="2:11" s="1" customFormat="1" ht="15" customHeight="1">
      <c r="B115" s="292"/>
      <c r="C115" s="269" t="s">
        <v>39</v>
      </c>
      <c r="D115" s="269"/>
      <c r="E115" s="269"/>
      <c r="F115" s="290" t="s">
        <v>1015</v>
      </c>
      <c r="G115" s="269"/>
      <c r="H115" s="269" t="s">
        <v>1059</v>
      </c>
      <c r="I115" s="269" t="s">
        <v>1050</v>
      </c>
      <c r="J115" s="269"/>
      <c r="K115" s="281"/>
    </row>
    <row r="116" spans="2:11" s="1" customFormat="1" ht="15" customHeight="1">
      <c r="B116" s="292"/>
      <c r="C116" s="269" t="s">
        <v>49</v>
      </c>
      <c r="D116" s="269"/>
      <c r="E116" s="269"/>
      <c r="F116" s="290" t="s">
        <v>1015</v>
      </c>
      <c r="G116" s="269"/>
      <c r="H116" s="269" t="s">
        <v>1060</v>
      </c>
      <c r="I116" s="269" t="s">
        <v>1050</v>
      </c>
      <c r="J116" s="269"/>
      <c r="K116" s="281"/>
    </row>
    <row r="117" spans="2:11" s="1" customFormat="1" ht="15" customHeight="1">
      <c r="B117" s="292"/>
      <c r="C117" s="269" t="s">
        <v>58</v>
      </c>
      <c r="D117" s="269"/>
      <c r="E117" s="269"/>
      <c r="F117" s="290" t="s">
        <v>1015</v>
      </c>
      <c r="G117" s="269"/>
      <c r="H117" s="269" t="s">
        <v>1061</v>
      </c>
      <c r="I117" s="269" t="s">
        <v>1062</v>
      </c>
      <c r="J117" s="269"/>
      <c r="K117" s="281"/>
    </row>
    <row r="118" spans="2:11" s="1" customFormat="1" ht="15" customHeight="1">
      <c r="B118" s="295"/>
      <c r="C118" s="301"/>
      <c r="D118" s="301"/>
      <c r="E118" s="301"/>
      <c r="F118" s="301"/>
      <c r="G118" s="301"/>
      <c r="H118" s="301"/>
      <c r="I118" s="301"/>
      <c r="J118" s="301"/>
      <c r="K118" s="297"/>
    </row>
    <row r="119" spans="2:11" s="1" customFormat="1" ht="18.75" customHeight="1">
      <c r="B119" s="302"/>
      <c r="C119" s="303"/>
      <c r="D119" s="303"/>
      <c r="E119" s="303"/>
      <c r="F119" s="304"/>
      <c r="G119" s="303"/>
      <c r="H119" s="303"/>
      <c r="I119" s="303"/>
      <c r="J119" s="303"/>
      <c r="K119" s="302"/>
    </row>
    <row r="120" spans="2:11" s="1" customFormat="1" ht="18.75" customHeight="1">
      <c r="B120" s="276"/>
      <c r="C120" s="276"/>
      <c r="D120" s="276"/>
      <c r="E120" s="276"/>
      <c r="F120" s="276"/>
      <c r="G120" s="276"/>
      <c r="H120" s="276"/>
      <c r="I120" s="276"/>
      <c r="J120" s="276"/>
      <c r="K120" s="276"/>
    </row>
    <row r="121" spans="2:11" s="1" customFormat="1" ht="7.5" customHeight="1">
      <c r="B121" s="305"/>
      <c r="C121" s="306"/>
      <c r="D121" s="306"/>
      <c r="E121" s="306"/>
      <c r="F121" s="306"/>
      <c r="G121" s="306"/>
      <c r="H121" s="306"/>
      <c r="I121" s="306"/>
      <c r="J121" s="306"/>
      <c r="K121" s="307"/>
    </row>
    <row r="122" spans="2:11" s="1" customFormat="1" ht="45" customHeight="1">
      <c r="B122" s="308"/>
      <c r="C122" s="390" t="s">
        <v>1063</v>
      </c>
      <c r="D122" s="390"/>
      <c r="E122" s="390"/>
      <c r="F122" s="390"/>
      <c r="G122" s="390"/>
      <c r="H122" s="390"/>
      <c r="I122" s="390"/>
      <c r="J122" s="390"/>
      <c r="K122" s="309"/>
    </row>
    <row r="123" spans="2:11" s="1" customFormat="1" ht="17.25" customHeight="1">
      <c r="B123" s="310"/>
      <c r="C123" s="282" t="s">
        <v>1009</v>
      </c>
      <c r="D123" s="282"/>
      <c r="E123" s="282"/>
      <c r="F123" s="282" t="s">
        <v>1010</v>
      </c>
      <c r="G123" s="283"/>
      <c r="H123" s="282" t="s">
        <v>55</v>
      </c>
      <c r="I123" s="282" t="s">
        <v>58</v>
      </c>
      <c r="J123" s="282" t="s">
        <v>1011</v>
      </c>
      <c r="K123" s="311"/>
    </row>
    <row r="124" spans="2:11" s="1" customFormat="1" ht="17.25" customHeight="1">
      <c r="B124" s="310"/>
      <c r="C124" s="284" t="s">
        <v>1012</v>
      </c>
      <c r="D124" s="284"/>
      <c r="E124" s="284"/>
      <c r="F124" s="285" t="s">
        <v>1013</v>
      </c>
      <c r="G124" s="286"/>
      <c r="H124" s="284"/>
      <c r="I124" s="284"/>
      <c r="J124" s="284" t="s">
        <v>1014</v>
      </c>
      <c r="K124" s="311"/>
    </row>
    <row r="125" spans="2:11" s="1" customFormat="1" ht="5.25" customHeight="1">
      <c r="B125" s="312"/>
      <c r="C125" s="287"/>
      <c r="D125" s="287"/>
      <c r="E125" s="287"/>
      <c r="F125" s="287"/>
      <c r="G125" s="313"/>
      <c r="H125" s="287"/>
      <c r="I125" s="287"/>
      <c r="J125" s="287"/>
      <c r="K125" s="314"/>
    </row>
    <row r="126" spans="2:11" s="1" customFormat="1" ht="15" customHeight="1">
      <c r="B126" s="312"/>
      <c r="C126" s="269" t="s">
        <v>1018</v>
      </c>
      <c r="D126" s="289"/>
      <c r="E126" s="289"/>
      <c r="F126" s="290" t="s">
        <v>1015</v>
      </c>
      <c r="G126" s="269"/>
      <c r="H126" s="269" t="s">
        <v>1055</v>
      </c>
      <c r="I126" s="269" t="s">
        <v>1017</v>
      </c>
      <c r="J126" s="269">
        <v>120</v>
      </c>
      <c r="K126" s="315"/>
    </row>
    <row r="127" spans="2:11" s="1" customFormat="1" ht="15" customHeight="1">
      <c r="B127" s="312"/>
      <c r="C127" s="269" t="s">
        <v>1064</v>
      </c>
      <c r="D127" s="269"/>
      <c r="E127" s="269"/>
      <c r="F127" s="290" t="s">
        <v>1015</v>
      </c>
      <c r="G127" s="269"/>
      <c r="H127" s="269" t="s">
        <v>1065</v>
      </c>
      <c r="I127" s="269" t="s">
        <v>1017</v>
      </c>
      <c r="J127" s="269" t="s">
        <v>1066</v>
      </c>
      <c r="K127" s="315"/>
    </row>
    <row r="128" spans="2:11" s="1" customFormat="1" ht="15" customHeight="1">
      <c r="B128" s="312"/>
      <c r="C128" s="269" t="s">
        <v>963</v>
      </c>
      <c r="D128" s="269"/>
      <c r="E128" s="269"/>
      <c r="F128" s="290" t="s">
        <v>1015</v>
      </c>
      <c r="G128" s="269"/>
      <c r="H128" s="269" t="s">
        <v>1067</v>
      </c>
      <c r="I128" s="269" t="s">
        <v>1017</v>
      </c>
      <c r="J128" s="269" t="s">
        <v>1066</v>
      </c>
      <c r="K128" s="315"/>
    </row>
    <row r="129" spans="2:11" s="1" customFormat="1" ht="15" customHeight="1">
      <c r="B129" s="312"/>
      <c r="C129" s="269" t="s">
        <v>1026</v>
      </c>
      <c r="D129" s="269"/>
      <c r="E129" s="269"/>
      <c r="F129" s="290" t="s">
        <v>1021</v>
      </c>
      <c r="G129" s="269"/>
      <c r="H129" s="269" t="s">
        <v>1027</v>
      </c>
      <c r="I129" s="269" t="s">
        <v>1017</v>
      </c>
      <c r="J129" s="269">
        <v>15</v>
      </c>
      <c r="K129" s="315"/>
    </row>
    <row r="130" spans="2:11" s="1" customFormat="1" ht="15" customHeight="1">
      <c r="B130" s="312"/>
      <c r="C130" s="293" t="s">
        <v>1028</v>
      </c>
      <c r="D130" s="293"/>
      <c r="E130" s="293"/>
      <c r="F130" s="294" t="s">
        <v>1021</v>
      </c>
      <c r="G130" s="293"/>
      <c r="H130" s="293" t="s">
        <v>1029</v>
      </c>
      <c r="I130" s="293" t="s">
        <v>1017</v>
      </c>
      <c r="J130" s="293">
        <v>15</v>
      </c>
      <c r="K130" s="315"/>
    </row>
    <row r="131" spans="2:11" s="1" customFormat="1" ht="15" customHeight="1">
      <c r="B131" s="312"/>
      <c r="C131" s="293" t="s">
        <v>1030</v>
      </c>
      <c r="D131" s="293"/>
      <c r="E131" s="293"/>
      <c r="F131" s="294" t="s">
        <v>1021</v>
      </c>
      <c r="G131" s="293"/>
      <c r="H131" s="293" t="s">
        <v>1031</v>
      </c>
      <c r="I131" s="293" t="s">
        <v>1017</v>
      </c>
      <c r="J131" s="293">
        <v>20</v>
      </c>
      <c r="K131" s="315"/>
    </row>
    <row r="132" spans="2:11" s="1" customFormat="1" ht="15" customHeight="1">
      <c r="B132" s="312"/>
      <c r="C132" s="293" t="s">
        <v>1032</v>
      </c>
      <c r="D132" s="293"/>
      <c r="E132" s="293"/>
      <c r="F132" s="294" t="s">
        <v>1021</v>
      </c>
      <c r="G132" s="293"/>
      <c r="H132" s="293" t="s">
        <v>1033</v>
      </c>
      <c r="I132" s="293" t="s">
        <v>1017</v>
      </c>
      <c r="J132" s="293">
        <v>20</v>
      </c>
      <c r="K132" s="315"/>
    </row>
    <row r="133" spans="2:11" s="1" customFormat="1" ht="15" customHeight="1">
      <c r="B133" s="312"/>
      <c r="C133" s="269" t="s">
        <v>1020</v>
      </c>
      <c r="D133" s="269"/>
      <c r="E133" s="269"/>
      <c r="F133" s="290" t="s">
        <v>1021</v>
      </c>
      <c r="G133" s="269"/>
      <c r="H133" s="269" t="s">
        <v>1055</v>
      </c>
      <c r="I133" s="269" t="s">
        <v>1017</v>
      </c>
      <c r="J133" s="269">
        <v>50</v>
      </c>
      <c r="K133" s="315"/>
    </row>
    <row r="134" spans="2:11" s="1" customFormat="1" ht="15" customHeight="1">
      <c r="B134" s="312"/>
      <c r="C134" s="269" t="s">
        <v>1034</v>
      </c>
      <c r="D134" s="269"/>
      <c r="E134" s="269"/>
      <c r="F134" s="290" t="s">
        <v>1021</v>
      </c>
      <c r="G134" s="269"/>
      <c r="H134" s="269" t="s">
        <v>1055</v>
      </c>
      <c r="I134" s="269" t="s">
        <v>1017</v>
      </c>
      <c r="J134" s="269">
        <v>50</v>
      </c>
      <c r="K134" s="315"/>
    </row>
    <row r="135" spans="2:11" s="1" customFormat="1" ht="15" customHeight="1">
      <c r="B135" s="312"/>
      <c r="C135" s="269" t="s">
        <v>1040</v>
      </c>
      <c r="D135" s="269"/>
      <c r="E135" s="269"/>
      <c r="F135" s="290" t="s">
        <v>1021</v>
      </c>
      <c r="G135" s="269"/>
      <c r="H135" s="269" t="s">
        <v>1055</v>
      </c>
      <c r="I135" s="269" t="s">
        <v>1017</v>
      </c>
      <c r="J135" s="269">
        <v>50</v>
      </c>
      <c r="K135" s="315"/>
    </row>
    <row r="136" spans="2:11" s="1" customFormat="1" ht="15" customHeight="1">
      <c r="B136" s="312"/>
      <c r="C136" s="269" t="s">
        <v>1042</v>
      </c>
      <c r="D136" s="269"/>
      <c r="E136" s="269"/>
      <c r="F136" s="290" t="s">
        <v>1021</v>
      </c>
      <c r="G136" s="269"/>
      <c r="H136" s="269" t="s">
        <v>1055</v>
      </c>
      <c r="I136" s="269" t="s">
        <v>1017</v>
      </c>
      <c r="J136" s="269">
        <v>50</v>
      </c>
      <c r="K136" s="315"/>
    </row>
    <row r="137" spans="2:11" s="1" customFormat="1" ht="15" customHeight="1">
      <c r="B137" s="312"/>
      <c r="C137" s="269" t="s">
        <v>1043</v>
      </c>
      <c r="D137" s="269"/>
      <c r="E137" s="269"/>
      <c r="F137" s="290" t="s">
        <v>1021</v>
      </c>
      <c r="G137" s="269"/>
      <c r="H137" s="269" t="s">
        <v>1068</v>
      </c>
      <c r="I137" s="269" t="s">
        <v>1017</v>
      </c>
      <c r="J137" s="269">
        <v>255</v>
      </c>
      <c r="K137" s="315"/>
    </row>
    <row r="138" spans="2:11" s="1" customFormat="1" ht="15" customHeight="1">
      <c r="B138" s="312"/>
      <c r="C138" s="269" t="s">
        <v>1045</v>
      </c>
      <c r="D138" s="269"/>
      <c r="E138" s="269"/>
      <c r="F138" s="290" t="s">
        <v>1015</v>
      </c>
      <c r="G138" s="269"/>
      <c r="H138" s="269" t="s">
        <v>1069</v>
      </c>
      <c r="I138" s="269" t="s">
        <v>1047</v>
      </c>
      <c r="J138" s="269"/>
      <c r="K138" s="315"/>
    </row>
    <row r="139" spans="2:11" s="1" customFormat="1" ht="15" customHeight="1">
      <c r="B139" s="312"/>
      <c r="C139" s="269" t="s">
        <v>1048</v>
      </c>
      <c r="D139" s="269"/>
      <c r="E139" s="269"/>
      <c r="F139" s="290" t="s">
        <v>1015</v>
      </c>
      <c r="G139" s="269"/>
      <c r="H139" s="269" t="s">
        <v>1070</v>
      </c>
      <c r="I139" s="269" t="s">
        <v>1050</v>
      </c>
      <c r="J139" s="269"/>
      <c r="K139" s="315"/>
    </row>
    <row r="140" spans="2:11" s="1" customFormat="1" ht="15" customHeight="1">
      <c r="B140" s="312"/>
      <c r="C140" s="269" t="s">
        <v>1051</v>
      </c>
      <c r="D140" s="269"/>
      <c r="E140" s="269"/>
      <c r="F140" s="290" t="s">
        <v>1015</v>
      </c>
      <c r="G140" s="269"/>
      <c r="H140" s="269" t="s">
        <v>1051</v>
      </c>
      <c r="I140" s="269" t="s">
        <v>1050</v>
      </c>
      <c r="J140" s="269"/>
      <c r="K140" s="315"/>
    </row>
    <row r="141" spans="2:11" s="1" customFormat="1" ht="15" customHeight="1">
      <c r="B141" s="312"/>
      <c r="C141" s="269" t="s">
        <v>39</v>
      </c>
      <c r="D141" s="269"/>
      <c r="E141" s="269"/>
      <c r="F141" s="290" t="s">
        <v>1015</v>
      </c>
      <c r="G141" s="269"/>
      <c r="H141" s="269" t="s">
        <v>1071</v>
      </c>
      <c r="I141" s="269" t="s">
        <v>1050</v>
      </c>
      <c r="J141" s="269"/>
      <c r="K141" s="315"/>
    </row>
    <row r="142" spans="2:11" s="1" customFormat="1" ht="15" customHeight="1">
      <c r="B142" s="312"/>
      <c r="C142" s="269" t="s">
        <v>1072</v>
      </c>
      <c r="D142" s="269"/>
      <c r="E142" s="269"/>
      <c r="F142" s="290" t="s">
        <v>1015</v>
      </c>
      <c r="G142" s="269"/>
      <c r="H142" s="269" t="s">
        <v>1073</v>
      </c>
      <c r="I142" s="269" t="s">
        <v>1050</v>
      </c>
      <c r="J142" s="269"/>
      <c r="K142" s="315"/>
    </row>
    <row r="143" spans="2:11" s="1" customFormat="1" ht="15" customHeight="1">
      <c r="B143" s="316"/>
      <c r="C143" s="317"/>
      <c r="D143" s="317"/>
      <c r="E143" s="317"/>
      <c r="F143" s="317"/>
      <c r="G143" s="317"/>
      <c r="H143" s="317"/>
      <c r="I143" s="317"/>
      <c r="J143" s="317"/>
      <c r="K143" s="318"/>
    </row>
    <row r="144" spans="2:11" s="1" customFormat="1" ht="18.75" customHeight="1">
      <c r="B144" s="303"/>
      <c r="C144" s="303"/>
      <c r="D144" s="303"/>
      <c r="E144" s="303"/>
      <c r="F144" s="304"/>
      <c r="G144" s="303"/>
      <c r="H144" s="303"/>
      <c r="I144" s="303"/>
      <c r="J144" s="303"/>
      <c r="K144" s="303"/>
    </row>
    <row r="145" spans="2:11" s="1" customFormat="1" ht="18.75" customHeight="1">
      <c r="B145" s="276"/>
      <c r="C145" s="276"/>
      <c r="D145" s="276"/>
      <c r="E145" s="276"/>
      <c r="F145" s="276"/>
      <c r="G145" s="276"/>
      <c r="H145" s="276"/>
      <c r="I145" s="276"/>
      <c r="J145" s="276"/>
      <c r="K145" s="276"/>
    </row>
    <row r="146" spans="2:11" s="1" customFormat="1" ht="7.5" customHeight="1">
      <c r="B146" s="277"/>
      <c r="C146" s="278"/>
      <c r="D146" s="278"/>
      <c r="E146" s="278"/>
      <c r="F146" s="278"/>
      <c r="G146" s="278"/>
      <c r="H146" s="278"/>
      <c r="I146" s="278"/>
      <c r="J146" s="278"/>
      <c r="K146" s="279"/>
    </row>
    <row r="147" spans="2:11" s="1" customFormat="1" ht="45" customHeight="1">
      <c r="B147" s="280"/>
      <c r="C147" s="389" t="s">
        <v>1074</v>
      </c>
      <c r="D147" s="389"/>
      <c r="E147" s="389"/>
      <c r="F147" s="389"/>
      <c r="G147" s="389"/>
      <c r="H147" s="389"/>
      <c r="I147" s="389"/>
      <c r="J147" s="389"/>
      <c r="K147" s="281"/>
    </row>
    <row r="148" spans="2:11" s="1" customFormat="1" ht="17.25" customHeight="1">
      <c r="B148" s="280"/>
      <c r="C148" s="282" t="s">
        <v>1009</v>
      </c>
      <c r="D148" s="282"/>
      <c r="E148" s="282"/>
      <c r="F148" s="282" t="s">
        <v>1010</v>
      </c>
      <c r="G148" s="283"/>
      <c r="H148" s="282" t="s">
        <v>55</v>
      </c>
      <c r="I148" s="282" t="s">
        <v>58</v>
      </c>
      <c r="J148" s="282" t="s">
        <v>1011</v>
      </c>
      <c r="K148" s="281"/>
    </row>
    <row r="149" spans="2:11" s="1" customFormat="1" ht="17.25" customHeight="1">
      <c r="B149" s="280"/>
      <c r="C149" s="284" t="s">
        <v>1012</v>
      </c>
      <c r="D149" s="284"/>
      <c r="E149" s="284"/>
      <c r="F149" s="285" t="s">
        <v>1013</v>
      </c>
      <c r="G149" s="286"/>
      <c r="H149" s="284"/>
      <c r="I149" s="284"/>
      <c r="J149" s="284" t="s">
        <v>1014</v>
      </c>
      <c r="K149" s="281"/>
    </row>
    <row r="150" spans="2:11" s="1" customFormat="1" ht="5.25" customHeight="1">
      <c r="B150" s="292"/>
      <c r="C150" s="287"/>
      <c r="D150" s="287"/>
      <c r="E150" s="287"/>
      <c r="F150" s="287"/>
      <c r="G150" s="288"/>
      <c r="H150" s="287"/>
      <c r="I150" s="287"/>
      <c r="J150" s="287"/>
      <c r="K150" s="315"/>
    </row>
    <row r="151" spans="2:11" s="1" customFormat="1" ht="15" customHeight="1">
      <c r="B151" s="292"/>
      <c r="C151" s="319" t="s">
        <v>1018</v>
      </c>
      <c r="D151" s="269"/>
      <c r="E151" s="269"/>
      <c r="F151" s="320" t="s">
        <v>1015</v>
      </c>
      <c r="G151" s="269"/>
      <c r="H151" s="319" t="s">
        <v>1055</v>
      </c>
      <c r="I151" s="319" t="s">
        <v>1017</v>
      </c>
      <c r="J151" s="319">
        <v>120</v>
      </c>
      <c r="K151" s="315"/>
    </row>
    <row r="152" spans="2:11" s="1" customFormat="1" ht="15" customHeight="1">
      <c r="B152" s="292"/>
      <c r="C152" s="319" t="s">
        <v>1064</v>
      </c>
      <c r="D152" s="269"/>
      <c r="E152" s="269"/>
      <c r="F152" s="320" t="s">
        <v>1015</v>
      </c>
      <c r="G152" s="269"/>
      <c r="H152" s="319" t="s">
        <v>1075</v>
      </c>
      <c r="I152" s="319" t="s">
        <v>1017</v>
      </c>
      <c r="J152" s="319" t="s">
        <v>1066</v>
      </c>
      <c r="K152" s="315"/>
    </row>
    <row r="153" spans="2:11" s="1" customFormat="1" ht="15" customHeight="1">
      <c r="B153" s="292"/>
      <c r="C153" s="319" t="s">
        <v>963</v>
      </c>
      <c r="D153" s="269"/>
      <c r="E153" s="269"/>
      <c r="F153" s="320" t="s">
        <v>1015</v>
      </c>
      <c r="G153" s="269"/>
      <c r="H153" s="319" t="s">
        <v>1076</v>
      </c>
      <c r="I153" s="319" t="s">
        <v>1017</v>
      </c>
      <c r="J153" s="319" t="s">
        <v>1066</v>
      </c>
      <c r="K153" s="315"/>
    </row>
    <row r="154" spans="2:11" s="1" customFormat="1" ht="15" customHeight="1">
      <c r="B154" s="292"/>
      <c r="C154" s="319" t="s">
        <v>1020</v>
      </c>
      <c r="D154" s="269"/>
      <c r="E154" s="269"/>
      <c r="F154" s="320" t="s">
        <v>1021</v>
      </c>
      <c r="G154" s="269"/>
      <c r="H154" s="319" t="s">
        <v>1055</v>
      </c>
      <c r="I154" s="319" t="s">
        <v>1017</v>
      </c>
      <c r="J154" s="319">
        <v>50</v>
      </c>
      <c r="K154" s="315"/>
    </row>
    <row r="155" spans="2:11" s="1" customFormat="1" ht="15" customHeight="1">
      <c r="B155" s="292"/>
      <c r="C155" s="319" t="s">
        <v>1023</v>
      </c>
      <c r="D155" s="269"/>
      <c r="E155" s="269"/>
      <c r="F155" s="320" t="s">
        <v>1015</v>
      </c>
      <c r="G155" s="269"/>
      <c r="H155" s="319" t="s">
        <v>1055</v>
      </c>
      <c r="I155" s="319" t="s">
        <v>1025</v>
      </c>
      <c r="J155" s="319"/>
      <c r="K155" s="315"/>
    </row>
    <row r="156" spans="2:11" s="1" customFormat="1" ht="15" customHeight="1">
      <c r="B156" s="292"/>
      <c r="C156" s="319" t="s">
        <v>1034</v>
      </c>
      <c r="D156" s="269"/>
      <c r="E156" s="269"/>
      <c r="F156" s="320" t="s">
        <v>1021</v>
      </c>
      <c r="G156" s="269"/>
      <c r="H156" s="319" t="s">
        <v>1055</v>
      </c>
      <c r="I156" s="319" t="s">
        <v>1017</v>
      </c>
      <c r="J156" s="319">
        <v>50</v>
      </c>
      <c r="K156" s="315"/>
    </row>
    <row r="157" spans="2:11" s="1" customFormat="1" ht="15" customHeight="1">
      <c r="B157" s="292"/>
      <c r="C157" s="319" t="s">
        <v>1042</v>
      </c>
      <c r="D157" s="269"/>
      <c r="E157" s="269"/>
      <c r="F157" s="320" t="s">
        <v>1021</v>
      </c>
      <c r="G157" s="269"/>
      <c r="H157" s="319" t="s">
        <v>1055</v>
      </c>
      <c r="I157" s="319" t="s">
        <v>1017</v>
      </c>
      <c r="J157" s="319">
        <v>50</v>
      </c>
      <c r="K157" s="315"/>
    </row>
    <row r="158" spans="2:11" s="1" customFormat="1" ht="15" customHeight="1">
      <c r="B158" s="292"/>
      <c r="C158" s="319" t="s">
        <v>1040</v>
      </c>
      <c r="D158" s="269"/>
      <c r="E158" s="269"/>
      <c r="F158" s="320" t="s">
        <v>1021</v>
      </c>
      <c r="G158" s="269"/>
      <c r="H158" s="319" t="s">
        <v>1055</v>
      </c>
      <c r="I158" s="319" t="s">
        <v>1017</v>
      </c>
      <c r="J158" s="319">
        <v>50</v>
      </c>
      <c r="K158" s="315"/>
    </row>
    <row r="159" spans="2:11" s="1" customFormat="1" ht="15" customHeight="1">
      <c r="B159" s="292"/>
      <c r="C159" s="319" t="s">
        <v>94</v>
      </c>
      <c r="D159" s="269"/>
      <c r="E159" s="269"/>
      <c r="F159" s="320" t="s">
        <v>1015</v>
      </c>
      <c r="G159" s="269"/>
      <c r="H159" s="319" t="s">
        <v>1077</v>
      </c>
      <c r="I159" s="319" t="s">
        <v>1017</v>
      </c>
      <c r="J159" s="319" t="s">
        <v>1078</v>
      </c>
      <c r="K159" s="315"/>
    </row>
    <row r="160" spans="2:11" s="1" customFormat="1" ht="15" customHeight="1">
      <c r="B160" s="292"/>
      <c r="C160" s="319" t="s">
        <v>1079</v>
      </c>
      <c r="D160" s="269"/>
      <c r="E160" s="269"/>
      <c r="F160" s="320" t="s">
        <v>1015</v>
      </c>
      <c r="G160" s="269"/>
      <c r="H160" s="319" t="s">
        <v>1080</v>
      </c>
      <c r="I160" s="319" t="s">
        <v>1050</v>
      </c>
      <c r="J160" s="319"/>
      <c r="K160" s="315"/>
    </row>
    <row r="161" spans="2:11" s="1" customFormat="1" ht="15" customHeight="1">
      <c r="B161" s="321"/>
      <c r="C161" s="301"/>
      <c r="D161" s="301"/>
      <c r="E161" s="301"/>
      <c r="F161" s="301"/>
      <c r="G161" s="301"/>
      <c r="H161" s="301"/>
      <c r="I161" s="301"/>
      <c r="J161" s="301"/>
      <c r="K161" s="322"/>
    </row>
    <row r="162" spans="2:11" s="1" customFormat="1" ht="18.75" customHeight="1">
      <c r="B162" s="303"/>
      <c r="C162" s="313"/>
      <c r="D162" s="313"/>
      <c r="E162" s="313"/>
      <c r="F162" s="323"/>
      <c r="G162" s="313"/>
      <c r="H162" s="313"/>
      <c r="I162" s="313"/>
      <c r="J162" s="313"/>
      <c r="K162" s="303"/>
    </row>
    <row r="163" spans="2:11" s="1" customFormat="1" ht="18.75" customHeight="1">
      <c r="B163" s="276"/>
      <c r="C163" s="276"/>
      <c r="D163" s="276"/>
      <c r="E163" s="276"/>
      <c r="F163" s="276"/>
      <c r="G163" s="276"/>
      <c r="H163" s="276"/>
      <c r="I163" s="276"/>
      <c r="J163" s="276"/>
      <c r="K163" s="276"/>
    </row>
    <row r="164" spans="2:11" s="1" customFormat="1" ht="7.5" customHeight="1">
      <c r="B164" s="258"/>
      <c r="C164" s="259"/>
      <c r="D164" s="259"/>
      <c r="E164" s="259"/>
      <c r="F164" s="259"/>
      <c r="G164" s="259"/>
      <c r="H164" s="259"/>
      <c r="I164" s="259"/>
      <c r="J164" s="259"/>
      <c r="K164" s="260"/>
    </row>
    <row r="165" spans="2:11" s="1" customFormat="1" ht="45" customHeight="1">
      <c r="B165" s="261"/>
      <c r="C165" s="390" t="s">
        <v>1081</v>
      </c>
      <c r="D165" s="390"/>
      <c r="E165" s="390"/>
      <c r="F165" s="390"/>
      <c r="G165" s="390"/>
      <c r="H165" s="390"/>
      <c r="I165" s="390"/>
      <c r="J165" s="390"/>
      <c r="K165" s="262"/>
    </row>
    <row r="166" spans="2:11" s="1" customFormat="1" ht="17.25" customHeight="1">
      <c r="B166" s="261"/>
      <c r="C166" s="282" t="s">
        <v>1009</v>
      </c>
      <c r="D166" s="282"/>
      <c r="E166" s="282"/>
      <c r="F166" s="282" t="s">
        <v>1010</v>
      </c>
      <c r="G166" s="324"/>
      <c r="H166" s="325" t="s">
        <v>55</v>
      </c>
      <c r="I166" s="325" t="s">
        <v>58</v>
      </c>
      <c r="J166" s="282" t="s">
        <v>1011</v>
      </c>
      <c r="K166" s="262"/>
    </row>
    <row r="167" spans="2:11" s="1" customFormat="1" ht="17.25" customHeight="1">
      <c r="B167" s="263"/>
      <c r="C167" s="284" t="s">
        <v>1012</v>
      </c>
      <c r="D167" s="284"/>
      <c r="E167" s="284"/>
      <c r="F167" s="285" t="s">
        <v>1013</v>
      </c>
      <c r="G167" s="326"/>
      <c r="H167" s="327"/>
      <c r="I167" s="327"/>
      <c r="J167" s="284" t="s">
        <v>1014</v>
      </c>
      <c r="K167" s="264"/>
    </row>
    <row r="168" spans="2:11" s="1" customFormat="1" ht="5.25" customHeight="1">
      <c r="B168" s="292"/>
      <c r="C168" s="287"/>
      <c r="D168" s="287"/>
      <c r="E168" s="287"/>
      <c r="F168" s="287"/>
      <c r="G168" s="288"/>
      <c r="H168" s="287"/>
      <c r="I168" s="287"/>
      <c r="J168" s="287"/>
      <c r="K168" s="315"/>
    </row>
    <row r="169" spans="2:11" s="1" customFormat="1" ht="15" customHeight="1">
      <c r="B169" s="292"/>
      <c r="C169" s="269" t="s">
        <v>1018</v>
      </c>
      <c r="D169" s="269"/>
      <c r="E169" s="269"/>
      <c r="F169" s="290" t="s">
        <v>1015</v>
      </c>
      <c r="G169" s="269"/>
      <c r="H169" s="269" t="s">
        <v>1055</v>
      </c>
      <c r="I169" s="269" t="s">
        <v>1017</v>
      </c>
      <c r="J169" s="269">
        <v>120</v>
      </c>
      <c r="K169" s="315"/>
    </row>
    <row r="170" spans="2:11" s="1" customFormat="1" ht="15" customHeight="1">
      <c r="B170" s="292"/>
      <c r="C170" s="269" t="s">
        <v>1064</v>
      </c>
      <c r="D170" s="269"/>
      <c r="E170" s="269"/>
      <c r="F170" s="290" t="s">
        <v>1015</v>
      </c>
      <c r="G170" s="269"/>
      <c r="H170" s="269" t="s">
        <v>1065</v>
      </c>
      <c r="I170" s="269" t="s">
        <v>1017</v>
      </c>
      <c r="J170" s="269" t="s">
        <v>1066</v>
      </c>
      <c r="K170" s="315"/>
    </row>
    <row r="171" spans="2:11" s="1" customFormat="1" ht="15" customHeight="1">
      <c r="B171" s="292"/>
      <c r="C171" s="269" t="s">
        <v>963</v>
      </c>
      <c r="D171" s="269"/>
      <c r="E171" s="269"/>
      <c r="F171" s="290" t="s">
        <v>1015</v>
      </c>
      <c r="G171" s="269"/>
      <c r="H171" s="269" t="s">
        <v>1082</v>
      </c>
      <c r="I171" s="269" t="s">
        <v>1017</v>
      </c>
      <c r="J171" s="269" t="s">
        <v>1066</v>
      </c>
      <c r="K171" s="315"/>
    </row>
    <row r="172" spans="2:11" s="1" customFormat="1" ht="15" customHeight="1">
      <c r="B172" s="292"/>
      <c r="C172" s="269" t="s">
        <v>1020</v>
      </c>
      <c r="D172" s="269"/>
      <c r="E172" s="269"/>
      <c r="F172" s="290" t="s">
        <v>1021</v>
      </c>
      <c r="G172" s="269"/>
      <c r="H172" s="269" t="s">
        <v>1082</v>
      </c>
      <c r="I172" s="269" t="s">
        <v>1017</v>
      </c>
      <c r="J172" s="269">
        <v>50</v>
      </c>
      <c r="K172" s="315"/>
    </row>
    <row r="173" spans="2:11" s="1" customFormat="1" ht="15" customHeight="1">
      <c r="B173" s="292"/>
      <c r="C173" s="269" t="s">
        <v>1023</v>
      </c>
      <c r="D173" s="269"/>
      <c r="E173" s="269"/>
      <c r="F173" s="290" t="s">
        <v>1015</v>
      </c>
      <c r="G173" s="269"/>
      <c r="H173" s="269" t="s">
        <v>1082</v>
      </c>
      <c r="I173" s="269" t="s">
        <v>1025</v>
      </c>
      <c r="J173" s="269"/>
      <c r="K173" s="315"/>
    </row>
    <row r="174" spans="2:11" s="1" customFormat="1" ht="15" customHeight="1">
      <c r="B174" s="292"/>
      <c r="C174" s="269" t="s">
        <v>1034</v>
      </c>
      <c r="D174" s="269"/>
      <c r="E174" s="269"/>
      <c r="F174" s="290" t="s">
        <v>1021</v>
      </c>
      <c r="G174" s="269"/>
      <c r="H174" s="269" t="s">
        <v>1082</v>
      </c>
      <c r="I174" s="269" t="s">
        <v>1017</v>
      </c>
      <c r="J174" s="269">
        <v>50</v>
      </c>
      <c r="K174" s="315"/>
    </row>
    <row r="175" spans="2:11" s="1" customFormat="1" ht="15" customHeight="1">
      <c r="B175" s="292"/>
      <c r="C175" s="269" t="s">
        <v>1042</v>
      </c>
      <c r="D175" s="269"/>
      <c r="E175" s="269"/>
      <c r="F175" s="290" t="s">
        <v>1021</v>
      </c>
      <c r="G175" s="269"/>
      <c r="H175" s="269" t="s">
        <v>1082</v>
      </c>
      <c r="I175" s="269" t="s">
        <v>1017</v>
      </c>
      <c r="J175" s="269">
        <v>50</v>
      </c>
      <c r="K175" s="315"/>
    </row>
    <row r="176" spans="2:11" s="1" customFormat="1" ht="15" customHeight="1">
      <c r="B176" s="292"/>
      <c r="C176" s="269" t="s">
        <v>1040</v>
      </c>
      <c r="D176" s="269"/>
      <c r="E176" s="269"/>
      <c r="F176" s="290" t="s">
        <v>1021</v>
      </c>
      <c r="G176" s="269"/>
      <c r="H176" s="269" t="s">
        <v>1082</v>
      </c>
      <c r="I176" s="269" t="s">
        <v>1017</v>
      </c>
      <c r="J176" s="269">
        <v>50</v>
      </c>
      <c r="K176" s="315"/>
    </row>
    <row r="177" spans="2:11" s="1" customFormat="1" ht="15" customHeight="1">
      <c r="B177" s="292"/>
      <c r="C177" s="269" t="s">
        <v>111</v>
      </c>
      <c r="D177" s="269"/>
      <c r="E177" s="269"/>
      <c r="F177" s="290" t="s">
        <v>1015</v>
      </c>
      <c r="G177" s="269"/>
      <c r="H177" s="269" t="s">
        <v>1083</v>
      </c>
      <c r="I177" s="269" t="s">
        <v>1084</v>
      </c>
      <c r="J177" s="269"/>
      <c r="K177" s="315"/>
    </row>
    <row r="178" spans="2:11" s="1" customFormat="1" ht="15" customHeight="1">
      <c r="B178" s="292"/>
      <c r="C178" s="269" t="s">
        <v>58</v>
      </c>
      <c r="D178" s="269"/>
      <c r="E178" s="269"/>
      <c r="F178" s="290" t="s">
        <v>1015</v>
      </c>
      <c r="G178" s="269"/>
      <c r="H178" s="269" t="s">
        <v>1085</v>
      </c>
      <c r="I178" s="269" t="s">
        <v>1086</v>
      </c>
      <c r="J178" s="269">
        <v>1</v>
      </c>
      <c r="K178" s="315"/>
    </row>
    <row r="179" spans="2:11" s="1" customFormat="1" ht="15" customHeight="1">
      <c r="B179" s="292"/>
      <c r="C179" s="269" t="s">
        <v>54</v>
      </c>
      <c r="D179" s="269"/>
      <c r="E179" s="269"/>
      <c r="F179" s="290" t="s">
        <v>1015</v>
      </c>
      <c r="G179" s="269"/>
      <c r="H179" s="269" t="s">
        <v>1087</v>
      </c>
      <c r="I179" s="269" t="s">
        <v>1017</v>
      </c>
      <c r="J179" s="269">
        <v>20</v>
      </c>
      <c r="K179" s="315"/>
    </row>
    <row r="180" spans="2:11" s="1" customFormat="1" ht="15" customHeight="1">
      <c r="B180" s="292"/>
      <c r="C180" s="269" t="s">
        <v>55</v>
      </c>
      <c r="D180" s="269"/>
      <c r="E180" s="269"/>
      <c r="F180" s="290" t="s">
        <v>1015</v>
      </c>
      <c r="G180" s="269"/>
      <c r="H180" s="269" t="s">
        <v>1088</v>
      </c>
      <c r="I180" s="269" t="s">
        <v>1017</v>
      </c>
      <c r="J180" s="269">
        <v>255</v>
      </c>
      <c r="K180" s="315"/>
    </row>
    <row r="181" spans="2:11" s="1" customFormat="1" ht="15" customHeight="1">
      <c r="B181" s="292"/>
      <c r="C181" s="269" t="s">
        <v>112</v>
      </c>
      <c r="D181" s="269"/>
      <c r="E181" s="269"/>
      <c r="F181" s="290" t="s">
        <v>1015</v>
      </c>
      <c r="G181" s="269"/>
      <c r="H181" s="269" t="s">
        <v>979</v>
      </c>
      <c r="I181" s="269" t="s">
        <v>1017</v>
      </c>
      <c r="J181" s="269">
        <v>10</v>
      </c>
      <c r="K181" s="315"/>
    </row>
    <row r="182" spans="2:11" s="1" customFormat="1" ht="15" customHeight="1">
      <c r="B182" s="292"/>
      <c r="C182" s="269" t="s">
        <v>113</v>
      </c>
      <c r="D182" s="269"/>
      <c r="E182" s="269"/>
      <c r="F182" s="290" t="s">
        <v>1015</v>
      </c>
      <c r="G182" s="269"/>
      <c r="H182" s="269" t="s">
        <v>1089</v>
      </c>
      <c r="I182" s="269" t="s">
        <v>1050</v>
      </c>
      <c r="J182" s="269"/>
      <c r="K182" s="315"/>
    </row>
    <row r="183" spans="2:11" s="1" customFormat="1" ht="15" customHeight="1">
      <c r="B183" s="292"/>
      <c r="C183" s="269" t="s">
        <v>1090</v>
      </c>
      <c r="D183" s="269"/>
      <c r="E183" s="269"/>
      <c r="F183" s="290" t="s">
        <v>1015</v>
      </c>
      <c r="G183" s="269"/>
      <c r="H183" s="269" t="s">
        <v>1091</v>
      </c>
      <c r="I183" s="269" t="s">
        <v>1050</v>
      </c>
      <c r="J183" s="269"/>
      <c r="K183" s="315"/>
    </row>
    <row r="184" spans="2:11" s="1" customFormat="1" ht="15" customHeight="1">
      <c r="B184" s="292"/>
      <c r="C184" s="269" t="s">
        <v>1079</v>
      </c>
      <c r="D184" s="269"/>
      <c r="E184" s="269"/>
      <c r="F184" s="290" t="s">
        <v>1015</v>
      </c>
      <c r="G184" s="269"/>
      <c r="H184" s="269" t="s">
        <v>1092</v>
      </c>
      <c r="I184" s="269" t="s">
        <v>1050</v>
      </c>
      <c r="J184" s="269"/>
      <c r="K184" s="315"/>
    </row>
    <row r="185" spans="2:11" s="1" customFormat="1" ht="15" customHeight="1">
      <c r="B185" s="292"/>
      <c r="C185" s="269" t="s">
        <v>115</v>
      </c>
      <c r="D185" s="269"/>
      <c r="E185" s="269"/>
      <c r="F185" s="290" t="s">
        <v>1021</v>
      </c>
      <c r="G185" s="269"/>
      <c r="H185" s="269" t="s">
        <v>1093</v>
      </c>
      <c r="I185" s="269" t="s">
        <v>1017</v>
      </c>
      <c r="J185" s="269">
        <v>50</v>
      </c>
      <c r="K185" s="315"/>
    </row>
    <row r="186" spans="2:11" s="1" customFormat="1" ht="15" customHeight="1">
      <c r="B186" s="292"/>
      <c r="C186" s="269" t="s">
        <v>1094</v>
      </c>
      <c r="D186" s="269"/>
      <c r="E186" s="269"/>
      <c r="F186" s="290" t="s">
        <v>1021</v>
      </c>
      <c r="G186" s="269"/>
      <c r="H186" s="269" t="s">
        <v>1095</v>
      </c>
      <c r="I186" s="269" t="s">
        <v>1096</v>
      </c>
      <c r="J186" s="269"/>
      <c r="K186" s="315"/>
    </row>
    <row r="187" spans="2:11" s="1" customFormat="1" ht="15" customHeight="1">
      <c r="B187" s="292"/>
      <c r="C187" s="269" t="s">
        <v>1097</v>
      </c>
      <c r="D187" s="269"/>
      <c r="E187" s="269"/>
      <c r="F187" s="290" t="s">
        <v>1021</v>
      </c>
      <c r="G187" s="269"/>
      <c r="H187" s="269" t="s">
        <v>1098</v>
      </c>
      <c r="I187" s="269" t="s">
        <v>1096</v>
      </c>
      <c r="J187" s="269"/>
      <c r="K187" s="315"/>
    </row>
    <row r="188" spans="2:11" s="1" customFormat="1" ht="15" customHeight="1">
      <c r="B188" s="292"/>
      <c r="C188" s="269" t="s">
        <v>1099</v>
      </c>
      <c r="D188" s="269"/>
      <c r="E188" s="269"/>
      <c r="F188" s="290" t="s">
        <v>1021</v>
      </c>
      <c r="G188" s="269"/>
      <c r="H188" s="269" t="s">
        <v>1100</v>
      </c>
      <c r="I188" s="269" t="s">
        <v>1096</v>
      </c>
      <c r="J188" s="269"/>
      <c r="K188" s="315"/>
    </row>
    <row r="189" spans="2:11" s="1" customFormat="1" ht="15" customHeight="1">
      <c r="B189" s="292"/>
      <c r="C189" s="328" t="s">
        <v>1101</v>
      </c>
      <c r="D189" s="269"/>
      <c r="E189" s="269"/>
      <c r="F189" s="290" t="s">
        <v>1021</v>
      </c>
      <c r="G189" s="269"/>
      <c r="H189" s="269" t="s">
        <v>1102</v>
      </c>
      <c r="I189" s="269" t="s">
        <v>1103</v>
      </c>
      <c r="J189" s="329" t="s">
        <v>1104</v>
      </c>
      <c r="K189" s="315"/>
    </row>
    <row r="190" spans="2:11" s="1" customFormat="1" ht="15" customHeight="1">
      <c r="B190" s="292"/>
      <c r="C190" s="328" t="s">
        <v>43</v>
      </c>
      <c r="D190" s="269"/>
      <c r="E190" s="269"/>
      <c r="F190" s="290" t="s">
        <v>1015</v>
      </c>
      <c r="G190" s="269"/>
      <c r="H190" s="266" t="s">
        <v>1105</v>
      </c>
      <c r="I190" s="269" t="s">
        <v>1106</v>
      </c>
      <c r="J190" s="269"/>
      <c r="K190" s="315"/>
    </row>
    <row r="191" spans="2:11" s="1" customFormat="1" ht="15" customHeight="1">
      <c r="B191" s="292"/>
      <c r="C191" s="328" t="s">
        <v>1107</v>
      </c>
      <c r="D191" s="269"/>
      <c r="E191" s="269"/>
      <c r="F191" s="290" t="s">
        <v>1015</v>
      </c>
      <c r="G191" s="269"/>
      <c r="H191" s="269" t="s">
        <v>1108</v>
      </c>
      <c r="I191" s="269" t="s">
        <v>1050</v>
      </c>
      <c r="J191" s="269"/>
      <c r="K191" s="315"/>
    </row>
    <row r="192" spans="2:11" s="1" customFormat="1" ht="15" customHeight="1">
      <c r="B192" s="292"/>
      <c r="C192" s="328" t="s">
        <v>1109</v>
      </c>
      <c r="D192" s="269"/>
      <c r="E192" s="269"/>
      <c r="F192" s="290" t="s">
        <v>1015</v>
      </c>
      <c r="G192" s="269"/>
      <c r="H192" s="269" t="s">
        <v>1110</v>
      </c>
      <c r="I192" s="269" t="s">
        <v>1050</v>
      </c>
      <c r="J192" s="269"/>
      <c r="K192" s="315"/>
    </row>
    <row r="193" spans="2:11" s="1" customFormat="1" ht="15" customHeight="1">
      <c r="B193" s="292"/>
      <c r="C193" s="328" t="s">
        <v>1111</v>
      </c>
      <c r="D193" s="269"/>
      <c r="E193" s="269"/>
      <c r="F193" s="290" t="s">
        <v>1021</v>
      </c>
      <c r="G193" s="269"/>
      <c r="H193" s="269" t="s">
        <v>1112</v>
      </c>
      <c r="I193" s="269" t="s">
        <v>1050</v>
      </c>
      <c r="J193" s="269"/>
      <c r="K193" s="315"/>
    </row>
    <row r="194" spans="2:11" s="1" customFormat="1" ht="15" customHeight="1">
      <c r="B194" s="321"/>
      <c r="C194" s="330"/>
      <c r="D194" s="301"/>
      <c r="E194" s="301"/>
      <c r="F194" s="301"/>
      <c r="G194" s="301"/>
      <c r="H194" s="301"/>
      <c r="I194" s="301"/>
      <c r="J194" s="301"/>
      <c r="K194" s="322"/>
    </row>
    <row r="195" spans="2:11" s="1" customFormat="1" ht="18.75" customHeight="1">
      <c r="B195" s="303"/>
      <c r="C195" s="313"/>
      <c r="D195" s="313"/>
      <c r="E195" s="313"/>
      <c r="F195" s="323"/>
      <c r="G195" s="313"/>
      <c r="H195" s="313"/>
      <c r="I195" s="313"/>
      <c r="J195" s="313"/>
      <c r="K195" s="303"/>
    </row>
    <row r="196" spans="2:11" s="1" customFormat="1" ht="18.75" customHeight="1">
      <c r="B196" s="303"/>
      <c r="C196" s="313"/>
      <c r="D196" s="313"/>
      <c r="E196" s="313"/>
      <c r="F196" s="323"/>
      <c r="G196" s="313"/>
      <c r="H196" s="313"/>
      <c r="I196" s="313"/>
      <c r="J196" s="313"/>
      <c r="K196" s="303"/>
    </row>
    <row r="197" spans="2:11" s="1" customFormat="1" ht="18.75" customHeight="1">
      <c r="B197" s="276"/>
      <c r="C197" s="276"/>
      <c r="D197" s="276"/>
      <c r="E197" s="276"/>
      <c r="F197" s="276"/>
      <c r="G197" s="276"/>
      <c r="H197" s="276"/>
      <c r="I197" s="276"/>
      <c r="J197" s="276"/>
      <c r="K197" s="276"/>
    </row>
    <row r="198" spans="2:11" s="1" customFormat="1" ht="13.5">
      <c r="B198" s="258"/>
      <c r="C198" s="259"/>
      <c r="D198" s="259"/>
      <c r="E198" s="259"/>
      <c r="F198" s="259"/>
      <c r="G198" s="259"/>
      <c r="H198" s="259"/>
      <c r="I198" s="259"/>
      <c r="J198" s="259"/>
      <c r="K198" s="260"/>
    </row>
    <row r="199" spans="2:11" s="1" customFormat="1" ht="21">
      <c r="B199" s="261"/>
      <c r="C199" s="390" t="s">
        <v>1113</v>
      </c>
      <c r="D199" s="390"/>
      <c r="E199" s="390"/>
      <c r="F199" s="390"/>
      <c r="G199" s="390"/>
      <c r="H199" s="390"/>
      <c r="I199" s="390"/>
      <c r="J199" s="390"/>
      <c r="K199" s="262"/>
    </row>
    <row r="200" spans="2:11" s="1" customFormat="1" ht="25.5" customHeight="1">
      <c r="B200" s="261"/>
      <c r="C200" s="331" t="s">
        <v>1114</v>
      </c>
      <c r="D200" s="331"/>
      <c r="E200" s="331"/>
      <c r="F200" s="331" t="s">
        <v>1115</v>
      </c>
      <c r="G200" s="332"/>
      <c r="H200" s="391" t="s">
        <v>1116</v>
      </c>
      <c r="I200" s="391"/>
      <c r="J200" s="391"/>
      <c r="K200" s="262"/>
    </row>
    <row r="201" spans="2:11" s="1" customFormat="1" ht="5.25" customHeight="1">
      <c r="B201" s="292"/>
      <c r="C201" s="287"/>
      <c r="D201" s="287"/>
      <c r="E201" s="287"/>
      <c r="F201" s="287"/>
      <c r="G201" s="313"/>
      <c r="H201" s="287"/>
      <c r="I201" s="287"/>
      <c r="J201" s="287"/>
      <c r="K201" s="315"/>
    </row>
    <row r="202" spans="2:11" s="1" customFormat="1" ht="15" customHeight="1">
      <c r="B202" s="292"/>
      <c r="C202" s="269" t="s">
        <v>1106</v>
      </c>
      <c r="D202" s="269"/>
      <c r="E202" s="269"/>
      <c r="F202" s="290" t="s">
        <v>44</v>
      </c>
      <c r="G202" s="269"/>
      <c r="H202" s="392" t="s">
        <v>1117</v>
      </c>
      <c r="I202" s="392"/>
      <c r="J202" s="392"/>
      <c r="K202" s="315"/>
    </row>
    <row r="203" spans="2:11" s="1" customFormat="1" ht="15" customHeight="1">
      <c r="B203" s="292"/>
      <c r="C203" s="269"/>
      <c r="D203" s="269"/>
      <c r="E203" s="269"/>
      <c r="F203" s="290" t="s">
        <v>45</v>
      </c>
      <c r="G203" s="269"/>
      <c r="H203" s="392" t="s">
        <v>1118</v>
      </c>
      <c r="I203" s="392"/>
      <c r="J203" s="392"/>
      <c r="K203" s="315"/>
    </row>
    <row r="204" spans="2:11" s="1" customFormat="1" ht="15" customHeight="1">
      <c r="B204" s="292"/>
      <c r="C204" s="269"/>
      <c r="D204" s="269"/>
      <c r="E204" s="269"/>
      <c r="F204" s="290" t="s">
        <v>48</v>
      </c>
      <c r="G204" s="269"/>
      <c r="H204" s="392" t="s">
        <v>1119</v>
      </c>
      <c r="I204" s="392"/>
      <c r="J204" s="392"/>
      <c r="K204" s="315"/>
    </row>
    <row r="205" spans="2:11" s="1" customFormat="1" ht="15" customHeight="1">
      <c r="B205" s="292"/>
      <c r="C205" s="269"/>
      <c r="D205" s="269"/>
      <c r="E205" s="269"/>
      <c r="F205" s="290" t="s">
        <v>46</v>
      </c>
      <c r="G205" s="269"/>
      <c r="H205" s="392" t="s">
        <v>1120</v>
      </c>
      <c r="I205" s="392"/>
      <c r="J205" s="392"/>
      <c r="K205" s="315"/>
    </row>
    <row r="206" spans="2:11" s="1" customFormat="1" ht="15" customHeight="1">
      <c r="B206" s="292"/>
      <c r="C206" s="269"/>
      <c r="D206" s="269"/>
      <c r="E206" s="269"/>
      <c r="F206" s="290" t="s">
        <v>47</v>
      </c>
      <c r="G206" s="269"/>
      <c r="H206" s="392" t="s">
        <v>1121</v>
      </c>
      <c r="I206" s="392"/>
      <c r="J206" s="392"/>
      <c r="K206" s="315"/>
    </row>
    <row r="207" spans="2:11" s="1" customFormat="1" ht="15" customHeight="1">
      <c r="B207" s="292"/>
      <c r="C207" s="269"/>
      <c r="D207" s="269"/>
      <c r="E207" s="269"/>
      <c r="F207" s="290"/>
      <c r="G207" s="269"/>
      <c r="H207" s="269"/>
      <c r="I207" s="269"/>
      <c r="J207" s="269"/>
      <c r="K207" s="315"/>
    </row>
    <row r="208" spans="2:11" s="1" customFormat="1" ht="15" customHeight="1">
      <c r="B208" s="292"/>
      <c r="C208" s="269" t="s">
        <v>1062</v>
      </c>
      <c r="D208" s="269"/>
      <c r="E208" s="269"/>
      <c r="F208" s="290" t="s">
        <v>80</v>
      </c>
      <c r="G208" s="269"/>
      <c r="H208" s="392" t="s">
        <v>1122</v>
      </c>
      <c r="I208" s="392"/>
      <c r="J208" s="392"/>
      <c r="K208" s="315"/>
    </row>
    <row r="209" spans="2:11" s="1" customFormat="1" ht="15" customHeight="1">
      <c r="B209" s="292"/>
      <c r="C209" s="269"/>
      <c r="D209" s="269"/>
      <c r="E209" s="269"/>
      <c r="F209" s="290" t="s">
        <v>958</v>
      </c>
      <c r="G209" s="269"/>
      <c r="H209" s="392" t="s">
        <v>959</v>
      </c>
      <c r="I209" s="392"/>
      <c r="J209" s="392"/>
      <c r="K209" s="315"/>
    </row>
    <row r="210" spans="2:11" s="1" customFormat="1" ht="15" customHeight="1">
      <c r="B210" s="292"/>
      <c r="C210" s="269"/>
      <c r="D210" s="269"/>
      <c r="E210" s="269"/>
      <c r="F210" s="290" t="s">
        <v>956</v>
      </c>
      <c r="G210" s="269"/>
      <c r="H210" s="392" t="s">
        <v>1123</v>
      </c>
      <c r="I210" s="392"/>
      <c r="J210" s="392"/>
      <c r="K210" s="315"/>
    </row>
    <row r="211" spans="2:11" s="1" customFormat="1" ht="15" customHeight="1">
      <c r="B211" s="333"/>
      <c r="C211" s="269"/>
      <c r="D211" s="269"/>
      <c r="E211" s="269"/>
      <c r="F211" s="290" t="s">
        <v>87</v>
      </c>
      <c r="G211" s="328"/>
      <c r="H211" s="393" t="s">
        <v>960</v>
      </c>
      <c r="I211" s="393"/>
      <c r="J211" s="393"/>
      <c r="K211" s="334"/>
    </row>
    <row r="212" spans="2:11" s="1" customFormat="1" ht="15" customHeight="1">
      <c r="B212" s="333"/>
      <c r="C212" s="269"/>
      <c r="D212" s="269"/>
      <c r="E212" s="269"/>
      <c r="F212" s="290" t="s">
        <v>961</v>
      </c>
      <c r="G212" s="328"/>
      <c r="H212" s="393" t="s">
        <v>932</v>
      </c>
      <c r="I212" s="393"/>
      <c r="J212" s="393"/>
      <c r="K212" s="334"/>
    </row>
    <row r="213" spans="2:11" s="1" customFormat="1" ht="15" customHeight="1">
      <c r="B213" s="333"/>
      <c r="C213" s="269"/>
      <c r="D213" s="269"/>
      <c r="E213" s="269"/>
      <c r="F213" s="290"/>
      <c r="G213" s="328"/>
      <c r="H213" s="319"/>
      <c r="I213" s="319"/>
      <c r="J213" s="319"/>
      <c r="K213" s="334"/>
    </row>
    <row r="214" spans="2:11" s="1" customFormat="1" ht="15" customHeight="1">
      <c r="B214" s="333"/>
      <c r="C214" s="269" t="s">
        <v>1086</v>
      </c>
      <c r="D214" s="269"/>
      <c r="E214" s="269"/>
      <c r="F214" s="290">
        <v>1</v>
      </c>
      <c r="G214" s="328"/>
      <c r="H214" s="393" t="s">
        <v>1124</v>
      </c>
      <c r="I214" s="393"/>
      <c r="J214" s="393"/>
      <c r="K214" s="334"/>
    </row>
    <row r="215" spans="2:11" s="1" customFormat="1" ht="15" customHeight="1">
      <c r="B215" s="333"/>
      <c r="C215" s="269"/>
      <c r="D215" s="269"/>
      <c r="E215" s="269"/>
      <c r="F215" s="290">
        <v>2</v>
      </c>
      <c r="G215" s="328"/>
      <c r="H215" s="393" t="s">
        <v>1125</v>
      </c>
      <c r="I215" s="393"/>
      <c r="J215" s="393"/>
      <c r="K215" s="334"/>
    </row>
    <row r="216" spans="2:11" s="1" customFormat="1" ht="15" customHeight="1">
      <c r="B216" s="333"/>
      <c r="C216" s="269"/>
      <c r="D216" s="269"/>
      <c r="E216" s="269"/>
      <c r="F216" s="290">
        <v>3</v>
      </c>
      <c r="G216" s="328"/>
      <c r="H216" s="393" t="s">
        <v>1126</v>
      </c>
      <c r="I216" s="393"/>
      <c r="J216" s="393"/>
      <c r="K216" s="334"/>
    </row>
    <row r="217" spans="2:11" s="1" customFormat="1" ht="15" customHeight="1">
      <c r="B217" s="333"/>
      <c r="C217" s="269"/>
      <c r="D217" s="269"/>
      <c r="E217" s="269"/>
      <c r="F217" s="290">
        <v>4</v>
      </c>
      <c r="G217" s="328"/>
      <c r="H217" s="393" t="s">
        <v>1127</v>
      </c>
      <c r="I217" s="393"/>
      <c r="J217" s="393"/>
      <c r="K217" s="334"/>
    </row>
    <row r="218" spans="2:11" s="1" customFormat="1" ht="12.75" customHeight="1">
      <c r="B218" s="335"/>
      <c r="C218" s="336"/>
      <c r="D218" s="336"/>
      <c r="E218" s="336"/>
      <c r="F218" s="336"/>
      <c r="G218" s="336"/>
      <c r="H218" s="336"/>
      <c r="I218" s="336"/>
      <c r="J218" s="336"/>
      <c r="K218" s="33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LAPTOP-RKVOTQN3\ASUS</dc:creator>
  <cp:keywords/>
  <dc:description/>
  <cp:lastModifiedBy>Procházková Eva</cp:lastModifiedBy>
  <dcterms:created xsi:type="dcterms:W3CDTF">2022-06-17T06:45:12Z</dcterms:created>
  <dcterms:modified xsi:type="dcterms:W3CDTF">2022-06-20T09:24:15Z</dcterms:modified>
  <cp:category/>
  <cp:version/>
  <cp:contentType/>
  <cp:contentStatus/>
</cp:coreProperties>
</file>