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bookViews>
    <workbookView xWindow="28680" yWindow="65416" windowWidth="29040" windowHeight="15720" activeTab="2"/>
  </bookViews>
  <sheets>
    <sheet name="Rekapitulace stavby" sheetId="1" r:id="rId1"/>
    <sheet name="SO 01 - Gastro" sheetId="2" r:id="rId2"/>
    <sheet name="G01" sheetId="4" r:id="rId3"/>
    <sheet name="Pokyny pro vyplnění" sheetId="3" r:id="rId4"/>
  </sheets>
  <definedNames>
    <definedName name="_xlnm._FilterDatabase" localSheetId="1" hidden="1">'SO 01 - Gastro'!$C$80:$K$84</definedName>
    <definedName name="_xlnm.Print_Area" localSheetId="2">'G01'!$A$1:$K$68</definedName>
    <definedName name="_xlnm.Print_Area" localSheetId="3">'Pokyny pro vyplnění'!$B$2:$K$71,'Pokyny pro vyplnění'!$B$74:$K$118,'Pokyny pro vyplnění'!$B$121:$K$161,'Pokyny pro vyplnění'!$B$164:$K$218</definedName>
    <definedName name="_xlnm.Print_Area" localSheetId="0">'Rekapitulace stavby'!$D$4:$AO$36,'Rekapitulace stavby'!$C$42:$AQ$56</definedName>
    <definedName name="_xlnm.Print_Area" localSheetId="1">'SO 01 - Gastro'!$C$4:$J$39,'SO 01 - Gastro'!$C$45:$J$62,'SO 01 - Gastro'!$C$68:$K$84</definedName>
    <definedName name="_xlnm.Print_Titles" localSheetId="0">'Rekapitulace stavby'!$52:$52</definedName>
    <definedName name="_xlnm.Print_Titles" localSheetId="1">'SO 01 - Gastro'!$80:$80</definedName>
  </definedNames>
  <calcPr calcId="191029"/>
  <extLst/>
</workbook>
</file>

<file path=xl/sharedStrings.xml><?xml version="1.0" encoding="utf-8"?>
<sst xmlns="http://schemas.openxmlformats.org/spreadsheetml/2006/main" count="860" uniqueCount="400">
  <si>
    <t>Export Komplet</t>
  </si>
  <si>
    <t>VZ</t>
  </si>
  <si>
    <t>2.0</t>
  </si>
  <si>
    <t/>
  </si>
  <si>
    <t>False</t>
  </si>
  <si>
    <t>{f0474db8-2913-42d7-9dc1-9042137e08c4}</t>
  </si>
  <si>
    <t>&gt;&gt;  skryté sloupce  &lt;&lt;</t>
  </si>
  <si>
    <t>0,01</t>
  </si>
  <si>
    <t>21</t>
  </si>
  <si>
    <t>15</t>
  </si>
  <si>
    <t>REKAPITULACE STAVBY</t>
  </si>
  <si>
    <t>v ---  níže se nacházejí doplnkové a pomocné údaje k sestavám  --- v</t>
  </si>
  <si>
    <t>0,001</t>
  </si>
  <si>
    <t>Kód:</t>
  </si>
  <si>
    <t>T05b</t>
  </si>
  <si>
    <t>Stavba:</t>
  </si>
  <si>
    <t>Rekonstrukce kuchyně ZŠ Chomutov, Heyrovského 4539</t>
  </si>
  <si>
    <t>KSO:</t>
  </si>
  <si>
    <t>CC-CZ:</t>
  </si>
  <si>
    <t>Místo:</t>
  </si>
  <si>
    <t xml:space="preserve"> </t>
  </si>
  <si>
    <t>Datum:</t>
  </si>
  <si>
    <t>Zadavatel:</t>
  </si>
  <si>
    <t>IČ:</t>
  </si>
  <si>
    <t>DIČ:</t>
  </si>
  <si>
    <t>Zhotovitel:</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</si>
  <si>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</si>
  <si>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</si>
  <si>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</si>
  <si>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</si>
  <si>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</si>
  <si>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</si>
  <si>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</si>
  <si>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</si>
  <si>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</si>
  <si>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</si>
  <si>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</si>
  <si>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</si>
  <si>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</si>
  <si>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</si>
  <si>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</si>
  <si>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</si>
  <si>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</si>
  <si>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</si>
  <si>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</si>
  <si>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</si>
  <si>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</si>
  <si>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</si>
  <si>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</si>
  <si>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</si>
  <si>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</si>
  <si>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</si>
  <si>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</si>
  <si>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</si>
  <si>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</si>
  <si>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</si>
  <si>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</si>
  <si>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</si>
  <si>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</si>
  <si>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</si>
  <si>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</si>
  <si>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</si>
  <si>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</si>
  <si>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</si>
  <si>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</si>
  <si>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</si>
  <si>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</si>
  <si>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</si>
  <si>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</si>
  <si>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</si>
  <si>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</si>
  <si>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Gastro</t>
  </si>
  <si>
    <t>STA</t>
  </si>
  <si>
    <t>1</t>
  </si>
  <si>
    <t>{09613529-45a6-4878-ab48-f64bb92c42a7}</t>
  </si>
  <si>
    <t>2</t>
  </si>
  <si>
    <t>KRYCÍ LIST SOUPISU PRACÍ</t>
  </si>
  <si>
    <t>Objekt:</t>
  </si>
  <si>
    <t>SO 01 - Gastro</t>
  </si>
  <si>
    <t>REKAPITULACE ČLENĚNÍ SOUPISU PRACÍ</t>
  </si>
  <si>
    <t>Kód dílu - Popis</t>
  </si>
  <si>
    <t>Cena celkem [CZK]</t>
  </si>
  <si>
    <t>-1</t>
  </si>
  <si>
    <t>PSV - PSV</t>
  </si>
  <si>
    <t xml:space="preserve">    798 - Gastrotechnologie</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</si>
  <si>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</si>
  <si>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</si>
  <si>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</si>
  <si>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</si>
  <si>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</si>
  <si>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</si>
  <si>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</si>
  <si>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</si>
  <si>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</si>
  <si>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</si>
  <si>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</si>
  <si>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</si>
  <si>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</si>
  <si>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</si>
  <si>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ROZPOCET</t>
  </si>
  <si>
    <t>798</t>
  </si>
  <si>
    <t>Gastrotechnologie</t>
  </si>
  <si>
    <t>K</t>
  </si>
  <si>
    <t>G01</t>
  </si>
  <si>
    <t>příloha</t>
  </si>
  <si>
    <t>16</t>
  </si>
  <si>
    <t>1616419545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</si>
  <si>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</si>
  <si>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</si>
  <si>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</si>
  <si>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</si>
  <si>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</si>
  <si>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</si>
  <si>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</si>
  <si>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</si>
  <si>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</si>
  <si>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</si>
  <si>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</si>
  <si>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</si>
  <si>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</si>
  <si>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</si>
  <si>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</si>
  <si>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</si>
  <si>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</si>
  <si>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</si>
  <si>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</si>
  <si>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</si>
  <si>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</si>
  <si>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</si>
  <si>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</si>
  <si>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</si>
  <si>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</si>
  <si>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</si>
  <si>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</si>
  <si>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</si>
  <si>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</si>
  <si>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</si>
  <si>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</si>
  <si>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</si>
  <si>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</si>
  <si>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</si>
  <si>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</si>
  <si>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</si>
  <si>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</si>
  <si>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</si>
  <si>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</si>
  <si>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</si>
  <si>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</si>
  <si>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</si>
  <si>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</si>
  <si>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</si>
  <si>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</si>
  <si>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</si>
  <si>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</si>
  <si>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</si>
  <si>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</si>
  <si>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</si>
  <si>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</si>
  <si>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</si>
  <si>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</si>
  <si>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</si>
  <si>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</si>
  <si>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</si>
  <si>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</si>
  <si>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</si>
  <si>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</si>
  <si>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</si>
  <si>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</si>
  <si>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</si>
  <si>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</si>
  <si>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</si>
  <si>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</si>
  <si>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</si>
  <si>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</si>
  <si>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</si>
  <si>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</si>
  <si>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</si>
  <si>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</si>
  <si>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</si>
  <si>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</si>
  <si>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</si>
  <si>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</si>
  <si>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</si>
  <si>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</si>
  <si>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</si>
  <si>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</si>
  <si>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</si>
  <si>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</si>
  <si>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</si>
  <si>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</si>
  <si>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</si>
  <si>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</si>
  <si>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</si>
  <si>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</si>
  <si>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</si>
  <si>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</si>
  <si>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</si>
  <si>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</si>
  <si>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</si>
  <si>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</si>
  <si>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</si>
  <si>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</si>
  <si>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</si>
  <si>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</si>
  <si>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</si>
  <si>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</si>
  <si>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</si>
  <si>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</si>
  <si>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</si>
  <si>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</si>
  <si>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</si>
  <si>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</si>
  <si>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</si>
  <si>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</si>
  <si>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</si>
  <si>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</si>
  <si>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</si>
  <si>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</si>
  <si>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</si>
  <si>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</si>
  <si>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</si>
  <si>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</si>
  <si>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</si>
  <si>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</si>
  <si>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</si>
  <si>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</si>
  <si>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</si>
  <si>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</si>
  <si>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</si>
  <si>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</si>
  <si>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</si>
  <si>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</si>
  <si>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</si>
  <si>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</si>
  <si>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</si>
  <si>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</si>
  <si>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</si>
  <si>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</si>
  <si>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</si>
  <si>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</si>
  <si>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</si>
  <si>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</si>
  <si>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</si>
  <si>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</si>
  <si>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</si>
  <si>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</si>
  <si>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</si>
  <si>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</si>
  <si>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</si>
  <si>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</si>
  <si>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</si>
  <si>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</si>
  <si>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</si>
  <si>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</si>
  <si>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</si>
  <si>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</si>
  <si>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</si>
  <si>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</si>
  <si>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</si>
  <si>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</si>
  <si>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</si>
  <si>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</si>
  <si>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</si>
  <si>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</si>
  <si>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</si>
  <si>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</si>
  <si>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</si>
  <si>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</si>
  <si>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</si>
  <si>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</si>
  <si>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</si>
  <si>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</si>
  <si>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</si>
  <si>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</si>
  <si>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</si>
  <si>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</si>
  <si>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</si>
  <si>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</si>
  <si>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</si>
  <si>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</si>
  <si>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</si>
  <si>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</si>
  <si>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</si>
  <si>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</si>
  <si>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</si>
  <si>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</si>
  <si>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</si>
  <si>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</si>
  <si>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</si>
  <si>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</si>
  <si>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</si>
  <si>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</si>
  <si>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</si>
  <si>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Celková cena vč. DPH 21%</t>
  </si>
  <si>
    <t xml:space="preserve">DPH 21% </t>
  </si>
  <si>
    <t>Celková cena gastrotechnologie bez DPH</t>
  </si>
  <si>
    <t>Etážový vozík na tácy s použitým nádobím</t>
  </si>
  <si>
    <t>Regál skladový nerez, 4 police, JAKL 40x40</t>
  </si>
  <si>
    <t>Kombinovaná výlevka s umyvadlem</t>
  </si>
  <si>
    <t>Celonerezový stůl výstupní z myčky včetně pojezdové dráhy</t>
  </si>
  <si>
    <t>Podlahový rošt s vpusťí s pachovou uzávěrou k zalití do podlahy, celonerezový</t>
  </si>
  <si>
    <t>Celonerezový stůl vstupní do myčky vč.dřezu  450x450x250mm, pojezdové dráhy a sprchové baterie s výtokovým ramínkem</t>
  </si>
  <si>
    <t xml:space="preserve">Mytí stolního nádobí </t>
  </si>
  <si>
    <t>Banketní vozík 1x 15 GN1/1, vyrobeno z chromniklové oceli 18/ 10 (AISI 304) provedení dvouplášťové, izolované lisované bočnice s roztečí vsunů 75 mm umožňují snadné čištění rovnoměrné proudění horkého vzduchu zajišťuje ventilátor a distanční prvky na zadní stěně a dveřích vozíku madlo pro transport na zadní straně vozíku odkládací zásuvka na zadní straně vozíku zapuštěná madla na bocích vozíku pro snadnější manipulaci v místě výdeje digitální termostaty umístěné na čelní straně vozíku zajišťují jednoduché ovládání a snadnou kontrolu teploty jak vnitřního prostoru vozíku (+30 °C až +90 °C), tak ovládání zvlhčování dno vozíku vybaveno výpustným kohoutem aretace dveří, uzavírání klikou se zámkem masivní rohové nárazníky 4 otočná kolečka, z toho dvě s brzdou napájení vozíku: 230 V~50 Hz Rozměry (mm): 775×945×1510 Kolečka (mm): 160 Počet zásuvů: 15 Příkon (kW): 2,3 Hmotnost (kg): 106 Kapacita: 15 x GN 2/1-65 nebo 30 x GN 1/1-65 nebo 5 x GN 2/1-200 nebo 10 x GN 1/1-200 nebo 7 x GN 2/1-100 (nebo 150) + 1 x GN 2/1-65 nebo 14 x GN 1/1-100 (nebo 150) + 2 x GN 1/1-65</t>
  </si>
  <si>
    <t>47</t>
  </si>
  <si>
    <t>Pojezdová dráha trubková nerezová</t>
  </si>
  <si>
    <t xml:space="preserve">Nerezový pracovní stůl policový s dřezem 400x400x250 mm a umyvadlem, uzavřený, posuvné dveře </t>
  </si>
  <si>
    <t>45</t>
  </si>
  <si>
    <t>Chlazená vitrína, vnitřní osvětlení, 2 police, provedení samoobslužná, agregát na  levé straně</t>
  </si>
  <si>
    <t>44</t>
  </si>
  <si>
    <t>43</t>
  </si>
  <si>
    <t>42</t>
  </si>
  <si>
    <t>Výdejní linka, hygienický skleněný zákryt, úložný prostor, příprava pro rozvody médií</t>
  </si>
  <si>
    <t>41</t>
  </si>
  <si>
    <t xml:space="preserve">Výdej jídel </t>
  </si>
  <si>
    <t>Regál skladový nerez, 4 police, JAKL 40x40, oplechovaný</t>
  </si>
  <si>
    <t>40</t>
  </si>
  <si>
    <t>Nerezový pracovní stůl, zadní lem</t>
  </si>
  <si>
    <t>39</t>
  </si>
  <si>
    <t>38</t>
  </si>
  <si>
    <t>37</t>
  </si>
  <si>
    <t>Nerezový pracovní stůl s dřezem 700x500, sprchovací baterie s výtokovým ramínkem, zadní lem</t>
  </si>
  <si>
    <t>36</t>
  </si>
  <si>
    <t xml:space="preserve">Mytí provozního nádobí </t>
  </si>
  <si>
    <t>Nerezový pracovní stůl policový</t>
  </si>
  <si>
    <t>35</t>
  </si>
  <si>
    <t>Práce s tepelně opracovanými pokrmy</t>
  </si>
  <si>
    <t>Digestoř - VZT</t>
  </si>
  <si>
    <t>34</t>
  </si>
  <si>
    <t>33</t>
  </si>
  <si>
    <t>32</t>
  </si>
  <si>
    <t>31</t>
  </si>
  <si>
    <t>29+30</t>
  </si>
  <si>
    <t>28</t>
  </si>
  <si>
    <t>27</t>
  </si>
  <si>
    <t>26</t>
  </si>
  <si>
    <t>25</t>
  </si>
  <si>
    <t>24</t>
  </si>
  <si>
    <t>23</t>
  </si>
  <si>
    <t>22</t>
  </si>
  <si>
    <t>20</t>
  </si>
  <si>
    <t>Varný blok</t>
  </si>
  <si>
    <t>Chladící skříň 700L, GN 2/1, s nastavitelným digitálním displejem. , teplota: od -2 do +12°C. Spotřeba energie: 1,6 kWh/24h. Chladící skříň je vyrobená z nerezové oceli.</t>
  </si>
  <si>
    <t>19</t>
  </si>
  <si>
    <t>Nerezový pracovní stůl s dřezem 500x500x250 mm a umyvadlem, police, 3x zásuvka, zadní lem</t>
  </si>
  <si>
    <t>18</t>
  </si>
  <si>
    <t>Nástěnná skříň nerezová, posuvné dveře</t>
  </si>
  <si>
    <t>Chlazený stůl nerezový, 4x zásuvka, 1x dveře, kapacita 400 litrů, Nastavitelná teplota 0 °C / +12 °C, Maximální teplota okolí +40 °C, Chladivo R 134 A, Napětí 230 V / 50 Hz, Příkon 400 W, Spotřeba 3,2 kWh / 24 h</t>
  </si>
  <si>
    <t>stávající</t>
  </si>
  <si>
    <t>Univerzální robot 60l/30l</t>
  </si>
  <si>
    <t>Pracovní úsek přípravy těsta</t>
  </si>
  <si>
    <t>12</t>
  </si>
  <si>
    <t xml:space="preserve">Krouhač zeleniny </t>
  </si>
  <si>
    <t>11</t>
  </si>
  <si>
    <t>10</t>
  </si>
  <si>
    <t>Celonerezový pracovní stůl, police, 3x zásuvka, zadní lem</t>
  </si>
  <si>
    <t>3</t>
  </si>
  <si>
    <t>Nerezový pracovní stůl s dřezem 400x400x250 mm a umyvadlem, police, 3x zásuvka, zadní lem</t>
  </si>
  <si>
    <t>8</t>
  </si>
  <si>
    <t xml:space="preserve">Pracovní úsek čisté přípravy zeleniny  </t>
  </si>
  <si>
    <t>7</t>
  </si>
  <si>
    <t>6</t>
  </si>
  <si>
    <t>Stávající</t>
  </si>
  <si>
    <t>Řezačka masa</t>
  </si>
  <si>
    <t>5</t>
  </si>
  <si>
    <t>4</t>
  </si>
  <si>
    <t>Špalek na maso</t>
  </si>
  <si>
    <t>Nerezový pracovní stůl s dřezem 400x400x250 mm a umyvadlem, police, 1x zásuvka, zadní lem</t>
  </si>
  <si>
    <t>Pracovní úsek přípravy masa + vytloukání vajec</t>
  </si>
  <si>
    <t xml:space="preserve">Varna </t>
  </si>
  <si>
    <t>Cena celkem bez DPH</t>
  </si>
  <si>
    <t xml:space="preserve">Cena /ks bez DPH </t>
  </si>
  <si>
    <t>Ks.</t>
  </si>
  <si>
    <t>Příkon pl. (kW)</t>
  </si>
  <si>
    <t>Příkon el. 400V/ (kW)</t>
  </si>
  <si>
    <t>Příkon el. 230V/(kW)</t>
  </si>
  <si>
    <t>Výška (mm)</t>
  </si>
  <si>
    <t>Hloubka (mm)</t>
  </si>
  <si>
    <t>Délka (mm)</t>
  </si>
  <si>
    <t>Název místnosti/Popis</t>
  </si>
  <si>
    <t>Pozice</t>
  </si>
  <si>
    <t>Indukční sporák s neutralní plochou. Instalováno do hygienicky spojeného designově jednotného varného bloku s položkou 23, 25, 26. Spojení jednotlivých komponentů provedeno hygienicky zabraňující zatékání mezi jednotlivými zařízeními na podlahu, uzavřený ze tří stran bez větracích otvorů z boků, zad, vrchní desky, dna a boků vnitřního skříňového prostoru, spodní police. Levá a pravá strana sporáku je dvoupláštová. Vč. elektrické 230V/0,5kW zásuvky pro napojení příslušenství (např. tyčový mixér). Ovládání ploten z čela sporáku. Síla pracovní desky min. 1,5 mm. V desce je vylisovaný po celém obvodu odkapní žlábek pro případ vytečení tekutin. V odkapním žlábku je umístěn otvor, který je napojen na odpad. Napouštěcí rameno na studenou vodu. Provedení na nereztové nohy 150mm. Minimálně 3x profesionální vestavná indukční varná a udržovací deska určená pro dlouhodobý prvoz bez přerušení min. 8H min 3,5kW. Bezrámečkové zabudování do varného bloku.
Rozměry sklokeramické desky min.: 300x300mm. Rozměr nádobí při, kterém sepne indukční ohřev od 120mm. Zatížitelnost sklokeramické varné desky min. 60kg. Bezpečnostní prvky při přehřátí elektrického prostoru a varné desky (systém vypne při přehřátí). Bezpečnostní prvky při elektrickém přetížení. Systém řízení nastavené teploty v reálném čase s přesností na 1°C, 3 druhy varných postupů:
Inteligentní vaření podle teploty s přesností na 1°(35-200°C), například dlouhodobé vaření sous-vide, grilování.
Udržovací režimy podle nastavené teploty 40-90°C
Vaření s různými úrovněmi výkonu min. 9
Samostatný elektronický ovládací panel. Uvedený příkon je maximální. Povolená tolerance parametrů +-10% pokud není uvedeno maximum či minimum.  Minimální  délka 1600 mm včetně neutralní plochy. Hloubka a výška je maximální.</t>
  </si>
  <si>
    <t>Montáž, doprava, revize</t>
  </si>
  <si>
    <t xml:space="preserve">Elektrický konvektomat 10GN 1/1, bojlerový s podstavcem </t>
  </si>
  <si>
    <t>Stolní váha do 10kg, Váživost (kg): 3;6 Dílek - přesnost (g): 1;2, Rozměr vážní plochy (mm): 300 x 230
Certifikace: pro obchodní vážení - ES ověření, Funkce váhy: vážení; počítání kusů; sčítání hmotnosti; procentuální vážení, tisk etiket a lístků, limitní vážení - kontrola tolerance výrobku, Napájení váhy: AC 230V/ adaptér DC 9V, Provedení vážní plochy: nerez, Provedení konstrukce: plast, Provozní teplota: -10°C » +40°C, Příkon: 0,5 W</t>
  </si>
  <si>
    <t>9</t>
  </si>
  <si>
    <t>Multifunkční varné zařízení. Instalováno do hygienicky spojeného designově jednotného varného bloku s položkou 25,26 a pol.29+30. Spojení jednotlivých komponentů provedeno hygienicky zabraňující zatékání mezi jednotlivými zařízeními na podlahu. Využitelný objem nádoby pro vaření minimálně 150l. Minimální plocha dna 37 dm2.  Kapacita při vaření v GN min. 2xGN 1/1-200. Ovládání pomocí dotykové obrazovky (rezistivní nebo kapacitní) v českém jazyce. Možnost ukladaní receptů v českém jazyce. Stroj řízen microprocesorem. Vpichová potravinová sonda. Funkce: smažení; grilování; vaření ve vodě; vaření mléčných produktů; vaření v páře; nízkoteplotního dlouhodobého vaření; vaření souvide; vaření v gastronádobách a varných koších například těstovin; fritování ve fritovacích koších; delta T vaření; udržování na nastavené teplotě. Rozsah nastavení teploty mini.v rozsahu 50 - 250°C. Automatické napouštění vody s přednastavením množství s přesností min. na 1l. Výpustný ventil 2" (umístěný vlevo nebo vpravo varné nádoby) z nerezové oceli AISI 316 s pojistkou proti otevření, včetně EPDM těsnění, s plynulou regulací proudu vypouštěného obsahu zabraňující rozstřik vypouštěné tekutiny. Izolované dvouplášťové víko s těsněním. Celonerezová vana z materiálu AISI 304. Vč. příslušenství: 1x scezovací síto, 1 x měrka objemu, 2xrošt na dno pánve, 1x čistící houbička, 1x loptaka plná, 1x lopatka perforovaná.
Integrovaná elektrická zásuvka 230V s příkonem 0,5kW. Sprcha pro čištění stroje. Elektrická energie 400V/ min15- max. 28kW. Uváděné rozměry jsou maximální.Povolená tolerance ostatních hodnot: +-10%, pokud není uvedeno minimum nebo maximum.</t>
  </si>
  <si>
    <t>Multifunkční varné zařízení tlakové. Instalováno do hygienicky spojeného designově jednotného varného bloku s položkou 23, 25 a pol.29+30. Spojení jednotlivých komponentů provedeno hygienicky zabraňující zatékání mezi jednotlivými zařízeními na podlahu. Sklápění varné nádoby motoricky. Užitná kapacita: minimálně 150 litrů. Varná plocha: max.55 dm2. Automatický zdvih košů nebo gastronádob.
Rozsah teplot: 50 – 250°C. Topný systém tvořený keramickými topnými články, které jsou spojeny s rychle reagujícím, výkonným dnem nádoby odolným proti poškrábání.
Pomocí tohoto ohřevu zařízení rovnoměrně zahřeje celé dno nádoby za méně než 2,5 min na 200°C. Ovládání pomocí dotykové obrazovky (rezistentní nebo kapacitní) v českém jazyce, přednastavené varné programy, možnost vytváření a ukládání receptů v českém jazyce. Stroj řízen microprocesorem. Vpichová potravinová sonda. Funkce: smažení; grilování; vaření ve vodě, vaření v tlaku (min. 0,3bar), vaření mléčných produktů; vaření v páře; nízkoteplotní dlouhodobé vaření; vaření souvide; vaření v gastronádobách a varných koších například těstovin; fritování ve fritovacích koších; udržování na nastavené teplotě. Automatické napouštění vody s přednastavením množství s přesností min. na 1l. Celonerezová vana z materiálu AISI 304. Celonerezová rámová konstrukce. USB port pro aktualizaci software. Elektrická energie 400V/ min. 20- max. 41kW. Energetická účinnost testovaná podle normy DIN 18873. Sprcha pro čištění. Vč. příslušenství: 1x rameno pro zdvih košů, 3xvarný koš, 3x fritovací koš, 1x scezovací síto, 1x vozík na vypouštění vařeného obsahu, 3xrošt na dno pánve, 1x čistící houbička. Rozměry jsou maximalní. Povolená tolerance ostatních hodnot: +-10%, pokud není uvedeno minimum nebo maximum.</t>
  </si>
  <si>
    <t>Multifunkční varné zařízení. Instalováno do hygienicky spojeného designově jednotného  bloku s položkou 45 . Spojení jednotlivých komponent provedeno hygienicky zabraňující zatékání mezi jednotlivými zařízeními na podlahu  Využitelný objem nádoby pro vaření minimálně 100l.Minimální plocha dna 37 dm2.  Kapacita  při vaření v GN min. 2xGN 1/1-200. Ovládání pomocí dotykové obrazovky(rezistivní nebo kapacitní) v českém jazyce. Možnost ukladaní receptu v českém jazyce. Stroj řízen microprocesorem. Vpichová potravinová sonda. Funkce: smažení; grilování; vaření ve vodě; vaření mléčných produktů; vaření v páře; nízkoteplotního dlouhodobého vaření; vaření souvide; vaření v gastronádobách a  varných koších například těstovin; fritování ve fritovacích koších; delta T vaření; udržování na nastavené teplotě. Rozsah nastavení teploty mini.v rozsahu 50 - 250°C. Automatické napouštění vody s přednastavením množství s přesností min. na 1l. Výpustný ventil 2" (umístěný vlevo nebo vpravo varné nádoby) z nerezové oceli AISI 316 s pojistkou proti otevření, včetně EPDM těsnění, s plynulou regulací proudu vypouštěného obsahu zabraňující rozstřik vypouštěné tekutiny. Izolované dvouplášťové víko s těsněním. Celonerezová vana z materiálu AISI 304.Vč. příslušenství:  1x scezovací síto,1 x měrka objemu , 2xrošt na dno pánve, 1x čistící houbička , 1x loptaka plná , 1X lopatka perforovaná 
Integrovaná elektrická zásuvka 230V s příkonem 0,5kW. Sprcha pro čištění stroje. Elektrická energie 400V/ min15- max. 28kW.  Uváděné rozměry jsou maximální.Povolená tolerance ostatních hodnot: +-10%, pokud není uvedeno minimum nebo maximum.</t>
  </si>
  <si>
    <t xml:space="preserve">Myčka nádobí kombinovaná včetně rekuperace odpadních par, předmycího komponentu,  automatického otvírání a zavírání kapoty a startu, možnost mytí provozního i stolního nádobí, dvojité opláštění stroje, tepelná a hluková izolace, možnost napojení na automatický předmycí stroj, rychlé manuální přepnutí alespoň 2 násobku výkonu na spodní ramena, minimální vstupní výška 500 mm, rozměr koše 500 x 500 mm, připojení na studenou vodu, 3 mycí programy, individuální nastavení mycího a oplachového času pro každý program, individuální nastavení teploty mytí a teploty oplachové vody na každý program, samočistící sanitační proces v závěru při vypnutí stroje, robustní celonerezové provedení včetně mycích ramen a sít, ergonomické otevírání kapoty umožňující páře opouštět mycí prostor zadní částí stroje z důvodu ochrany obsluhujícího personálu, hluboce tažená nádrž zamezující tvorbě pěny, příkon bojleru min. 12 kW, diagnostické funkce stroje, ukládání HACCP dat a tvorba reportů, zabudovaný dávkovač oplachového prostředku, maximální výška stroje s otevřenou kapotou 2100 mm. Kondenzační jednotka - rekuperátor tepla z odpadní páry umožňující předehřátí vstupní vody odpadní párou z mycího cyklu, činnost samotné rekuperace nesmí snižovat kapacitu myčky, zadavatel bude akceptovat uzavřenou kapotu po dobu max. 3 vteřin, poté probíhá odebírání páry při zvedání kapoty a po jejím zvednutí. Automatické otevírání a zavírání kapoty, v kombinaci s automatickým spouštěním cyklu dochází k zavírání kapoty spolu s vložením koše do myčky.                                                                                          Předmycí komponent průchozí myčky: koš 500x500mm, dvouplášťový, objem nádrže 45l,kapacita až 120 košů / hod., recyklace vody z mytí- velká úspora vody, lepší výsledky čištění, příslušenství : autotomatické otvírání a zavírání kapoty, automatické spouštění-návaznost na myčku, čerpadlo booster pupm pro automatický zvih kapoty, 765x800x1650mm                              </t>
  </si>
  <si>
    <t>Elektrický konvektomat 20GN 1/1, bojlerový. Provozní režimy pro: maso, drůbež, ryby, přílohy, vaječná jídla, pečivo, dokončovací operace. Technologie zaručující rovnoměrné rozdělení energie ve varném prostoru. Plnění smíšenými potravinami s individuálním monitorováním zásuvek a přizpůsobení doby pro každou zásuvku v závislosti na naplnění. Režim konvektomatu se třemi provozními režimy: pára 30–130 °C, horký vzduch 30–275 °C, kombinace páry a horkého vzduchu 30–275 °C. Měření, nastavování a regulace vlhkosti s přesností na procenta. Automatické procesy dokončovacích postupů pro bankety. Režim Delta-T. Ovládací obrazovka. Barevný dotykový display/obrazovka (kapacitní nebo rezistivní). Systém automatického čištění- mytí varné komory. Integrovaná ruční sprcha s automatickým navíjením. Servisní diagnostický systém s automatickým zobrazením servisních hlášení. Sonda teploty jádra se šestibodovým měřením. 350 libovolně nastavitelných programů min. s 12 kroky. Rozšířená funkce napařování s nastavením hodnoty vlhkosti. min. 3 rychlosti vzduchu, programovatelné. Funkce zajišťující rychlé zchlazení varného prostoru. Automatická předvolba okamžiku spuštění. Digitální indikátory teploty. Zobrazení skutečných a požadovaných hodnot. Výkonný generátor(bojler) čerstvé páry s automatickým plněním vodou. Přívod energie řízený na základě aktuální potřeby. Detekce vodního kamene a zavápnění. Podélná zásuvka vhodná pro gastronádoby GN 1/1, 1/2, 1/3, 2/3, 2/8. Rozhraní USB pro export dat HACCP na paměťový modul USB nebo pro snadnou aktualizaci softwaru. Povolená tolerance hodnot:+-10%, pokud není uvedeno minimum nebo maximum. Rozměry jsou  maximální.Povolená tolerance ostatních hodnot: +-10%, pokud není uvedeno minimum nebo maximum.</t>
  </si>
  <si>
    <t>Neutralní pracovní plocha. Instalováno do hygienicky spojeného designově jednotného varného bloku s položkou 23 a pol. 26. Spojení jednotlivých komponentů provedeno hygienicky zabraňující zatékání mezi jednotlivými zařízeními na podlahu systémovým spojem na vlasovou spáru nebo svařovaním pod jednolitou deskou. Minimální délka 450 mm. Povolená tolerance ostatních hodnot: +-10%, pokud není uvedeno minimum nebo maximum.</t>
  </si>
  <si>
    <t>Myčka provozního nádobí granulová s automatickým zdvihem haubny. Myčka umožňuje mytí zapečených gastronédob z konvektomatu bez manuálního před mývaní , nebo odmáčení  v dřezu! Množství Granulí min : 8 l. Teplota mycí vody: min. 65 °C. Teplot oplachovací vody: 85 °C. Objem oplachovací vody (litrů/mycí) program max. 4 l. Krátký /normální program: max. 8 litrů. K dosažení 3600 HUE podle hygienické směrnice NSF/ANSI 3 je potřeba 3,8 litrů, tak, aby se nádobí nahřálo na 72 °C a došlo k bezpečné sanitaci nádobí. Mycí programy min: 6. Kapacita během programu: 6 GN1/1 65 mm nebo 3 GN1/1 do hloubky 200 mm a 3 GN1/1 do hloubky 65 mm nebo srovnatelné množství jiných nádob. Kapacita za hodinu: 150 GN1/1 nebo srovnatelné množství jiných nádob. Instalovaný příkon (napojení na teplou vodu): 12-17 kW. Třída ochrany: IP 55. Tlak/průtok studené vody 1–6 bar, 15 l/min. Vypouštění: Požadovaná kapacita 50 litrů/minutu. Součástí standartní konfigurace dodávky je: 1x USB port; 1x GD Memo; 1x Vzduchová mezera v souladu s EN 1717; 1x Standartní mycí koš; 1x Škrabka; 1x Sběrač granulí 8l; 1x 8l originálních granulí; 1x Připojení na studenou vodu; 1x Vložka na tácy a víka; 2x Flexibilní držák hrnců; koš na velké hrnce, držák mís s malých hrnců ,1x Dvouletá servisní sada. Rozměry jsou maximální. Povolená tolerance ostatních hodnot: +-10%, pokud není uvedeno minimum nebo maximum.</t>
  </si>
  <si>
    <t>Ohřevný vozík na 80 talířů. Celonerezový pojízdný zásobník na talíře s ohřevem, opatřen čtyřmi pojezdovými kolečky (2x brzděná), rohy jsou chráněny pryžovými dorazy, ergonomické madlo pro snadnou manipulaci v provozu. Čtyři stavitelná vodítka zajišťují spolehlivé vedení i talířů s větším průměrem. Výška výdeje se nastavuje v závislosti na hmotnosti talíře (snadnou úpravou počtu tažných pružin). Snadná regulace teploty vnitřního prostoru zásobníku v rozpětí +30°C až + 80°C. S vnitřním prostorem uzpůsobeným pro vkládání talířů až do průměru 320 mm a vybaven mléčným polypropylenovým zákrytem. Napětí 230 V/1/50HZ, 120 - 140 talířů</t>
  </si>
  <si>
    <t>Regál skladový nerez, 4 police, JAKL 35x35</t>
  </si>
  <si>
    <t>Výdejní ohřevný stůl s vanou na 3 GN1/1, police, pojízdný, bez GN</t>
  </si>
  <si>
    <t>Chomutov</t>
  </si>
  <si>
    <t>Statutární město Chomutov</t>
  </si>
  <si>
    <t>Uchazeč:</t>
  </si>
  <si>
    <t>Vyplň údaj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</si>
</sst>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dd\.mm\.yyyy"/>
    <numFmt numFmtId="166" formatCode="#,##0.00000"/>
    <numFmt numFmtId="167" formatCode="#,##0.000"/>
    <numFmt numFmtId="168" formatCode="_-* #,##0.00\ [$Kč-405]_-;\-* #,##0.00\ [$Kč-405]_-;_-* &quot;-&quot;??\ [$Kč-405]_-;_-@_-"/>
  </numFmts>
  <fonts count="46">
    <font>
      <sz val="8"/>
      <name val="Arial CE"/>
      <family val="2"/>
    </font>
    <font>
      <sz val="10"/>
      <name val="Arial"/>
      <family val="2"/>
    </font>
    <font>
      <sz val="11"/>
      <color theme="1"/>
      <name val="Calibri"/>
      <family val="2"/>
      <scheme val="minor"/>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sz val="11"/>
      <color indexed="8"/>
      <name val="Calibri"/>
      <family val="2"/>
    </font>
    <font>
      <b/>
      <sz val="10.5"/>
      <name val="Calibri"/>
      <family val="2"/>
      <scheme val="minor"/>
    </font>
    <font>
      <b/>
      <sz val="10.5"/>
      <name val="Calibri"/>
      <family val="2"/>
    </font>
    <font>
      <sz val="10.5"/>
      <color theme="1"/>
      <name val="Calibri"/>
      <family val="2"/>
      <scheme val="minor"/>
    </font>
    <font>
      <sz val="10.5"/>
      <name val="Calibri"/>
      <family val="2"/>
      <scheme val="minor"/>
    </font>
    <font>
      <sz val="10.5"/>
      <name val="Calibri"/>
      <family val="2"/>
    </font>
    <font>
      <b/>
      <sz val="10.5"/>
      <color theme="1"/>
      <name val="Calibri"/>
      <family val="2"/>
      <scheme val="minor"/>
    </font>
  </fonts>
  <fills count="8">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theme="0"/>
        <bgColor indexed="64"/>
      </patternFill>
    </fill>
    <fill>
      <patternFill patternType="solid">
        <fgColor rgb="FFD2D2D2"/>
        <bgColor indexed="64"/>
      </patternFill>
    </fill>
    <fill>
      <patternFill patternType="solid">
        <fgColor rgb="FFC0C0C0"/>
        <bgColor indexed="64"/>
      </patternFill>
    </fill>
    <fill>
      <patternFill patternType="solid">
        <fgColor theme="0" tint="-0.1499900072813034"/>
        <bgColor indexed="64"/>
      </patternFill>
    </fill>
  </fills>
  <borders count="36">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hair">
        <color rgb="FF969696"/>
      </left>
      <right style="hair">
        <color rgb="FF969696"/>
      </right>
      <top style="hair">
        <color rgb="FF969696"/>
      </top>
      <bottom style="hair">
        <color rgb="FF969696"/>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xf numFmtId="0" fontId="2" fillId="0" borderId="0">
      <alignment/>
      <protection/>
    </xf>
    <xf numFmtId="0" fontId="4" fillId="0" borderId="0">
      <alignment/>
      <protection/>
    </xf>
    <xf numFmtId="0" fontId="39" fillId="0" borderId="0">
      <alignment/>
      <protection/>
    </xf>
  </cellStyleXfs>
  <cellXfs count="315">
    <xf numFmtId="0" fontId="0" fillId="0" borderId="0" xfId="0"/>
    <xf numFmtId="0" fontId="0" fillId="0" borderId="0" xfId="0"/>
    <xf numFmtId="0" fontId="0" fillId="0" borderId="0" xfId="0" applyAlignment="1">
      <alignment horizontal="center" vertical="center"/>
    </xf>
    <xf numFmtId="0" fontId="0" fillId="0" borderId="0" xfId="0" applyProtection="1">
      <protection/>
    </xf>
    <xf numFmtId="0" fontId="0" fillId="0" borderId="0" xfId="0" applyAlignment="1">
      <alignment vertical="top"/>
    </xf>
    <xf numFmtId="0" fontId="30" fillId="0" borderId="1" xfId="0" applyFont="1" applyBorder="1" applyAlignment="1">
      <alignment vertical="center" wrapText="1"/>
    </xf>
    <xf numFmtId="0" fontId="30" fillId="0" borderId="2" xfId="0" applyFont="1" applyBorder="1" applyAlignment="1">
      <alignment vertical="center" wrapText="1"/>
    </xf>
    <xf numFmtId="0" fontId="30" fillId="0" borderId="3" xfId="0" applyFont="1" applyBorder="1" applyAlignment="1">
      <alignment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4" xfId="0" applyFont="1" applyBorder="1" applyAlignment="1">
      <alignment vertical="center" wrapText="1"/>
    </xf>
    <xf numFmtId="0" fontId="30" fillId="0" borderId="5" xfId="0" applyFont="1" applyBorder="1" applyAlignment="1">
      <alignment vertical="center" wrapText="1"/>
    </xf>
    <xf numFmtId="0" fontId="32" fillId="0" borderId="0" xfId="0" applyFont="1" applyBorder="1" applyAlignment="1">
      <alignment horizontal="left" vertical="center" wrapText="1"/>
    </xf>
    <xf numFmtId="0" fontId="0" fillId="0" borderId="0" xfId="0" applyFont="1" applyBorder="1" applyAlignment="1">
      <alignment horizontal="left" vertical="center" wrapText="1"/>
    </xf>
    <xf numFmtId="0" fontId="33"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0" fillId="0" borderId="6" xfId="0" applyFont="1" applyBorder="1" applyAlignment="1">
      <alignment vertical="center" wrapText="1"/>
    </xf>
    <xf numFmtId="0" fontId="34" fillId="0" borderId="7" xfId="0" applyFont="1" applyBorder="1" applyAlignment="1">
      <alignment vertical="center" wrapText="1"/>
    </xf>
    <xf numFmtId="0" fontId="30" fillId="0" borderId="8" xfId="0" applyFont="1" applyBorder="1" applyAlignment="1">
      <alignment vertical="center" wrapText="1"/>
    </xf>
    <xf numFmtId="0" fontId="30" fillId="0" borderId="0" xfId="0" applyFont="1" applyBorder="1" applyAlignment="1">
      <alignment vertical="top"/>
    </xf>
    <xf numFmtId="0" fontId="30" fillId="0" borderId="0" xfId="0" applyFont="1" applyAlignment="1">
      <alignment vertical="top"/>
    </xf>
    <xf numFmtId="0" fontId="30" fillId="0" borderId="1"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4" xfId="0" applyFont="1" applyBorder="1" applyAlignment="1">
      <alignment horizontal="left" vertical="center"/>
    </xf>
    <xf numFmtId="0" fontId="30" fillId="0" borderId="5" xfId="0" applyFont="1" applyBorder="1" applyAlignment="1">
      <alignment horizontal="left" vertical="center"/>
    </xf>
    <xf numFmtId="0" fontId="32" fillId="0" borderId="0" xfId="0" applyFont="1" applyBorder="1" applyAlignment="1">
      <alignment horizontal="left" vertical="center"/>
    </xf>
    <xf numFmtId="0" fontId="35" fillId="0" borderId="0" xfId="0" applyFont="1" applyAlignment="1">
      <alignment horizontal="left" vertical="center"/>
    </xf>
    <xf numFmtId="0" fontId="32" fillId="0" borderId="7" xfId="0" applyFont="1" applyBorder="1" applyAlignment="1">
      <alignment horizontal="left" vertical="center"/>
    </xf>
    <xf numFmtId="0" fontId="32" fillId="0" borderId="7" xfId="0" applyFont="1" applyBorder="1" applyAlignment="1">
      <alignment horizontal="center" vertical="center"/>
    </xf>
    <xf numFmtId="0" fontId="35" fillId="0" borderId="7" xfId="0" applyFont="1" applyBorder="1" applyAlignment="1">
      <alignment horizontal="left" vertical="center"/>
    </xf>
    <xf numFmtId="0" fontId="36" fillId="0" borderId="0" xfId="0" applyFont="1" applyBorder="1" applyAlignment="1">
      <alignment horizontal="left" vertical="center"/>
    </xf>
    <xf numFmtId="0" fontId="33" fillId="0" borderId="0" xfId="0" applyFont="1" applyAlignment="1">
      <alignment horizontal="left" vertical="center"/>
    </xf>
    <xf numFmtId="0" fontId="29"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3" fillId="0" borderId="4"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0" fillId="0" borderId="6" xfId="0" applyFont="1" applyBorder="1" applyAlignment="1">
      <alignment horizontal="left" vertical="center"/>
    </xf>
    <xf numFmtId="0" fontId="34" fillId="0" borderId="7" xfId="0" applyFont="1" applyBorder="1" applyAlignment="1">
      <alignment horizontal="left" vertical="center"/>
    </xf>
    <xf numFmtId="0" fontId="30" fillId="0" borderId="8" xfId="0" applyFont="1" applyBorder="1" applyAlignment="1">
      <alignment horizontal="left" vertical="center"/>
    </xf>
    <xf numFmtId="0" fontId="30" fillId="0" borderId="0" xfId="0" applyFont="1" applyBorder="1" applyAlignment="1">
      <alignment horizontal="left"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0" fontId="33" fillId="0" borderId="7" xfId="0" applyFont="1" applyBorder="1" applyAlignment="1">
      <alignment horizontal="left" vertical="center"/>
    </xf>
    <xf numFmtId="0" fontId="30" fillId="0" borderId="0" xfId="0" applyFont="1" applyBorder="1" applyAlignment="1">
      <alignment horizontal="left" vertical="center" wrapText="1"/>
    </xf>
    <xf numFmtId="0" fontId="33" fillId="0" borderId="0" xfId="0" applyFont="1" applyBorder="1" applyAlignment="1">
      <alignment horizontal="left" vertical="center" wrapText="1"/>
    </xf>
    <xf numFmtId="0" fontId="33" fillId="0" borderId="0" xfId="0" applyFont="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5" fillId="0" borderId="4" xfId="0" applyFont="1" applyBorder="1" applyAlignment="1">
      <alignment horizontal="left" vertical="center" wrapText="1"/>
    </xf>
    <xf numFmtId="0" fontId="35" fillId="0" borderId="5" xfId="0" applyFont="1" applyBorder="1" applyAlignment="1">
      <alignment horizontal="left" vertical="center" wrapText="1"/>
    </xf>
    <xf numFmtId="0" fontId="33" fillId="0" borderId="4" xfId="0" applyFont="1" applyBorder="1" applyAlignment="1">
      <alignment horizontal="left" vertical="center" wrapText="1"/>
    </xf>
    <xf numFmtId="0" fontId="33" fillId="0" borderId="0" xfId="0" applyFont="1" applyBorder="1" applyAlignment="1">
      <alignment horizontal="left" vertical="center"/>
    </xf>
    <xf numFmtId="0" fontId="33" fillId="0" borderId="5" xfId="0" applyFont="1" applyBorder="1" applyAlignment="1">
      <alignment horizontal="left" vertical="center" wrapText="1"/>
    </xf>
    <xf numFmtId="0" fontId="33" fillId="0" borderId="5" xfId="0" applyFont="1" applyBorder="1" applyAlignment="1">
      <alignment horizontal="left" vertical="center"/>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3" fillId="0" borderId="6" xfId="0" applyFont="1" applyBorder="1" applyAlignment="1">
      <alignment horizontal="left" vertical="center"/>
    </xf>
    <xf numFmtId="0" fontId="33" fillId="0" borderId="8" xfId="0" applyFont="1" applyBorder="1" applyAlignment="1">
      <alignment horizontal="left" vertical="center"/>
    </xf>
    <xf numFmtId="0" fontId="33" fillId="0" borderId="0" xfId="0" applyFont="1" applyBorder="1" applyAlignment="1">
      <alignment horizontal="center" vertical="center"/>
    </xf>
    <xf numFmtId="0" fontId="35" fillId="0" borderId="0" xfId="0" applyFont="1" applyAlignment="1">
      <alignment vertical="center"/>
    </xf>
    <xf numFmtId="0" fontId="32" fillId="0" borderId="0" xfId="0" applyFont="1" applyBorder="1" applyAlignment="1">
      <alignment vertical="center"/>
    </xf>
    <xf numFmtId="0" fontId="35" fillId="0" borderId="7" xfId="0" applyFont="1" applyBorder="1" applyAlignment="1">
      <alignment vertical="center"/>
    </xf>
    <xf numFmtId="0" fontId="32" fillId="0" borderId="7"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7" xfId="0" applyBorder="1" applyAlignment="1">
      <alignment vertical="top"/>
    </xf>
    <xf numFmtId="0" fontId="32" fillId="0" borderId="7" xfId="0" applyFont="1" applyBorder="1" applyAlignment="1">
      <alignment horizontal="left"/>
    </xf>
    <xf numFmtId="0" fontId="35" fillId="0" borderId="7" xfId="0" applyFont="1" applyBorder="1" applyAlignment="1">
      <alignment/>
    </xf>
    <xf numFmtId="0" fontId="30" fillId="0" borderId="4" xfId="0" applyFont="1" applyBorder="1" applyAlignment="1">
      <alignment vertical="top"/>
    </xf>
    <xf numFmtId="0" fontId="30" fillId="0" borderId="5" xfId="0" applyFont="1" applyBorder="1" applyAlignment="1">
      <alignment vertical="top"/>
    </xf>
    <xf numFmtId="0" fontId="30" fillId="0" borderId="6" xfId="0" applyFont="1" applyBorder="1" applyAlignment="1">
      <alignment vertical="top"/>
    </xf>
    <xf numFmtId="0" fontId="30" fillId="0" borderId="7" xfId="0" applyFont="1" applyBorder="1" applyAlignment="1">
      <alignment vertical="top"/>
    </xf>
    <xf numFmtId="0" fontId="30" fillId="0" borderId="8" xfId="0" applyFont="1" applyBorder="1" applyAlignment="1">
      <alignment vertical="top"/>
    </xf>
    <xf numFmtId="0" fontId="31" fillId="0" borderId="0" xfId="0" applyFont="1" applyBorder="1" applyAlignment="1">
      <alignment horizontal="center" vertical="center"/>
    </xf>
    <xf numFmtId="0" fontId="31" fillId="0" borderId="0" xfId="0" applyFont="1" applyBorder="1" applyAlignment="1">
      <alignment horizontal="center" vertical="center" wrapText="1"/>
    </xf>
    <xf numFmtId="0" fontId="32" fillId="0" borderId="7"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32" fillId="0" borderId="7" xfId="0" applyFont="1" applyBorder="1" applyAlignment="1">
      <alignment horizontal="left" wrapText="1"/>
    </xf>
    <xf numFmtId="49" fontId="0" fillId="0" borderId="0" xfId="0" applyNumberFormat="1" applyFont="1" applyBorder="1" applyAlignment="1">
      <alignment horizontal="left" vertical="center" wrapText="1"/>
    </xf>
    <xf numFmtId="4" fontId="18" fillId="2" borderId="9" xfId="0" applyNumberFormat="1" applyFont="1" applyFill="1" applyBorder="1" applyAlignment="1" applyProtection="1">
      <alignment vertical="center"/>
      <protection locked="0"/>
    </xf>
    <xf numFmtId="0" fontId="4" fillId="2" borderId="0" xfId="0" applyFont="1" applyFill="1" applyAlignment="1" applyProtection="1">
      <alignment horizontal="left" vertical="center"/>
      <protection locked="0"/>
    </xf>
    <xf numFmtId="0" fontId="4" fillId="2" borderId="0" xfId="0" applyFont="1" applyFill="1" applyProtection="1">
      <protection locked="0"/>
    </xf>
    <xf numFmtId="0" fontId="0" fillId="2" borderId="0" xfId="0" applyFill="1" applyProtection="1">
      <protection locked="0"/>
    </xf>
    <xf numFmtId="0" fontId="0" fillId="0" borderId="10" xfId="0" applyBorder="1" applyProtection="1">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4" fillId="0" borderId="0" xfId="0" applyFont="1" applyProtection="1">
      <protection/>
    </xf>
    <xf numFmtId="0" fontId="4" fillId="0" borderId="0" xfId="0" applyFont="1" applyAlignment="1" applyProtection="1">
      <alignment horizontal="left" vertical="center" wrapText="1"/>
      <protection/>
    </xf>
    <xf numFmtId="0" fontId="0" fillId="0" borderId="11" xfId="0" applyBorder="1" applyProtection="1">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14" fillId="0" borderId="12" xfId="0" applyFont="1" applyBorder="1" applyAlignment="1" applyProtection="1">
      <alignment horizontal="left" vertical="center"/>
      <protection/>
    </xf>
    <xf numFmtId="0" fontId="0" fillId="0" borderId="12" xfId="0" applyFont="1" applyBorder="1" applyAlignment="1" applyProtection="1">
      <alignment vertical="center"/>
      <protection/>
    </xf>
    <xf numFmtId="4" fontId="14" fillId="0" borderId="12" xfId="0" applyNumberFormat="1" applyFont="1" applyBorder="1" applyAlignment="1" applyProtection="1">
      <alignment vertical="center"/>
      <protection/>
    </xf>
    <xf numFmtId="0" fontId="0" fillId="0" borderId="12" xfId="0" applyFont="1" applyBorder="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horizontal="right" vertical="center"/>
      <protection/>
    </xf>
    <xf numFmtId="0" fontId="3" fillId="0" borderId="0" xfId="0" applyFont="1" applyAlignment="1" applyProtection="1">
      <alignment vertical="center"/>
      <protection/>
    </xf>
    <xf numFmtId="0" fontId="3" fillId="0" borderId="10" xfId="0" applyFont="1" applyBorder="1" applyAlignment="1" applyProtection="1">
      <alignment vertical="center"/>
      <protection/>
    </xf>
    <xf numFmtId="164"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4" fontId="15" fillId="0" borderId="0" xfId="0" applyNumberFormat="1" applyFont="1" applyAlignment="1" applyProtection="1">
      <alignment vertical="center"/>
      <protection/>
    </xf>
    <xf numFmtId="0" fontId="0" fillId="3" borderId="0" xfId="0" applyFont="1" applyFill="1" applyAlignment="1" applyProtection="1">
      <alignment vertical="center"/>
      <protection/>
    </xf>
    <xf numFmtId="0" fontId="6" fillId="3" borderId="13" xfId="0" applyFont="1" applyFill="1" applyBorder="1" applyAlignment="1" applyProtection="1">
      <alignment horizontal="left" vertical="center"/>
      <protection/>
    </xf>
    <xf numFmtId="0" fontId="0" fillId="3" borderId="14" xfId="0" applyFont="1" applyFill="1" applyBorder="1" applyAlignment="1" applyProtection="1">
      <alignment vertical="center"/>
      <protection/>
    </xf>
    <xf numFmtId="0" fontId="6" fillId="3" borderId="14" xfId="0" applyFont="1" applyFill="1" applyBorder="1" applyAlignment="1" applyProtection="1">
      <alignment horizontal="center" vertical="center"/>
      <protection/>
    </xf>
    <xf numFmtId="0" fontId="6" fillId="3" borderId="14" xfId="0" applyFont="1" applyFill="1" applyBorder="1" applyAlignment="1" applyProtection="1">
      <alignment horizontal="left" vertical="center"/>
      <protection/>
    </xf>
    <xf numFmtId="0" fontId="0" fillId="3" borderId="14" xfId="0" applyFont="1" applyFill="1" applyBorder="1" applyAlignment="1" applyProtection="1">
      <alignment vertical="center"/>
      <protection/>
    </xf>
    <xf numFmtId="4" fontId="6" fillId="3" borderId="14" xfId="0" applyNumberFormat="1" applyFont="1" applyFill="1" applyBorder="1" applyAlignment="1" applyProtection="1">
      <alignment vertical="center"/>
      <protection/>
    </xf>
    <xf numFmtId="0" fontId="0" fillId="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13"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10" xfId="0" applyFont="1" applyBorder="1" applyAlignment="1" applyProtection="1">
      <alignment vertical="center"/>
      <protection/>
    </xf>
    <xf numFmtId="0" fontId="5" fillId="0" borderId="0" xfId="0" applyFont="1" applyAlignment="1" applyProtection="1">
      <alignment vertical="center"/>
      <protection/>
    </xf>
    <xf numFmtId="0" fontId="5" fillId="0" borderId="10"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center" wrapText="1"/>
      <protection/>
    </xf>
    <xf numFmtId="0" fontId="5" fillId="0" borderId="0" xfId="0" applyFont="1" applyAlignment="1" applyProtection="1">
      <alignment vertical="center"/>
      <protection/>
    </xf>
    <xf numFmtId="0" fontId="14" fillId="0" borderId="0" xfId="0" applyFont="1" applyAlignment="1" applyProtection="1">
      <alignment vertical="center"/>
      <protection/>
    </xf>
    <xf numFmtId="165" fontId="4" fillId="4" borderId="0" xfId="0" applyNumberFormat="1" applyFont="1" applyFill="1" applyAlignment="1" applyProtection="1">
      <alignment horizontal="left" vertical="center"/>
      <protection/>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0" fontId="16" fillId="0" borderId="20" xfId="0" applyFont="1" applyBorder="1" applyAlignment="1" applyProtection="1">
      <alignment horizontal="center" vertical="center"/>
      <protection/>
    </xf>
    <xf numFmtId="0" fontId="16" fillId="0" borderId="21" xfId="0" applyFont="1" applyBorder="1" applyAlignment="1" applyProtection="1">
      <alignment horizontal="lef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17" fillId="0" borderId="23" xfId="0" applyFont="1" applyBorder="1" applyAlignment="1" applyProtection="1">
      <alignment horizontal="left" vertical="center"/>
      <protection/>
    </xf>
    <xf numFmtId="0" fontId="17"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24" xfId="0" applyFont="1" applyBorder="1" applyAlignment="1" applyProtection="1">
      <alignment vertical="center"/>
      <protection/>
    </xf>
    <xf numFmtId="0" fontId="18" fillId="5" borderId="13" xfId="0" applyFont="1" applyFill="1" applyBorder="1" applyAlignment="1" applyProtection="1">
      <alignment horizontal="center" vertical="center"/>
      <protection/>
    </xf>
    <xf numFmtId="0" fontId="18" fillId="5" borderId="14" xfId="0" applyFont="1" applyFill="1" applyBorder="1" applyAlignment="1" applyProtection="1">
      <alignment horizontal="left" vertical="center"/>
      <protection/>
    </xf>
    <xf numFmtId="0" fontId="0" fillId="5" borderId="14" xfId="0" applyFont="1" applyFill="1" applyBorder="1" applyAlignment="1" applyProtection="1">
      <alignment vertical="center"/>
      <protection/>
    </xf>
    <xf numFmtId="0" fontId="18" fillId="5" borderId="14" xfId="0" applyFont="1" applyFill="1" applyBorder="1" applyAlignment="1" applyProtection="1">
      <alignment horizontal="center" vertical="center"/>
      <protection/>
    </xf>
    <xf numFmtId="0" fontId="18" fillId="5" borderId="14" xfId="0" applyFont="1" applyFill="1" applyBorder="1" applyAlignment="1" applyProtection="1">
      <alignment horizontal="right" vertical="center"/>
      <protection/>
    </xf>
    <xf numFmtId="0" fontId="18" fillId="5" borderId="15" xfId="0" applyFont="1" applyFill="1" applyBorder="1" applyAlignment="1" applyProtection="1">
      <alignment horizontal="center" vertical="center"/>
      <protection/>
    </xf>
    <xf numFmtId="0" fontId="19" fillId="0" borderId="25" xfId="0" applyFont="1" applyBorder="1" applyAlignment="1" applyProtection="1">
      <alignment horizontal="center" vertical="center" wrapText="1"/>
      <protection/>
    </xf>
    <xf numFmtId="0" fontId="19" fillId="0" borderId="26" xfId="0" applyFont="1" applyBorder="1" applyAlignment="1" applyProtection="1">
      <alignment horizontal="center" vertical="center" wrapText="1"/>
      <protection/>
    </xf>
    <xf numFmtId="0" fontId="19" fillId="0" borderId="27"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vertical="center"/>
      <protection/>
    </xf>
    <xf numFmtId="0" fontId="20" fillId="0" borderId="0" xfId="0" applyFont="1" applyAlignment="1" applyProtection="1">
      <alignment horizontal="left" vertical="center"/>
      <protection/>
    </xf>
    <xf numFmtId="0" fontId="20" fillId="0" borderId="0" xfId="0" applyFont="1" applyAlignment="1" applyProtection="1">
      <alignment vertical="center"/>
      <protection/>
    </xf>
    <xf numFmtId="4" fontId="20" fillId="0" borderId="0" xfId="0" applyNumberFormat="1" applyFont="1" applyAlignment="1" applyProtection="1">
      <alignment horizontal="right" vertical="center"/>
      <protection/>
    </xf>
    <xf numFmtId="4" fontId="20"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4" fontId="16" fillId="0" borderId="23" xfId="0" applyNumberFormat="1" applyFont="1" applyBorder="1" applyAlignment="1" applyProtection="1">
      <alignment vertical="center"/>
      <protection/>
    </xf>
    <xf numFmtId="4" fontId="16" fillId="0" borderId="0" xfId="0" applyNumberFormat="1" applyFont="1" applyBorder="1" applyAlignment="1" applyProtection="1">
      <alignment vertical="center"/>
      <protection/>
    </xf>
    <xf numFmtId="166" fontId="16" fillId="0" borderId="0" xfId="0" applyNumberFormat="1" applyFont="1" applyBorder="1" applyAlignment="1" applyProtection="1">
      <alignment vertical="center"/>
      <protection/>
    </xf>
    <xf numFmtId="4" fontId="16" fillId="0" borderId="24" xfId="0" applyNumberFormat="1" applyFont="1" applyBorder="1" applyAlignment="1" applyProtection="1">
      <alignment vertical="center"/>
      <protection/>
    </xf>
    <xf numFmtId="0" fontId="6" fillId="0" borderId="0" xfId="0" applyFont="1" applyAlignment="1" applyProtection="1">
      <alignment horizontal="left" vertical="center"/>
      <protection/>
    </xf>
    <xf numFmtId="0" fontId="21" fillId="0" borderId="0" xfId="0" applyFont="1" applyAlignment="1" applyProtection="1">
      <alignment horizontal="left" vertical="center"/>
      <protection/>
    </xf>
    <xf numFmtId="0" fontId="22" fillId="0" borderId="0" xfId="20" applyFont="1" applyAlignment="1" applyProtection="1">
      <alignment horizontal="center" vertical="center"/>
      <protection/>
    </xf>
    <xf numFmtId="0" fontId="7" fillId="0" borderId="10" xfId="0" applyFont="1" applyBorder="1" applyAlignment="1" applyProtection="1">
      <alignment vertical="center"/>
      <protection/>
    </xf>
    <xf numFmtId="0" fontId="23" fillId="0" borderId="0" xfId="0" applyFont="1" applyAlignment="1" applyProtection="1">
      <alignment vertical="center"/>
      <protection/>
    </xf>
    <xf numFmtId="0" fontId="23" fillId="0" borderId="0" xfId="0" applyFont="1" applyAlignment="1" applyProtection="1">
      <alignment horizontal="left" vertical="center" wrapText="1"/>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5" fillId="0" borderId="0" xfId="0" applyFont="1" applyAlignment="1" applyProtection="1">
      <alignment horizontal="center" vertical="center"/>
      <protection/>
    </xf>
    <xf numFmtId="4" fontId="25" fillId="0" borderId="28" xfId="0" applyNumberFormat="1" applyFont="1" applyBorder="1" applyAlignment="1" applyProtection="1">
      <alignment vertical="center"/>
      <protection/>
    </xf>
    <xf numFmtId="4" fontId="25" fillId="0" borderId="29" xfId="0" applyNumberFormat="1" applyFont="1" applyBorder="1" applyAlignment="1" applyProtection="1">
      <alignment vertical="center"/>
      <protection/>
    </xf>
    <xf numFmtId="166" fontId="25" fillId="0" borderId="29" xfId="0" applyNumberFormat="1" applyFont="1" applyBorder="1" applyAlignment="1" applyProtection="1">
      <alignment vertical="center"/>
      <protection/>
    </xf>
    <xf numFmtId="4" fontId="25" fillId="0" borderId="30" xfId="0" applyNumberFormat="1"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horizontal="left" vertical="center"/>
      <protection/>
    </xf>
    <xf numFmtId="0" fontId="11" fillId="0" borderId="0" xfId="0" applyFont="1" applyAlignment="1" applyProtection="1">
      <alignment horizontal="left" vertical="center"/>
      <protection/>
    </xf>
    <xf numFmtId="0" fontId="12" fillId="6" borderId="0" xfId="0" applyFont="1" applyFill="1" applyAlignment="1" applyProtection="1">
      <alignment horizontal="center" vertical="center"/>
      <protection/>
    </xf>
    <xf numFmtId="0" fontId="0" fillId="0" borderId="0" xfId="0" applyProtection="1">
      <protection/>
    </xf>
    <xf numFmtId="0" fontId="0" fillId="0" borderId="18" xfId="0" applyBorder="1" applyProtection="1">
      <protection/>
    </xf>
    <xf numFmtId="0" fontId="0" fillId="0" borderId="19" xfId="0" applyBorder="1" applyProtection="1">
      <protection/>
    </xf>
    <xf numFmtId="0" fontId="12"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4"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5" fillId="0" borderId="0" xfId="0" applyFont="1" applyAlignment="1" applyProtection="1">
      <alignment horizontal="left" vertical="top" wrapText="1"/>
      <protection/>
    </xf>
    <xf numFmtId="14" fontId="4" fillId="2" borderId="0" xfId="0" applyNumberFormat="1" applyFont="1" applyFill="1" applyAlignment="1" applyProtection="1">
      <alignment horizontal="left" vertical="center"/>
      <protection locked="0"/>
    </xf>
    <xf numFmtId="165"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26"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0" fillId="0" borderId="10" xfId="0" applyBorder="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Font="1" applyAlignment="1" applyProtection="1">
      <alignment vertical="center" wrapText="1"/>
      <protection/>
    </xf>
    <xf numFmtId="0" fontId="0" fillId="0" borderId="10" xfId="0" applyFont="1" applyBorder="1" applyAlignment="1" applyProtection="1">
      <alignment vertical="center" wrapText="1"/>
      <protection/>
    </xf>
    <xf numFmtId="0" fontId="0" fillId="0" borderId="10" xfId="0" applyBorder="1" applyAlignment="1" applyProtection="1">
      <alignment vertical="center" wrapText="1"/>
      <protection/>
    </xf>
    <xf numFmtId="0" fontId="0" fillId="0" borderId="0" xfId="0" applyAlignment="1" applyProtection="1">
      <alignment vertical="center" wrapText="1"/>
      <protection/>
    </xf>
    <xf numFmtId="0" fontId="14" fillId="0" borderId="0" xfId="0" applyFont="1" applyAlignment="1" applyProtection="1">
      <alignment horizontal="left" vertical="center"/>
      <protection/>
    </xf>
    <xf numFmtId="4" fontId="20" fillId="0" borderId="0" xfId="0" applyNumberFormat="1" applyFont="1" applyAlignment="1" applyProtection="1">
      <alignment vertical="center"/>
      <protection/>
    </xf>
    <xf numFmtId="0" fontId="3" fillId="0" borderId="0" xfId="0" applyFont="1" applyAlignment="1" applyProtection="1">
      <alignment horizontal="right" vertical="center"/>
      <protection/>
    </xf>
    <xf numFmtId="0" fontId="17" fillId="0" borderId="0" xfId="0" applyFont="1" applyAlignment="1" applyProtection="1">
      <alignment horizontal="left" vertical="center"/>
      <protection/>
    </xf>
    <xf numFmtId="4" fontId="3" fillId="0" borderId="0" xfId="0" applyNumberFormat="1" applyFont="1" applyAlignment="1" applyProtection="1">
      <alignment vertical="center"/>
      <protection/>
    </xf>
    <xf numFmtId="164" fontId="3" fillId="0" borderId="0" xfId="0" applyNumberFormat="1" applyFont="1" applyAlignment="1" applyProtection="1">
      <alignment horizontal="right" vertical="center"/>
      <protection/>
    </xf>
    <xf numFmtId="0" fontId="0" fillId="5" borderId="0" xfId="0" applyFont="1" applyFill="1" applyAlignment="1" applyProtection="1">
      <alignment vertical="center"/>
      <protection/>
    </xf>
    <xf numFmtId="0" fontId="6" fillId="5" borderId="13" xfId="0" applyFont="1" applyFill="1" applyBorder="1" applyAlignment="1" applyProtection="1">
      <alignment horizontal="left" vertical="center"/>
      <protection/>
    </xf>
    <xf numFmtId="0" fontId="6" fillId="5" borderId="14" xfId="0" applyFont="1" applyFill="1" applyBorder="1" applyAlignment="1" applyProtection="1">
      <alignment horizontal="right" vertical="center"/>
      <protection/>
    </xf>
    <xf numFmtId="0" fontId="6" fillId="5" borderId="14" xfId="0" applyFont="1" applyFill="1" applyBorder="1" applyAlignment="1" applyProtection="1">
      <alignment horizontal="center" vertical="center"/>
      <protection/>
    </xf>
    <xf numFmtId="4" fontId="6" fillId="5" borderId="14" xfId="0" applyNumberFormat="1" applyFont="1" applyFill="1" applyBorder="1" applyAlignment="1" applyProtection="1">
      <alignment vertical="center"/>
      <protection/>
    </xf>
    <xf numFmtId="0" fontId="0" fillId="5" borderId="15" xfId="0" applyFont="1" applyFill="1" applyBorder="1" applyAlignment="1" applyProtection="1">
      <alignment vertical="center"/>
      <protection/>
    </xf>
    <xf numFmtId="165" fontId="4" fillId="0" borderId="0" xfId="0" applyNumberFormat="1" applyFont="1" applyAlignment="1" applyProtection="1">
      <alignment horizontal="left" vertical="center"/>
      <protection/>
    </xf>
    <xf numFmtId="0" fontId="4" fillId="0" borderId="0" xfId="0" applyFont="1" applyAlignment="1" applyProtection="1">
      <alignment horizontal="left" vertical="center" wrapText="1"/>
      <protection/>
    </xf>
    <xf numFmtId="0" fontId="18" fillId="5" borderId="0" xfId="0" applyFont="1" applyFill="1" applyAlignment="1" applyProtection="1">
      <alignment horizontal="left" vertical="center"/>
      <protection/>
    </xf>
    <xf numFmtId="0" fontId="18" fillId="5" borderId="0" xfId="0" applyFont="1" applyFill="1" applyAlignment="1" applyProtection="1">
      <alignment horizontal="right" vertical="center"/>
      <protection/>
    </xf>
    <xf numFmtId="0" fontId="27" fillId="0" borderId="0" xfId="0" applyFont="1" applyAlignment="1" applyProtection="1">
      <alignment horizontal="left" vertical="center"/>
      <protection/>
    </xf>
    <xf numFmtId="0" fontId="8" fillId="0" borderId="0" xfId="0" applyFont="1" applyAlignment="1" applyProtection="1">
      <alignment vertical="center"/>
      <protection/>
    </xf>
    <xf numFmtId="0" fontId="8" fillId="0" borderId="10" xfId="0" applyFont="1" applyBorder="1" applyAlignment="1" applyProtection="1">
      <alignment vertical="center"/>
      <protection/>
    </xf>
    <xf numFmtId="0" fontId="8" fillId="0" borderId="29" xfId="0" applyFont="1" applyBorder="1" applyAlignment="1" applyProtection="1">
      <alignment horizontal="left" vertical="center"/>
      <protection/>
    </xf>
    <xf numFmtId="0" fontId="8" fillId="0" borderId="29" xfId="0" applyFont="1" applyBorder="1" applyAlignment="1" applyProtection="1">
      <alignment vertical="center"/>
      <protection/>
    </xf>
    <xf numFmtId="4" fontId="8" fillId="0" borderId="29" xfId="0" applyNumberFormat="1" applyFont="1" applyBorder="1" applyAlignment="1" applyProtection="1">
      <alignment vertical="center"/>
      <protection/>
    </xf>
    <xf numFmtId="0" fontId="9" fillId="0" borderId="0" xfId="0" applyFont="1" applyAlignment="1" applyProtection="1">
      <alignment vertical="center"/>
      <protection/>
    </xf>
    <xf numFmtId="0" fontId="9" fillId="0" borderId="10" xfId="0" applyFont="1" applyBorder="1" applyAlignment="1" applyProtection="1">
      <alignment vertical="center"/>
      <protection/>
    </xf>
    <xf numFmtId="0" fontId="9" fillId="0" borderId="29" xfId="0" applyFont="1" applyBorder="1" applyAlignment="1" applyProtection="1">
      <alignment horizontal="left" vertical="center"/>
      <protection/>
    </xf>
    <xf numFmtId="0" fontId="9" fillId="0" borderId="29" xfId="0" applyFont="1" applyBorder="1" applyAlignment="1" applyProtection="1">
      <alignment vertical="center"/>
      <protection/>
    </xf>
    <xf numFmtId="4" fontId="9" fillId="0" borderId="29" xfId="0" applyNumberFormat="1" applyFont="1" applyBorder="1" applyAlignment="1" applyProtection="1">
      <alignment vertical="center"/>
      <protection/>
    </xf>
    <xf numFmtId="0" fontId="0" fillId="0" borderId="0" xfId="0" applyFont="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18" fillId="5" borderId="25" xfId="0" applyFont="1" applyFill="1" applyBorder="1" applyAlignment="1" applyProtection="1">
      <alignment horizontal="center" vertical="center" wrapText="1"/>
      <protection/>
    </xf>
    <xf numFmtId="0" fontId="18" fillId="5" borderId="26" xfId="0" applyFont="1" applyFill="1" applyBorder="1" applyAlignment="1" applyProtection="1">
      <alignment horizontal="center" vertical="center" wrapText="1"/>
      <protection/>
    </xf>
    <xf numFmtId="0" fontId="18" fillId="5" borderId="27"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0" xfId="0" applyAlignment="1" applyProtection="1">
      <alignment horizontal="center" vertical="center" wrapText="1"/>
      <protection/>
    </xf>
    <xf numFmtId="4" fontId="20" fillId="0" borderId="0" xfId="0" applyNumberFormat="1" applyFont="1" applyAlignment="1" applyProtection="1">
      <alignment/>
      <protection/>
    </xf>
    <xf numFmtId="166" fontId="28" fillId="0" borderId="21" xfId="0" applyNumberFormat="1" applyFont="1" applyBorder="1" applyAlignment="1" applyProtection="1">
      <alignment/>
      <protection/>
    </xf>
    <xf numFmtId="166" fontId="28" fillId="0" borderId="22" xfId="0" applyNumberFormat="1" applyFont="1" applyBorder="1" applyAlignment="1" applyProtection="1">
      <alignment/>
      <protection/>
    </xf>
    <xf numFmtId="4" fontId="29" fillId="0" borderId="0" xfId="0" applyNumberFormat="1" applyFont="1" applyAlignment="1" applyProtection="1">
      <alignment vertical="center"/>
      <protection/>
    </xf>
    <xf numFmtId="0" fontId="10" fillId="0" borderId="0" xfId="0" applyFont="1" applyAlignment="1" applyProtection="1">
      <alignment/>
      <protection/>
    </xf>
    <xf numFmtId="0" fontId="10" fillId="0" borderId="10" xfId="0" applyFont="1" applyBorder="1" applyAlignment="1" applyProtection="1">
      <alignment/>
      <protection/>
    </xf>
    <xf numFmtId="0" fontId="10" fillId="0" borderId="0" xfId="0" applyFont="1" applyAlignment="1" applyProtection="1">
      <alignment horizontal="left"/>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10" fillId="0" borderId="23" xfId="0" applyFont="1" applyBorder="1" applyAlignment="1" applyProtection="1">
      <alignment/>
      <protection/>
    </xf>
    <xf numFmtId="0" fontId="10" fillId="0" borderId="0" xfId="0" applyFont="1" applyBorder="1" applyAlignment="1" applyProtection="1">
      <alignment/>
      <protection/>
    </xf>
    <xf numFmtId="166" fontId="10" fillId="0" borderId="0" xfId="0" applyNumberFormat="1" applyFont="1" applyBorder="1" applyAlignment="1" applyProtection="1">
      <alignment/>
      <protection/>
    </xf>
    <xf numFmtId="166" fontId="10" fillId="0" borderId="24" xfId="0" applyNumberFormat="1" applyFont="1" applyBorder="1" applyAlignment="1" applyProtection="1">
      <alignment/>
      <protection/>
    </xf>
    <xf numFmtId="0" fontId="10" fillId="0" borderId="0" xfId="0" applyFont="1" applyAlignment="1" applyProtection="1">
      <alignment horizontal="center"/>
      <protection/>
    </xf>
    <xf numFmtId="4" fontId="10" fillId="0" borderId="0" xfId="0" applyNumberFormat="1" applyFont="1" applyAlignment="1" applyProtection="1">
      <alignment vertical="center"/>
      <protection/>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8" fillId="0" borderId="9" xfId="0" applyFont="1" applyBorder="1" applyAlignment="1" applyProtection="1">
      <alignment horizontal="center" vertical="center"/>
      <protection/>
    </xf>
    <xf numFmtId="49" fontId="18" fillId="0" borderId="9" xfId="0" applyNumberFormat="1" applyFont="1" applyBorder="1" applyAlignment="1" applyProtection="1">
      <alignment horizontal="left" vertical="center" wrapText="1"/>
      <protection/>
    </xf>
    <xf numFmtId="0" fontId="18" fillId="0" borderId="9" xfId="0" applyFont="1" applyBorder="1" applyAlignment="1" applyProtection="1">
      <alignment horizontal="left" vertical="center" wrapText="1"/>
      <protection/>
    </xf>
    <xf numFmtId="0" fontId="18" fillId="0" borderId="9" xfId="0" applyFont="1" applyBorder="1" applyAlignment="1" applyProtection="1">
      <alignment horizontal="center" vertical="center" wrapText="1"/>
      <protection/>
    </xf>
    <xf numFmtId="167" fontId="18" fillId="0" borderId="9" xfId="0" applyNumberFormat="1" applyFont="1" applyBorder="1" applyAlignment="1" applyProtection="1">
      <alignment vertical="center"/>
      <protection/>
    </xf>
    <xf numFmtId="4" fontId="18" fillId="0" borderId="9" xfId="0" applyNumberFormat="1" applyFont="1" applyBorder="1" applyAlignment="1" applyProtection="1">
      <alignment vertical="center"/>
      <protection/>
    </xf>
    <xf numFmtId="0" fontId="19" fillId="0" borderId="28" xfId="0" applyFont="1" applyBorder="1" applyAlignment="1" applyProtection="1">
      <alignment horizontal="left" vertical="center"/>
      <protection/>
    </xf>
    <xf numFmtId="0" fontId="19" fillId="0" borderId="29" xfId="0" applyFont="1" applyBorder="1" applyAlignment="1" applyProtection="1">
      <alignment horizontal="center" vertical="center"/>
      <protection/>
    </xf>
    <xf numFmtId="166" fontId="19" fillId="0" borderId="29" xfId="0" applyNumberFormat="1" applyFont="1" applyBorder="1" applyAlignment="1" applyProtection="1">
      <alignment vertical="center"/>
      <protection/>
    </xf>
    <xf numFmtId="166" fontId="19" fillId="0" borderId="30" xfId="0" applyNumberFormat="1" applyFont="1" applyBorder="1" applyAlignment="1" applyProtection="1">
      <alignment vertical="center"/>
      <protection/>
    </xf>
    <xf numFmtId="0" fontId="18" fillId="0" borderId="0" xfId="0" applyFont="1" applyAlignment="1" applyProtection="1">
      <alignment horizontal="left" vertical="center"/>
      <protection/>
    </xf>
    <xf numFmtId="4" fontId="0" fillId="0" borderId="0" xfId="0" applyNumberFormat="1" applyFont="1" applyAlignment="1" applyProtection="1">
      <alignment vertical="center"/>
      <protection/>
    </xf>
    <xf numFmtId="168" fontId="42" fillId="2" borderId="31" xfId="21" applyNumberFormat="1" applyFont="1" applyFill="1" applyBorder="1" applyAlignment="1" applyProtection="1">
      <alignment vertical="top"/>
      <protection locked="0"/>
    </xf>
    <xf numFmtId="168" fontId="45" fillId="2" borderId="31" xfId="21" applyNumberFormat="1" applyFont="1" applyFill="1" applyBorder="1" applyAlignment="1" applyProtection="1">
      <alignment vertical="top"/>
      <protection locked="0"/>
    </xf>
    <xf numFmtId="0" fontId="42" fillId="0" borderId="0" xfId="21" applyFont="1" applyAlignment="1" applyProtection="1">
      <alignment horizontal="center" vertical="top"/>
      <protection/>
    </xf>
    <xf numFmtId="0" fontId="42" fillId="0" borderId="0" xfId="21" applyFont="1" applyAlignment="1" applyProtection="1">
      <alignment vertical="top" wrapText="1"/>
      <protection/>
    </xf>
    <xf numFmtId="168" fontId="42" fillId="0" borderId="0" xfId="21" applyNumberFormat="1" applyFont="1" applyAlignment="1" applyProtection="1">
      <alignment vertical="top"/>
      <protection/>
    </xf>
    <xf numFmtId="0" fontId="42" fillId="0" borderId="0" xfId="21" applyFont="1" applyProtection="1">
      <alignment/>
      <protection/>
    </xf>
    <xf numFmtId="168" fontId="45" fillId="0" borderId="31" xfId="21" applyNumberFormat="1" applyFont="1" applyBorder="1" applyAlignment="1" applyProtection="1">
      <alignment vertical="top"/>
      <protection/>
    </xf>
    <xf numFmtId="0" fontId="45" fillId="0" borderId="0" xfId="21" applyFont="1" applyProtection="1">
      <alignment/>
      <protection/>
    </xf>
    <xf numFmtId="0" fontId="45" fillId="0" borderId="31" xfId="21" applyFont="1" applyBorder="1" applyAlignment="1" applyProtection="1">
      <alignment horizontal="center" vertical="top"/>
      <protection/>
    </xf>
    <xf numFmtId="0" fontId="45" fillId="0" borderId="31" xfId="21" applyFont="1" applyBorder="1" applyAlignment="1" applyProtection="1">
      <alignment vertical="top" wrapText="1"/>
      <protection/>
    </xf>
    <xf numFmtId="0" fontId="45" fillId="0" borderId="31" xfId="21" applyFont="1" applyBorder="1" applyAlignment="1" applyProtection="1">
      <alignment vertical="top"/>
      <protection/>
    </xf>
    <xf numFmtId="0" fontId="43" fillId="0" borderId="32" xfId="21" applyFont="1" applyBorder="1" applyAlignment="1" applyProtection="1">
      <alignment horizontal="center" vertical="top"/>
      <protection/>
    </xf>
    <xf numFmtId="0" fontId="43" fillId="0" borderId="33" xfId="21" applyFont="1" applyBorder="1" applyAlignment="1" applyProtection="1">
      <alignment horizontal="center" vertical="top"/>
      <protection/>
    </xf>
    <xf numFmtId="0" fontId="43" fillId="0" borderId="34" xfId="21" applyFont="1" applyBorder="1" applyAlignment="1" applyProtection="1">
      <alignment horizontal="center" vertical="top"/>
      <protection/>
    </xf>
    <xf numFmtId="168" fontId="42" fillId="0" borderId="31" xfId="21" applyNumberFormat="1" applyFont="1" applyBorder="1" applyAlignment="1" applyProtection="1">
      <alignment vertical="top"/>
      <protection/>
    </xf>
    <xf numFmtId="0" fontId="43" fillId="0" borderId="31" xfId="21" applyFont="1" applyBorder="1" applyAlignment="1" applyProtection="1">
      <alignment horizontal="center" vertical="top"/>
      <protection/>
    </xf>
    <xf numFmtId="0" fontId="44" fillId="4" borderId="35" xfId="22" applyFont="1" applyFill="1" applyBorder="1" applyAlignment="1" applyProtection="1">
      <alignment wrapText="1"/>
      <protection/>
    </xf>
    <xf numFmtId="0" fontId="42" fillId="0" borderId="31" xfId="21" applyFont="1" applyBorder="1" applyAlignment="1" applyProtection="1">
      <alignment horizontal="center" vertical="top"/>
      <protection/>
    </xf>
    <xf numFmtId="0" fontId="42" fillId="0" borderId="31" xfId="21" applyFont="1" applyBorder="1" applyAlignment="1" applyProtection="1">
      <alignment vertical="top" wrapText="1"/>
      <protection/>
    </xf>
    <xf numFmtId="0" fontId="43" fillId="4" borderId="31" xfId="21" applyFont="1" applyFill="1" applyBorder="1" applyAlignment="1" applyProtection="1">
      <alignment vertical="top" wrapText="1"/>
      <protection/>
    </xf>
    <xf numFmtId="0" fontId="43" fillId="4" borderId="31" xfId="21" applyFont="1" applyFill="1" applyBorder="1" applyAlignment="1" applyProtection="1">
      <alignment horizontal="center" vertical="top"/>
      <protection/>
    </xf>
    <xf numFmtId="0" fontId="43" fillId="0" borderId="31" xfId="21" applyFont="1" applyBorder="1" applyAlignment="1" applyProtection="1">
      <alignment vertical="top" wrapText="1"/>
      <protection/>
    </xf>
    <xf numFmtId="49" fontId="42" fillId="0" borderId="31" xfId="21" applyNumberFormat="1" applyFont="1" applyBorder="1" applyAlignment="1" applyProtection="1">
      <alignment vertical="top" wrapText="1"/>
      <protection/>
    </xf>
    <xf numFmtId="0" fontId="40" fillId="7" borderId="31" xfId="21" applyFont="1" applyFill="1" applyBorder="1" applyAlignment="1" applyProtection="1">
      <alignment vertical="top" wrapText="1"/>
      <protection/>
    </xf>
    <xf numFmtId="49" fontId="43" fillId="0" borderId="31" xfId="21" applyNumberFormat="1" applyFont="1" applyBorder="1" applyAlignment="1" applyProtection="1">
      <alignment horizontal="center" vertical="top"/>
      <protection/>
    </xf>
    <xf numFmtId="49" fontId="43" fillId="0" borderId="31" xfId="21" applyNumberFormat="1" applyFont="1" applyBorder="1" applyAlignment="1" applyProtection="1">
      <alignment vertical="top" wrapText="1"/>
      <protection/>
    </xf>
    <xf numFmtId="49" fontId="43" fillId="0" borderId="31" xfId="21" applyNumberFormat="1" applyFont="1" applyBorder="1" applyAlignment="1" applyProtection="1">
      <alignment wrapText="1"/>
      <protection/>
    </xf>
    <xf numFmtId="0" fontId="43" fillId="4" borderId="31" xfId="21" applyFont="1" applyFill="1" applyBorder="1" applyAlignment="1" applyProtection="1">
      <alignment wrapText="1"/>
      <protection/>
    </xf>
    <xf numFmtId="0" fontId="42" fillId="4" borderId="31" xfId="21" applyFont="1" applyFill="1" applyBorder="1" applyAlignment="1" applyProtection="1">
      <alignment horizontal="center" vertical="top"/>
      <protection/>
    </xf>
    <xf numFmtId="49" fontId="40" fillId="7" borderId="31" xfId="21" applyNumberFormat="1" applyFont="1" applyFill="1" applyBorder="1" applyAlignment="1" applyProtection="1">
      <alignment vertical="top" wrapText="1"/>
      <protection/>
    </xf>
    <xf numFmtId="0" fontId="43" fillId="0" borderId="31" xfId="21" applyFont="1" applyBorder="1" applyAlignment="1" applyProtection="1">
      <alignment wrapText="1"/>
      <protection/>
    </xf>
    <xf numFmtId="0" fontId="43" fillId="0" borderId="31" xfId="21" applyFont="1" applyBorder="1" applyAlignment="1" applyProtection="1">
      <alignment horizontal="center" vertical="top" wrapText="1"/>
      <protection/>
    </xf>
    <xf numFmtId="0" fontId="43" fillId="0" borderId="31" xfId="21" applyFont="1" applyBorder="1" applyAlignment="1" applyProtection="1">
      <alignment wrapText="1" shrinkToFit="1"/>
      <protection/>
    </xf>
    <xf numFmtId="0" fontId="40" fillId="7" borderId="31" xfId="21" applyFont="1" applyFill="1" applyBorder="1" applyAlignment="1" applyProtection="1">
      <alignment horizontal="center" vertical="top"/>
      <protection/>
    </xf>
    <xf numFmtId="0" fontId="40" fillId="7" borderId="31" xfId="21" applyFont="1" applyFill="1" applyBorder="1" applyAlignment="1" applyProtection="1">
      <alignment horizontal="center" vertical="top" wrapText="1"/>
      <protection/>
    </xf>
    <xf numFmtId="0" fontId="41" fillId="7" borderId="31" xfId="23" applyFont="1" applyFill="1" applyBorder="1" applyAlignment="1" applyProtection="1">
      <alignment horizontal="center" vertical="top"/>
      <protection/>
    </xf>
    <xf numFmtId="168" fontId="40" fillId="7" borderId="31" xfId="21" applyNumberFormat="1" applyFont="1" applyFill="1" applyBorder="1" applyAlignment="1" applyProtection="1">
      <alignment horizontal="center" vertical="top" wrapText="1"/>
      <protection/>
    </xf>
    <xf numFmtId="0" fontId="42" fillId="7" borderId="0" xfId="21" applyFont="1" applyFill="1" applyProtection="1">
      <alignment/>
      <protection/>
    </xf>
  </cellXfs>
  <cellStyles count="10">
    <cellStyle name="Normal" xfId="0"/>
    <cellStyle name="Percent" xfId="15"/>
    <cellStyle name="Currency" xfId="16"/>
    <cellStyle name="Currency [0]" xfId="17"/>
    <cellStyle name="Comma" xfId="18"/>
    <cellStyle name="Comma [0]" xfId="19"/>
    <cellStyle name="Hypertextový odkaz" xfId="20"/>
    <cellStyle name="Normální 2" xfId="21"/>
    <cellStyle name="normální_SSaZ - VZOR " xfId="22"/>
    <cellStyle name="Excel Built-in Normal" xfId="23"/>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workbookViewId="0" topLeftCell="A1">
      <selection activeCell="F14" sqref="F14"/>
    </sheetView>
  </sheetViews>
  <sheetFormatPr defaultColWidth="9.140625" defaultRowHeight="12"/>
  <cols>
    <col min="1" max="1" width="8.28125" style="3" customWidth="1"/>
    <col min="2" max="2" width="1.7109375" style="3" customWidth="1"/>
    <col min="3" max="3" width="4.140625" style="3" customWidth="1"/>
    <col min="4" max="7" width="2.7109375" style="3" customWidth="1"/>
    <col min="8" max="8" width="9.140625" style="3" bestFit="1" customWidth="1"/>
    <col min="9" max="33" width="2.7109375" style="3" customWidth="1"/>
    <col min="34" max="34" width="3.28125" style="3" customWidth="1"/>
    <col min="35" max="35" width="31.7109375" style="3" customWidth="1"/>
    <col min="36" max="37" width="2.421875" style="3" customWidth="1"/>
    <col min="38" max="38" width="8.28125" style="3" customWidth="1"/>
    <col min="39" max="39" width="3.28125" style="3" customWidth="1"/>
    <col min="40" max="40" width="13.28125" style="3" customWidth="1"/>
    <col min="41" max="41" width="7.421875" style="3" customWidth="1"/>
    <col min="42" max="42" width="4.140625" style="3" customWidth="1"/>
    <col min="43" max="43" width="15.7109375" style="3" customWidth="1"/>
    <col min="44" max="44" width="13.7109375" style="3" customWidth="1"/>
    <col min="45" max="47" width="25.8515625" style="3" hidden="1" customWidth="1"/>
    <col min="48" max="49" width="21.7109375" style="3" hidden="1" customWidth="1"/>
    <col min="50" max="51" width="25.00390625" style="3" hidden="1" customWidth="1"/>
    <col min="52" max="52" width="21.7109375" style="3" hidden="1" customWidth="1"/>
    <col min="53" max="53" width="19.140625" style="3" hidden="1" customWidth="1"/>
    <col min="54" max="54" width="25.00390625" style="3" hidden="1" customWidth="1"/>
    <col min="55" max="55" width="21.7109375" style="3" hidden="1" customWidth="1"/>
    <col min="56" max="56" width="19.140625" style="3" hidden="1" customWidth="1"/>
    <col min="57" max="57" width="66.421875" style="3" customWidth="1"/>
    <col min="58" max="70" width="9.28125" style="3" customWidth="1"/>
    <col min="71" max="91" width="9.28125" style="3" hidden="1" customWidth="1"/>
    <col min="92" max="16384" width="9.28125" style="3" customWidth="1"/>
  </cols>
  <sheetData>
    <row r="1" spans="1:74" ht="12">
      <c r="A1" s="188" t="s">
        <v>0</v>
      </c>
      <c r="AZ1" s="188" t="s">
        <v>1</v>
      </c>
      <c r="BA1" s="188" t="s">
        <v>2</v>
      </c>
      <c r="BB1" s="188" t="s">
        <v>3</v>
      </c>
      <c r="BT1" s="188" t="s">
        <v>4</v>
      </c>
      <c r="BU1" s="188" t="s">
        <v>4</v>
      </c>
      <c r="BV1" s="188" t="s">
        <v>5</v>
      </c>
    </row>
    <row r="2" spans="44:72" ht="36.95" customHeight="1">
      <c r="AR2" s="189" t="s">
        <v>6</v>
      </c>
      <c r="AS2" s="190"/>
      <c r="AT2" s="190"/>
      <c r="AU2" s="190"/>
      <c r="AV2" s="190"/>
      <c r="AW2" s="190"/>
      <c r="AX2" s="190"/>
      <c r="AY2" s="190"/>
      <c r="AZ2" s="190"/>
      <c r="BA2" s="190"/>
      <c r="BB2" s="190"/>
      <c r="BC2" s="190"/>
      <c r="BD2" s="190"/>
      <c r="BE2" s="190"/>
      <c r="BS2" s="98" t="s">
        <v>7</v>
      </c>
      <c r="BT2" s="98" t="s">
        <v>8</v>
      </c>
    </row>
    <row r="3" spans="2:72" ht="6.95" customHeight="1">
      <c r="B3" s="191"/>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97"/>
      <c r="BS3" s="98" t="s">
        <v>7</v>
      </c>
      <c r="BT3" s="98" t="s">
        <v>9</v>
      </c>
    </row>
    <row r="4" spans="2:71" ht="24.95" customHeight="1">
      <c r="B4" s="97"/>
      <c r="D4" s="129" t="s">
        <v>10</v>
      </c>
      <c r="AR4" s="97"/>
      <c r="AS4" s="193" t="s">
        <v>11</v>
      </c>
      <c r="BS4" s="98" t="s">
        <v>12</v>
      </c>
    </row>
    <row r="5" spans="2:71" ht="12" customHeight="1">
      <c r="B5" s="97"/>
      <c r="D5" s="194" t="s">
        <v>13</v>
      </c>
      <c r="K5" s="195" t="s">
        <v>14</v>
      </c>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R5" s="97"/>
      <c r="BS5" s="98" t="s">
        <v>7</v>
      </c>
    </row>
    <row r="6" spans="2:71" ht="36.95" customHeight="1">
      <c r="B6" s="97"/>
      <c r="D6" s="196" t="s">
        <v>15</v>
      </c>
      <c r="K6" s="197" t="s">
        <v>16</v>
      </c>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R6" s="97"/>
      <c r="BS6" s="98" t="s">
        <v>7</v>
      </c>
    </row>
    <row r="7" spans="2:71" ht="12" customHeight="1">
      <c r="B7" s="97"/>
      <c r="D7" s="99" t="s">
        <v>17</v>
      </c>
      <c r="K7" s="100" t="s">
        <v>3</v>
      </c>
      <c r="AK7" s="99" t="s">
        <v>18</v>
      </c>
      <c r="AN7" s="100" t="s">
        <v>3</v>
      </c>
      <c r="AR7" s="97"/>
      <c r="BS7" s="98" t="s">
        <v>7</v>
      </c>
    </row>
    <row r="8" spans="2:71" ht="12" customHeight="1">
      <c r="B8" s="97"/>
      <c r="D8" s="99" t="s">
        <v>19</v>
      </c>
      <c r="H8" s="101"/>
      <c r="K8" s="100" t="s">
        <v>20</v>
      </c>
      <c r="AK8" s="99" t="s">
        <v>21</v>
      </c>
      <c r="AN8" s="198" t="s">
        <v>399</v>
      </c>
      <c r="AR8" s="97"/>
      <c r="BS8" s="98" t="s">
        <v>7</v>
      </c>
    </row>
    <row r="9" spans="2:71" ht="14.45" customHeight="1">
      <c r="B9" s="97"/>
      <c r="AR9" s="97"/>
      <c r="BS9" s="98" t="s">
        <v>7</v>
      </c>
    </row>
    <row r="10" spans="2:71" ht="12" customHeight="1">
      <c r="B10" s="97"/>
      <c r="D10" s="99" t="s">
        <v>22</v>
      </c>
      <c r="AK10" s="99" t="s">
        <v>23</v>
      </c>
      <c r="AN10" s="100" t="s">
        <v>3</v>
      </c>
      <c r="AR10" s="97"/>
      <c r="BS10" s="98" t="s">
        <v>7</v>
      </c>
    </row>
    <row r="11" spans="2:71" ht="18.4" customHeight="1">
      <c r="B11" s="97"/>
      <c r="E11" s="100" t="s">
        <v>20</v>
      </c>
      <c r="F11" s="101"/>
      <c r="G11" s="101" t="s">
        <v>397</v>
      </c>
      <c r="AK11" s="99" t="s">
        <v>24</v>
      </c>
      <c r="AN11" s="100" t="s">
        <v>3</v>
      </c>
      <c r="AR11" s="97"/>
      <c r="BS11" s="98" t="s">
        <v>7</v>
      </c>
    </row>
    <row r="12" spans="2:71" ht="6.95" customHeight="1">
      <c r="B12" s="97"/>
      <c r="AR12" s="97"/>
      <c r="BS12" s="98" t="s">
        <v>7</v>
      </c>
    </row>
    <row r="13" spans="2:71" ht="12" customHeight="1">
      <c r="B13" s="97"/>
      <c r="D13" s="99" t="s">
        <v>398</v>
      </c>
      <c r="AK13" s="99" t="s">
        <v>23</v>
      </c>
      <c r="AN13" s="94" t="s">
        <v>399</v>
      </c>
      <c r="AR13" s="97"/>
      <c r="BS13" s="98" t="s">
        <v>7</v>
      </c>
    </row>
    <row r="14" spans="2:71" ht="12.75">
      <c r="B14" s="97"/>
      <c r="E14" s="100" t="s">
        <v>20</v>
      </c>
      <c r="F14" s="95" t="s">
        <v>399</v>
      </c>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K14" s="99" t="s">
        <v>24</v>
      </c>
      <c r="AN14" s="94" t="s">
        <v>399</v>
      </c>
      <c r="AR14" s="97"/>
      <c r="BS14" s="98" t="s">
        <v>7</v>
      </c>
    </row>
    <row r="15" spans="2:71" ht="6.95" customHeight="1">
      <c r="B15" s="97"/>
      <c r="AR15" s="97"/>
      <c r="BS15" s="98" t="s">
        <v>4</v>
      </c>
    </row>
    <row r="16" spans="2:71" ht="12" customHeight="1">
      <c r="B16" s="97"/>
      <c r="D16" s="99" t="s">
        <v>26</v>
      </c>
      <c r="AK16" s="99" t="s">
        <v>23</v>
      </c>
      <c r="AN16" s="100" t="s">
        <v>3</v>
      </c>
      <c r="AR16" s="97"/>
      <c r="BS16" s="98" t="s">
        <v>4</v>
      </c>
    </row>
    <row r="17" spans="2:71" ht="18.4" customHeight="1">
      <c r="B17" s="97"/>
      <c r="E17" s="100" t="s">
        <v>20</v>
      </c>
      <c r="F17" s="101"/>
      <c r="AK17" s="99" t="s">
        <v>24</v>
      </c>
      <c r="AN17" s="100" t="s">
        <v>3</v>
      </c>
      <c r="AR17" s="97"/>
      <c r="BS17" s="98" t="s">
        <v>27</v>
      </c>
    </row>
    <row r="18" spans="2:71" ht="6.95" customHeight="1">
      <c r="B18" s="97"/>
      <c r="AR18" s="97"/>
      <c r="BS18" s="98" t="s">
        <v>7</v>
      </c>
    </row>
    <row r="19" spans="2:71" ht="12" customHeight="1">
      <c r="B19" s="97"/>
      <c r="D19" s="99" t="s">
        <v>28</v>
      </c>
      <c r="AK19" s="99" t="s">
        <v>23</v>
      </c>
      <c r="AN19" s="100" t="s">
        <v>3</v>
      </c>
      <c r="AR19" s="97"/>
      <c r="BS19" s="98" t="s">
        <v>7</v>
      </c>
    </row>
    <row r="20" spans="2:71" ht="18.4" customHeight="1">
      <c r="B20" s="97"/>
      <c r="E20" s="100" t="s">
        <v>20</v>
      </c>
      <c r="F20" s="101"/>
      <c r="AK20" s="99" t="s">
        <v>24</v>
      </c>
      <c r="AN20" s="100" t="s">
        <v>3</v>
      </c>
      <c r="AR20" s="97"/>
      <c r="BS20" s="98" t="s">
        <v>4</v>
      </c>
    </row>
    <row r="21" spans="2:44" ht="6.95" customHeight="1">
      <c r="B21" s="97"/>
      <c r="AR21" s="97"/>
    </row>
    <row r="22" spans="2:44" ht="12" customHeight="1">
      <c r="B22" s="97"/>
      <c r="D22" s="99" t="s">
        <v>29</v>
      </c>
      <c r="AR22" s="97"/>
    </row>
    <row r="23" spans="2:44" ht="47.25" customHeight="1">
      <c r="B23" s="97"/>
      <c r="E23" s="102" t="s">
        <v>30</v>
      </c>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R23" s="97"/>
    </row>
    <row r="24" spans="2:44" ht="6.95" customHeight="1">
      <c r="B24" s="97"/>
      <c r="AR24" s="97"/>
    </row>
    <row r="25" spans="2:44" ht="6.95" customHeight="1">
      <c r="B25" s="97"/>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R25" s="97"/>
    </row>
    <row r="26" spans="1:57" s="110" customFormat="1" ht="25.9" customHeight="1">
      <c r="A26" s="104"/>
      <c r="B26" s="105"/>
      <c r="C26" s="104"/>
      <c r="D26" s="106" t="s">
        <v>31</v>
      </c>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8">
        <f>ROUND(AG54,2)</f>
        <v>0</v>
      </c>
      <c r="AL26" s="109"/>
      <c r="AM26" s="109"/>
      <c r="AN26" s="109"/>
      <c r="AO26" s="109"/>
      <c r="AP26" s="104"/>
      <c r="AQ26" s="104"/>
      <c r="AR26" s="105"/>
      <c r="BE26" s="104"/>
    </row>
    <row r="27" spans="1:57" s="110" customFormat="1" ht="6.95" customHeight="1">
      <c r="A27" s="104"/>
      <c r="B27" s="105"/>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5"/>
      <c r="BE27" s="104"/>
    </row>
    <row r="28" spans="1:57" s="110" customFormat="1" ht="12.75">
      <c r="A28" s="104"/>
      <c r="B28" s="105"/>
      <c r="C28" s="104"/>
      <c r="D28" s="104"/>
      <c r="E28" s="104"/>
      <c r="F28" s="104"/>
      <c r="G28" s="104"/>
      <c r="H28" s="104"/>
      <c r="I28" s="104"/>
      <c r="J28" s="104"/>
      <c r="K28" s="104"/>
      <c r="L28" s="111" t="s">
        <v>32</v>
      </c>
      <c r="M28" s="111"/>
      <c r="N28" s="111"/>
      <c r="O28" s="111"/>
      <c r="P28" s="111"/>
      <c r="Q28" s="104"/>
      <c r="R28" s="104"/>
      <c r="S28" s="104"/>
      <c r="T28" s="104"/>
      <c r="U28" s="104"/>
      <c r="V28" s="104"/>
      <c r="W28" s="111" t="s">
        <v>33</v>
      </c>
      <c r="X28" s="111"/>
      <c r="Y28" s="111"/>
      <c r="Z28" s="111"/>
      <c r="AA28" s="111"/>
      <c r="AB28" s="111"/>
      <c r="AC28" s="111"/>
      <c r="AD28" s="111"/>
      <c r="AE28" s="111"/>
      <c r="AF28" s="104"/>
      <c r="AG28" s="104"/>
      <c r="AH28" s="104"/>
      <c r="AI28" s="104"/>
      <c r="AJ28" s="104"/>
      <c r="AK28" s="111" t="s">
        <v>34</v>
      </c>
      <c r="AL28" s="111"/>
      <c r="AM28" s="111"/>
      <c r="AN28" s="111"/>
      <c r="AO28" s="111"/>
      <c r="AP28" s="104"/>
      <c r="AQ28" s="104"/>
      <c r="AR28" s="105"/>
      <c r="BE28" s="104"/>
    </row>
    <row r="29" spans="2:44" s="112" customFormat="1" ht="14.45" customHeight="1">
      <c r="B29" s="113"/>
      <c r="D29" s="99" t="s">
        <v>35</v>
      </c>
      <c r="F29" s="99" t="s">
        <v>36</v>
      </c>
      <c r="L29" s="114">
        <v>0.21</v>
      </c>
      <c r="M29" s="115"/>
      <c r="N29" s="115"/>
      <c r="O29" s="115"/>
      <c r="P29" s="115"/>
      <c r="W29" s="116">
        <f>ROUND(AZ54,2)</f>
        <v>0</v>
      </c>
      <c r="X29" s="115"/>
      <c r="Y29" s="115"/>
      <c r="Z29" s="115"/>
      <c r="AA29" s="115"/>
      <c r="AB29" s="115"/>
      <c r="AC29" s="115"/>
      <c r="AD29" s="115"/>
      <c r="AE29" s="115"/>
      <c r="AK29" s="116">
        <f>ROUND(AV54,2)</f>
        <v>0</v>
      </c>
      <c r="AL29" s="115"/>
      <c r="AM29" s="115"/>
      <c r="AN29" s="115"/>
      <c r="AO29" s="115"/>
      <c r="AR29" s="113"/>
    </row>
    <row r="30" spans="2:44" s="112" customFormat="1" ht="14.45" customHeight="1">
      <c r="B30" s="113"/>
      <c r="F30" s="99" t="s">
        <v>37</v>
      </c>
      <c r="L30" s="114">
        <v>0.15</v>
      </c>
      <c r="M30" s="115"/>
      <c r="N30" s="115"/>
      <c r="O30" s="115"/>
      <c r="P30" s="115"/>
      <c r="W30" s="116">
        <f>ROUND(BA54,2)</f>
        <v>0</v>
      </c>
      <c r="X30" s="115"/>
      <c r="Y30" s="115"/>
      <c r="Z30" s="115"/>
      <c r="AA30" s="115"/>
      <c r="AB30" s="115"/>
      <c r="AC30" s="115"/>
      <c r="AD30" s="115"/>
      <c r="AE30" s="115"/>
      <c r="AK30" s="116">
        <f>ROUND(AW54,2)</f>
        <v>0</v>
      </c>
      <c r="AL30" s="115"/>
      <c r="AM30" s="115"/>
      <c r="AN30" s="115"/>
      <c r="AO30" s="115"/>
      <c r="AR30" s="113"/>
    </row>
    <row r="31" spans="2:44" s="112" customFormat="1" ht="14.45" customHeight="1" hidden="1">
      <c r="B31" s="113"/>
      <c r="F31" s="99" t="s">
        <v>38</v>
      </c>
      <c r="L31" s="114">
        <v>0.21</v>
      </c>
      <c r="M31" s="115"/>
      <c r="N31" s="115"/>
      <c r="O31" s="115"/>
      <c r="P31" s="115"/>
      <c r="W31" s="116">
        <f>ROUND(BB54,2)</f>
        <v>0</v>
      </c>
      <c r="X31" s="115"/>
      <c r="Y31" s="115"/>
      <c r="Z31" s="115"/>
      <c r="AA31" s="115"/>
      <c r="AB31" s="115"/>
      <c r="AC31" s="115"/>
      <c r="AD31" s="115"/>
      <c r="AE31" s="115"/>
      <c r="AK31" s="116">
        <v>0</v>
      </c>
      <c r="AL31" s="115"/>
      <c r="AM31" s="115"/>
      <c r="AN31" s="115"/>
      <c r="AO31" s="115"/>
      <c r="AR31" s="113"/>
    </row>
    <row r="32" spans="2:44" s="112" customFormat="1" ht="14.45" customHeight="1" hidden="1">
      <c r="B32" s="113"/>
      <c r="F32" s="99" t="s">
        <v>39</v>
      </c>
      <c r="L32" s="114">
        <v>0.15</v>
      </c>
      <c r="M32" s="115"/>
      <c r="N32" s="115"/>
      <c r="O32" s="115"/>
      <c r="P32" s="115"/>
      <c r="W32" s="116">
        <f>ROUND(BC54,2)</f>
        <v>0</v>
      </c>
      <c r="X32" s="115"/>
      <c r="Y32" s="115"/>
      <c r="Z32" s="115"/>
      <c r="AA32" s="115"/>
      <c r="AB32" s="115"/>
      <c r="AC32" s="115"/>
      <c r="AD32" s="115"/>
      <c r="AE32" s="115"/>
      <c r="AK32" s="116">
        <v>0</v>
      </c>
      <c r="AL32" s="115"/>
      <c r="AM32" s="115"/>
      <c r="AN32" s="115"/>
      <c r="AO32" s="115"/>
      <c r="AR32" s="113"/>
    </row>
    <row r="33" spans="2:44" s="112" customFormat="1" ht="14.45" customHeight="1" hidden="1">
      <c r="B33" s="113"/>
      <c r="F33" s="99" t="s">
        <v>40</v>
      </c>
      <c r="L33" s="114">
        <v>0</v>
      </c>
      <c r="M33" s="115"/>
      <c r="N33" s="115"/>
      <c r="O33" s="115"/>
      <c r="P33" s="115"/>
      <c r="W33" s="116">
        <f>ROUND(BD54,2)</f>
        <v>0</v>
      </c>
      <c r="X33" s="115"/>
      <c r="Y33" s="115"/>
      <c r="Z33" s="115"/>
      <c r="AA33" s="115"/>
      <c r="AB33" s="115"/>
      <c r="AC33" s="115"/>
      <c r="AD33" s="115"/>
      <c r="AE33" s="115"/>
      <c r="AK33" s="116">
        <v>0</v>
      </c>
      <c r="AL33" s="115"/>
      <c r="AM33" s="115"/>
      <c r="AN33" s="115"/>
      <c r="AO33" s="115"/>
      <c r="AR33" s="113"/>
    </row>
    <row r="34" spans="1:57" s="110" customFormat="1" ht="6.95" customHeight="1">
      <c r="A34" s="104"/>
      <c r="B34" s="105"/>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5"/>
      <c r="BE34" s="104"/>
    </row>
    <row r="35" spans="1:57" s="110" customFormat="1" ht="25.9" customHeight="1">
      <c r="A35" s="104"/>
      <c r="B35" s="105"/>
      <c r="C35" s="117"/>
      <c r="D35" s="118" t="s">
        <v>41</v>
      </c>
      <c r="E35" s="119"/>
      <c r="F35" s="119"/>
      <c r="G35" s="119"/>
      <c r="H35" s="119"/>
      <c r="I35" s="119"/>
      <c r="J35" s="119"/>
      <c r="K35" s="119"/>
      <c r="L35" s="119"/>
      <c r="M35" s="119"/>
      <c r="N35" s="119"/>
      <c r="O35" s="119"/>
      <c r="P35" s="119"/>
      <c r="Q35" s="119"/>
      <c r="R35" s="119"/>
      <c r="S35" s="119"/>
      <c r="T35" s="120" t="s">
        <v>42</v>
      </c>
      <c r="U35" s="119"/>
      <c r="V35" s="119"/>
      <c r="W35" s="119"/>
      <c r="X35" s="121" t="s">
        <v>43</v>
      </c>
      <c r="Y35" s="122"/>
      <c r="Z35" s="122"/>
      <c r="AA35" s="122"/>
      <c r="AB35" s="122"/>
      <c r="AC35" s="119"/>
      <c r="AD35" s="119"/>
      <c r="AE35" s="119"/>
      <c r="AF35" s="119"/>
      <c r="AG35" s="119"/>
      <c r="AH35" s="119"/>
      <c r="AI35" s="119"/>
      <c r="AJ35" s="119"/>
      <c r="AK35" s="123">
        <f>SUM(AK26:AK33)</f>
        <v>0</v>
      </c>
      <c r="AL35" s="122"/>
      <c r="AM35" s="122"/>
      <c r="AN35" s="122"/>
      <c r="AO35" s="124"/>
      <c r="AP35" s="117"/>
      <c r="AQ35" s="117"/>
      <c r="AR35" s="105"/>
      <c r="BE35" s="104"/>
    </row>
    <row r="36" spans="1:57" s="110" customFormat="1" ht="6.95" customHeight="1">
      <c r="A36" s="104"/>
      <c r="B36" s="105"/>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5"/>
      <c r="BE36" s="104"/>
    </row>
    <row r="37" spans="1:57" s="110" customFormat="1" ht="6.95" customHeight="1">
      <c r="A37" s="104"/>
      <c r="B37" s="125"/>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05"/>
      <c r="BE37" s="104"/>
    </row>
    <row r="41" spans="1:57" s="110" customFormat="1" ht="6.95" customHeight="1">
      <c r="A41" s="104"/>
      <c r="B41" s="127"/>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05"/>
      <c r="BE41" s="104"/>
    </row>
    <row r="42" spans="1:57" s="110" customFormat="1" ht="24.95" customHeight="1">
      <c r="A42" s="104"/>
      <c r="B42" s="105"/>
      <c r="C42" s="129" t="s">
        <v>44</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5"/>
      <c r="BE42" s="104"/>
    </row>
    <row r="43" spans="1:57" s="110" customFormat="1" ht="6.95" customHeight="1">
      <c r="A43" s="104"/>
      <c r="B43" s="105"/>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5"/>
      <c r="BE43" s="104"/>
    </row>
    <row r="44" spans="2:44" s="130" customFormat="1" ht="12" customHeight="1">
      <c r="B44" s="131"/>
      <c r="C44" s="99" t="s">
        <v>13</v>
      </c>
      <c r="L44" s="130" t="str">
        <f>K5</f>
        <v>T05b</v>
      </c>
      <c r="AR44" s="131"/>
    </row>
    <row r="45" spans="2:44" s="132" customFormat="1" ht="36.95" customHeight="1">
      <c r="B45" s="133"/>
      <c r="C45" s="134" t="s">
        <v>15</v>
      </c>
      <c r="L45" s="135" t="str">
        <f>K6</f>
        <v>Rekonstrukce kuchyně ZŠ Chomutov, Heyrovského 4539</v>
      </c>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R45" s="133"/>
    </row>
    <row r="46" spans="1:57" s="110" customFormat="1" ht="6.95" customHeight="1">
      <c r="A46" s="104"/>
      <c r="B46" s="105"/>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5"/>
      <c r="BE46" s="104"/>
    </row>
    <row r="47" spans="1:57" s="110" customFormat="1" ht="12" customHeight="1">
      <c r="A47" s="104"/>
      <c r="B47" s="105"/>
      <c r="C47" s="99" t="s">
        <v>19</v>
      </c>
      <c r="D47" s="104"/>
      <c r="E47" s="104"/>
      <c r="F47" s="104"/>
      <c r="G47" s="104"/>
      <c r="H47" s="104"/>
      <c r="I47" s="104"/>
      <c r="J47" s="104"/>
      <c r="K47" s="104"/>
      <c r="L47" s="137" t="str">
        <f>IF(K8="","",K8)</f>
        <v xml:space="preserve"> </v>
      </c>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99" t="s">
        <v>21</v>
      </c>
      <c r="AJ47" s="104"/>
      <c r="AK47" s="104"/>
      <c r="AL47" s="104"/>
      <c r="AM47" s="138"/>
      <c r="AN47" s="138"/>
      <c r="AO47" s="104"/>
      <c r="AP47" s="104"/>
      <c r="AQ47" s="104"/>
      <c r="AR47" s="105"/>
      <c r="BE47" s="104"/>
    </row>
    <row r="48" spans="1:57" s="110" customFormat="1" ht="6.95" customHeight="1">
      <c r="A48" s="104"/>
      <c r="B48" s="105"/>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5"/>
      <c r="BE48" s="104"/>
    </row>
    <row r="49" spans="1:57" s="110" customFormat="1" ht="15.2" customHeight="1">
      <c r="A49" s="104"/>
      <c r="B49" s="105"/>
      <c r="C49" s="99" t="s">
        <v>22</v>
      </c>
      <c r="D49" s="104"/>
      <c r="E49" s="104"/>
      <c r="F49" s="104"/>
      <c r="G49" s="104"/>
      <c r="H49" s="104"/>
      <c r="I49" s="104"/>
      <c r="J49" s="104"/>
      <c r="K49" s="104"/>
      <c r="L49" s="130" t="str">
        <f>IF(E11="","",E11)</f>
        <v xml:space="preserve"> </v>
      </c>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99" t="s">
        <v>26</v>
      </c>
      <c r="AJ49" s="104"/>
      <c r="AK49" s="104"/>
      <c r="AL49" s="104"/>
      <c r="AM49" s="139" t="str">
        <f>IF(E17="","",E17)</f>
        <v xml:space="preserve"> </v>
      </c>
      <c r="AN49" s="140"/>
      <c r="AO49" s="140"/>
      <c r="AP49" s="140"/>
      <c r="AQ49" s="104"/>
      <c r="AR49" s="105"/>
      <c r="AS49" s="141" t="s">
        <v>45</v>
      </c>
      <c r="AT49" s="142"/>
      <c r="AU49" s="143"/>
      <c r="AV49" s="143"/>
      <c r="AW49" s="143"/>
      <c r="AX49" s="143"/>
      <c r="AY49" s="143"/>
      <c r="AZ49" s="143"/>
      <c r="BA49" s="143"/>
      <c r="BB49" s="143"/>
      <c r="BC49" s="143"/>
      <c r="BD49" s="144"/>
      <c r="BE49" s="104"/>
    </row>
    <row r="50" spans="1:57" s="110" customFormat="1" ht="15.2" customHeight="1">
      <c r="A50" s="104"/>
      <c r="B50" s="105"/>
      <c r="C50" s="99" t="s">
        <v>25</v>
      </c>
      <c r="D50" s="104"/>
      <c r="E50" s="104"/>
      <c r="F50" s="104"/>
      <c r="G50" s="104"/>
      <c r="H50" s="104"/>
      <c r="I50" s="104"/>
      <c r="J50" s="104"/>
      <c r="K50" s="104"/>
      <c r="L50" s="130" t="str">
        <f>IF(E14="","",E14)</f>
        <v xml:space="preserve"> </v>
      </c>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99" t="s">
        <v>28</v>
      </c>
      <c r="AJ50" s="104"/>
      <c r="AK50" s="104"/>
      <c r="AL50" s="104"/>
      <c r="AM50" s="139" t="str">
        <f>IF(E20="","",E20)</f>
        <v xml:space="preserve"> </v>
      </c>
      <c r="AN50" s="140"/>
      <c r="AO50" s="140"/>
      <c r="AP50" s="140"/>
      <c r="AQ50" s="104"/>
      <c r="AR50" s="105"/>
      <c r="AS50" s="145"/>
      <c r="AT50" s="146"/>
      <c r="AU50" s="147"/>
      <c r="AV50" s="147"/>
      <c r="AW50" s="147"/>
      <c r="AX50" s="147"/>
      <c r="AY50" s="147"/>
      <c r="AZ50" s="147"/>
      <c r="BA50" s="147"/>
      <c r="BB50" s="147"/>
      <c r="BC50" s="147"/>
      <c r="BD50" s="148"/>
      <c r="BE50" s="104"/>
    </row>
    <row r="51" spans="1:57" s="110" customFormat="1" ht="10.9" customHeight="1">
      <c r="A51" s="104"/>
      <c r="B51" s="105"/>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5"/>
      <c r="AS51" s="145"/>
      <c r="AT51" s="146"/>
      <c r="AU51" s="147"/>
      <c r="AV51" s="147"/>
      <c r="AW51" s="147"/>
      <c r="AX51" s="147"/>
      <c r="AY51" s="147"/>
      <c r="AZ51" s="147"/>
      <c r="BA51" s="147"/>
      <c r="BB51" s="147"/>
      <c r="BC51" s="147"/>
      <c r="BD51" s="148"/>
      <c r="BE51" s="104"/>
    </row>
    <row r="52" spans="1:57" s="110" customFormat="1" ht="29.25" customHeight="1">
      <c r="A52" s="104"/>
      <c r="B52" s="105"/>
      <c r="C52" s="149" t="s">
        <v>46</v>
      </c>
      <c r="D52" s="150"/>
      <c r="E52" s="150"/>
      <c r="F52" s="150"/>
      <c r="G52" s="150"/>
      <c r="H52" s="151"/>
      <c r="I52" s="152" t="s">
        <v>47</v>
      </c>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3" t="s">
        <v>48</v>
      </c>
      <c r="AH52" s="150"/>
      <c r="AI52" s="150"/>
      <c r="AJ52" s="150"/>
      <c r="AK52" s="150"/>
      <c r="AL52" s="150"/>
      <c r="AM52" s="150"/>
      <c r="AN52" s="152" t="s">
        <v>49</v>
      </c>
      <c r="AO52" s="150"/>
      <c r="AP52" s="150"/>
      <c r="AQ52" s="154" t="s">
        <v>50</v>
      </c>
      <c r="AR52" s="105"/>
      <c r="AS52" s="155" t="s">
        <v>51</v>
      </c>
      <c r="AT52" s="156" t="s">
        <v>52</v>
      </c>
      <c r="AU52" s="156" t="s">
        <v>53</v>
      </c>
      <c r="AV52" s="156" t="s">
        <v>54</v>
      </c>
      <c r="AW52" s="156" t="s">
        <v>55</v>
      </c>
      <c r="AX52" s="156" t="s">
        <v>56</v>
      </c>
      <c r="AY52" s="156" t="s">
        <v>57</v>
      </c>
      <c r="AZ52" s="156" t="s">
        <v>58</v>
      </c>
      <c r="BA52" s="156" t="s">
        <v>59</v>
      </c>
      <c r="BB52" s="156" t="s">
        <v>60</v>
      </c>
      <c r="BC52" s="156" t="s">
        <v>61</v>
      </c>
      <c r="BD52" s="157" t="s">
        <v>62</v>
      </c>
      <c r="BE52" s="104"/>
    </row>
    <row r="53" spans="1:57" s="110" customFormat="1" ht="10.9" customHeight="1">
      <c r="A53" s="104"/>
      <c r="B53" s="105"/>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5"/>
      <c r="AS53" s="158"/>
      <c r="AT53" s="159"/>
      <c r="AU53" s="159"/>
      <c r="AV53" s="159"/>
      <c r="AW53" s="159"/>
      <c r="AX53" s="159"/>
      <c r="AY53" s="159"/>
      <c r="AZ53" s="159"/>
      <c r="BA53" s="159"/>
      <c r="BB53" s="159"/>
      <c r="BC53" s="159"/>
      <c r="BD53" s="160"/>
      <c r="BE53" s="104"/>
    </row>
    <row r="54" spans="2:90" s="161" customFormat="1" ht="32.45" customHeight="1">
      <c r="B54" s="162"/>
      <c r="C54" s="163" t="s">
        <v>63</v>
      </c>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5">
        <f>ROUND(AG55,2)</f>
        <v>0</v>
      </c>
      <c r="AH54" s="165"/>
      <c r="AI54" s="165"/>
      <c r="AJ54" s="165"/>
      <c r="AK54" s="165"/>
      <c r="AL54" s="165"/>
      <c r="AM54" s="165"/>
      <c r="AN54" s="166">
        <f>SUM(AG54,AT54)</f>
        <v>0</v>
      </c>
      <c r="AO54" s="166"/>
      <c r="AP54" s="166"/>
      <c r="AQ54" s="167" t="s">
        <v>3</v>
      </c>
      <c r="AR54" s="162"/>
      <c r="AS54" s="168">
        <f>ROUND(AS55,2)</f>
        <v>0</v>
      </c>
      <c r="AT54" s="169">
        <f>ROUND(SUM(AV54:AW54),2)</f>
        <v>0</v>
      </c>
      <c r="AU54" s="170">
        <f>ROUND(AU55,5)</f>
        <v>0</v>
      </c>
      <c r="AV54" s="169">
        <f>ROUND(AZ54*L29,2)</f>
        <v>0</v>
      </c>
      <c r="AW54" s="169">
        <f>ROUND(BA54*L30,2)</f>
        <v>0</v>
      </c>
      <c r="AX54" s="169">
        <f>ROUND(BB54*L29,2)</f>
        <v>0</v>
      </c>
      <c r="AY54" s="169">
        <f>ROUND(BC54*L30,2)</f>
        <v>0</v>
      </c>
      <c r="AZ54" s="169">
        <f>ROUND(AZ55,2)</f>
        <v>0</v>
      </c>
      <c r="BA54" s="169">
        <f>ROUND(BA55,2)</f>
        <v>0</v>
      </c>
      <c r="BB54" s="169">
        <f>ROUND(BB55,2)</f>
        <v>0</v>
      </c>
      <c r="BC54" s="169">
        <f>ROUND(BC55,2)</f>
        <v>0</v>
      </c>
      <c r="BD54" s="171">
        <f>ROUND(BD55,2)</f>
        <v>0</v>
      </c>
      <c r="BS54" s="172" t="s">
        <v>64</v>
      </c>
      <c r="BT54" s="172" t="s">
        <v>65</v>
      </c>
      <c r="BU54" s="173" t="s">
        <v>66</v>
      </c>
      <c r="BV54" s="172" t="s">
        <v>67</v>
      </c>
      <c r="BW54" s="172" t="s">
        <v>5</v>
      </c>
      <c r="BX54" s="172" t="s">
        <v>68</v>
      </c>
      <c r="CL54" s="172" t="s">
        <v>3</v>
      </c>
    </row>
    <row r="55" spans="1:91" s="186" customFormat="1" ht="16.5" customHeight="1">
      <c r="A55" s="174" t="s">
        <v>69</v>
      </c>
      <c r="B55" s="175"/>
      <c r="C55" s="176"/>
      <c r="D55" s="177" t="s">
        <v>70</v>
      </c>
      <c r="E55" s="177"/>
      <c r="F55" s="177"/>
      <c r="G55" s="177"/>
      <c r="H55" s="177"/>
      <c r="I55" s="178"/>
      <c r="J55" s="177" t="s">
        <v>71</v>
      </c>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9">
        <f>'SO 01 - Gastro'!J30</f>
        <v>0</v>
      </c>
      <c r="AH55" s="180"/>
      <c r="AI55" s="180"/>
      <c r="AJ55" s="180"/>
      <c r="AK55" s="180"/>
      <c r="AL55" s="180"/>
      <c r="AM55" s="180"/>
      <c r="AN55" s="179">
        <f>SUM(AG55,AT55)</f>
        <v>0</v>
      </c>
      <c r="AO55" s="180"/>
      <c r="AP55" s="180"/>
      <c r="AQ55" s="181" t="s">
        <v>72</v>
      </c>
      <c r="AR55" s="175"/>
      <c r="AS55" s="182">
        <v>0</v>
      </c>
      <c r="AT55" s="183">
        <f>ROUND(SUM(AV55:AW55),2)</f>
        <v>0</v>
      </c>
      <c r="AU55" s="184">
        <f>'SO 01 - Gastro'!P81</f>
        <v>0</v>
      </c>
      <c r="AV55" s="183">
        <f>'SO 01 - Gastro'!J33</f>
        <v>0</v>
      </c>
      <c r="AW55" s="183">
        <f>'SO 01 - Gastro'!J34</f>
        <v>0</v>
      </c>
      <c r="AX55" s="183">
        <f>'SO 01 - Gastro'!J35</f>
        <v>0</v>
      </c>
      <c r="AY55" s="183">
        <f>'SO 01 - Gastro'!J36</f>
        <v>0</v>
      </c>
      <c r="AZ55" s="183">
        <f>'SO 01 - Gastro'!F33</f>
        <v>0</v>
      </c>
      <c r="BA55" s="183">
        <f>'SO 01 - Gastro'!F34</f>
        <v>0</v>
      </c>
      <c r="BB55" s="183">
        <f>'SO 01 - Gastro'!F35</f>
        <v>0</v>
      </c>
      <c r="BC55" s="183">
        <f>'SO 01 - Gastro'!F36</f>
        <v>0</v>
      </c>
      <c r="BD55" s="185">
        <f>'SO 01 - Gastro'!F37</f>
        <v>0</v>
      </c>
      <c r="BT55" s="187" t="s">
        <v>73</v>
      </c>
      <c r="BV55" s="187" t="s">
        <v>67</v>
      </c>
      <c r="BW55" s="187" t="s">
        <v>74</v>
      </c>
      <c r="BX55" s="187" t="s">
        <v>5</v>
      </c>
      <c r="CL55" s="187" t="s">
        <v>3</v>
      </c>
      <c r="CM55" s="187" t="s">
        <v>75</v>
      </c>
    </row>
    <row r="56" spans="1:57" s="110" customFormat="1" ht="30" customHeight="1">
      <c r="A56" s="104"/>
      <c r="B56" s="105"/>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5"/>
      <c r="AS56" s="104"/>
      <c r="AT56" s="104"/>
      <c r="AU56" s="104"/>
      <c r="AV56" s="104"/>
      <c r="AW56" s="104"/>
      <c r="AX56" s="104"/>
      <c r="AY56" s="104"/>
      <c r="AZ56" s="104"/>
      <c r="BA56" s="104"/>
      <c r="BB56" s="104"/>
      <c r="BC56" s="104"/>
      <c r="BD56" s="104"/>
      <c r="BE56" s="104"/>
    </row>
    <row r="57" spans="1:57" s="110" customFormat="1" ht="6.95" customHeight="1">
      <c r="A57" s="104"/>
      <c r="B57" s="125"/>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05"/>
      <c r="AS57" s="104"/>
      <c r="AT57" s="104"/>
      <c r="AU57" s="104"/>
      <c r="AV57" s="104"/>
      <c r="AW57" s="104"/>
      <c r="AX57" s="104"/>
      <c r="AY57" s="104"/>
      <c r="AZ57" s="104"/>
      <c r="BA57" s="104"/>
      <c r="BB57" s="104"/>
      <c r="BC57" s="104"/>
      <c r="BD57" s="104"/>
      <c r="BE57" s="104"/>
    </row>
  </sheetData>
  <sheetProtection algorithmName="SHA-512" hashValue="7MA92HMY/Fq6cuJKejigvlaoOf3oxe5J4Q7yDqmC/F7F3gLgE1mrQ9zhHY+9/xd0uvJVj7Rd8aiExtXwFZnlGA==" saltValue="yN6o1D9M1qHYWOIPFgU0Uw==" spinCount="100000" sheet="1" objects="1" scenarios="1" selectLockedCells="1"/>
  <mergeCells count="40">
    <mergeCell ref="AR2:BE2"/>
    <mergeCell ref="C52:G52"/>
    <mergeCell ref="I52:AF52"/>
    <mergeCell ref="AG52:AM52"/>
    <mergeCell ref="AN52:AP52"/>
    <mergeCell ref="L45:AO45"/>
    <mergeCell ref="AM47:AN47"/>
    <mergeCell ref="AM49:AP49"/>
    <mergeCell ref="AS49:AT51"/>
    <mergeCell ref="AM50:AP50"/>
    <mergeCell ref="W33:AE33"/>
    <mergeCell ref="AK33:AO33"/>
    <mergeCell ref="L33:P33"/>
    <mergeCell ref="X35:AB35"/>
    <mergeCell ref="AK35:AO35"/>
    <mergeCell ref="W31:AE31"/>
    <mergeCell ref="AN55:AP55"/>
    <mergeCell ref="AG55:AM55"/>
    <mergeCell ref="D55:H55"/>
    <mergeCell ref="J55:AF55"/>
    <mergeCell ref="AG54:AM54"/>
    <mergeCell ref="AN54:AP54"/>
    <mergeCell ref="AK31:AO31"/>
    <mergeCell ref="L31:P31"/>
    <mergeCell ref="W32:AE32"/>
    <mergeCell ref="AK32:AO32"/>
    <mergeCell ref="L32:P32"/>
    <mergeCell ref="W29:AE29"/>
    <mergeCell ref="AK29:AO29"/>
    <mergeCell ref="L29:P29"/>
    <mergeCell ref="W30:AE30"/>
    <mergeCell ref="AK30:AO30"/>
    <mergeCell ref="L30:P30"/>
    <mergeCell ref="K5:AO5"/>
    <mergeCell ref="K6:AO6"/>
    <mergeCell ref="E23:AN23"/>
    <mergeCell ref="AK26:AO26"/>
    <mergeCell ref="L28:P28"/>
    <mergeCell ref="W28:AE28"/>
    <mergeCell ref="AK28:AO28"/>
  </mergeCells>
  <hyperlinks>
    <hyperlink ref="A55" location="'SO 01 - Gastro'!C2" display="/"/>
  </hyperlink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85"/>
  <sheetViews>
    <sheetView showGridLines="0" workbookViewId="0" topLeftCell="A71">
      <selection activeCell="I84" sqref="I84"/>
    </sheetView>
  </sheetViews>
  <sheetFormatPr defaultColWidth="9.140625" defaultRowHeight="12"/>
  <cols>
    <col min="1" max="1" width="8.28125" style="3" customWidth="1"/>
    <col min="2" max="2" width="1.1484375" style="3" customWidth="1"/>
    <col min="3" max="3" width="13.421875" style="3" customWidth="1"/>
    <col min="4" max="4" width="13.140625" style="3" customWidth="1"/>
    <col min="5" max="5" width="17.140625" style="3" customWidth="1"/>
    <col min="6" max="6" width="56.7109375" style="3" customWidth="1"/>
    <col min="7" max="7" width="7.421875" style="3" customWidth="1"/>
    <col min="8" max="8" width="14.00390625" style="3" customWidth="1"/>
    <col min="9" max="9" width="15.8515625" style="3" customWidth="1"/>
    <col min="10" max="11" width="22.28125" style="3" customWidth="1"/>
    <col min="12" max="12" width="9.28125" style="3" customWidth="1"/>
    <col min="13" max="13" width="10.8515625" style="3" hidden="1" customWidth="1"/>
    <col min="14" max="14" width="9.28125" style="3" hidden="1" customWidth="1"/>
    <col min="15" max="20" width="14.140625" style="3" hidden="1" customWidth="1"/>
    <col min="21" max="21" width="16.28125" style="3" hidden="1" customWidth="1"/>
    <col min="22" max="22" width="12.28125" style="3" customWidth="1"/>
    <col min="23" max="23" width="16.28125" style="3" customWidth="1"/>
    <col min="24" max="24" width="12.28125" style="3" customWidth="1"/>
    <col min="25" max="25" width="15.00390625" style="3" customWidth="1"/>
    <col min="26" max="26" width="11.00390625" style="3" customWidth="1"/>
    <col min="27" max="27" width="15.00390625" style="3" customWidth="1"/>
    <col min="28" max="28" width="16.28125" style="3" customWidth="1"/>
    <col min="29" max="29" width="11.00390625" style="3" customWidth="1"/>
    <col min="30" max="30" width="15.00390625" style="3" customWidth="1"/>
    <col min="31" max="31" width="16.28125" style="3" customWidth="1"/>
    <col min="32" max="43" width="9.28125" style="3" customWidth="1"/>
    <col min="44" max="65" width="9.28125" style="3" hidden="1" customWidth="1"/>
    <col min="66" max="16384" width="9.28125" style="3" customWidth="1"/>
  </cols>
  <sheetData>
    <row r="1" ht="12"/>
    <row r="2" spans="12:46" ht="36.95" customHeight="1">
      <c r="L2" s="189" t="s">
        <v>6</v>
      </c>
      <c r="M2" s="190"/>
      <c r="N2" s="190"/>
      <c r="O2" s="190"/>
      <c r="P2" s="190"/>
      <c r="Q2" s="190"/>
      <c r="R2" s="190"/>
      <c r="S2" s="190"/>
      <c r="T2" s="190"/>
      <c r="U2" s="190"/>
      <c r="V2" s="190"/>
      <c r="AT2" s="98" t="s">
        <v>74</v>
      </c>
    </row>
    <row r="3" spans="2:46" ht="6.95" customHeight="1">
      <c r="B3" s="191"/>
      <c r="C3" s="192"/>
      <c r="D3" s="192"/>
      <c r="E3" s="192"/>
      <c r="F3" s="192"/>
      <c r="G3" s="192"/>
      <c r="H3" s="192"/>
      <c r="I3" s="192"/>
      <c r="J3" s="192"/>
      <c r="K3" s="192"/>
      <c r="L3" s="97"/>
      <c r="AT3" s="98" t="s">
        <v>75</v>
      </c>
    </row>
    <row r="4" spans="2:46" ht="24.95" customHeight="1">
      <c r="B4" s="97"/>
      <c r="D4" s="129" t="s">
        <v>76</v>
      </c>
      <c r="L4" s="97"/>
      <c r="M4" s="202" t="s">
        <v>11</v>
      </c>
      <c r="AT4" s="98" t="s">
        <v>4</v>
      </c>
    </row>
    <row r="5" spans="2:12" ht="6.95" customHeight="1">
      <c r="B5" s="97"/>
      <c r="L5" s="97"/>
    </row>
    <row r="6" spans="2:12" ht="12" customHeight="1">
      <c r="B6" s="97"/>
      <c r="D6" s="99" t="s">
        <v>15</v>
      </c>
      <c r="L6" s="97"/>
    </row>
    <row r="7" spans="2:12" ht="16.5" customHeight="1">
      <c r="B7" s="97"/>
      <c r="E7" s="203" t="str">
        <f>'Rekapitulace stavby'!K6</f>
        <v>Rekonstrukce kuchyně ZŠ Chomutov, Heyrovského 4539</v>
      </c>
      <c r="F7" s="204"/>
      <c r="G7" s="204"/>
      <c r="H7" s="204"/>
      <c r="L7" s="97"/>
    </row>
    <row r="8" spans="1:31" s="110" customFormat="1" ht="12" customHeight="1">
      <c r="A8" s="104"/>
      <c r="B8" s="105"/>
      <c r="C8" s="104"/>
      <c r="D8" s="99" t="s">
        <v>77</v>
      </c>
      <c r="E8" s="104"/>
      <c r="F8" s="104"/>
      <c r="G8" s="104"/>
      <c r="H8" s="104"/>
      <c r="I8" s="104"/>
      <c r="J8" s="104"/>
      <c r="K8" s="104"/>
      <c r="L8" s="205"/>
      <c r="S8" s="104"/>
      <c r="T8" s="104"/>
      <c r="U8" s="104"/>
      <c r="V8" s="104"/>
      <c r="W8" s="104"/>
      <c r="X8" s="104"/>
      <c r="Y8" s="104"/>
      <c r="Z8" s="104"/>
      <c r="AA8" s="104"/>
      <c r="AB8" s="104"/>
      <c r="AC8" s="104"/>
      <c r="AD8" s="104"/>
      <c r="AE8" s="104"/>
    </row>
    <row r="9" spans="1:31" s="110" customFormat="1" ht="16.5" customHeight="1">
      <c r="A9" s="104"/>
      <c r="B9" s="105"/>
      <c r="C9" s="104"/>
      <c r="D9" s="104"/>
      <c r="E9" s="135" t="s">
        <v>78</v>
      </c>
      <c r="F9" s="206"/>
      <c r="G9" s="206"/>
      <c r="H9" s="206"/>
      <c r="I9" s="104"/>
      <c r="J9" s="104"/>
      <c r="K9" s="104"/>
      <c r="L9" s="205"/>
      <c r="S9" s="104"/>
      <c r="T9" s="104"/>
      <c r="U9" s="104"/>
      <c r="V9" s="104"/>
      <c r="W9" s="104"/>
      <c r="X9" s="104"/>
      <c r="Y9" s="104"/>
      <c r="Z9" s="104"/>
      <c r="AA9" s="104"/>
      <c r="AB9" s="104"/>
      <c r="AC9" s="104"/>
      <c r="AD9" s="104"/>
      <c r="AE9" s="104"/>
    </row>
    <row r="10" spans="1:31" s="110" customFormat="1" ht="12">
      <c r="A10" s="104"/>
      <c r="B10" s="105"/>
      <c r="C10" s="104"/>
      <c r="D10" s="104"/>
      <c r="E10" s="104"/>
      <c r="F10" s="104"/>
      <c r="G10" s="104"/>
      <c r="H10" s="104"/>
      <c r="I10" s="104"/>
      <c r="J10" s="104"/>
      <c r="K10" s="104"/>
      <c r="L10" s="205"/>
      <c r="S10" s="104"/>
      <c r="T10" s="104"/>
      <c r="U10" s="104"/>
      <c r="V10" s="104"/>
      <c r="W10" s="104"/>
      <c r="X10" s="104"/>
      <c r="Y10" s="104"/>
      <c r="Z10" s="104"/>
      <c r="AA10" s="104"/>
      <c r="AB10" s="104"/>
      <c r="AC10" s="104"/>
      <c r="AD10" s="104"/>
      <c r="AE10" s="104"/>
    </row>
    <row r="11" spans="1:31" s="110" customFormat="1" ht="12" customHeight="1">
      <c r="A11" s="104"/>
      <c r="B11" s="105"/>
      <c r="C11" s="104"/>
      <c r="D11" s="99" t="s">
        <v>17</v>
      </c>
      <c r="E11" s="104"/>
      <c r="F11" s="100" t="s">
        <v>3</v>
      </c>
      <c r="G11" s="104"/>
      <c r="H11" s="104"/>
      <c r="I11" s="99" t="s">
        <v>18</v>
      </c>
      <c r="J11" s="100" t="s">
        <v>3</v>
      </c>
      <c r="K11" s="104"/>
      <c r="L11" s="205"/>
      <c r="S11" s="104"/>
      <c r="T11" s="104"/>
      <c r="U11" s="104"/>
      <c r="V11" s="104"/>
      <c r="W11" s="104"/>
      <c r="X11" s="104"/>
      <c r="Y11" s="104"/>
      <c r="Z11" s="104"/>
      <c r="AA11" s="104"/>
      <c r="AB11" s="104"/>
      <c r="AC11" s="104"/>
      <c r="AD11" s="104"/>
      <c r="AE11" s="104"/>
    </row>
    <row r="12" spans="1:31" s="110" customFormat="1" ht="12" customHeight="1">
      <c r="A12" s="104"/>
      <c r="B12" s="105"/>
      <c r="C12" s="104"/>
      <c r="D12" s="99" t="s">
        <v>19</v>
      </c>
      <c r="E12" s="104"/>
      <c r="F12" s="100" t="s">
        <v>20</v>
      </c>
      <c r="G12" s="104"/>
      <c r="H12" s="104"/>
      <c r="I12" s="99" t="s">
        <v>21</v>
      </c>
      <c r="J12" s="199" t="str">
        <f>'Rekapitulace stavby'!AN8</f>
        <v>Vyplň údaj</v>
      </c>
      <c r="K12" s="104"/>
      <c r="L12" s="205"/>
      <c r="S12" s="104"/>
      <c r="T12" s="104"/>
      <c r="U12" s="104"/>
      <c r="V12" s="104"/>
      <c r="W12" s="104"/>
      <c r="X12" s="104"/>
      <c r="Y12" s="104"/>
      <c r="Z12" s="104"/>
      <c r="AA12" s="104"/>
      <c r="AB12" s="104"/>
      <c r="AC12" s="104"/>
      <c r="AD12" s="104"/>
      <c r="AE12" s="104"/>
    </row>
    <row r="13" spans="1:31" s="110" customFormat="1" ht="10.9" customHeight="1">
      <c r="A13" s="104"/>
      <c r="B13" s="105"/>
      <c r="C13" s="104"/>
      <c r="D13" s="104"/>
      <c r="E13" s="104"/>
      <c r="F13" s="104"/>
      <c r="G13" s="104"/>
      <c r="H13" s="104"/>
      <c r="I13" s="104"/>
      <c r="J13" s="104"/>
      <c r="K13" s="104"/>
      <c r="L13" s="205"/>
      <c r="S13" s="104"/>
      <c r="T13" s="104"/>
      <c r="U13" s="104"/>
      <c r="V13" s="104"/>
      <c r="W13" s="104"/>
      <c r="X13" s="104"/>
      <c r="Y13" s="104"/>
      <c r="Z13" s="104"/>
      <c r="AA13" s="104"/>
      <c r="AB13" s="104"/>
      <c r="AC13" s="104"/>
      <c r="AD13" s="104"/>
      <c r="AE13" s="104"/>
    </row>
    <row r="14" spans="1:31" s="110" customFormat="1" ht="12" customHeight="1">
      <c r="A14" s="104"/>
      <c r="B14" s="105"/>
      <c r="C14" s="104"/>
      <c r="D14" s="99" t="s">
        <v>22</v>
      </c>
      <c r="E14" s="207"/>
      <c r="F14" s="104"/>
      <c r="G14" s="104"/>
      <c r="H14" s="104"/>
      <c r="I14" s="99" t="s">
        <v>23</v>
      </c>
      <c r="J14" s="100" t="str">
        <f>IF('Rekapitulace stavby'!AN10="","",'Rekapitulace stavby'!AN10)</f>
        <v/>
      </c>
      <c r="K14" s="104"/>
      <c r="L14" s="205"/>
      <c r="S14" s="104"/>
      <c r="T14" s="104"/>
      <c r="U14" s="104"/>
      <c r="V14" s="104"/>
      <c r="W14" s="104"/>
      <c r="X14" s="104"/>
      <c r="Y14" s="104"/>
      <c r="Z14" s="104"/>
      <c r="AA14" s="104"/>
      <c r="AB14" s="104"/>
      <c r="AC14" s="104"/>
      <c r="AD14" s="104"/>
      <c r="AE14" s="104"/>
    </row>
    <row r="15" spans="1:31" s="110" customFormat="1" ht="18" customHeight="1">
      <c r="A15" s="104"/>
      <c r="B15" s="105"/>
      <c r="C15" s="104"/>
      <c r="D15" s="104"/>
      <c r="E15" s="208" t="s">
        <v>397</v>
      </c>
      <c r="F15" s="104"/>
      <c r="G15" s="104"/>
      <c r="H15" s="104"/>
      <c r="I15" s="99" t="s">
        <v>24</v>
      </c>
      <c r="J15" s="100" t="str">
        <f>IF('Rekapitulace stavby'!AN11="","",'Rekapitulace stavby'!AN11)</f>
        <v/>
      </c>
      <c r="K15" s="104"/>
      <c r="L15" s="205"/>
      <c r="S15" s="104"/>
      <c r="T15" s="104"/>
      <c r="U15" s="104"/>
      <c r="V15" s="104"/>
      <c r="W15" s="104"/>
      <c r="X15" s="104"/>
      <c r="Y15" s="104"/>
      <c r="Z15" s="104"/>
      <c r="AA15" s="104"/>
      <c r="AB15" s="104"/>
      <c r="AC15" s="104"/>
      <c r="AD15" s="104"/>
      <c r="AE15" s="104"/>
    </row>
    <row r="16" spans="1:31" s="110" customFormat="1" ht="6.95" customHeight="1">
      <c r="A16" s="104"/>
      <c r="B16" s="105"/>
      <c r="C16" s="104"/>
      <c r="D16" s="104"/>
      <c r="E16" s="104"/>
      <c r="F16" s="104"/>
      <c r="G16" s="104"/>
      <c r="H16" s="104"/>
      <c r="I16" s="104"/>
      <c r="J16" s="104"/>
      <c r="K16" s="104"/>
      <c r="L16" s="205"/>
      <c r="S16" s="104"/>
      <c r="T16" s="104"/>
      <c r="U16" s="104"/>
      <c r="V16" s="104"/>
      <c r="W16" s="104"/>
      <c r="X16" s="104"/>
      <c r="Y16" s="104"/>
      <c r="Z16" s="104"/>
      <c r="AA16" s="104"/>
      <c r="AB16" s="104"/>
      <c r="AC16" s="104"/>
      <c r="AD16" s="104"/>
      <c r="AE16" s="104"/>
    </row>
    <row r="17" spans="1:31" s="110" customFormat="1" ht="12" customHeight="1">
      <c r="A17" s="104"/>
      <c r="B17" s="105"/>
      <c r="C17" s="104"/>
      <c r="D17" s="209" t="s">
        <v>398</v>
      </c>
      <c r="E17" s="104"/>
      <c r="F17" s="104"/>
      <c r="G17" s="104"/>
      <c r="H17" s="104"/>
      <c r="I17" s="99" t="s">
        <v>23</v>
      </c>
      <c r="J17" s="94" t="str">
        <f>'Rekapitulace stavby'!AN13</f>
        <v>Vyplň údaj</v>
      </c>
      <c r="K17" s="104"/>
      <c r="L17" s="205"/>
      <c r="S17" s="104"/>
      <c r="T17" s="104"/>
      <c r="U17" s="104"/>
      <c r="V17" s="104"/>
      <c r="W17" s="104"/>
      <c r="X17" s="104"/>
      <c r="Y17" s="104"/>
      <c r="Z17" s="104"/>
      <c r="AA17" s="104"/>
      <c r="AB17" s="104"/>
      <c r="AC17" s="104"/>
      <c r="AD17" s="104"/>
      <c r="AE17" s="104"/>
    </row>
    <row r="18" spans="1:31" s="110" customFormat="1" ht="18" customHeight="1">
      <c r="A18" s="104"/>
      <c r="B18" s="105"/>
      <c r="C18" s="104"/>
      <c r="D18" s="104"/>
      <c r="E18" s="200" t="s">
        <v>399</v>
      </c>
      <c r="F18" s="201"/>
      <c r="G18" s="201"/>
      <c r="H18" s="201"/>
      <c r="I18" s="99" t="s">
        <v>24</v>
      </c>
      <c r="J18" s="94" t="str">
        <f>'Rekapitulace stavby'!AN14</f>
        <v>Vyplň údaj</v>
      </c>
      <c r="K18" s="104"/>
      <c r="L18" s="205"/>
      <c r="S18" s="104"/>
      <c r="T18" s="104"/>
      <c r="U18" s="104"/>
      <c r="V18" s="104"/>
      <c r="W18" s="104"/>
      <c r="X18" s="104"/>
      <c r="Y18" s="104"/>
      <c r="Z18" s="104"/>
      <c r="AA18" s="104"/>
      <c r="AB18" s="104"/>
      <c r="AC18" s="104"/>
      <c r="AD18" s="104"/>
      <c r="AE18" s="104"/>
    </row>
    <row r="19" spans="1:31" s="110" customFormat="1" ht="6.95" customHeight="1">
      <c r="A19" s="104"/>
      <c r="B19" s="105"/>
      <c r="C19" s="104"/>
      <c r="D19" s="104"/>
      <c r="E19" s="104"/>
      <c r="F19" s="104"/>
      <c r="G19" s="104"/>
      <c r="H19" s="104"/>
      <c r="I19" s="104"/>
      <c r="J19" s="104"/>
      <c r="K19" s="104"/>
      <c r="L19" s="205"/>
      <c r="S19" s="104"/>
      <c r="T19" s="104"/>
      <c r="U19" s="104"/>
      <c r="V19" s="104"/>
      <c r="W19" s="104"/>
      <c r="X19" s="104"/>
      <c r="Y19" s="104"/>
      <c r="Z19" s="104"/>
      <c r="AA19" s="104"/>
      <c r="AB19" s="104"/>
      <c r="AC19" s="104"/>
      <c r="AD19" s="104"/>
      <c r="AE19" s="104"/>
    </row>
    <row r="20" spans="1:31" s="110" customFormat="1" ht="12" customHeight="1">
      <c r="A20" s="104"/>
      <c r="B20" s="105"/>
      <c r="C20" s="104"/>
      <c r="D20" s="99" t="s">
        <v>26</v>
      </c>
      <c r="E20" s="207"/>
      <c r="F20" s="104"/>
      <c r="G20" s="104"/>
      <c r="H20" s="104"/>
      <c r="I20" s="99" t="s">
        <v>23</v>
      </c>
      <c r="J20" s="100" t="str">
        <f>IF('Rekapitulace stavby'!AN16="","",'Rekapitulace stavby'!AN16)</f>
        <v/>
      </c>
      <c r="K20" s="104"/>
      <c r="L20" s="205"/>
      <c r="S20" s="104"/>
      <c r="T20" s="104"/>
      <c r="U20" s="104"/>
      <c r="V20" s="104"/>
      <c r="W20" s="104"/>
      <c r="X20" s="104"/>
      <c r="Y20" s="104"/>
      <c r="Z20" s="104"/>
      <c r="AA20" s="104"/>
      <c r="AB20" s="104"/>
      <c r="AC20" s="104"/>
      <c r="AD20" s="104"/>
      <c r="AE20" s="104"/>
    </row>
    <row r="21" spans="1:31" s="110" customFormat="1" ht="18" customHeight="1">
      <c r="A21" s="104"/>
      <c r="B21" s="105"/>
      <c r="C21" s="104"/>
      <c r="D21" s="104"/>
      <c r="E21" s="100" t="str">
        <f>IF('Rekapitulace stavby'!E17="","",'Rekapitulace stavby'!E17)</f>
        <v xml:space="preserve"> </v>
      </c>
      <c r="F21" s="104"/>
      <c r="G21" s="104"/>
      <c r="H21" s="104"/>
      <c r="I21" s="99" t="s">
        <v>24</v>
      </c>
      <c r="J21" s="100" t="str">
        <f>IF('Rekapitulace stavby'!AN17="","",'Rekapitulace stavby'!AN17)</f>
        <v/>
      </c>
      <c r="K21" s="104"/>
      <c r="L21" s="205"/>
      <c r="S21" s="104"/>
      <c r="T21" s="104"/>
      <c r="U21" s="104"/>
      <c r="V21" s="104"/>
      <c r="W21" s="104"/>
      <c r="X21" s="104"/>
      <c r="Y21" s="104"/>
      <c r="Z21" s="104"/>
      <c r="AA21" s="104"/>
      <c r="AB21" s="104"/>
      <c r="AC21" s="104"/>
      <c r="AD21" s="104"/>
      <c r="AE21" s="104"/>
    </row>
    <row r="22" spans="1:31" s="110" customFormat="1" ht="6.95" customHeight="1">
      <c r="A22" s="104"/>
      <c r="B22" s="105"/>
      <c r="C22" s="104"/>
      <c r="D22" s="104"/>
      <c r="E22" s="104"/>
      <c r="F22" s="104"/>
      <c r="G22" s="104"/>
      <c r="H22" s="104"/>
      <c r="I22" s="104"/>
      <c r="J22" s="104"/>
      <c r="K22" s="104"/>
      <c r="L22" s="205"/>
      <c r="S22" s="104"/>
      <c r="T22" s="104"/>
      <c r="U22" s="104"/>
      <c r="V22" s="104"/>
      <c r="W22" s="104"/>
      <c r="X22" s="104"/>
      <c r="Y22" s="104"/>
      <c r="Z22" s="104"/>
      <c r="AA22" s="104"/>
      <c r="AB22" s="104"/>
      <c r="AC22" s="104"/>
      <c r="AD22" s="104"/>
      <c r="AE22" s="104"/>
    </row>
    <row r="23" spans="1:31" s="110" customFormat="1" ht="12" customHeight="1">
      <c r="A23" s="104"/>
      <c r="B23" s="105"/>
      <c r="C23" s="104"/>
      <c r="D23" s="99" t="s">
        <v>28</v>
      </c>
      <c r="E23" s="207"/>
      <c r="F23" s="104"/>
      <c r="G23" s="104"/>
      <c r="H23" s="104"/>
      <c r="I23" s="99" t="s">
        <v>23</v>
      </c>
      <c r="J23" s="100" t="str">
        <f>IF('Rekapitulace stavby'!AN19="","",'Rekapitulace stavby'!AN19)</f>
        <v/>
      </c>
      <c r="K23" s="104"/>
      <c r="L23" s="205"/>
      <c r="S23" s="104"/>
      <c r="T23" s="104"/>
      <c r="U23" s="104"/>
      <c r="V23" s="104"/>
      <c r="W23" s="104"/>
      <c r="X23" s="104"/>
      <c r="Y23" s="104"/>
      <c r="Z23" s="104"/>
      <c r="AA23" s="104"/>
      <c r="AB23" s="104"/>
      <c r="AC23" s="104"/>
      <c r="AD23" s="104"/>
      <c r="AE23" s="104"/>
    </row>
    <row r="24" spans="1:31" s="110" customFormat="1" ht="18" customHeight="1">
      <c r="A24" s="104"/>
      <c r="B24" s="105"/>
      <c r="C24" s="104"/>
      <c r="D24" s="104"/>
      <c r="E24" s="100" t="str">
        <f>IF('Rekapitulace stavby'!E20="","",'Rekapitulace stavby'!E20)</f>
        <v xml:space="preserve"> </v>
      </c>
      <c r="F24" s="104"/>
      <c r="G24" s="104"/>
      <c r="H24" s="104"/>
      <c r="I24" s="99" t="s">
        <v>24</v>
      </c>
      <c r="J24" s="100" t="str">
        <f>IF('Rekapitulace stavby'!AN20="","",'Rekapitulace stavby'!AN20)</f>
        <v/>
      </c>
      <c r="K24" s="104"/>
      <c r="L24" s="205"/>
      <c r="S24" s="104"/>
      <c r="T24" s="104"/>
      <c r="U24" s="104"/>
      <c r="V24" s="104"/>
      <c r="W24" s="104"/>
      <c r="X24" s="104"/>
      <c r="Y24" s="104"/>
      <c r="Z24" s="104"/>
      <c r="AA24" s="104"/>
      <c r="AB24" s="104"/>
      <c r="AC24" s="104"/>
      <c r="AD24" s="104"/>
      <c r="AE24" s="104"/>
    </row>
    <row r="25" spans="1:31" s="110" customFormat="1" ht="6.95" customHeight="1">
      <c r="A25" s="104"/>
      <c r="B25" s="105"/>
      <c r="C25" s="104"/>
      <c r="D25" s="104"/>
      <c r="E25" s="104"/>
      <c r="F25" s="104"/>
      <c r="G25" s="104"/>
      <c r="H25" s="104"/>
      <c r="I25" s="104"/>
      <c r="J25" s="104"/>
      <c r="K25" s="104"/>
      <c r="L25" s="205"/>
      <c r="S25" s="104"/>
      <c r="T25" s="104"/>
      <c r="U25" s="104"/>
      <c r="V25" s="104"/>
      <c r="W25" s="104"/>
      <c r="X25" s="104"/>
      <c r="Y25" s="104"/>
      <c r="Z25" s="104"/>
      <c r="AA25" s="104"/>
      <c r="AB25" s="104"/>
      <c r="AC25" s="104"/>
      <c r="AD25" s="104"/>
      <c r="AE25" s="104"/>
    </row>
    <row r="26" spans="1:31" s="110" customFormat="1" ht="12" customHeight="1">
      <c r="A26" s="104"/>
      <c r="B26" s="105"/>
      <c r="C26" s="104"/>
      <c r="D26" s="99" t="s">
        <v>29</v>
      </c>
      <c r="E26" s="104"/>
      <c r="F26" s="104"/>
      <c r="G26" s="104"/>
      <c r="H26" s="104"/>
      <c r="I26" s="104"/>
      <c r="J26" s="104"/>
      <c r="K26" s="104"/>
      <c r="L26" s="205"/>
      <c r="S26" s="104"/>
      <c r="T26" s="104"/>
      <c r="U26" s="104"/>
      <c r="V26" s="104"/>
      <c r="W26" s="104"/>
      <c r="X26" s="104"/>
      <c r="Y26" s="104"/>
      <c r="Z26" s="104"/>
      <c r="AA26" s="104"/>
      <c r="AB26" s="104"/>
      <c r="AC26" s="104"/>
      <c r="AD26" s="104"/>
      <c r="AE26" s="104"/>
    </row>
    <row r="27" spans="1:31" s="213" customFormat="1" ht="16.5" customHeight="1">
      <c r="A27" s="210"/>
      <c r="B27" s="211"/>
      <c r="C27" s="210"/>
      <c r="D27" s="210"/>
      <c r="E27" s="102" t="s">
        <v>3</v>
      </c>
      <c r="F27" s="102"/>
      <c r="G27" s="102"/>
      <c r="H27" s="102"/>
      <c r="I27" s="210"/>
      <c r="J27" s="210"/>
      <c r="K27" s="210"/>
      <c r="L27" s="212"/>
      <c r="S27" s="210"/>
      <c r="T27" s="210"/>
      <c r="U27" s="210"/>
      <c r="V27" s="210"/>
      <c r="W27" s="210"/>
      <c r="X27" s="210"/>
      <c r="Y27" s="210"/>
      <c r="Z27" s="210"/>
      <c r="AA27" s="210"/>
      <c r="AB27" s="210"/>
      <c r="AC27" s="210"/>
      <c r="AD27" s="210"/>
      <c r="AE27" s="210"/>
    </row>
    <row r="28" spans="1:31" s="110" customFormat="1" ht="6.95" customHeight="1">
      <c r="A28" s="104"/>
      <c r="B28" s="105"/>
      <c r="C28" s="104"/>
      <c r="D28" s="104"/>
      <c r="E28" s="104"/>
      <c r="F28" s="104"/>
      <c r="G28" s="104"/>
      <c r="H28" s="104"/>
      <c r="I28" s="104"/>
      <c r="J28" s="104"/>
      <c r="K28" s="104"/>
      <c r="L28" s="205"/>
      <c r="S28" s="104"/>
      <c r="T28" s="104"/>
      <c r="U28" s="104"/>
      <c r="V28" s="104"/>
      <c r="W28" s="104"/>
      <c r="X28" s="104"/>
      <c r="Y28" s="104"/>
      <c r="Z28" s="104"/>
      <c r="AA28" s="104"/>
      <c r="AB28" s="104"/>
      <c r="AC28" s="104"/>
      <c r="AD28" s="104"/>
      <c r="AE28" s="104"/>
    </row>
    <row r="29" spans="1:31" s="110" customFormat="1" ht="6.95" customHeight="1">
      <c r="A29" s="104"/>
      <c r="B29" s="105"/>
      <c r="C29" s="104"/>
      <c r="D29" s="159"/>
      <c r="E29" s="159"/>
      <c r="F29" s="159"/>
      <c r="G29" s="159"/>
      <c r="H29" s="159"/>
      <c r="I29" s="159"/>
      <c r="J29" s="159"/>
      <c r="K29" s="159"/>
      <c r="L29" s="205"/>
      <c r="S29" s="104"/>
      <c r="T29" s="104"/>
      <c r="U29" s="104"/>
      <c r="V29" s="104"/>
      <c r="W29" s="104"/>
      <c r="X29" s="104"/>
      <c r="Y29" s="104"/>
      <c r="Z29" s="104"/>
      <c r="AA29" s="104"/>
      <c r="AB29" s="104"/>
      <c r="AC29" s="104"/>
      <c r="AD29" s="104"/>
      <c r="AE29" s="104"/>
    </row>
    <row r="30" spans="1:31" s="110" customFormat="1" ht="25.35" customHeight="1">
      <c r="A30" s="104"/>
      <c r="B30" s="105"/>
      <c r="C30" s="104"/>
      <c r="D30" s="214" t="s">
        <v>31</v>
      </c>
      <c r="E30" s="104"/>
      <c r="F30" s="104"/>
      <c r="G30" s="104"/>
      <c r="H30" s="104"/>
      <c r="I30" s="104"/>
      <c r="J30" s="215">
        <f>ROUND(J81,2)</f>
        <v>0</v>
      </c>
      <c r="K30" s="104"/>
      <c r="L30" s="205"/>
      <c r="S30" s="104"/>
      <c r="T30" s="104"/>
      <c r="U30" s="104"/>
      <c r="V30" s="104"/>
      <c r="W30" s="104"/>
      <c r="X30" s="104"/>
      <c r="Y30" s="104"/>
      <c r="Z30" s="104"/>
      <c r="AA30" s="104"/>
      <c r="AB30" s="104"/>
      <c r="AC30" s="104"/>
      <c r="AD30" s="104"/>
      <c r="AE30" s="104"/>
    </row>
    <row r="31" spans="1:31" s="110" customFormat="1" ht="6.95" customHeight="1">
      <c r="A31" s="104"/>
      <c r="B31" s="105"/>
      <c r="C31" s="104"/>
      <c r="D31" s="159"/>
      <c r="E31" s="159"/>
      <c r="F31" s="159"/>
      <c r="G31" s="159"/>
      <c r="H31" s="159"/>
      <c r="I31" s="159"/>
      <c r="J31" s="159"/>
      <c r="K31" s="159"/>
      <c r="L31" s="205"/>
      <c r="S31" s="104"/>
      <c r="T31" s="104"/>
      <c r="U31" s="104"/>
      <c r="V31" s="104"/>
      <c r="W31" s="104"/>
      <c r="X31" s="104"/>
      <c r="Y31" s="104"/>
      <c r="Z31" s="104"/>
      <c r="AA31" s="104"/>
      <c r="AB31" s="104"/>
      <c r="AC31" s="104"/>
      <c r="AD31" s="104"/>
      <c r="AE31" s="104"/>
    </row>
    <row r="32" spans="1:31" s="110" customFormat="1" ht="14.45" customHeight="1">
      <c r="A32" s="104"/>
      <c r="B32" s="105"/>
      <c r="C32" s="104"/>
      <c r="D32" s="104"/>
      <c r="E32" s="104"/>
      <c r="F32" s="216" t="s">
        <v>33</v>
      </c>
      <c r="G32" s="104"/>
      <c r="H32" s="104"/>
      <c r="I32" s="216" t="s">
        <v>32</v>
      </c>
      <c r="J32" s="216" t="s">
        <v>34</v>
      </c>
      <c r="K32" s="104"/>
      <c r="L32" s="205"/>
      <c r="S32" s="104"/>
      <c r="T32" s="104"/>
      <c r="U32" s="104"/>
      <c r="V32" s="104"/>
      <c r="W32" s="104"/>
      <c r="X32" s="104"/>
      <c r="Y32" s="104"/>
      <c r="Z32" s="104"/>
      <c r="AA32" s="104"/>
      <c r="AB32" s="104"/>
      <c r="AC32" s="104"/>
      <c r="AD32" s="104"/>
      <c r="AE32" s="104"/>
    </row>
    <row r="33" spans="1:31" s="110" customFormat="1" ht="14.45" customHeight="1">
      <c r="A33" s="104"/>
      <c r="B33" s="105"/>
      <c r="C33" s="104"/>
      <c r="D33" s="217" t="s">
        <v>35</v>
      </c>
      <c r="E33" s="99" t="s">
        <v>36</v>
      </c>
      <c r="F33" s="218">
        <f>ROUND((SUM(BE81:BE84)),2)</f>
        <v>0</v>
      </c>
      <c r="G33" s="104"/>
      <c r="H33" s="104"/>
      <c r="I33" s="219">
        <v>0.21</v>
      </c>
      <c r="J33" s="218">
        <f>ROUND(((SUM(BE81:BE84))*I33),2)</f>
        <v>0</v>
      </c>
      <c r="K33" s="104"/>
      <c r="L33" s="205"/>
      <c r="S33" s="104"/>
      <c r="T33" s="104"/>
      <c r="U33" s="104"/>
      <c r="V33" s="104"/>
      <c r="W33" s="104"/>
      <c r="X33" s="104"/>
      <c r="Y33" s="104"/>
      <c r="Z33" s="104"/>
      <c r="AA33" s="104"/>
      <c r="AB33" s="104"/>
      <c r="AC33" s="104"/>
      <c r="AD33" s="104"/>
      <c r="AE33" s="104"/>
    </row>
    <row r="34" spans="1:31" s="110" customFormat="1" ht="14.45" customHeight="1">
      <c r="A34" s="104"/>
      <c r="B34" s="105"/>
      <c r="C34" s="104"/>
      <c r="D34" s="104"/>
      <c r="E34" s="99" t="s">
        <v>37</v>
      </c>
      <c r="F34" s="218">
        <f>ROUND((SUM(BF81:BF84)),2)</f>
        <v>0</v>
      </c>
      <c r="G34" s="104"/>
      <c r="H34" s="104"/>
      <c r="I34" s="219">
        <v>0.15</v>
      </c>
      <c r="J34" s="218">
        <f>ROUND(((SUM(BF81:BF84))*I34),2)</f>
        <v>0</v>
      </c>
      <c r="K34" s="104"/>
      <c r="L34" s="205"/>
      <c r="S34" s="104"/>
      <c r="T34" s="104"/>
      <c r="U34" s="104"/>
      <c r="V34" s="104"/>
      <c r="W34" s="104"/>
      <c r="X34" s="104"/>
      <c r="Y34" s="104"/>
      <c r="Z34" s="104"/>
      <c r="AA34" s="104"/>
      <c r="AB34" s="104"/>
      <c r="AC34" s="104"/>
      <c r="AD34" s="104"/>
      <c r="AE34" s="104"/>
    </row>
    <row r="35" spans="1:31" s="110" customFormat="1" ht="14.45" customHeight="1" hidden="1">
      <c r="A35" s="104"/>
      <c r="B35" s="105"/>
      <c r="C35" s="104"/>
      <c r="D35" s="104"/>
      <c r="E35" s="99" t="s">
        <v>38</v>
      </c>
      <c r="F35" s="218">
        <f>ROUND((SUM(BG81:BG84)),2)</f>
        <v>0</v>
      </c>
      <c r="G35" s="104"/>
      <c r="H35" s="104"/>
      <c r="I35" s="219">
        <v>0.21</v>
      </c>
      <c r="J35" s="218">
        <f>0</f>
        <v>0</v>
      </c>
      <c r="K35" s="104"/>
      <c r="L35" s="205"/>
      <c r="S35" s="104"/>
      <c r="T35" s="104"/>
      <c r="U35" s="104"/>
      <c r="V35" s="104"/>
      <c r="W35" s="104"/>
      <c r="X35" s="104"/>
      <c r="Y35" s="104"/>
      <c r="Z35" s="104"/>
      <c r="AA35" s="104"/>
      <c r="AB35" s="104"/>
      <c r="AC35" s="104"/>
      <c r="AD35" s="104"/>
      <c r="AE35" s="104"/>
    </row>
    <row r="36" spans="1:31" s="110" customFormat="1" ht="14.45" customHeight="1" hidden="1">
      <c r="A36" s="104"/>
      <c r="B36" s="105"/>
      <c r="C36" s="104"/>
      <c r="D36" s="104"/>
      <c r="E36" s="99" t="s">
        <v>39</v>
      </c>
      <c r="F36" s="218">
        <f>ROUND((SUM(BH81:BH84)),2)</f>
        <v>0</v>
      </c>
      <c r="G36" s="104"/>
      <c r="H36" s="104"/>
      <c r="I36" s="219">
        <v>0.15</v>
      </c>
      <c r="J36" s="218">
        <f>0</f>
        <v>0</v>
      </c>
      <c r="K36" s="104"/>
      <c r="L36" s="205"/>
      <c r="S36" s="104"/>
      <c r="T36" s="104"/>
      <c r="U36" s="104"/>
      <c r="V36" s="104"/>
      <c r="W36" s="104"/>
      <c r="X36" s="104"/>
      <c r="Y36" s="104"/>
      <c r="Z36" s="104"/>
      <c r="AA36" s="104"/>
      <c r="AB36" s="104"/>
      <c r="AC36" s="104"/>
      <c r="AD36" s="104"/>
      <c r="AE36" s="104"/>
    </row>
    <row r="37" spans="1:31" s="110" customFormat="1" ht="14.45" customHeight="1" hidden="1">
      <c r="A37" s="104"/>
      <c r="B37" s="105"/>
      <c r="C37" s="104"/>
      <c r="D37" s="104"/>
      <c r="E37" s="99" t="s">
        <v>40</v>
      </c>
      <c r="F37" s="218">
        <f>ROUND((SUM(BI81:BI84)),2)</f>
        <v>0</v>
      </c>
      <c r="G37" s="104"/>
      <c r="H37" s="104"/>
      <c r="I37" s="219">
        <v>0</v>
      </c>
      <c r="J37" s="218">
        <f>0</f>
        <v>0</v>
      </c>
      <c r="K37" s="104"/>
      <c r="L37" s="205"/>
      <c r="S37" s="104"/>
      <c r="T37" s="104"/>
      <c r="U37" s="104"/>
      <c r="V37" s="104"/>
      <c r="W37" s="104"/>
      <c r="X37" s="104"/>
      <c r="Y37" s="104"/>
      <c r="Z37" s="104"/>
      <c r="AA37" s="104"/>
      <c r="AB37" s="104"/>
      <c r="AC37" s="104"/>
      <c r="AD37" s="104"/>
      <c r="AE37" s="104"/>
    </row>
    <row r="38" spans="1:31" s="110" customFormat="1" ht="6.95" customHeight="1">
      <c r="A38" s="104"/>
      <c r="B38" s="105"/>
      <c r="C38" s="104"/>
      <c r="D38" s="104"/>
      <c r="E38" s="104"/>
      <c r="F38" s="104"/>
      <c r="G38" s="104"/>
      <c r="H38" s="104"/>
      <c r="I38" s="104"/>
      <c r="J38" s="104"/>
      <c r="K38" s="104"/>
      <c r="L38" s="205"/>
      <c r="S38" s="104"/>
      <c r="T38" s="104"/>
      <c r="U38" s="104"/>
      <c r="V38" s="104"/>
      <c r="W38" s="104"/>
      <c r="X38" s="104"/>
      <c r="Y38" s="104"/>
      <c r="Z38" s="104"/>
      <c r="AA38" s="104"/>
      <c r="AB38" s="104"/>
      <c r="AC38" s="104"/>
      <c r="AD38" s="104"/>
      <c r="AE38" s="104"/>
    </row>
    <row r="39" spans="1:31" s="110" customFormat="1" ht="25.35" customHeight="1">
      <c r="A39" s="104"/>
      <c r="B39" s="105"/>
      <c r="C39" s="220"/>
      <c r="D39" s="221" t="s">
        <v>41</v>
      </c>
      <c r="E39" s="151"/>
      <c r="F39" s="151"/>
      <c r="G39" s="222" t="s">
        <v>42</v>
      </c>
      <c r="H39" s="223" t="s">
        <v>43</v>
      </c>
      <c r="I39" s="151"/>
      <c r="J39" s="224">
        <f>SUM(J30:J37)</f>
        <v>0</v>
      </c>
      <c r="K39" s="225"/>
      <c r="L39" s="205"/>
      <c r="S39" s="104"/>
      <c r="T39" s="104"/>
      <c r="U39" s="104"/>
      <c r="V39" s="104"/>
      <c r="W39" s="104"/>
      <c r="X39" s="104"/>
      <c r="Y39" s="104"/>
      <c r="Z39" s="104"/>
      <c r="AA39" s="104"/>
      <c r="AB39" s="104"/>
      <c r="AC39" s="104"/>
      <c r="AD39" s="104"/>
      <c r="AE39" s="104"/>
    </row>
    <row r="40" spans="1:31" s="110" customFormat="1" ht="14.45" customHeight="1">
      <c r="A40" s="104"/>
      <c r="B40" s="125"/>
      <c r="C40" s="126"/>
      <c r="D40" s="126"/>
      <c r="E40" s="126"/>
      <c r="F40" s="126"/>
      <c r="G40" s="126"/>
      <c r="H40" s="126"/>
      <c r="I40" s="126"/>
      <c r="J40" s="126"/>
      <c r="K40" s="126"/>
      <c r="L40" s="205"/>
      <c r="S40" s="104"/>
      <c r="T40" s="104"/>
      <c r="U40" s="104"/>
      <c r="V40" s="104"/>
      <c r="W40" s="104"/>
      <c r="X40" s="104"/>
      <c r="Y40" s="104"/>
      <c r="Z40" s="104"/>
      <c r="AA40" s="104"/>
      <c r="AB40" s="104"/>
      <c r="AC40" s="104"/>
      <c r="AD40" s="104"/>
      <c r="AE40" s="104"/>
    </row>
    <row r="44" spans="1:31" s="110" customFormat="1" ht="6.95" customHeight="1">
      <c r="A44" s="104"/>
      <c r="B44" s="127"/>
      <c r="C44" s="128"/>
      <c r="D44" s="128"/>
      <c r="E44" s="128"/>
      <c r="F44" s="128"/>
      <c r="G44" s="128"/>
      <c r="H44" s="128"/>
      <c r="I44" s="128"/>
      <c r="J44" s="128"/>
      <c r="K44" s="128"/>
      <c r="L44" s="205"/>
      <c r="S44" s="104"/>
      <c r="T44" s="104"/>
      <c r="U44" s="104"/>
      <c r="V44" s="104"/>
      <c r="W44" s="104"/>
      <c r="X44" s="104"/>
      <c r="Y44" s="104"/>
      <c r="Z44" s="104"/>
      <c r="AA44" s="104"/>
      <c r="AB44" s="104"/>
      <c r="AC44" s="104"/>
      <c r="AD44" s="104"/>
      <c r="AE44" s="104"/>
    </row>
    <row r="45" spans="1:31" s="110" customFormat="1" ht="24.95" customHeight="1">
      <c r="A45" s="104"/>
      <c r="B45" s="105"/>
      <c r="C45" s="129" t="s">
        <v>79</v>
      </c>
      <c r="D45" s="104"/>
      <c r="E45" s="104"/>
      <c r="F45" s="104"/>
      <c r="G45" s="104"/>
      <c r="H45" s="104"/>
      <c r="I45" s="104"/>
      <c r="J45" s="104"/>
      <c r="K45" s="104"/>
      <c r="L45" s="205"/>
      <c r="S45" s="104"/>
      <c r="T45" s="104"/>
      <c r="U45" s="104"/>
      <c r="V45" s="104"/>
      <c r="W45" s="104"/>
      <c r="X45" s="104"/>
      <c r="Y45" s="104"/>
      <c r="Z45" s="104"/>
      <c r="AA45" s="104"/>
      <c r="AB45" s="104"/>
      <c r="AC45" s="104"/>
      <c r="AD45" s="104"/>
      <c r="AE45" s="104"/>
    </row>
    <row r="46" spans="1:31" s="110" customFormat="1" ht="6.95" customHeight="1">
      <c r="A46" s="104"/>
      <c r="B46" s="105"/>
      <c r="C46" s="104"/>
      <c r="D46" s="104"/>
      <c r="E46" s="104"/>
      <c r="F46" s="104"/>
      <c r="G46" s="104"/>
      <c r="H46" s="104"/>
      <c r="I46" s="104"/>
      <c r="J46" s="104"/>
      <c r="K46" s="104"/>
      <c r="L46" s="205"/>
      <c r="S46" s="104"/>
      <c r="T46" s="104"/>
      <c r="U46" s="104"/>
      <c r="V46" s="104"/>
      <c r="W46" s="104"/>
      <c r="X46" s="104"/>
      <c r="Y46" s="104"/>
      <c r="Z46" s="104"/>
      <c r="AA46" s="104"/>
      <c r="AB46" s="104"/>
      <c r="AC46" s="104"/>
      <c r="AD46" s="104"/>
      <c r="AE46" s="104"/>
    </row>
    <row r="47" spans="1:31" s="110" customFormat="1" ht="12" customHeight="1">
      <c r="A47" s="104"/>
      <c r="B47" s="105"/>
      <c r="C47" s="99" t="s">
        <v>15</v>
      </c>
      <c r="D47" s="104"/>
      <c r="E47" s="104"/>
      <c r="F47" s="104"/>
      <c r="G47" s="104"/>
      <c r="H47" s="104"/>
      <c r="I47" s="104"/>
      <c r="J47" s="104"/>
      <c r="K47" s="104"/>
      <c r="L47" s="205"/>
      <c r="S47" s="104"/>
      <c r="T47" s="104"/>
      <c r="U47" s="104"/>
      <c r="V47" s="104"/>
      <c r="W47" s="104"/>
      <c r="X47" s="104"/>
      <c r="Y47" s="104"/>
      <c r="Z47" s="104"/>
      <c r="AA47" s="104"/>
      <c r="AB47" s="104"/>
      <c r="AC47" s="104"/>
      <c r="AD47" s="104"/>
      <c r="AE47" s="104"/>
    </row>
    <row r="48" spans="1:31" s="110" customFormat="1" ht="16.5" customHeight="1">
      <c r="A48" s="104"/>
      <c r="B48" s="105"/>
      <c r="C48" s="104"/>
      <c r="D48" s="104"/>
      <c r="E48" s="203" t="str">
        <f>E7</f>
        <v>Rekonstrukce kuchyně ZŠ Chomutov, Heyrovského 4539</v>
      </c>
      <c r="F48" s="204"/>
      <c r="G48" s="204"/>
      <c r="H48" s="204"/>
      <c r="I48" s="104"/>
      <c r="J48" s="104"/>
      <c r="K48" s="104"/>
      <c r="L48" s="205"/>
      <c r="S48" s="104"/>
      <c r="T48" s="104"/>
      <c r="U48" s="104"/>
      <c r="V48" s="104"/>
      <c r="W48" s="104"/>
      <c r="X48" s="104"/>
      <c r="Y48" s="104"/>
      <c r="Z48" s="104"/>
      <c r="AA48" s="104"/>
      <c r="AB48" s="104"/>
      <c r="AC48" s="104"/>
      <c r="AD48" s="104"/>
      <c r="AE48" s="104"/>
    </row>
    <row r="49" spans="1:31" s="110" customFormat="1" ht="12" customHeight="1">
      <c r="A49" s="104"/>
      <c r="B49" s="105"/>
      <c r="C49" s="99" t="s">
        <v>77</v>
      </c>
      <c r="D49" s="104"/>
      <c r="E49" s="104"/>
      <c r="F49" s="104"/>
      <c r="G49" s="104"/>
      <c r="H49" s="104"/>
      <c r="I49" s="104"/>
      <c r="J49" s="104"/>
      <c r="K49" s="104"/>
      <c r="L49" s="205"/>
      <c r="S49" s="104"/>
      <c r="T49" s="104"/>
      <c r="U49" s="104"/>
      <c r="V49" s="104"/>
      <c r="W49" s="104"/>
      <c r="X49" s="104"/>
      <c r="Y49" s="104"/>
      <c r="Z49" s="104"/>
      <c r="AA49" s="104"/>
      <c r="AB49" s="104"/>
      <c r="AC49" s="104"/>
      <c r="AD49" s="104"/>
      <c r="AE49" s="104"/>
    </row>
    <row r="50" spans="1:31" s="110" customFormat="1" ht="16.5" customHeight="1">
      <c r="A50" s="104"/>
      <c r="B50" s="105"/>
      <c r="C50" s="104"/>
      <c r="D50" s="104"/>
      <c r="E50" s="135" t="str">
        <f>E9</f>
        <v>SO 01 - Gastro</v>
      </c>
      <c r="F50" s="206"/>
      <c r="G50" s="206"/>
      <c r="H50" s="206"/>
      <c r="I50" s="104"/>
      <c r="J50" s="104"/>
      <c r="K50" s="104"/>
      <c r="L50" s="205"/>
      <c r="S50" s="104"/>
      <c r="T50" s="104"/>
      <c r="U50" s="104"/>
      <c r="V50" s="104"/>
      <c r="W50" s="104"/>
      <c r="X50" s="104"/>
      <c r="Y50" s="104"/>
      <c r="Z50" s="104"/>
      <c r="AA50" s="104"/>
      <c r="AB50" s="104"/>
      <c r="AC50" s="104"/>
      <c r="AD50" s="104"/>
      <c r="AE50" s="104"/>
    </row>
    <row r="51" spans="1:31" s="110" customFormat="1" ht="6.95" customHeight="1">
      <c r="A51" s="104"/>
      <c r="B51" s="105"/>
      <c r="C51" s="104"/>
      <c r="D51" s="104"/>
      <c r="E51" s="104"/>
      <c r="F51" s="104"/>
      <c r="G51" s="104"/>
      <c r="H51" s="104"/>
      <c r="I51" s="104"/>
      <c r="J51" s="104"/>
      <c r="K51" s="104"/>
      <c r="L51" s="205"/>
      <c r="S51" s="104"/>
      <c r="T51" s="104"/>
      <c r="U51" s="104"/>
      <c r="V51" s="104"/>
      <c r="W51" s="104"/>
      <c r="X51" s="104"/>
      <c r="Y51" s="104"/>
      <c r="Z51" s="104"/>
      <c r="AA51" s="104"/>
      <c r="AB51" s="104"/>
      <c r="AC51" s="104"/>
      <c r="AD51" s="104"/>
      <c r="AE51" s="104"/>
    </row>
    <row r="52" spans="1:31" s="110" customFormat="1" ht="12" customHeight="1">
      <c r="A52" s="104"/>
      <c r="B52" s="105"/>
      <c r="C52" s="99" t="s">
        <v>19</v>
      </c>
      <c r="D52" s="104"/>
      <c r="E52" s="104"/>
      <c r="F52" s="100" t="str">
        <f>F12</f>
        <v xml:space="preserve"> </v>
      </c>
      <c r="G52" s="104"/>
      <c r="H52" s="104"/>
      <c r="I52" s="99" t="s">
        <v>21</v>
      </c>
      <c r="J52" s="226"/>
      <c r="K52" s="104"/>
      <c r="L52" s="205"/>
      <c r="S52" s="104"/>
      <c r="T52" s="104"/>
      <c r="U52" s="104"/>
      <c r="V52" s="104"/>
      <c r="W52" s="104"/>
      <c r="X52" s="104"/>
      <c r="Y52" s="104"/>
      <c r="Z52" s="104"/>
      <c r="AA52" s="104"/>
      <c r="AB52" s="104"/>
      <c r="AC52" s="104"/>
      <c r="AD52" s="104"/>
      <c r="AE52" s="104"/>
    </row>
    <row r="53" spans="1:31" s="110" customFormat="1" ht="6.95" customHeight="1">
      <c r="A53" s="104"/>
      <c r="B53" s="105"/>
      <c r="C53" s="104"/>
      <c r="D53" s="104"/>
      <c r="E53" s="104"/>
      <c r="F53" s="104"/>
      <c r="G53" s="104"/>
      <c r="H53" s="104"/>
      <c r="I53" s="104"/>
      <c r="J53" s="104"/>
      <c r="K53" s="104"/>
      <c r="L53" s="205"/>
      <c r="S53" s="104"/>
      <c r="T53" s="104"/>
      <c r="U53" s="104"/>
      <c r="V53" s="104"/>
      <c r="W53" s="104"/>
      <c r="X53" s="104"/>
      <c r="Y53" s="104"/>
      <c r="Z53" s="104"/>
      <c r="AA53" s="104"/>
      <c r="AB53" s="104"/>
      <c r="AC53" s="104"/>
      <c r="AD53" s="104"/>
      <c r="AE53" s="104"/>
    </row>
    <row r="54" spans="1:31" s="110" customFormat="1" ht="15.2" customHeight="1">
      <c r="A54" s="104"/>
      <c r="B54" s="105"/>
      <c r="C54" s="99" t="s">
        <v>22</v>
      </c>
      <c r="D54" s="104"/>
      <c r="E54" s="104"/>
      <c r="F54" s="100" t="str">
        <f>E15</f>
        <v>Statutární město Chomutov</v>
      </c>
      <c r="G54" s="104"/>
      <c r="H54" s="104"/>
      <c r="I54" s="99" t="s">
        <v>26</v>
      </c>
      <c r="J54" s="227" t="str">
        <f>E21</f>
        <v xml:space="preserve"> </v>
      </c>
      <c r="K54" s="104"/>
      <c r="L54" s="205"/>
      <c r="S54" s="104"/>
      <c r="T54" s="104"/>
      <c r="U54" s="104"/>
      <c r="V54" s="104"/>
      <c r="W54" s="104"/>
      <c r="X54" s="104"/>
      <c r="Y54" s="104"/>
      <c r="Z54" s="104"/>
      <c r="AA54" s="104"/>
      <c r="AB54" s="104"/>
      <c r="AC54" s="104"/>
      <c r="AD54" s="104"/>
      <c r="AE54" s="104"/>
    </row>
    <row r="55" spans="1:31" s="110" customFormat="1" ht="15.2" customHeight="1">
      <c r="A55" s="104"/>
      <c r="B55" s="105"/>
      <c r="C55" s="99" t="s">
        <v>25</v>
      </c>
      <c r="D55" s="104"/>
      <c r="E55" s="104"/>
      <c r="F55" s="100"/>
      <c r="G55" s="104"/>
      <c r="H55" s="104"/>
      <c r="I55" s="99" t="s">
        <v>28</v>
      </c>
      <c r="J55" s="227" t="str">
        <f>E24</f>
        <v xml:space="preserve"> </v>
      </c>
      <c r="K55" s="104"/>
      <c r="L55" s="205"/>
      <c r="S55" s="104"/>
      <c r="T55" s="104"/>
      <c r="U55" s="104"/>
      <c r="V55" s="104"/>
      <c r="W55" s="104"/>
      <c r="X55" s="104"/>
      <c r="Y55" s="104"/>
      <c r="Z55" s="104"/>
      <c r="AA55" s="104"/>
      <c r="AB55" s="104"/>
      <c r="AC55" s="104"/>
      <c r="AD55" s="104"/>
      <c r="AE55" s="104"/>
    </row>
    <row r="56" spans="1:31" s="110" customFormat="1" ht="10.35" customHeight="1">
      <c r="A56" s="104"/>
      <c r="B56" s="105"/>
      <c r="C56" s="104"/>
      <c r="D56" s="104"/>
      <c r="E56" s="104"/>
      <c r="F56" s="104"/>
      <c r="G56" s="104"/>
      <c r="H56" s="104"/>
      <c r="I56" s="104"/>
      <c r="J56" s="104"/>
      <c r="K56" s="104"/>
      <c r="L56" s="205"/>
      <c r="S56" s="104"/>
      <c r="T56" s="104"/>
      <c r="U56" s="104"/>
      <c r="V56" s="104"/>
      <c r="W56" s="104"/>
      <c r="X56" s="104"/>
      <c r="Y56" s="104"/>
      <c r="Z56" s="104"/>
      <c r="AA56" s="104"/>
      <c r="AB56" s="104"/>
      <c r="AC56" s="104"/>
      <c r="AD56" s="104"/>
      <c r="AE56" s="104"/>
    </row>
    <row r="57" spans="1:31" s="110" customFormat="1" ht="29.25" customHeight="1">
      <c r="A57" s="104"/>
      <c r="B57" s="105"/>
      <c r="C57" s="228" t="s">
        <v>80</v>
      </c>
      <c r="D57" s="220"/>
      <c r="E57" s="220"/>
      <c r="F57" s="220"/>
      <c r="G57" s="220"/>
      <c r="H57" s="220"/>
      <c r="I57" s="220"/>
      <c r="J57" s="229" t="s">
        <v>81</v>
      </c>
      <c r="K57" s="220"/>
      <c r="L57" s="205"/>
      <c r="S57" s="104"/>
      <c r="T57" s="104"/>
      <c r="U57" s="104"/>
      <c r="V57" s="104"/>
      <c r="W57" s="104"/>
      <c r="X57" s="104"/>
      <c r="Y57" s="104"/>
      <c r="Z57" s="104"/>
      <c r="AA57" s="104"/>
      <c r="AB57" s="104"/>
      <c r="AC57" s="104"/>
      <c r="AD57" s="104"/>
      <c r="AE57" s="104"/>
    </row>
    <row r="58" spans="1:31" s="110" customFormat="1" ht="10.35" customHeight="1">
      <c r="A58" s="104"/>
      <c r="B58" s="105"/>
      <c r="C58" s="104"/>
      <c r="D58" s="104"/>
      <c r="E58" s="104"/>
      <c r="F58" s="104"/>
      <c r="G58" s="104"/>
      <c r="H58" s="104"/>
      <c r="I58" s="104"/>
      <c r="J58" s="104"/>
      <c r="K58" s="104"/>
      <c r="L58" s="205"/>
      <c r="S58" s="104"/>
      <c r="T58" s="104"/>
      <c r="U58" s="104"/>
      <c r="V58" s="104"/>
      <c r="W58" s="104"/>
      <c r="X58" s="104"/>
      <c r="Y58" s="104"/>
      <c r="Z58" s="104"/>
      <c r="AA58" s="104"/>
      <c r="AB58" s="104"/>
      <c r="AC58" s="104"/>
      <c r="AD58" s="104"/>
      <c r="AE58" s="104"/>
    </row>
    <row r="59" spans="1:47" s="110" customFormat="1" ht="22.9" customHeight="1">
      <c r="A59" s="104"/>
      <c r="B59" s="105"/>
      <c r="C59" s="230" t="s">
        <v>63</v>
      </c>
      <c r="D59" s="104"/>
      <c r="E59" s="104"/>
      <c r="F59" s="104"/>
      <c r="G59" s="104"/>
      <c r="H59" s="104"/>
      <c r="I59" s="104"/>
      <c r="J59" s="215">
        <f>J81</f>
        <v>0</v>
      </c>
      <c r="K59" s="104"/>
      <c r="L59" s="205"/>
      <c r="S59" s="104"/>
      <c r="T59" s="104"/>
      <c r="U59" s="104"/>
      <c r="V59" s="104"/>
      <c r="W59" s="104"/>
      <c r="X59" s="104"/>
      <c r="Y59" s="104"/>
      <c r="Z59" s="104"/>
      <c r="AA59" s="104"/>
      <c r="AB59" s="104"/>
      <c r="AC59" s="104"/>
      <c r="AD59" s="104"/>
      <c r="AE59" s="104"/>
      <c r="AU59" s="98" t="s">
        <v>82</v>
      </c>
    </row>
    <row r="60" spans="2:12" s="231" customFormat="1" ht="24.95" customHeight="1">
      <c r="B60" s="232"/>
      <c r="D60" s="233" t="s">
        <v>83</v>
      </c>
      <c r="E60" s="234"/>
      <c r="F60" s="234"/>
      <c r="G60" s="234"/>
      <c r="H60" s="234"/>
      <c r="I60" s="234"/>
      <c r="J60" s="235">
        <f>J82</f>
        <v>0</v>
      </c>
      <c r="L60" s="232"/>
    </row>
    <row r="61" spans="2:12" s="236" customFormat="1" ht="19.9" customHeight="1">
      <c r="B61" s="237"/>
      <c r="D61" s="238" t="s">
        <v>84</v>
      </c>
      <c r="E61" s="239"/>
      <c r="F61" s="239"/>
      <c r="G61" s="239"/>
      <c r="H61" s="239"/>
      <c r="I61" s="239"/>
      <c r="J61" s="240">
        <f>J83</f>
        <v>0</v>
      </c>
      <c r="L61" s="237"/>
    </row>
    <row r="62" spans="1:31" s="110" customFormat="1" ht="21.75" customHeight="1">
      <c r="A62" s="104"/>
      <c r="B62" s="105"/>
      <c r="C62" s="104"/>
      <c r="D62" s="104"/>
      <c r="E62" s="104"/>
      <c r="F62" s="104"/>
      <c r="G62" s="104"/>
      <c r="H62" s="104"/>
      <c r="I62" s="104"/>
      <c r="J62" s="104"/>
      <c r="K62" s="104"/>
      <c r="L62" s="205"/>
      <c r="S62" s="104"/>
      <c r="T62" s="104"/>
      <c r="U62" s="104"/>
      <c r="V62" s="104"/>
      <c r="W62" s="104"/>
      <c r="X62" s="104"/>
      <c r="Y62" s="104"/>
      <c r="Z62" s="104"/>
      <c r="AA62" s="104"/>
      <c r="AB62" s="104"/>
      <c r="AC62" s="104"/>
      <c r="AD62" s="104"/>
      <c r="AE62" s="104"/>
    </row>
    <row r="63" spans="1:31" s="110" customFormat="1" ht="6.95" customHeight="1">
      <c r="A63" s="104"/>
      <c r="B63" s="125"/>
      <c r="C63" s="126"/>
      <c r="D63" s="126"/>
      <c r="E63" s="126"/>
      <c r="F63" s="126"/>
      <c r="G63" s="126"/>
      <c r="H63" s="126"/>
      <c r="I63" s="126"/>
      <c r="J63" s="126"/>
      <c r="K63" s="126"/>
      <c r="L63" s="205"/>
      <c r="S63" s="104"/>
      <c r="T63" s="104"/>
      <c r="U63" s="104"/>
      <c r="V63" s="104"/>
      <c r="W63" s="104"/>
      <c r="X63" s="104"/>
      <c r="Y63" s="104"/>
      <c r="Z63" s="104"/>
      <c r="AA63" s="104"/>
      <c r="AB63" s="104"/>
      <c r="AC63" s="104"/>
      <c r="AD63" s="104"/>
      <c r="AE63" s="104"/>
    </row>
    <row r="67" spans="1:31" s="110" customFormat="1" ht="6.95" customHeight="1">
      <c r="A67" s="104"/>
      <c r="B67" s="127"/>
      <c r="C67" s="128"/>
      <c r="D67" s="128"/>
      <c r="E67" s="128"/>
      <c r="F67" s="128"/>
      <c r="G67" s="128"/>
      <c r="H67" s="128"/>
      <c r="I67" s="128"/>
      <c r="J67" s="128"/>
      <c r="K67" s="128"/>
      <c r="L67" s="205"/>
      <c r="S67" s="104"/>
      <c r="T67" s="104"/>
      <c r="U67" s="104"/>
      <c r="V67" s="104"/>
      <c r="W67" s="104"/>
      <c r="X67" s="104"/>
      <c r="Y67" s="104"/>
      <c r="Z67" s="104"/>
      <c r="AA67" s="104"/>
      <c r="AB67" s="104"/>
      <c r="AC67" s="104"/>
      <c r="AD67" s="104"/>
      <c r="AE67" s="104"/>
    </row>
    <row r="68" spans="1:31" s="110" customFormat="1" ht="24.95" customHeight="1">
      <c r="A68" s="104"/>
      <c r="B68" s="105"/>
      <c r="C68" s="129" t="s">
        <v>85</v>
      </c>
      <c r="D68" s="104"/>
      <c r="E68" s="104"/>
      <c r="F68" s="104"/>
      <c r="G68" s="104"/>
      <c r="H68" s="104"/>
      <c r="I68" s="104"/>
      <c r="J68" s="104"/>
      <c r="K68" s="104"/>
      <c r="L68" s="205"/>
      <c r="S68" s="104"/>
      <c r="T68" s="104"/>
      <c r="U68" s="104"/>
      <c r="V68" s="104"/>
      <c r="W68" s="104"/>
      <c r="X68" s="104"/>
      <c r="Y68" s="104"/>
      <c r="Z68" s="104"/>
      <c r="AA68" s="104"/>
      <c r="AB68" s="104"/>
      <c r="AC68" s="104"/>
      <c r="AD68" s="104"/>
      <c r="AE68" s="104"/>
    </row>
    <row r="69" spans="1:31" s="110" customFormat="1" ht="6.95" customHeight="1">
      <c r="A69" s="104"/>
      <c r="B69" s="105"/>
      <c r="C69" s="104"/>
      <c r="D69" s="104"/>
      <c r="E69" s="104"/>
      <c r="F69" s="104"/>
      <c r="G69" s="104"/>
      <c r="H69" s="104"/>
      <c r="I69" s="104"/>
      <c r="J69" s="104"/>
      <c r="K69" s="104"/>
      <c r="L69" s="205"/>
      <c r="S69" s="104"/>
      <c r="T69" s="104"/>
      <c r="U69" s="104"/>
      <c r="V69" s="104"/>
      <c r="W69" s="104"/>
      <c r="X69" s="104"/>
      <c r="Y69" s="104"/>
      <c r="Z69" s="104"/>
      <c r="AA69" s="104"/>
      <c r="AB69" s="104"/>
      <c r="AC69" s="104"/>
      <c r="AD69" s="104"/>
      <c r="AE69" s="104"/>
    </row>
    <row r="70" spans="1:31" s="110" customFormat="1" ht="12" customHeight="1">
      <c r="A70" s="104"/>
      <c r="B70" s="105"/>
      <c r="C70" s="99" t="s">
        <v>15</v>
      </c>
      <c r="D70" s="104"/>
      <c r="E70" s="104"/>
      <c r="F70" s="104"/>
      <c r="G70" s="104"/>
      <c r="H70" s="104"/>
      <c r="I70" s="104"/>
      <c r="J70" s="104"/>
      <c r="K70" s="104"/>
      <c r="L70" s="205"/>
      <c r="S70" s="104"/>
      <c r="T70" s="104"/>
      <c r="U70" s="104"/>
      <c r="V70" s="104"/>
      <c r="W70" s="104"/>
      <c r="X70" s="104"/>
      <c r="Y70" s="104"/>
      <c r="Z70" s="104"/>
      <c r="AA70" s="104"/>
      <c r="AB70" s="104"/>
      <c r="AC70" s="104"/>
      <c r="AD70" s="104"/>
      <c r="AE70" s="104"/>
    </row>
    <row r="71" spans="1:31" s="110" customFormat="1" ht="16.5" customHeight="1">
      <c r="A71" s="104"/>
      <c r="B71" s="105"/>
      <c r="C71" s="104"/>
      <c r="D71" s="104"/>
      <c r="E71" s="203" t="str">
        <f>E7</f>
        <v>Rekonstrukce kuchyně ZŠ Chomutov, Heyrovského 4539</v>
      </c>
      <c r="F71" s="204"/>
      <c r="G71" s="204"/>
      <c r="H71" s="204"/>
      <c r="I71" s="104"/>
      <c r="J71" s="104"/>
      <c r="K71" s="104"/>
      <c r="L71" s="205"/>
      <c r="S71" s="104"/>
      <c r="T71" s="104"/>
      <c r="U71" s="104"/>
      <c r="V71" s="104"/>
      <c r="W71" s="104"/>
      <c r="X71" s="104"/>
      <c r="Y71" s="104"/>
      <c r="Z71" s="104"/>
      <c r="AA71" s="104"/>
      <c r="AB71" s="104"/>
      <c r="AC71" s="104"/>
      <c r="AD71" s="104"/>
      <c r="AE71" s="104"/>
    </row>
    <row r="72" spans="1:31" s="110" customFormat="1" ht="12" customHeight="1">
      <c r="A72" s="104"/>
      <c r="B72" s="105"/>
      <c r="C72" s="99" t="s">
        <v>77</v>
      </c>
      <c r="D72" s="104"/>
      <c r="E72" s="104"/>
      <c r="F72" s="104"/>
      <c r="G72" s="104"/>
      <c r="H72" s="104"/>
      <c r="I72" s="104"/>
      <c r="J72" s="104"/>
      <c r="K72" s="104"/>
      <c r="L72" s="205"/>
      <c r="S72" s="104"/>
      <c r="T72" s="104"/>
      <c r="U72" s="104"/>
      <c r="V72" s="104"/>
      <c r="W72" s="104"/>
      <c r="X72" s="104"/>
      <c r="Y72" s="104"/>
      <c r="Z72" s="104"/>
      <c r="AA72" s="104"/>
      <c r="AB72" s="104"/>
      <c r="AC72" s="104"/>
      <c r="AD72" s="104"/>
      <c r="AE72" s="104"/>
    </row>
    <row r="73" spans="1:31" s="110" customFormat="1" ht="16.5" customHeight="1">
      <c r="A73" s="104"/>
      <c r="B73" s="105"/>
      <c r="C73" s="104"/>
      <c r="D73" s="104"/>
      <c r="E73" s="135" t="str">
        <f>E9</f>
        <v>SO 01 - Gastro</v>
      </c>
      <c r="F73" s="206"/>
      <c r="G73" s="206"/>
      <c r="H73" s="206"/>
      <c r="I73" s="104"/>
      <c r="J73" s="104"/>
      <c r="K73" s="104"/>
      <c r="L73" s="205"/>
      <c r="S73" s="104"/>
      <c r="T73" s="104"/>
      <c r="U73" s="104"/>
      <c r="V73" s="104"/>
      <c r="W73" s="104"/>
      <c r="X73" s="104"/>
      <c r="Y73" s="104"/>
      <c r="Z73" s="104"/>
      <c r="AA73" s="104"/>
      <c r="AB73" s="104"/>
      <c r="AC73" s="104"/>
      <c r="AD73" s="104"/>
      <c r="AE73" s="104"/>
    </row>
    <row r="74" spans="1:31" s="110" customFormat="1" ht="6.95" customHeight="1">
      <c r="A74" s="104"/>
      <c r="B74" s="105"/>
      <c r="C74" s="104"/>
      <c r="D74" s="104"/>
      <c r="E74" s="104"/>
      <c r="F74" s="104"/>
      <c r="G74" s="104"/>
      <c r="H74" s="104"/>
      <c r="I74" s="104"/>
      <c r="J74" s="104"/>
      <c r="K74" s="104"/>
      <c r="L74" s="205"/>
      <c r="S74" s="104"/>
      <c r="T74" s="104"/>
      <c r="U74" s="104"/>
      <c r="V74" s="104"/>
      <c r="W74" s="104"/>
      <c r="X74" s="104"/>
      <c r="Y74" s="104"/>
      <c r="Z74" s="104"/>
      <c r="AA74" s="104"/>
      <c r="AB74" s="104"/>
      <c r="AC74" s="104"/>
      <c r="AD74" s="104"/>
      <c r="AE74" s="104"/>
    </row>
    <row r="75" spans="1:31" s="110" customFormat="1" ht="12" customHeight="1">
      <c r="A75" s="104"/>
      <c r="B75" s="105"/>
      <c r="C75" s="99" t="s">
        <v>19</v>
      </c>
      <c r="D75" s="208" t="s">
        <v>396</v>
      </c>
      <c r="E75" s="104"/>
      <c r="F75" s="100" t="str">
        <f>F12</f>
        <v xml:space="preserve"> </v>
      </c>
      <c r="G75" s="104"/>
      <c r="H75" s="104"/>
      <c r="I75" s="99" t="s">
        <v>21</v>
      </c>
      <c r="J75" s="226"/>
      <c r="K75" s="104"/>
      <c r="L75" s="205"/>
      <c r="S75" s="104"/>
      <c r="T75" s="104"/>
      <c r="U75" s="104"/>
      <c r="V75" s="104"/>
      <c r="W75" s="104"/>
      <c r="X75" s="104"/>
      <c r="Y75" s="104"/>
      <c r="Z75" s="104"/>
      <c r="AA75" s="104"/>
      <c r="AB75" s="104"/>
      <c r="AC75" s="104"/>
      <c r="AD75" s="104"/>
      <c r="AE75" s="104"/>
    </row>
    <row r="76" spans="1:31" s="110" customFormat="1" ht="6.95" customHeight="1">
      <c r="A76" s="104"/>
      <c r="B76" s="105"/>
      <c r="C76" s="104"/>
      <c r="D76" s="104"/>
      <c r="E76" s="104"/>
      <c r="F76" s="104"/>
      <c r="G76" s="104"/>
      <c r="H76" s="104"/>
      <c r="I76" s="104"/>
      <c r="J76" s="104"/>
      <c r="K76" s="104"/>
      <c r="L76" s="205"/>
      <c r="S76" s="104"/>
      <c r="T76" s="104"/>
      <c r="U76" s="104"/>
      <c r="V76" s="104"/>
      <c r="W76" s="104"/>
      <c r="X76" s="104"/>
      <c r="Y76" s="104"/>
      <c r="Z76" s="104"/>
      <c r="AA76" s="104"/>
      <c r="AB76" s="104"/>
      <c r="AC76" s="104"/>
      <c r="AD76" s="104"/>
      <c r="AE76" s="104"/>
    </row>
    <row r="77" spans="1:31" s="110" customFormat="1" ht="15.2" customHeight="1">
      <c r="A77" s="104"/>
      <c r="B77" s="105"/>
      <c r="C77" s="99" t="s">
        <v>22</v>
      </c>
      <c r="D77" s="207" t="s">
        <v>397</v>
      </c>
      <c r="E77" s="104"/>
      <c r="F77" s="100"/>
      <c r="G77" s="104"/>
      <c r="H77" s="104"/>
      <c r="I77" s="99" t="s">
        <v>26</v>
      </c>
      <c r="J77" s="227" t="str">
        <f>E21</f>
        <v xml:space="preserve"> </v>
      </c>
      <c r="K77" s="104"/>
      <c r="L77" s="205"/>
      <c r="S77" s="104"/>
      <c r="T77" s="104"/>
      <c r="U77" s="104"/>
      <c r="V77" s="104"/>
      <c r="W77" s="104"/>
      <c r="X77" s="104"/>
      <c r="Y77" s="104"/>
      <c r="Z77" s="104"/>
      <c r="AA77" s="104"/>
      <c r="AB77" s="104"/>
      <c r="AC77" s="104"/>
      <c r="AD77" s="104"/>
      <c r="AE77" s="104"/>
    </row>
    <row r="78" spans="1:31" s="110" customFormat="1" ht="15.2" customHeight="1">
      <c r="A78" s="104"/>
      <c r="B78" s="105"/>
      <c r="C78" s="99" t="s">
        <v>25</v>
      </c>
      <c r="D78" s="104"/>
      <c r="E78" s="104"/>
      <c r="F78" s="100"/>
      <c r="G78" s="104"/>
      <c r="H78" s="104"/>
      <c r="I78" s="99" t="s">
        <v>28</v>
      </c>
      <c r="J78" s="227" t="str">
        <f>E24</f>
        <v xml:space="preserve"> </v>
      </c>
      <c r="K78" s="104"/>
      <c r="L78" s="205"/>
      <c r="S78" s="104"/>
      <c r="T78" s="104"/>
      <c r="U78" s="104"/>
      <c r="V78" s="104"/>
      <c r="W78" s="104"/>
      <c r="X78" s="104"/>
      <c r="Y78" s="104"/>
      <c r="Z78" s="104"/>
      <c r="AA78" s="104"/>
      <c r="AB78" s="104"/>
      <c r="AC78" s="104"/>
      <c r="AD78" s="104"/>
      <c r="AE78" s="104"/>
    </row>
    <row r="79" spans="1:31" s="110" customFormat="1" ht="10.35" customHeight="1">
      <c r="A79" s="104"/>
      <c r="B79" s="105"/>
      <c r="C79" s="104"/>
      <c r="D79" s="104"/>
      <c r="E79" s="104"/>
      <c r="F79" s="104"/>
      <c r="G79" s="104"/>
      <c r="H79" s="104"/>
      <c r="I79" s="104"/>
      <c r="J79" s="104"/>
      <c r="K79" s="104"/>
      <c r="L79" s="205"/>
      <c r="S79" s="104"/>
      <c r="T79" s="104"/>
      <c r="U79" s="104"/>
      <c r="V79" s="104"/>
      <c r="W79" s="104"/>
      <c r="X79" s="104"/>
      <c r="Y79" s="104"/>
      <c r="Z79" s="104"/>
      <c r="AA79" s="104"/>
      <c r="AB79" s="104"/>
      <c r="AC79" s="104"/>
      <c r="AD79" s="104"/>
      <c r="AE79" s="104"/>
    </row>
    <row r="80" spans="1:31" s="247" customFormat="1" ht="29.25" customHeight="1">
      <c r="A80" s="241"/>
      <c r="B80" s="242"/>
      <c r="C80" s="243" t="s">
        <v>86</v>
      </c>
      <c r="D80" s="244" t="s">
        <v>50</v>
      </c>
      <c r="E80" s="244" t="s">
        <v>46</v>
      </c>
      <c r="F80" s="244" t="s">
        <v>47</v>
      </c>
      <c r="G80" s="244" t="s">
        <v>87</v>
      </c>
      <c r="H80" s="244" t="s">
        <v>88</v>
      </c>
      <c r="I80" s="244" t="s">
        <v>89</v>
      </c>
      <c r="J80" s="244" t="s">
        <v>81</v>
      </c>
      <c r="K80" s="245" t="s">
        <v>90</v>
      </c>
      <c r="L80" s="246"/>
      <c r="M80" s="155" t="s">
        <v>3</v>
      </c>
      <c r="N80" s="156" t="s">
        <v>35</v>
      </c>
      <c r="O80" s="156" t="s">
        <v>91</v>
      </c>
      <c r="P80" s="156" t="s">
        <v>92</v>
      </c>
      <c r="Q80" s="156" t="s">
        <v>93</v>
      </c>
      <c r="R80" s="156" t="s">
        <v>94</v>
      </c>
      <c r="S80" s="156" t="s">
        <v>95</v>
      </c>
      <c r="T80" s="157" t="s">
        <v>96</v>
      </c>
      <c r="U80" s="241"/>
      <c r="V80" s="241"/>
      <c r="W80" s="241"/>
      <c r="X80" s="241"/>
      <c r="Y80" s="241"/>
      <c r="Z80" s="241"/>
      <c r="AA80" s="241"/>
      <c r="AB80" s="241"/>
      <c r="AC80" s="241"/>
      <c r="AD80" s="241"/>
      <c r="AE80" s="241"/>
    </row>
    <row r="81" spans="1:63" s="110" customFormat="1" ht="22.9" customHeight="1">
      <c r="A81" s="104"/>
      <c r="B81" s="105"/>
      <c r="C81" s="163" t="s">
        <v>97</v>
      </c>
      <c r="D81" s="104"/>
      <c r="E81" s="104"/>
      <c r="F81" s="104"/>
      <c r="G81" s="104"/>
      <c r="H81" s="104"/>
      <c r="I81" s="104"/>
      <c r="J81" s="248">
        <f>BK81</f>
        <v>0</v>
      </c>
      <c r="K81" s="104"/>
      <c r="L81" s="105"/>
      <c r="M81" s="158"/>
      <c r="N81" s="143"/>
      <c r="O81" s="159"/>
      <c r="P81" s="249">
        <f>P82</f>
        <v>0</v>
      </c>
      <c r="Q81" s="159"/>
      <c r="R81" s="249">
        <f>R82</f>
        <v>0</v>
      </c>
      <c r="S81" s="159"/>
      <c r="T81" s="250">
        <f>T82</f>
        <v>0</v>
      </c>
      <c r="U81" s="104"/>
      <c r="V81" s="104"/>
      <c r="W81" s="104"/>
      <c r="X81" s="104"/>
      <c r="Y81" s="104"/>
      <c r="Z81" s="104"/>
      <c r="AA81" s="104"/>
      <c r="AB81" s="104"/>
      <c r="AC81" s="104"/>
      <c r="AD81" s="104"/>
      <c r="AE81" s="104"/>
      <c r="AT81" s="98" t="s">
        <v>64</v>
      </c>
      <c r="AU81" s="98" t="s">
        <v>82</v>
      </c>
      <c r="BK81" s="251">
        <f>BK82</f>
        <v>0</v>
      </c>
    </row>
    <row r="82" spans="2:63" s="252" customFormat="1" ht="25.9" customHeight="1">
      <c r="B82" s="253"/>
      <c r="D82" s="254" t="s">
        <v>64</v>
      </c>
      <c r="E82" s="255" t="s">
        <v>98</v>
      </c>
      <c r="F82" s="255" t="s">
        <v>98</v>
      </c>
      <c r="J82" s="256">
        <f>BK82</f>
        <v>0</v>
      </c>
      <c r="L82" s="253"/>
      <c r="M82" s="257"/>
      <c r="N82" s="258"/>
      <c r="O82" s="258"/>
      <c r="P82" s="259">
        <f>P83</f>
        <v>0</v>
      </c>
      <c r="Q82" s="258"/>
      <c r="R82" s="259">
        <f>R83</f>
        <v>0</v>
      </c>
      <c r="S82" s="258"/>
      <c r="T82" s="260">
        <f>T83</f>
        <v>0</v>
      </c>
      <c r="AR82" s="254" t="s">
        <v>75</v>
      </c>
      <c r="AT82" s="261" t="s">
        <v>64</v>
      </c>
      <c r="AU82" s="261" t="s">
        <v>65</v>
      </c>
      <c r="AY82" s="254" t="s">
        <v>99</v>
      </c>
      <c r="BK82" s="262">
        <f>BK83</f>
        <v>0</v>
      </c>
    </row>
    <row r="83" spans="2:63" s="252" customFormat="1" ht="22.9" customHeight="1">
      <c r="B83" s="253"/>
      <c r="D83" s="254" t="s">
        <v>64</v>
      </c>
      <c r="E83" s="263" t="s">
        <v>100</v>
      </c>
      <c r="F83" s="263" t="s">
        <v>101</v>
      </c>
      <c r="J83" s="264">
        <f>BK83</f>
        <v>0</v>
      </c>
      <c r="L83" s="253"/>
      <c r="M83" s="257"/>
      <c r="N83" s="258"/>
      <c r="O83" s="258"/>
      <c r="P83" s="259">
        <f>P84</f>
        <v>0</v>
      </c>
      <c r="Q83" s="258"/>
      <c r="R83" s="259">
        <f>R84</f>
        <v>0</v>
      </c>
      <c r="S83" s="258"/>
      <c r="T83" s="260">
        <f>T84</f>
        <v>0</v>
      </c>
      <c r="AR83" s="254" t="s">
        <v>75</v>
      </c>
      <c r="AT83" s="261" t="s">
        <v>64</v>
      </c>
      <c r="AU83" s="261" t="s">
        <v>73</v>
      </c>
      <c r="AY83" s="254" t="s">
        <v>99</v>
      </c>
      <c r="BK83" s="262">
        <f>BK84</f>
        <v>0</v>
      </c>
    </row>
    <row r="84" spans="1:65" s="110" customFormat="1" ht="16.5" customHeight="1">
      <c r="A84" s="104"/>
      <c r="B84" s="105"/>
      <c r="C84" s="265" t="s">
        <v>73</v>
      </c>
      <c r="D84" s="265" t="s">
        <v>102</v>
      </c>
      <c r="E84" s="266" t="s">
        <v>103</v>
      </c>
      <c r="F84" s="267" t="s">
        <v>101</v>
      </c>
      <c r="G84" s="268" t="s">
        <v>104</v>
      </c>
      <c r="H84" s="269">
        <v>1</v>
      </c>
      <c r="I84" s="93"/>
      <c r="J84" s="270">
        <f>ROUND(I84*H84,2)</f>
        <v>0</v>
      </c>
      <c r="K84" s="267" t="s">
        <v>3</v>
      </c>
      <c r="L84" s="105"/>
      <c r="M84" s="271" t="s">
        <v>3</v>
      </c>
      <c r="N84" s="272" t="s">
        <v>36</v>
      </c>
      <c r="O84" s="273">
        <v>0</v>
      </c>
      <c r="P84" s="273">
        <f>O84*H84</f>
        <v>0</v>
      </c>
      <c r="Q84" s="273">
        <v>0</v>
      </c>
      <c r="R84" s="273">
        <f>Q84*H84</f>
        <v>0</v>
      </c>
      <c r="S84" s="273">
        <v>0</v>
      </c>
      <c r="T84" s="274">
        <f>S84*H84</f>
        <v>0</v>
      </c>
      <c r="U84" s="104"/>
      <c r="V84" s="104"/>
      <c r="W84" s="104"/>
      <c r="X84" s="104"/>
      <c r="Y84" s="104"/>
      <c r="Z84" s="104"/>
      <c r="AA84" s="104"/>
      <c r="AB84" s="104"/>
      <c r="AC84" s="104"/>
      <c r="AD84" s="104"/>
      <c r="AE84" s="104"/>
      <c r="AR84" s="275" t="s">
        <v>105</v>
      </c>
      <c r="AT84" s="275" t="s">
        <v>102</v>
      </c>
      <c r="AU84" s="275" t="s">
        <v>75</v>
      </c>
      <c r="AY84" s="98" t="s">
        <v>99</v>
      </c>
      <c r="BE84" s="276">
        <f>IF(N84="základní",J84,0)</f>
        <v>0</v>
      </c>
      <c r="BF84" s="276">
        <f>IF(N84="snížená",J84,0)</f>
        <v>0</v>
      </c>
      <c r="BG84" s="276">
        <f>IF(N84="zákl. přenesená",J84,0)</f>
        <v>0</v>
      </c>
      <c r="BH84" s="276">
        <f>IF(N84="sníž. přenesená",J84,0)</f>
        <v>0</v>
      </c>
      <c r="BI84" s="276">
        <f>IF(N84="nulová",J84,0)</f>
        <v>0</v>
      </c>
      <c r="BJ84" s="98" t="s">
        <v>73</v>
      </c>
      <c r="BK84" s="276">
        <f>ROUND(I84*H84,2)</f>
        <v>0</v>
      </c>
      <c r="BL84" s="98" t="s">
        <v>105</v>
      </c>
      <c r="BM84" s="275" t="s">
        <v>106</v>
      </c>
    </row>
    <row r="85" spans="1:31" s="110" customFormat="1" ht="6.95" customHeight="1">
      <c r="A85" s="104"/>
      <c r="B85" s="125"/>
      <c r="C85" s="126"/>
      <c r="D85" s="126"/>
      <c r="E85" s="126"/>
      <c r="F85" s="126"/>
      <c r="G85" s="126"/>
      <c r="H85" s="126"/>
      <c r="I85" s="126" t="s">
        <v>20</v>
      </c>
      <c r="J85" s="126"/>
      <c r="K85" s="126"/>
      <c r="L85" s="105"/>
      <c r="M85" s="104"/>
      <c r="O85" s="104"/>
      <c r="P85" s="104"/>
      <c r="Q85" s="104"/>
      <c r="R85" s="104"/>
      <c r="S85" s="104"/>
      <c r="T85" s="104"/>
      <c r="U85" s="104"/>
      <c r="V85" s="104"/>
      <c r="W85" s="104"/>
      <c r="X85" s="104"/>
      <c r="Y85" s="104"/>
      <c r="Z85" s="104"/>
      <c r="AA85" s="104"/>
      <c r="AB85" s="104"/>
      <c r="AC85" s="104"/>
      <c r="AD85" s="104"/>
      <c r="AE85" s="104"/>
    </row>
  </sheetData>
  <sheetProtection algorithmName="SHA-512" hashValue="fXO/O1Sd/WY6R7XoRJjVF/mLpMIYJeSM0HbdHtUtXoWX9IHAqTxkJElPcBipcLaI86Iwyl8Jl/Qozle1X9lHhQ==" saltValue="IHCKelfl8saUm3VexByiMA==" spinCount="100000" sheet="1" objects="1" scenarios="1" selectLockedCells="1"/>
  <autoFilter ref="C80:K84"/>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9345A-98DD-4A80-9C84-1E1C3B000C73}">
  <sheetPr>
    <pageSetUpPr fitToPage="1"/>
  </sheetPr>
  <dimension ref="A1:K68"/>
  <sheetViews>
    <sheetView tabSelected="1" zoomScale="55" zoomScaleNormal="55" zoomScaleSheetLayoutView="100" workbookViewId="0" topLeftCell="A55">
      <selection activeCell="J7" sqref="J7"/>
    </sheetView>
  </sheetViews>
  <sheetFormatPr defaultColWidth="10.28125" defaultRowHeight="12"/>
  <cols>
    <col min="1" max="1" width="10.28125" style="279" customWidth="1"/>
    <col min="2" max="2" width="74.00390625" style="280" customWidth="1"/>
    <col min="3" max="3" width="13.28125" style="279" bestFit="1" customWidth="1"/>
    <col min="4" max="4" width="9.8515625" style="279" bestFit="1" customWidth="1"/>
    <col min="5" max="5" width="7.28125" style="279" bestFit="1" customWidth="1"/>
    <col min="6" max="6" width="12.421875" style="279" bestFit="1" customWidth="1"/>
    <col min="7" max="7" width="13.00390625" style="279" bestFit="1" customWidth="1"/>
    <col min="8" max="8" width="9.7109375" style="279" bestFit="1" customWidth="1"/>
    <col min="9" max="9" width="4.7109375" style="279" bestFit="1" customWidth="1"/>
    <col min="10" max="10" width="25.00390625" style="281" customWidth="1"/>
    <col min="11" max="11" width="20.8515625" style="281" customWidth="1"/>
    <col min="12" max="16384" width="10.28125" style="282" customWidth="1"/>
  </cols>
  <sheetData>
    <row r="1" spans="1:11" s="314" customFormat="1" ht="28.5">
      <c r="A1" s="310" t="s">
        <v>380</v>
      </c>
      <c r="B1" s="300" t="s">
        <v>379</v>
      </c>
      <c r="C1" s="311" t="s">
        <v>378</v>
      </c>
      <c r="D1" s="311" t="s">
        <v>377</v>
      </c>
      <c r="E1" s="311" t="s">
        <v>376</v>
      </c>
      <c r="F1" s="311" t="s">
        <v>375</v>
      </c>
      <c r="G1" s="311" t="s">
        <v>374</v>
      </c>
      <c r="H1" s="311" t="s">
        <v>373</v>
      </c>
      <c r="I1" s="312" t="s">
        <v>372</v>
      </c>
      <c r="J1" s="313" t="s">
        <v>371</v>
      </c>
      <c r="K1" s="313" t="s">
        <v>370</v>
      </c>
    </row>
    <row r="2" spans="1:11" ht="12">
      <c r="A2" s="301"/>
      <c r="B2" s="300" t="s">
        <v>369</v>
      </c>
      <c r="C2" s="292"/>
      <c r="D2" s="292"/>
      <c r="E2" s="292"/>
      <c r="F2" s="292"/>
      <c r="G2" s="292"/>
      <c r="H2" s="292"/>
      <c r="I2" s="292"/>
      <c r="J2" s="291"/>
      <c r="K2" s="291"/>
    </row>
    <row r="3" spans="1:11" ht="12">
      <c r="A3" s="292"/>
      <c r="B3" s="300" t="s">
        <v>368</v>
      </c>
      <c r="C3" s="292"/>
      <c r="D3" s="292"/>
      <c r="E3" s="292"/>
      <c r="F3" s="292"/>
      <c r="G3" s="292"/>
      <c r="H3" s="292"/>
      <c r="I3" s="292"/>
      <c r="J3" s="291"/>
      <c r="K3" s="291"/>
    </row>
    <row r="4" spans="1:11" ht="28.5">
      <c r="A4" s="301" t="s">
        <v>73</v>
      </c>
      <c r="B4" s="298" t="s">
        <v>367</v>
      </c>
      <c r="C4" s="292">
        <v>1800</v>
      </c>
      <c r="D4" s="292">
        <v>700</v>
      </c>
      <c r="E4" s="292">
        <v>850</v>
      </c>
      <c r="F4" s="297"/>
      <c r="G4" s="292"/>
      <c r="H4" s="292"/>
      <c r="I4" s="292">
        <v>1</v>
      </c>
      <c r="J4" s="277"/>
      <c r="K4" s="291">
        <f>SUM(J4*I4)</f>
        <v>0</v>
      </c>
    </row>
    <row r="5" spans="1:11" ht="12">
      <c r="A5" s="301" t="s">
        <v>75</v>
      </c>
      <c r="B5" s="298" t="s">
        <v>366</v>
      </c>
      <c r="C5" s="292">
        <v>600</v>
      </c>
      <c r="D5" s="292">
        <v>600</v>
      </c>
      <c r="E5" s="292">
        <v>900</v>
      </c>
      <c r="F5" s="292"/>
      <c r="G5" s="292"/>
      <c r="H5" s="292"/>
      <c r="I5" s="292">
        <v>1</v>
      </c>
      <c r="J5" s="277"/>
      <c r="K5" s="291">
        <f>SUM(J5*I5)</f>
        <v>0</v>
      </c>
    </row>
    <row r="6" spans="1:11" ht="12">
      <c r="A6" s="301" t="s">
        <v>356</v>
      </c>
      <c r="B6" s="298" t="s">
        <v>355</v>
      </c>
      <c r="C6" s="292">
        <v>800</v>
      </c>
      <c r="D6" s="292">
        <v>700</v>
      </c>
      <c r="E6" s="292">
        <v>850</v>
      </c>
      <c r="F6" s="292"/>
      <c r="G6" s="292"/>
      <c r="H6" s="292"/>
      <c r="I6" s="292">
        <v>1</v>
      </c>
      <c r="J6" s="277"/>
      <c r="K6" s="291">
        <f>SUM(J6*I6)</f>
        <v>0</v>
      </c>
    </row>
    <row r="7" spans="1:11" ht="99.75">
      <c r="A7" s="301" t="s">
        <v>365</v>
      </c>
      <c r="B7" s="307" t="s">
        <v>384</v>
      </c>
      <c r="C7" s="292"/>
      <c r="D7" s="292"/>
      <c r="E7" s="292"/>
      <c r="F7" s="292">
        <v>0.1</v>
      </c>
      <c r="G7" s="292"/>
      <c r="H7" s="292"/>
      <c r="I7" s="292">
        <v>1</v>
      </c>
      <c r="J7" s="277"/>
      <c r="K7" s="291">
        <f>SUM(J7*I7)</f>
        <v>0</v>
      </c>
    </row>
    <row r="8" spans="1:11" ht="12">
      <c r="A8" s="301" t="s">
        <v>364</v>
      </c>
      <c r="B8" s="298" t="s">
        <v>363</v>
      </c>
      <c r="C8" s="292">
        <v>305</v>
      </c>
      <c r="D8" s="292">
        <v>450</v>
      </c>
      <c r="E8" s="292">
        <v>535</v>
      </c>
      <c r="F8" s="292"/>
      <c r="G8" s="292">
        <v>2.2</v>
      </c>
      <c r="H8" s="292"/>
      <c r="I8" s="292">
        <v>1</v>
      </c>
      <c r="J8" s="291" t="s">
        <v>362</v>
      </c>
      <c r="K8" s="291"/>
    </row>
    <row r="9" spans="1:11" ht="42.75">
      <c r="A9" s="301" t="s">
        <v>361</v>
      </c>
      <c r="B9" s="304" t="s">
        <v>347</v>
      </c>
      <c r="C9" s="297">
        <v>1700</v>
      </c>
      <c r="D9" s="297">
        <v>700</v>
      </c>
      <c r="E9" s="297">
        <v>850</v>
      </c>
      <c r="F9" s="297">
        <v>0.46</v>
      </c>
      <c r="G9" s="292"/>
      <c r="H9" s="297"/>
      <c r="I9" s="292">
        <v>1</v>
      </c>
      <c r="J9" s="277"/>
      <c r="K9" s="291">
        <f>SUM(J9*I9)</f>
        <v>0</v>
      </c>
    </row>
    <row r="10" spans="1:11" ht="42.75">
      <c r="A10" s="301" t="s">
        <v>360</v>
      </c>
      <c r="B10" s="309" t="s">
        <v>342</v>
      </c>
      <c r="C10" s="294">
        <v>700</v>
      </c>
      <c r="D10" s="294">
        <v>800</v>
      </c>
      <c r="E10" s="294">
        <v>2000</v>
      </c>
      <c r="F10" s="294">
        <v>0.26</v>
      </c>
      <c r="G10" s="294"/>
      <c r="H10" s="294"/>
      <c r="I10" s="294">
        <v>2</v>
      </c>
      <c r="J10" s="277"/>
      <c r="K10" s="291">
        <f>SUM(J10*I10)</f>
        <v>0</v>
      </c>
    </row>
    <row r="11" spans="1:11" ht="12">
      <c r="A11" s="301"/>
      <c r="B11" s="300" t="s">
        <v>359</v>
      </c>
      <c r="C11" s="297"/>
      <c r="D11" s="297"/>
      <c r="E11" s="297"/>
      <c r="F11" s="297"/>
      <c r="G11" s="297"/>
      <c r="H11" s="297"/>
      <c r="I11" s="297"/>
      <c r="J11" s="291"/>
      <c r="K11" s="291"/>
    </row>
    <row r="12" spans="1:11" ht="28.5">
      <c r="A12" s="301" t="s">
        <v>358</v>
      </c>
      <c r="B12" s="298" t="s">
        <v>357</v>
      </c>
      <c r="C12" s="294">
        <v>2500</v>
      </c>
      <c r="D12" s="294">
        <v>700</v>
      </c>
      <c r="E12" s="294">
        <v>850</v>
      </c>
      <c r="F12" s="294"/>
      <c r="G12" s="294"/>
      <c r="H12" s="294"/>
      <c r="I12" s="294">
        <v>1</v>
      </c>
      <c r="J12" s="277"/>
      <c r="K12" s="291">
        <f>SUM(J12*I12)</f>
        <v>0</v>
      </c>
    </row>
    <row r="13" spans="1:11" ht="12">
      <c r="A13" s="301" t="s">
        <v>385</v>
      </c>
      <c r="B13" s="298" t="s">
        <v>355</v>
      </c>
      <c r="C13" s="292">
        <v>800</v>
      </c>
      <c r="D13" s="292">
        <v>700</v>
      </c>
      <c r="E13" s="292">
        <v>850</v>
      </c>
      <c r="F13" s="292"/>
      <c r="G13" s="292"/>
      <c r="H13" s="292"/>
      <c r="I13" s="292">
        <v>1</v>
      </c>
      <c r="J13" s="277"/>
      <c r="K13" s="291">
        <f>SUM(J13*I13)</f>
        <v>0</v>
      </c>
    </row>
    <row r="14" spans="1:11" ht="42.75">
      <c r="A14" s="301" t="s">
        <v>354</v>
      </c>
      <c r="B14" s="304" t="s">
        <v>347</v>
      </c>
      <c r="C14" s="297">
        <v>1700</v>
      </c>
      <c r="D14" s="297">
        <v>700</v>
      </c>
      <c r="E14" s="297">
        <v>850</v>
      </c>
      <c r="F14" s="297">
        <v>0.46</v>
      </c>
      <c r="G14" s="292"/>
      <c r="H14" s="297"/>
      <c r="I14" s="292">
        <v>1</v>
      </c>
      <c r="J14" s="277"/>
      <c r="K14" s="291">
        <f>SUM(J14*I14)</f>
        <v>0</v>
      </c>
    </row>
    <row r="15" spans="1:11" ht="12">
      <c r="A15" s="301" t="s">
        <v>353</v>
      </c>
      <c r="B15" s="298" t="s">
        <v>352</v>
      </c>
      <c r="C15" s="297">
        <v>360</v>
      </c>
      <c r="D15" s="297">
        <v>340</v>
      </c>
      <c r="E15" s="297">
        <v>690</v>
      </c>
      <c r="F15" s="297"/>
      <c r="G15" s="297">
        <v>0.9</v>
      </c>
      <c r="H15" s="297"/>
      <c r="I15" s="297">
        <v>1</v>
      </c>
      <c r="J15" s="291" t="s">
        <v>348</v>
      </c>
      <c r="K15" s="291"/>
    </row>
    <row r="16" spans="1:11" ht="99.75">
      <c r="A16" s="301" t="s">
        <v>351</v>
      </c>
      <c r="B16" s="307" t="s">
        <v>384</v>
      </c>
      <c r="C16" s="292"/>
      <c r="D16" s="292"/>
      <c r="E16" s="292"/>
      <c r="F16" s="292">
        <v>0.1</v>
      </c>
      <c r="G16" s="292"/>
      <c r="H16" s="292"/>
      <c r="I16" s="292">
        <v>1</v>
      </c>
      <c r="J16" s="277"/>
      <c r="K16" s="291">
        <f>SUM(J16*I16)</f>
        <v>0</v>
      </c>
    </row>
    <row r="17" spans="1:11" ht="12">
      <c r="A17" s="292"/>
      <c r="B17" s="300" t="s">
        <v>350</v>
      </c>
      <c r="C17" s="294"/>
      <c r="D17" s="294"/>
      <c r="E17" s="294"/>
      <c r="F17" s="294"/>
      <c r="G17" s="294"/>
      <c r="H17" s="294"/>
      <c r="I17" s="294"/>
      <c r="J17" s="277"/>
      <c r="K17" s="291"/>
    </row>
    <row r="18" spans="1:11" ht="12">
      <c r="A18" s="292">
        <v>13</v>
      </c>
      <c r="B18" s="296" t="s">
        <v>394</v>
      </c>
      <c r="C18" s="297">
        <v>900</v>
      </c>
      <c r="D18" s="297">
        <v>500</v>
      </c>
      <c r="E18" s="297">
        <v>1800</v>
      </c>
      <c r="F18" s="297"/>
      <c r="G18" s="292"/>
      <c r="H18" s="297"/>
      <c r="I18" s="297">
        <v>1</v>
      </c>
      <c r="J18" s="277"/>
      <c r="K18" s="291">
        <f>SUM(J18*I18)</f>
        <v>0</v>
      </c>
    </row>
    <row r="19" spans="1:11" ht="12">
      <c r="A19" s="292">
        <v>14</v>
      </c>
      <c r="B19" s="298" t="s">
        <v>349</v>
      </c>
      <c r="C19" s="297">
        <v>570</v>
      </c>
      <c r="D19" s="297">
        <v>1070</v>
      </c>
      <c r="E19" s="297">
        <v>1140</v>
      </c>
      <c r="F19" s="297"/>
      <c r="G19" s="297">
        <v>2.8</v>
      </c>
      <c r="H19" s="297"/>
      <c r="I19" s="297">
        <v>1</v>
      </c>
      <c r="J19" s="291" t="s">
        <v>348</v>
      </c>
      <c r="K19" s="291"/>
    </row>
    <row r="20" spans="1:11" ht="42.75">
      <c r="A20" s="292">
        <v>15</v>
      </c>
      <c r="B20" s="304" t="s">
        <v>347</v>
      </c>
      <c r="C20" s="297">
        <v>1700</v>
      </c>
      <c r="D20" s="297">
        <v>700</v>
      </c>
      <c r="E20" s="297">
        <v>850</v>
      </c>
      <c r="F20" s="297">
        <v>0.46</v>
      </c>
      <c r="G20" s="292"/>
      <c r="H20" s="297"/>
      <c r="I20" s="292">
        <v>1</v>
      </c>
      <c r="J20" s="277"/>
      <c r="K20" s="291">
        <f>SUM(J20*I20)</f>
        <v>0</v>
      </c>
    </row>
    <row r="21" spans="1:11" ht="12">
      <c r="A21" s="292">
        <v>16</v>
      </c>
      <c r="B21" s="296" t="s">
        <v>346</v>
      </c>
      <c r="C21" s="297">
        <v>1200</v>
      </c>
      <c r="D21" s="297">
        <v>350</v>
      </c>
      <c r="E21" s="297">
        <v>700</v>
      </c>
      <c r="F21" s="297"/>
      <c r="G21" s="292"/>
      <c r="H21" s="297"/>
      <c r="I21" s="292">
        <v>2</v>
      </c>
      <c r="J21" s="277"/>
      <c r="K21" s="291">
        <f>I21*J21</f>
        <v>0</v>
      </c>
    </row>
    <row r="22" spans="1:11" ht="99.75">
      <c r="A22" s="292">
        <v>17</v>
      </c>
      <c r="B22" s="307" t="s">
        <v>384</v>
      </c>
      <c r="C22" s="292"/>
      <c r="D22" s="292"/>
      <c r="E22" s="292"/>
      <c r="F22" s="292">
        <v>0.1</v>
      </c>
      <c r="G22" s="292"/>
      <c r="H22" s="292"/>
      <c r="I22" s="292">
        <v>1</v>
      </c>
      <c r="J22" s="277"/>
      <c r="K22" s="291">
        <f>SUM(J22*I22)</f>
        <v>0</v>
      </c>
    </row>
    <row r="23" spans="1:11" ht="28.5">
      <c r="A23" s="301" t="s">
        <v>345</v>
      </c>
      <c r="B23" s="298" t="s">
        <v>344</v>
      </c>
      <c r="C23" s="292">
        <v>1500</v>
      </c>
      <c r="D23" s="292">
        <v>700</v>
      </c>
      <c r="E23" s="292">
        <v>850</v>
      </c>
      <c r="F23" s="297"/>
      <c r="G23" s="297"/>
      <c r="H23" s="292"/>
      <c r="I23" s="292">
        <v>1</v>
      </c>
      <c r="J23" s="277"/>
      <c r="K23" s="291">
        <f>I23*J23</f>
        <v>0</v>
      </c>
    </row>
    <row r="24" spans="1:11" ht="42.75">
      <c r="A24" s="301" t="s">
        <v>343</v>
      </c>
      <c r="B24" s="309" t="s">
        <v>342</v>
      </c>
      <c r="C24" s="294">
        <v>700</v>
      </c>
      <c r="D24" s="294">
        <v>800</v>
      </c>
      <c r="E24" s="294">
        <v>2000</v>
      </c>
      <c r="F24" s="294">
        <v>0.26</v>
      </c>
      <c r="G24" s="294"/>
      <c r="H24" s="294"/>
      <c r="I24" s="294">
        <v>1</v>
      </c>
      <c r="J24" s="277"/>
      <c r="K24" s="291">
        <f>SUM(J24*I24)</f>
        <v>0</v>
      </c>
    </row>
    <row r="25" spans="1:11" ht="12">
      <c r="A25" s="301"/>
      <c r="B25" s="300" t="s">
        <v>341</v>
      </c>
      <c r="C25" s="297"/>
      <c r="D25" s="297"/>
      <c r="E25" s="297"/>
      <c r="F25" s="297"/>
      <c r="G25" s="297"/>
      <c r="H25" s="297"/>
      <c r="I25" s="297"/>
      <c r="J25" s="291"/>
      <c r="K25" s="291"/>
    </row>
    <row r="26" spans="1:11" ht="12">
      <c r="A26" s="301" t="s">
        <v>340</v>
      </c>
      <c r="B26" s="307" t="s">
        <v>383</v>
      </c>
      <c r="C26" s="292">
        <v>850</v>
      </c>
      <c r="D26" s="292">
        <v>850</v>
      </c>
      <c r="E26" s="292">
        <v>1070</v>
      </c>
      <c r="F26" s="292"/>
      <c r="G26" s="292">
        <v>18.9</v>
      </c>
      <c r="H26" s="292"/>
      <c r="I26" s="292">
        <v>1</v>
      </c>
      <c r="J26" s="291" t="s">
        <v>362</v>
      </c>
      <c r="K26" s="291">
        <v>0</v>
      </c>
    </row>
    <row r="27" spans="1:11" ht="370.5">
      <c r="A27" s="301" t="s">
        <v>8</v>
      </c>
      <c r="B27" s="307" t="s">
        <v>390</v>
      </c>
      <c r="C27" s="308">
        <v>890</v>
      </c>
      <c r="D27" s="292">
        <v>920</v>
      </c>
      <c r="E27" s="292">
        <v>1950</v>
      </c>
      <c r="F27" s="292"/>
      <c r="G27" s="292">
        <v>37</v>
      </c>
      <c r="H27" s="292"/>
      <c r="I27" s="292">
        <v>1</v>
      </c>
      <c r="J27" s="277"/>
      <c r="K27" s="291">
        <f>I27*J27</f>
        <v>0</v>
      </c>
    </row>
    <row r="28" spans="1:11" ht="12">
      <c r="A28" s="301" t="s">
        <v>339</v>
      </c>
      <c r="B28" s="298" t="s">
        <v>327</v>
      </c>
      <c r="C28" s="292"/>
      <c r="D28" s="292"/>
      <c r="E28" s="292"/>
      <c r="F28" s="292"/>
      <c r="G28" s="292"/>
      <c r="H28" s="292"/>
      <c r="I28" s="292">
        <v>1</v>
      </c>
      <c r="J28" s="277"/>
      <c r="K28" s="291"/>
    </row>
    <row r="29" spans="1:11" ht="342">
      <c r="A29" s="301" t="s">
        <v>338</v>
      </c>
      <c r="B29" s="307" t="s">
        <v>386</v>
      </c>
      <c r="C29" s="292">
        <v>1400</v>
      </c>
      <c r="D29" s="292">
        <v>920</v>
      </c>
      <c r="E29" s="292">
        <v>960</v>
      </c>
      <c r="F29" s="292"/>
      <c r="G29" s="292">
        <v>27.5</v>
      </c>
      <c r="H29" s="292"/>
      <c r="I29" s="292">
        <v>1</v>
      </c>
      <c r="J29" s="277"/>
      <c r="K29" s="291">
        <f>SUM(J29*I29)</f>
        <v>0</v>
      </c>
    </row>
    <row r="30" spans="1:11" ht="28.5">
      <c r="A30" s="301" t="s">
        <v>337</v>
      </c>
      <c r="B30" s="298" t="s">
        <v>300</v>
      </c>
      <c r="C30" s="292">
        <v>800</v>
      </c>
      <c r="D30" s="292">
        <v>450</v>
      </c>
      <c r="E30" s="292">
        <v>210</v>
      </c>
      <c r="F30" s="292"/>
      <c r="G30" s="292"/>
      <c r="H30" s="292"/>
      <c r="I30" s="292">
        <v>1</v>
      </c>
      <c r="J30" s="277"/>
      <c r="K30" s="291">
        <f>SUM(J30*I30)</f>
        <v>0</v>
      </c>
    </row>
    <row r="31" spans="1:11" ht="99.75">
      <c r="A31" s="301" t="s">
        <v>336</v>
      </c>
      <c r="B31" s="298" t="s">
        <v>391</v>
      </c>
      <c r="C31" s="294">
        <v>450</v>
      </c>
      <c r="D31" s="294">
        <v>920</v>
      </c>
      <c r="E31" s="294">
        <v>900</v>
      </c>
      <c r="F31" s="294"/>
      <c r="G31" s="294"/>
      <c r="H31" s="294"/>
      <c r="I31" s="294">
        <v>1</v>
      </c>
      <c r="J31" s="277"/>
      <c r="K31" s="291">
        <f>SUM(J31*I31)</f>
        <v>0</v>
      </c>
    </row>
    <row r="32" spans="1:11" ht="384.75">
      <c r="A32" s="301" t="s">
        <v>335</v>
      </c>
      <c r="B32" s="298" t="s">
        <v>387</v>
      </c>
      <c r="C32" s="294">
        <v>1600</v>
      </c>
      <c r="D32" s="294">
        <v>920</v>
      </c>
      <c r="E32" s="294">
        <v>1100</v>
      </c>
      <c r="F32" s="292"/>
      <c r="G32" s="292">
        <v>45</v>
      </c>
      <c r="H32" s="292"/>
      <c r="I32" s="292">
        <v>1</v>
      </c>
      <c r="J32" s="277"/>
      <c r="K32" s="291">
        <f>I32*J32</f>
        <v>0</v>
      </c>
    </row>
    <row r="33" spans="1:11" ht="18" customHeight="1">
      <c r="A33" s="301" t="s">
        <v>334</v>
      </c>
      <c r="B33" s="298" t="s">
        <v>300</v>
      </c>
      <c r="C33" s="292">
        <v>700</v>
      </c>
      <c r="D33" s="292">
        <v>450</v>
      </c>
      <c r="E33" s="292">
        <v>210</v>
      </c>
      <c r="F33" s="292"/>
      <c r="G33" s="292"/>
      <c r="H33" s="292"/>
      <c r="I33" s="292">
        <v>1</v>
      </c>
      <c r="J33" s="277"/>
      <c r="K33" s="291">
        <f>I33*J33</f>
        <v>0</v>
      </c>
    </row>
    <row r="34" spans="1:11" ht="12">
      <c r="A34" s="301" t="s">
        <v>333</v>
      </c>
      <c r="B34" s="298" t="s">
        <v>327</v>
      </c>
      <c r="C34" s="292"/>
      <c r="D34" s="292"/>
      <c r="E34" s="292"/>
      <c r="F34" s="292"/>
      <c r="G34" s="292"/>
      <c r="H34" s="292"/>
      <c r="I34" s="292">
        <v>1</v>
      </c>
      <c r="J34" s="277"/>
      <c r="K34" s="291">
        <f aca="true" t="shared" si="0" ref="K34:K39">SUM(J34*I34)</f>
        <v>0</v>
      </c>
    </row>
    <row r="35" spans="1:11" ht="399">
      <c r="A35" s="301" t="s">
        <v>332</v>
      </c>
      <c r="B35" s="298" t="s">
        <v>381</v>
      </c>
      <c r="C35" s="292">
        <v>1600</v>
      </c>
      <c r="D35" s="292">
        <v>920</v>
      </c>
      <c r="E35" s="292">
        <v>900</v>
      </c>
      <c r="F35" s="292"/>
      <c r="G35" s="292"/>
      <c r="H35" s="292">
        <v>17</v>
      </c>
      <c r="I35" s="292">
        <v>1</v>
      </c>
      <c r="J35" s="277"/>
      <c r="K35" s="291">
        <f t="shared" si="0"/>
        <v>0</v>
      </c>
    </row>
    <row r="36" spans="1:11" ht="12">
      <c r="A36" s="301" t="s">
        <v>331</v>
      </c>
      <c r="B36" s="298" t="s">
        <v>327</v>
      </c>
      <c r="C36" s="292"/>
      <c r="D36" s="292"/>
      <c r="E36" s="292"/>
      <c r="F36" s="292"/>
      <c r="G36" s="292"/>
      <c r="H36" s="292"/>
      <c r="I36" s="292">
        <v>1</v>
      </c>
      <c r="J36" s="277"/>
      <c r="K36" s="291">
        <f t="shared" si="0"/>
        <v>0</v>
      </c>
    </row>
    <row r="37" spans="1:11" ht="342">
      <c r="A37" s="301" t="s">
        <v>330</v>
      </c>
      <c r="B37" s="298" t="s">
        <v>388</v>
      </c>
      <c r="C37" s="294">
        <v>1200</v>
      </c>
      <c r="D37" s="279">
        <v>920</v>
      </c>
      <c r="E37" s="292">
        <v>900</v>
      </c>
      <c r="F37" s="292"/>
      <c r="G37" s="292">
        <v>27.5</v>
      </c>
      <c r="H37" s="292"/>
      <c r="I37" s="292">
        <v>1</v>
      </c>
      <c r="J37" s="277"/>
      <c r="K37" s="291">
        <f t="shared" si="0"/>
        <v>0</v>
      </c>
    </row>
    <row r="38" spans="1:11" ht="28.5">
      <c r="A38" s="301" t="s">
        <v>329</v>
      </c>
      <c r="B38" s="298" t="s">
        <v>300</v>
      </c>
      <c r="C38" s="292">
        <v>800</v>
      </c>
      <c r="D38" s="292">
        <v>450</v>
      </c>
      <c r="E38" s="292">
        <v>210</v>
      </c>
      <c r="F38" s="292"/>
      <c r="G38" s="292"/>
      <c r="H38" s="292"/>
      <c r="I38" s="292">
        <v>1</v>
      </c>
      <c r="J38" s="277"/>
      <c r="K38" s="291">
        <f t="shared" si="0"/>
        <v>0</v>
      </c>
    </row>
    <row r="39" spans="1:11" ht="12">
      <c r="A39" s="301" t="s">
        <v>328</v>
      </c>
      <c r="B39" s="298" t="s">
        <v>327</v>
      </c>
      <c r="C39" s="292">
        <v>1200</v>
      </c>
      <c r="D39" s="292">
        <v>1100</v>
      </c>
      <c r="E39" s="292">
        <v>500</v>
      </c>
      <c r="F39" s="297"/>
      <c r="G39" s="292"/>
      <c r="H39" s="292"/>
      <c r="I39" s="292">
        <v>1</v>
      </c>
      <c r="J39" s="277"/>
      <c r="K39" s="291">
        <f t="shared" si="0"/>
        <v>0</v>
      </c>
    </row>
    <row r="40" spans="1:11" ht="12">
      <c r="A40" s="301"/>
      <c r="B40" s="300" t="s">
        <v>326</v>
      </c>
      <c r="C40" s="292"/>
      <c r="D40" s="292"/>
      <c r="E40" s="292"/>
      <c r="F40" s="292"/>
      <c r="G40" s="292"/>
      <c r="H40" s="292"/>
      <c r="I40" s="292"/>
      <c r="J40" s="291"/>
      <c r="K40" s="291"/>
    </row>
    <row r="41" spans="1:11" ht="12">
      <c r="A41" s="301" t="s">
        <v>325</v>
      </c>
      <c r="B41" s="298" t="s">
        <v>324</v>
      </c>
      <c r="C41" s="292">
        <v>1800</v>
      </c>
      <c r="D41" s="292">
        <v>800</v>
      </c>
      <c r="E41" s="292">
        <v>900</v>
      </c>
      <c r="F41" s="297"/>
      <c r="G41" s="297"/>
      <c r="H41" s="292"/>
      <c r="I41" s="292">
        <v>1</v>
      </c>
      <c r="J41" s="277"/>
      <c r="K41" s="291">
        <f>SUM(J41*I41)</f>
        <v>0</v>
      </c>
    </row>
    <row r="42" spans="1:11" ht="12">
      <c r="A42" s="301"/>
      <c r="B42" s="306" t="s">
        <v>323</v>
      </c>
      <c r="C42" s="297"/>
      <c r="D42" s="297"/>
      <c r="E42" s="297"/>
      <c r="F42" s="297"/>
      <c r="G42" s="292"/>
      <c r="H42" s="297"/>
      <c r="I42" s="297"/>
      <c r="J42" s="291"/>
      <c r="K42" s="291"/>
    </row>
    <row r="43" spans="1:11" ht="28.5">
      <c r="A43" s="301" t="s">
        <v>322</v>
      </c>
      <c r="B43" s="298" t="s">
        <v>321</v>
      </c>
      <c r="C43" s="292">
        <v>1500</v>
      </c>
      <c r="D43" s="292">
        <v>700</v>
      </c>
      <c r="E43" s="292">
        <v>900</v>
      </c>
      <c r="F43" s="297"/>
      <c r="G43" s="292"/>
      <c r="H43" s="292"/>
      <c r="I43" s="292">
        <v>1</v>
      </c>
      <c r="J43" s="277"/>
      <c r="K43" s="291">
        <f>SUM(J43*I43)</f>
        <v>0</v>
      </c>
    </row>
    <row r="44" spans="1:11" ht="28.5">
      <c r="A44" s="301" t="s">
        <v>320</v>
      </c>
      <c r="B44" s="298" t="s">
        <v>300</v>
      </c>
      <c r="C44" s="292">
        <v>1100</v>
      </c>
      <c r="D44" s="292">
        <v>350</v>
      </c>
      <c r="E44" s="292">
        <v>210</v>
      </c>
      <c r="F44" s="297"/>
      <c r="G44" s="292"/>
      <c r="H44" s="292"/>
      <c r="I44" s="292">
        <v>1</v>
      </c>
      <c r="J44" s="277"/>
      <c r="K44" s="291">
        <f>SUM(J44*I44)</f>
        <v>0</v>
      </c>
    </row>
    <row r="45" spans="1:11" ht="286.5" customHeight="1">
      <c r="A45" s="301" t="s">
        <v>319</v>
      </c>
      <c r="B45" s="298" t="s">
        <v>392</v>
      </c>
      <c r="C45" s="294">
        <v>850</v>
      </c>
      <c r="D45" s="294">
        <v>1100</v>
      </c>
      <c r="E45" s="294">
        <v>2350</v>
      </c>
      <c r="F45" s="305"/>
      <c r="G45" s="292">
        <v>16.9</v>
      </c>
      <c r="H45" s="292"/>
      <c r="I45" s="292">
        <v>1</v>
      </c>
      <c r="J45" s="277"/>
      <c r="K45" s="291">
        <f>I45*J45</f>
        <v>0</v>
      </c>
    </row>
    <row r="46" spans="1:11" ht="12">
      <c r="A46" s="301" t="s">
        <v>318</v>
      </c>
      <c r="B46" s="298" t="s">
        <v>317</v>
      </c>
      <c r="C46" s="292">
        <v>1900</v>
      </c>
      <c r="D46" s="292">
        <v>700</v>
      </c>
      <c r="E46" s="292">
        <v>900</v>
      </c>
      <c r="F46" s="297"/>
      <c r="G46" s="292"/>
      <c r="H46" s="292"/>
      <c r="I46" s="292">
        <v>1</v>
      </c>
      <c r="J46" s="277"/>
      <c r="K46" s="291">
        <f aca="true" t="shared" si="1" ref="K46:K62">SUM(J46*I46)</f>
        <v>0</v>
      </c>
    </row>
    <row r="47" spans="1:11" ht="12">
      <c r="A47" s="301" t="s">
        <v>316</v>
      </c>
      <c r="B47" s="296" t="s">
        <v>315</v>
      </c>
      <c r="C47" s="297">
        <v>2300</v>
      </c>
      <c r="D47" s="297">
        <v>600</v>
      </c>
      <c r="E47" s="297">
        <v>1800</v>
      </c>
      <c r="F47" s="297"/>
      <c r="G47" s="292"/>
      <c r="H47" s="297"/>
      <c r="I47" s="297">
        <v>1</v>
      </c>
      <c r="J47" s="277"/>
      <c r="K47" s="291">
        <f t="shared" si="1"/>
        <v>0</v>
      </c>
    </row>
    <row r="48" spans="1:11" ht="12">
      <c r="A48" s="301"/>
      <c r="B48" s="300" t="s">
        <v>314</v>
      </c>
      <c r="C48" s="292"/>
      <c r="D48" s="292"/>
      <c r="E48" s="292"/>
      <c r="F48" s="292"/>
      <c r="G48" s="292"/>
      <c r="H48" s="292"/>
      <c r="I48" s="292"/>
      <c r="J48" s="291"/>
      <c r="K48" s="291">
        <f t="shared" si="1"/>
        <v>0</v>
      </c>
    </row>
    <row r="49" spans="1:11" ht="28.5">
      <c r="A49" s="301" t="s">
        <v>313</v>
      </c>
      <c r="B49" s="302" t="s">
        <v>312</v>
      </c>
      <c r="C49" s="292">
        <v>5500</v>
      </c>
      <c r="D49" s="292">
        <v>700</v>
      </c>
      <c r="E49" s="292">
        <v>1300</v>
      </c>
      <c r="F49" s="292"/>
      <c r="G49" s="292"/>
      <c r="H49" s="292"/>
      <c r="I49" s="292">
        <v>1</v>
      </c>
      <c r="J49" s="277"/>
      <c r="K49" s="291">
        <f t="shared" si="1"/>
        <v>0</v>
      </c>
    </row>
    <row r="50" spans="1:11" ht="131.25" customHeight="1">
      <c r="A50" s="301" t="s">
        <v>311</v>
      </c>
      <c r="B50" s="303" t="s">
        <v>393</v>
      </c>
      <c r="C50" s="292">
        <v>520</v>
      </c>
      <c r="D50" s="292">
        <v>680</v>
      </c>
      <c r="E50" s="292">
        <v>1030</v>
      </c>
      <c r="F50" s="292">
        <v>0.9</v>
      </c>
      <c r="G50" s="292"/>
      <c r="H50" s="292"/>
      <c r="I50" s="292">
        <v>2</v>
      </c>
      <c r="J50" s="277"/>
      <c r="K50" s="291">
        <f t="shared" si="1"/>
        <v>0</v>
      </c>
    </row>
    <row r="51" spans="1:11" ht="12">
      <c r="A51" s="301" t="s">
        <v>310</v>
      </c>
      <c r="B51" s="302" t="s">
        <v>395</v>
      </c>
      <c r="C51" s="292">
        <v>1200</v>
      </c>
      <c r="D51" s="292">
        <v>700</v>
      </c>
      <c r="E51" s="292">
        <v>900</v>
      </c>
      <c r="F51" s="292">
        <v>3.5</v>
      </c>
      <c r="G51" s="292"/>
      <c r="H51" s="292"/>
      <c r="I51" s="292">
        <v>2</v>
      </c>
      <c r="J51" s="277"/>
      <c r="K51" s="291">
        <f t="shared" si="1"/>
        <v>0</v>
      </c>
    </row>
    <row r="52" spans="1:11" ht="28.5">
      <c r="A52" s="301" t="s">
        <v>309</v>
      </c>
      <c r="B52" s="302" t="s">
        <v>308</v>
      </c>
      <c r="C52" s="292">
        <v>1200</v>
      </c>
      <c r="D52" s="292">
        <v>700</v>
      </c>
      <c r="E52" s="292">
        <v>700</v>
      </c>
      <c r="F52" s="292">
        <v>0.7</v>
      </c>
      <c r="G52" s="292"/>
      <c r="H52" s="292"/>
      <c r="I52" s="292">
        <v>1</v>
      </c>
      <c r="J52" s="277"/>
      <c r="K52" s="291">
        <f t="shared" si="1"/>
        <v>0</v>
      </c>
    </row>
    <row r="53" spans="1:11" ht="28.5">
      <c r="A53" s="301" t="s">
        <v>307</v>
      </c>
      <c r="B53" s="298" t="s">
        <v>306</v>
      </c>
      <c r="C53" s="294">
        <v>3400</v>
      </c>
      <c r="D53" s="294">
        <v>700</v>
      </c>
      <c r="E53" s="294">
        <v>900</v>
      </c>
      <c r="F53" s="294"/>
      <c r="G53" s="294"/>
      <c r="H53" s="294"/>
      <c r="I53" s="294">
        <v>1</v>
      </c>
      <c r="J53" s="277"/>
      <c r="K53" s="291">
        <f t="shared" si="1"/>
        <v>0</v>
      </c>
    </row>
    <row r="54" spans="1:11" ht="12">
      <c r="A54" s="294">
        <v>46</v>
      </c>
      <c r="B54" s="298" t="s">
        <v>305</v>
      </c>
      <c r="C54" s="292">
        <v>6000</v>
      </c>
      <c r="D54" s="292">
        <v>350</v>
      </c>
      <c r="E54" s="292"/>
      <c r="F54" s="292"/>
      <c r="G54" s="292"/>
      <c r="H54" s="292"/>
      <c r="I54" s="292">
        <v>1</v>
      </c>
      <c r="J54" s="277"/>
      <c r="K54" s="291">
        <f t="shared" si="1"/>
        <v>0</v>
      </c>
    </row>
    <row r="55" spans="1:11" ht="221.25" customHeight="1">
      <c r="A55" s="301" t="s">
        <v>304</v>
      </c>
      <c r="B55" s="304" t="s">
        <v>303</v>
      </c>
      <c r="C55" s="297">
        <v>570</v>
      </c>
      <c r="D55" s="297">
        <v>825</v>
      </c>
      <c r="E55" s="297">
        <v>1465</v>
      </c>
      <c r="F55" s="297">
        <v>1.8</v>
      </c>
      <c r="G55" s="297"/>
      <c r="H55" s="297"/>
      <c r="I55" s="297">
        <v>1</v>
      </c>
      <c r="J55" s="277"/>
      <c r="K55" s="291">
        <f t="shared" si="1"/>
        <v>0</v>
      </c>
    </row>
    <row r="56" spans="1:11" ht="12">
      <c r="A56" s="292"/>
      <c r="B56" s="300" t="s">
        <v>302</v>
      </c>
      <c r="C56" s="297"/>
      <c r="D56" s="297"/>
      <c r="E56" s="297"/>
      <c r="F56" s="297"/>
      <c r="G56" s="292"/>
      <c r="H56" s="297"/>
      <c r="I56" s="297"/>
      <c r="J56" s="291"/>
      <c r="K56" s="291">
        <f t="shared" si="1"/>
        <v>0</v>
      </c>
    </row>
    <row r="57" spans="1:11" ht="28.5">
      <c r="A57" s="292">
        <v>48</v>
      </c>
      <c r="B57" s="293" t="s">
        <v>301</v>
      </c>
      <c r="C57" s="297">
        <v>1800</v>
      </c>
      <c r="D57" s="297">
        <v>700</v>
      </c>
      <c r="E57" s="297">
        <v>900</v>
      </c>
      <c r="F57" s="297"/>
      <c r="G57" s="292"/>
      <c r="H57" s="297"/>
      <c r="I57" s="297">
        <v>1</v>
      </c>
      <c r="J57" s="277"/>
      <c r="K57" s="291">
        <f t="shared" si="1"/>
        <v>0</v>
      </c>
    </row>
    <row r="58" spans="1:11" ht="23.25" customHeight="1">
      <c r="A58" s="292">
        <v>49</v>
      </c>
      <c r="B58" s="298" t="s">
        <v>300</v>
      </c>
      <c r="C58" s="297">
        <v>900</v>
      </c>
      <c r="D58" s="297">
        <v>250</v>
      </c>
      <c r="E58" s="297">
        <v>210</v>
      </c>
      <c r="F58" s="297"/>
      <c r="G58" s="292"/>
      <c r="H58" s="297"/>
      <c r="I58" s="297">
        <v>1</v>
      </c>
      <c r="J58" s="277"/>
      <c r="K58" s="291">
        <f t="shared" si="1"/>
        <v>0</v>
      </c>
    </row>
    <row r="59" spans="1:11" ht="377.25" customHeight="1">
      <c r="A59" s="292">
        <v>50</v>
      </c>
      <c r="B59" s="299" t="s">
        <v>389</v>
      </c>
      <c r="C59" s="292">
        <v>1269</v>
      </c>
      <c r="D59" s="292">
        <v>742</v>
      </c>
      <c r="E59" s="292">
        <v>1995</v>
      </c>
      <c r="F59" s="294"/>
      <c r="G59" s="292">
        <v>13</v>
      </c>
      <c r="H59" s="292"/>
      <c r="I59" s="292">
        <v>1</v>
      </c>
      <c r="J59" s="277"/>
      <c r="K59" s="291">
        <f t="shared" si="1"/>
        <v>0</v>
      </c>
    </row>
    <row r="60" spans="1:11" ht="12">
      <c r="A60" s="292">
        <v>51</v>
      </c>
      <c r="B60" s="293" t="s">
        <v>299</v>
      </c>
      <c r="C60" s="292">
        <v>1500</v>
      </c>
      <c r="D60" s="292">
        <v>700</v>
      </c>
      <c r="E60" s="292">
        <v>900</v>
      </c>
      <c r="F60" s="294"/>
      <c r="G60" s="292"/>
      <c r="H60" s="292"/>
      <c r="I60" s="292">
        <v>1</v>
      </c>
      <c r="J60" s="277"/>
      <c r="K60" s="291">
        <f t="shared" si="1"/>
        <v>0</v>
      </c>
    </row>
    <row r="61" spans="1:11" ht="12">
      <c r="A61" s="292">
        <v>52</v>
      </c>
      <c r="B61" s="295" t="s">
        <v>298</v>
      </c>
      <c r="C61" s="294">
        <v>500</v>
      </c>
      <c r="D61" s="294">
        <v>700</v>
      </c>
      <c r="E61" s="294">
        <v>800</v>
      </c>
      <c r="F61" s="294"/>
      <c r="G61" s="294"/>
      <c r="H61" s="294"/>
      <c r="I61" s="294">
        <v>1</v>
      </c>
      <c r="J61" s="277"/>
      <c r="K61" s="291">
        <f t="shared" si="1"/>
        <v>0</v>
      </c>
    </row>
    <row r="62" spans="1:11" ht="12">
      <c r="A62" s="292">
        <v>53</v>
      </c>
      <c r="B62" s="296" t="s">
        <v>297</v>
      </c>
      <c r="C62" s="297">
        <v>2300</v>
      </c>
      <c r="D62" s="297">
        <v>500</v>
      </c>
      <c r="E62" s="297">
        <v>1800</v>
      </c>
      <c r="F62" s="297"/>
      <c r="G62" s="292"/>
      <c r="H62" s="297"/>
      <c r="I62" s="297">
        <v>1</v>
      </c>
      <c r="J62" s="277"/>
      <c r="K62" s="291">
        <f t="shared" si="1"/>
        <v>0</v>
      </c>
    </row>
    <row r="63" spans="1:11" ht="12">
      <c r="A63" s="292">
        <v>54</v>
      </c>
      <c r="B63" s="298" t="s">
        <v>296</v>
      </c>
      <c r="C63" s="294"/>
      <c r="D63" s="294"/>
      <c r="E63" s="294"/>
      <c r="F63" s="294"/>
      <c r="G63" s="294"/>
      <c r="H63" s="294"/>
      <c r="I63" s="294">
        <v>3</v>
      </c>
      <c r="J63" s="277"/>
      <c r="K63" s="291">
        <f>I63*J63</f>
        <v>0</v>
      </c>
    </row>
    <row r="64" spans="1:11" ht="12">
      <c r="A64" s="292">
        <v>55</v>
      </c>
      <c r="B64" s="298" t="s">
        <v>382</v>
      </c>
      <c r="C64" s="294"/>
      <c r="D64" s="294"/>
      <c r="E64" s="294"/>
      <c r="F64" s="294"/>
      <c r="G64" s="294"/>
      <c r="H64" s="294"/>
      <c r="I64" s="294">
        <v>1</v>
      </c>
      <c r="J64" s="277"/>
      <c r="K64" s="291">
        <f>I64*J64</f>
        <v>0</v>
      </c>
    </row>
    <row r="65" spans="1:11" ht="12">
      <c r="A65" s="288"/>
      <c r="B65" s="289"/>
      <c r="C65" s="289"/>
      <c r="D65" s="289"/>
      <c r="E65" s="289"/>
      <c r="F65" s="289"/>
      <c r="G65" s="289"/>
      <c r="H65" s="289"/>
      <c r="I65" s="289"/>
      <c r="J65" s="289"/>
      <c r="K65" s="290"/>
    </row>
    <row r="66" spans="1:11" s="284" customFormat="1" ht="12">
      <c r="A66" s="285"/>
      <c r="B66" s="286" t="s">
        <v>295</v>
      </c>
      <c r="C66" s="285"/>
      <c r="D66" s="287"/>
      <c r="E66" s="285"/>
      <c r="F66" s="285"/>
      <c r="G66" s="285"/>
      <c r="H66" s="285"/>
      <c r="I66" s="285"/>
      <c r="J66" s="278"/>
      <c r="K66" s="283">
        <f>SUM(K4:K64)</f>
        <v>0</v>
      </c>
    </row>
    <row r="67" spans="1:11" s="284" customFormat="1" ht="12">
      <c r="A67" s="285"/>
      <c r="B67" s="286" t="s">
        <v>294</v>
      </c>
      <c r="C67" s="285"/>
      <c r="D67" s="285"/>
      <c r="E67" s="285"/>
      <c r="F67" s="285"/>
      <c r="G67" s="285"/>
      <c r="H67" s="285"/>
      <c r="I67" s="285"/>
      <c r="J67" s="278"/>
      <c r="K67" s="283">
        <f>K66*21%</f>
        <v>0</v>
      </c>
    </row>
    <row r="68" spans="1:11" s="284" customFormat="1" ht="12">
      <c r="A68" s="285"/>
      <c r="B68" s="286" t="s">
        <v>293</v>
      </c>
      <c r="C68" s="285"/>
      <c r="D68" s="285"/>
      <c r="E68" s="285"/>
      <c r="F68" s="285"/>
      <c r="G68" s="285"/>
      <c r="H68" s="285"/>
      <c r="I68" s="285"/>
      <c r="J68" s="278"/>
      <c r="K68" s="283">
        <f>K66+K67</f>
        <v>0</v>
      </c>
    </row>
  </sheetData>
  <sheetProtection algorithmName="SHA-512" hashValue="IirV531iqIzYH08A34eUwVAtyXjG753YBHYmtmoe+GlbW5/DajdNKF6R2bPGUN8lHYWnMdrS/lfIo4x7jF4gbA==" saltValue="CVOZdcE4VM8XZ+VpMecrGw==" spinCount="100000" sheet="1" objects="1" scenarios="1" selectLockedCells="1"/>
  <mergeCells count="1">
    <mergeCell ref="A65:K65"/>
  </mergeCells>
  <printOptions horizontalCentered="1" verticalCentered="1"/>
  <pageMargins left="0" right="0" top="0" bottom="0" header="0" footer="0"/>
  <pageSetup fitToHeight="0" fitToWidth="1" horizontalDpi="600" verticalDpi="600" orientation="landscape" scale="86" r:id="rId1"/>
  <headerFooter>
    <oddHeader>&amp;LZŠ Chomutov&amp;CSeznam strojů a zařízení</oddHeader>
    <oddFooter>&amp;C&amp;P/&amp;N&amp;R16.3.2022</oddFooter>
  </headerFooter>
  <rowBreaks count="4" manualBreakCount="4">
    <brk id="24" max="16383" man="1"/>
    <brk id="28" max="16383" man="1"/>
    <brk id="35" max="16383" man="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zoomScale="110" zoomScaleNormal="110" workbookViewId="0" topLeftCell="A1"/>
  </sheetViews>
  <sheetFormatPr defaultColWidth="9.140625" defaultRowHeight="12"/>
  <cols>
    <col min="1" max="1" width="8.28125" style="4" customWidth="1"/>
    <col min="2" max="2" width="1.7109375" style="4" customWidth="1"/>
    <col min="3" max="4" width="5.00390625" style="4" customWidth="1"/>
    <col min="5" max="5" width="11.7109375" style="4" customWidth="1"/>
    <col min="6" max="6" width="9.140625" style="4" customWidth="1"/>
    <col min="7" max="7" width="5.00390625" style="4" customWidth="1"/>
    <col min="8" max="8" width="77.8515625" style="4" customWidth="1"/>
    <col min="9" max="10" width="20.00390625" style="4" customWidth="1"/>
    <col min="11" max="11" width="1.7109375" style="4" customWidth="1"/>
  </cols>
  <sheetData>
    <row r="1" s="1" customFormat="1" ht="37.5" customHeight="1"/>
    <row r="2" spans="2:11" s="1" customFormat="1" ht="7.5" customHeight="1">
      <c r="B2" s="5"/>
      <c r="C2" s="6"/>
      <c r="D2" s="6"/>
      <c r="E2" s="6"/>
      <c r="F2" s="6"/>
      <c r="G2" s="6"/>
      <c r="H2" s="6"/>
      <c r="I2" s="6"/>
      <c r="J2" s="6"/>
      <c r="K2" s="7"/>
    </row>
    <row r="3" spans="2:11" s="2" customFormat="1" ht="45" customHeight="1">
      <c r="B3" s="8"/>
      <c r="C3" s="86" t="s">
        <v>107</v>
      </c>
      <c r="D3" s="86"/>
      <c r="E3" s="86"/>
      <c r="F3" s="86"/>
      <c r="G3" s="86"/>
      <c r="H3" s="86"/>
      <c r="I3" s="86"/>
      <c r="J3" s="86"/>
      <c r="K3" s="9"/>
    </row>
    <row r="4" spans="2:11" s="1" customFormat="1" ht="25.5" customHeight="1">
      <c r="B4" s="10"/>
      <c r="C4" s="91" t="s">
        <v>108</v>
      </c>
      <c r="D4" s="91"/>
      <c r="E4" s="91"/>
      <c r="F4" s="91"/>
      <c r="G4" s="91"/>
      <c r="H4" s="91"/>
      <c r="I4" s="91"/>
      <c r="J4" s="91"/>
      <c r="K4" s="11"/>
    </row>
    <row r="5" spans="2:11" s="1" customFormat="1" ht="5.25" customHeight="1">
      <c r="B5" s="10"/>
      <c r="C5" s="12"/>
      <c r="D5" s="12"/>
      <c r="E5" s="12"/>
      <c r="F5" s="12"/>
      <c r="G5" s="12"/>
      <c r="H5" s="12"/>
      <c r="I5" s="12"/>
      <c r="J5" s="12"/>
      <c r="K5" s="11"/>
    </row>
    <row r="6" spans="2:11" s="1" customFormat="1" ht="15" customHeight="1">
      <c r="B6" s="10"/>
      <c r="C6" s="90" t="s">
        <v>109</v>
      </c>
      <c r="D6" s="90"/>
      <c r="E6" s="90"/>
      <c r="F6" s="90"/>
      <c r="G6" s="90"/>
      <c r="H6" s="90"/>
      <c r="I6" s="90"/>
      <c r="J6" s="90"/>
      <c r="K6" s="11"/>
    </row>
    <row r="7" spans="2:11" s="1" customFormat="1" ht="15" customHeight="1">
      <c r="B7" s="14"/>
      <c r="C7" s="90" t="s">
        <v>110</v>
      </c>
      <c r="D7" s="90"/>
      <c r="E7" s="90"/>
      <c r="F7" s="90"/>
      <c r="G7" s="90"/>
      <c r="H7" s="90"/>
      <c r="I7" s="90"/>
      <c r="J7" s="90"/>
      <c r="K7" s="11"/>
    </row>
    <row r="8" spans="2:11" s="1" customFormat="1" ht="12.75" customHeight="1">
      <c r="B8" s="14"/>
      <c r="C8" s="13"/>
      <c r="D8" s="13"/>
      <c r="E8" s="13"/>
      <c r="F8" s="13"/>
      <c r="G8" s="13"/>
      <c r="H8" s="13"/>
      <c r="I8" s="13"/>
      <c r="J8" s="13"/>
      <c r="K8" s="11"/>
    </row>
    <row r="9" spans="2:11" s="1" customFormat="1" ht="15" customHeight="1">
      <c r="B9" s="14"/>
      <c r="C9" s="90" t="s">
        <v>111</v>
      </c>
      <c r="D9" s="90"/>
      <c r="E9" s="90"/>
      <c r="F9" s="90"/>
      <c r="G9" s="90"/>
      <c r="H9" s="90"/>
      <c r="I9" s="90"/>
      <c r="J9" s="90"/>
      <c r="K9" s="11"/>
    </row>
    <row r="10" spans="2:11" s="1" customFormat="1" ht="15" customHeight="1">
      <c r="B10" s="14"/>
      <c r="C10" s="13"/>
      <c r="D10" s="90" t="s">
        <v>112</v>
      </c>
      <c r="E10" s="90"/>
      <c r="F10" s="90"/>
      <c r="G10" s="90"/>
      <c r="H10" s="90"/>
      <c r="I10" s="90"/>
      <c r="J10" s="90"/>
      <c r="K10" s="11"/>
    </row>
    <row r="11" spans="2:11" s="1" customFormat="1" ht="15" customHeight="1">
      <c r="B11" s="14"/>
      <c r="C11" s="15"/>
      <c r="D11" s="90" t="s">
        <v>113</v>
      </c>
      <c r="E11" s="90"/>
      <c r="F11" s="90"/>
      <c r="G11" s="90"/>
      <c r="H11" s="90"/>
      <c r="I11" s="90"/>
      <c r="J11" s="90"/>
      <c r="K11" s="11"/>
    </row>
    <row r="12" spans="2:11" s="1" customFormat="1" ht="15" customHeight="1">
      <c r="B12" s="14"/>
      <c r="C12" s="15"/>
      <c r="D12" s="13"/>
      <c r="E12" s="13"/>
      <c r="F12" s="13"/>
      <c r="G12" s="13"/>
      <c r="H12" s="13"/>
      <c r="I12" s="13"/>
      <c r="J12" s="13"/>
      <c r="K12" s="11"/>
    </row>
    <row r="13" spans="2:11" s="1" customFormat="1" ht="15" customHeight="1">
      <c r="B13" s="14"/>
      <c r="C13" s="15"/>
      <c r="D13" s="16" t="s">
        <v>114</v>
      </c>
      <c r="E13" s="13"/>
      <c r="F13" s="13"/>
      <c r="G13" s="13"/>
      <c r="H13" s="13"/>
      <c r="I13" s="13"/>
      <c r="J13" s="13"/>
      <c r="K13" s="11"/>
    </row>
    <row r="14" spans="2:11" s="1" customFormat="1" ht="12.75" customHeight="1">
      <c r="B14" s="14"/>
      <c r="C14" s="15"/>
      <c r="D14" s="15"/>
      <c r="E14" s="15"/>
      <c r="F14" s="15"/>
      <c r="G14" s="15"/>
      <c r="H14" s="15"/>
      <c r="I14" s="15"/>
      <c r="J14" s="15"/>
      <c r="K14" s="11"/>
    </row>
    <row r="15" spans="2:11" s="1" customFormat="1" ht="15" customHeight="1">
      <c r="B15" s="14"/>
      <c r="C15" s="15"/>
      <c r="D15" s="90" t="s">
        <v>115</v>
      </c>
      <c r="E15" s="90"/>
      <c r="F15" s="90"/>
      <c r="G15" s="90"/>
      <c r="H15" s="90"/>
      <c r="I15" s="90"/>
      <c r="J15" s="90"/>
      <c r="K15" s="11"/>
    </row>
    <row r="16" spans="2:11" s="1" customFormat="1" ht="15" customHeight="1">
      <c r="B16" s="14"/>
      <c r="C16" s="15"/>
      <c r="D16" s="90" t="s">
        <v>116</v>
      </c>
      <c r="E16" s="90"/>
      <c r="F16" s="90"/>
      <c r="G16" s="90"/>
      <c r="H16" s="90"/>
      <c r="I16" s="90"/>
      <c r="J16" s="90"/>
      <c r="K16" s="11"/>
    </row>
    <row r="17" spans="2:11" s="1" customFormat="1" ht="15" customHeight="1">
      <c r="B17" s="14"/>
      <c r="C17" s="15"/>
      <c r="D17" s="90" t="s">
        <v>117</v>
      </c>
      <c r="E17" s="90"/>
      <c r="F17" s="90"/>
      <c r="G17" s="90"/>
      <c r="H17" s="90"/>
      <c r="I17" s="90"/>
      <c r="J17" s="90"/>
      <c r="K17" s="11"/>
    </row>
    <row r="18" spans="2:11" s="1" customFormat="1" ht="15" customHeight="1">
      <c r="B18" s="14"/>
      <c r="C18" s="15"/>
      <c r="D18" s="15"/>
      <c r="E18" s="17" t="s">
        <v>72</v>
      </c>
      <c r="F18" s="90" t="s">
        <v>118</v>
      </c>
      <c r="G18" s="90"/>
      <c r="H18" s="90"/>
      <c r="I18" s="90"/>
      <c r="J18" s="90"/>
      <c r="K18" s="11"/>
    </row>
    <row r="19" spans="2:11" s="1" customFormat="1" ht="15" customHeight="1">
      <c r="B19" s="14"/>
      <c r="C19" s="15"/>
      <c r="D19" s="15"/>
      <c r="E19" s="17" t="s">
        <v>119</v>
      </c>
      <c r="F19" s="90" t="s">
        <v>120</v>
      </c>
      <c r="G19" s="90"/>
      <c r="H19" s="90"/>
      <c r="I19" s="90"/>
      <c r="J19" s="90"/>
      <c r="K19" s="11"/>
    </row>
    <row r="20" spans="2:11" s="1" customFormat="1" ht="15" customHeight="1">
      <c r="B20" s="14"/>
      <c r="C20" s="15"/>
      <c r="D20" s="15"/>
      <c r="E20" s="17" t="s">
        <v>121</v>
      </c>
      <c r="F20" s="90" t="s">
        <v>122</v>
      </c>
      <c r="G20" s="90"/>
      <c r="H20" s="90"/>
      <c r="I20" s="90"/>
      <c r="J20" s="90"/>
      <c r="K20" s="11"/>
    </row>
    <row r="21" spans="2:11" s="1" customFormat="1" ht="15" customHeight="1">
      <c r="B21" s="14"/>
      <c r="C21" s="15"/>
      <c r="D21" s="15"/>
      <c r="E21" s="17" t="s">
        <v>123</v>
      </c>
      <c r="F21" s="90" t="s">
        <v>124</v>
      </c>
      <c r="G21" s="90"/>
      <c r="H21" s="90"/>
      <c r="I21" s="90"/>
      <c r="J21" s="90"/>
      <c r="K21" s="11"/>
    </row>
    <row r="22" spans="2:11" s="1" customFormat="1" ht="15" customHeight="1">
      <c r="B22" s="14"/>
      <c r="C22" s="15"/>
      <c r="D22" s="15"/>
      <c r="E22" s="17" t="s">
        <v>125</v>
      </c>
      <c r="F22" s="90" t="s">
        <v>126</v>
      </c>
      <c r="G22" s="90"/>
      <c r="H22" s="90"/>
      <c r="I22" s="90"/>
      <c r="J22" s="90"/>
      <c r="K22" s="11"/>
    </row>
    <row r="23" spans="2:11" s="1" customFormat="1" ht="15" customHeight="1">
      <c r="B23" s="14"/>
      <c r="C23" s="15"/>
      <c r="D23" s="15"/>
      <c r="E23" s="17" t="s">
        <v>127</v>
      </c>
      <c r="F23" s="90" t="s">
        <v>128</v>
      </c>
      <c r="G23" s="90"/>
      <c r="H23" s="90"/>
      <c r="I23" s="90"/>
      <c r="J23" s="90"/>
      <c r="K23" s="11"/>
    </row>
    <row r="24" spans="2:11" s="1" customFormat="1" ht="12.75" customHeight="1">
      <c r="B24" s="14"/>
      <c r="C24" s="15"/>
      <c r="D24" s="15"/>
      <c r="E24" s="15"/>
      <c r="F24" s="15"/>
      <c r="G24" s="15"/>
      <c r="H24" s="15"/>
      <c r="I24" s="15"/>
      <c r="J24" s="15"/>
      <c r="K24" s="11"/>
    </row>
    <row r="25" spans="2:11" s="1" customFormat="1" ht="15" customHeight="1">
      <c r="B25" s="14"/>
      <c r="C25" s="90" t="s">
        <v>129</v>
      </c>
      <c r="D25" s="90"/>
      <c r="E25" s="90"/>
      <c r="F25" s="90"/>
      <c r="G25" s="90"/>
      <c r="H25" s="90"/>
      <c r="I25" s="90"/>
      <c r="J25" s="90"/>
      <c r="K25" s="11"/>
    </row>
    <row r="26" spans="2:11" s="1" customFormat="1" ht="15" customHeight="1">
      <c r="B26" s="14"/>
      <c r="C26" s="90" t="s">
        <v>130</v>
      </c>
      <c r="D26" s="90"/>
      <c r="E26" s="90"/>
      <c r="F26" s="90"/>
      <c r="G26" s="90"/>
      <c r="H26" s="90"/>
      <c r="I26" s="90"/>
      <c r="J26" s="90"/>
      <c r="K26" s="11"/>
    </row>
    <row r="27" spans="2:11" s="1" customFormat="1" ht="15" customHeight="1">
      <c r="B27" s="14"/>
      <c r="C27" s="13"/>
      <c r="D27" s="90" t="s">
        <v>131</v>
      </c>
      <c r="E27" s="90"/>
      <c r="F27" s="90"/>
      <c r="G27" s="90"/>
      <c r="H27" s="90"/>
      <c r="I27" s="90"/>
      <c r="J27" s="90"/>
      <c r="K27" s="11"/>
    </row>
    <row r="28" spans="2:11" s="1" customFormat="1" ht="15" customHeight="1">
      <c r="B28" s="14"/>
      <c r="C28" s="15"/>
      <c r="D28" s="90" t="s">
        <v>132</v>
      </c>
      <c r="E28" s="90"/>
      <c r="F28" s="90"/>
      <c r="G28" s="90"/>
      <c r="H28" s="90"/>
      <c r="I28" s="90"/>
      <c r="J28" s="90"/>
      <c r="K28" s="11"/>
    </row>
    <row r="29" spans="2:11" s="1" customFormat="1" ht="12.75" customHeight="1">
      <c r="B29" s="14"/>
      <c r="C29" s="15"/>
      <c r="D29" s="15"/>
      <c r="E29" s="15"/>
      <c r="F29" s="15"/>
      <c r="G29" s="15"/>
      <c r="H29" s="15"/>
      <c r="I29" s="15"/>
      <c r="J29" s="15"/>
      <c r="K29" s="11"/>
    </row>
    <row r="30" spans="2:11" s="1" customFormat="1" ht="15" customHeight="1">
      <c r="B30" s="14"/>
      <c r="C30" s="15"/>
      <c r="D30" s="90" t="s">
        <v>133</v>
      </c>
      <c r="E30" s="90"/>
      <c r="F30" s="90"/>
      <c r="G30" s="90"/>
      <c r="H30" s="90"/>
      <c r="I30" s="90"/>
      <c r="J30" s="90"/>
      <c r="K30" s="11"/>
    </row>
    <row r="31" spans="2:11" s="1" customFormat="1" ht="15" customHeight="1">
      <c r="B31" s="14"/>
      <c r="C31" s="15"/>
      <c r="D31" s="90" t="s">
        <v>134</v>
      </c>
      <c r="E31" s="90"/>
      <c r="F31" s="90"/>
      <c r="G31" s="90"/>
      <c r="H31" s="90"/>
      <c r="I31" s="90"/>
      <c r="J31" s="90"/>
      <c r="K31" s="11"/>
    </row>
    <row r="32" spans="2:11" s="1" customFormat="1" ht="12.75" customHeight="1">
      <c r="B32" s="14"/>
      <c r="C32" s="15"/>
      <c r="D32" s="15"/>
      <c r="E32" s="15"/>
      <c r="F32" s="15"/>
      <c r="G32" s="15"/>
      <c r="H32" s="15"/>
      <c r="I32" s="15"/>
      <c r="J32" s="15"/>
      <c r="K32" s="11"/>
    </row>
    <row r="33" spans="2:11" s="1" customFormat="1" ht="15" customHeight="1">
      <c r="B33" s="14"/>
      <c r="C33" s="15"/>
      <c r="D33" s="90" t="s">
        <v>135</v>
      </c>
      <c r="E33" s="90"/>
      <c r="F33" s="90"/>
      <c r="G33" s="90"/>
      <c r="H33" s="90"/>
      <c r="I33" s="90"/>
      <c r="J33" s="90"/>
      <c r="K33" s="11"/>
    </row>
    <row r="34" spans="2:11" s="1" customFormat="1" ht="15" customHeight="1">
      <c r="B34" s="14"/>
      <c r="C34" s="15"/>
      <c r="D34" s="90" t="s">
        <v>136</v>
      </c>
      <c r="E34" s="90"/>
      <c r="F34" s="90"/>
      <c r="G34" s="90"/>
      <c r="H34" s="90"/>
      <c r="I34" s="90"/>
      <c r="J34" s="90"/>
      <c r="K34" s="11"/>
    </row>
    <row r="35" spans="2:11" s="1" customFormat="1" ht="15" customHeight="1">
      <c r="B35" s="14"/>
      <c r="C35" s="15"/>
      <c r="D35" s="90" t="s">
        <v>137</v>
      </c>
      <c r="E35" s="90"/>
      <c r="F35" s="90"/>
      <c r="G35" s="90"/>
      <c r="H35" s="90"/>
      <c r="I35" s="90"/>
      <c r="J35" s="90"/>
      <c r="K35" s="11"/>
    </row>
    <row r="36" spans="2:11" s="1" customFormat="1" ht="15" customHeight="1">
      <c r="B36" s="14"/>
      <c r="C36" s="15"/>
      <c r="D36" s="13"/>
      <c r="E36" s="16" t="s">
        <v>86</v>
      </c>
      <c r="F36" s="13"/>
      <c r="G36" s="90" t="s">
        <v>138</v>
      </c>
      <c r="H36" s="90"/>
      <c r="I36" s="90"/>
      <c r="J36" s="90"/>
      <c r="K36" s="11"/>
    </row>
    <row r="37" spans="2:11" s="1" customFormat="1" ht="30.75" customHeight="1">
      <c r="B37" s="14"/>
      <c r="C37" s="15"/>
      <c r="D37" s="13"/>
      <c r="E37" s="16" t="s">
        <v>139</v>
      </c>
      <c r="F37" s="13"/>
      <c r="G37" s="90" t="s">
        <v>140</v>
      </c>
      <c r="H37" s="90"/>
      <c r="I37" s="90"/>
      <c r="J37" s="90"/>
      <c r="K37" s="11"/>
    </row>
    <row r="38" spans="2:11" s="1" customFormat="1" ht="15" customHeight="1">
      <c r="B38" s="14"/>
      <c r="C38" s="15"/>
      <c r="D38" s="13"/>
      <c r="E38" s="16" t="s">
        <v>46</v>
      </c>
      <c r="F38" s="13"/>
      <c r="G38" s="90" t="s">
        <v>141</v>
      </c>
      <c r="H38" s="90"/>
      <c r="I38" s="90"/>
      <c r="J38" s="90"/>
      <c r="K38" s="11"/>
    </row>
    <row r="39" spans="2:11" s="1" customFormat="1" ht="15" customHeight="1">
      <c r="B39" s="14"/>
      <c r="C39" s="15"/>
      <c r="D39" s="13"/>
      <c r="E39" s="16" t="s">
        <v>47</v>
      </c>
      <c r="F39" s="13"/>
      <c r="G39" s="90" t="s">
        <v>142</v>
      </c>
      <c r="H39" s="90"/>
      <c r="I39" s="90"/>
      <c r="J39" s="90"/>
      <c r="K39" s="11"/>
    </row>
    <row r="40" spans="2:11" s="1" customFormat="1" ht="15" customHeight="1">
      <c r="B40" s="14"/>
      <c r="C40" s="15"/>
      <c r="D40" s="13"/>
      <c r="E40" s="16" t="s">
        <v>87</v>
      </c>
      <c r="F40" s="13"/>
      <c r="G40" s="90" t="s">
        <v>143</v>
      </c>
      <c r="H40" s="90"/>
      <c r="I40" s="90"/>
      <c r="J40" s="90"/>
      <c r="K40" s="11"/>
    </row>
    <row r="41" spans="2:11" s="1" customFormat="1" ht="15" customHeight="1">
      <c r="B41" s="14"/>
      <c r="C41" s="15"/>
      <c r="D41" s="13"/>
      <c r="E41" s="16" t="s">
        <v>88</v>
      </c>
      <c r="F41" s="13"/>
      <c r="G41" s="90" t="s">
        <v>144</v>
      </c>
      <c r="H41" s="90"/>
      <c r="I41" s="90"/>
      <c r="J41" s="90"/>
      <c r="K41" s="11"/>
    </row>
    <row r="42" spans="2:11" s="1" customFormat="1" ht="15" customHeight="1">
      <c r="B42" s="14"/>
      <c r="C42" s="15"/>
      <c r="D42" s="13"/>
      <c r="E42" s="16" t="s">
        <v>145</v>
      </c>
      <c r="F42" s="13"/>
      <c r="G42" s="90" t="s">
        <v>146</v>
      </c>
      <c r="H42" s="90"/>
      <c r="I42" s="90"/>
      <c r="J42" s="90"/>
      <c r="K42" s="11"/>
    </row>
    <row r="43" spans="2:11" s="1" customFormat="1" ht="15" customHeight="1">
      <c r="B43" s="14"/>
      <c r="C43" s="15"/>
      <c r="D43" s="13"/>
      <c r="E43" s="16"/>
      <c r="F43" s="13"/>
      <c r="G43" s="90" t="s">
        <v>147</v>
      </c>
      <c r="H43" s="90"/>
      <c r="I43" s="90"/>
      <c r="J43" s="90"/>
      <c r="K43" s="11"/>
    </row>
    <row r="44" spans="2:11" s="1" customFormat="1" ht="15" customHeight="1">
      <c r="B44" s="14"/>
      <c r="C44" s="15"/>
      <c r="D44" s="13"/>
      <c r="E44" s="16" t="s">
        <v>148</v>
      </c>
      <c r="F44" s="13"/>
      <c r="G44" s="90" t="s">
        <v>149</v>
      </c>
      <c r="H44" s="90"/>
      <c r="I44" s="90"/>
      <c r="J44" s="90"/>
      <c r="K44" s="11"/>
    </row>
    <row r="45" spans="2:11" s="1" customFormat="1" ht="15" customHeight="1">
      <c r="B45" s="14"/>
      <c r="C45" s="15"/>
      <c r="D45" s="13"/>
      <c r="E45" s="16" t="s">
        <v>90</v>
      </c>
      <c r="F45" s="13"/>
      <c r="G45" s="90" t="s">
        <v>150</v>
      </c>
      <c r="H45" s="90"/>
      <c r="I45" s="90"/>
      <c r="J45" s="90"/>
      <c r="K45" s="11"/>
    </row>
    <row r="46" spans="2:11" s="1" customFormat="1" ht="12.75" customHeight="1">
      <c r="B46" s="14"/>
      <c r="C46" s="15"/>
      <c r="D46" s="13"/>
      <c r="E46" s="13"/>
      <c r="F46" s="13"/>
      <c r="G46" s="13"/>
      <c r="H46" s="13"/>
      <c r="I46" s="13"/>
      <c r="J46" s="13"/>
      <c r="K46" s="11"/>
    </row>
    <row r="47" spans="2:11" s="1" customFormat="1" ht="15" customHeight="1">
      <c r="B47" s="14"/>
      <c r="C47" s="15"/>
      <c r="D47" s="90" t="s">
        <v>151</v>
      </c>
      <c r="E47" s="90"/>
      <c r="F47" s="90"/>
      <c r="G47" s="90"/>
      <c r="H47" s="90"/>
      <c r="I47" s="90"/>
      <c r="J47" s="90"/>
      <c r="K47" s="11"/>
    </row>
    <row r="48" spans="2:11" s="1" customFormat="1" ht="15" customHeight="1">
      <c r="B48" s="14"/>
      <c r="C48" s="15"/>
      <c r="D48" s="15"/>
      <c r="E48" s="90" t="s">
        <v>152</v>
      </c>
      <c r="F48" s="90"/>
      <c r="G48" s="90"/>
      <c r="H48" s="90"/>
      <c r="I48" s="90"/>
      <c r="J48" s="90"/>
      <c r="K48" s="11"/>
    </row>
    <row r="49" spans="2:11" s="1" customFormat="1" ht="15" customHeight="1">
      <c r="B49" s="14"/>
      <c r="C49" s="15"/>
      <c r="D49" s="15"/>
      <c r="E49" s="90" t="s">
        <v>153</v>
      </c>
      <c r="F49" s="90"/>
      <c r="G49" s="90"/>
      <c r="H49" s="90"/>
      <c r="I49" s="90"/>
      <c r="J49" s="90"/>
      <c r="K49" s="11"/>
    </row>
    <row r="50" spans="2:11" s="1" customFormat="1" ht="15" customHeight="1">
      <c r="B50" s="14"/>
      <c r="C50" s="15"/>
      <c r="D50" s="15"/>
      <c r="E50" s="90" t="s">
        <v>154</v>
      </c>
      <c r="F50" s="90"/>
      <c r="G50" s="90"/>
      <c r="H50" s="90"/>
      <c r="I50" s="90"/>
      <c r="J50" s="90"/>
      <c r="K50" s="11"/>
    </row>
    <row r="51" spans="2:11" s="1" customFormat="1" ht="15" customHeight="1">
      <c r="B51" s="14"/>
      <c r="C51" s="15"/>
      <c r="D51" s="90" t="s">
        <v>155</v>
      </c>
      <c r="E51" s="90"/>
      <c r="F51" s="90"/>
      <c r="G51" s="90"/>
      <c r="H51" s="90"/>
      <c r="I51" s="90"/>
      <c r="J51" s="90"/>
      <c r="K51" s="11"/>
    </row>
    <row r="52" spans="2:11" s="1" customFormat="1" ht="25.5" customHeight="1">
      <c r="B52" s="10"/>
      <c r="C52" s="91" t="s">
        <v>156</v>
      </c>
      <c r="D52" s="91"/>
      <c r="E52" s="91"/>
      <c r="F52" s="91"/>
      <c r="G52" s="91"/>
      <c r="H52" s="91"/>
      <c r="I52" s="91"/>
      <c r="J52" s="91"/>
      <c r="K52" s="11"/>
    </row>
    <row r="53" spans="2:11" s="1" customFormat="1" ht="5.25" customHeight="1">
      <c r="B53" s="10"/>
      <c r="C53" s="12"/>
      <c r="D53" s="12"/>
      <c r="E53" s="12"/>
      <c r="F53" s="12"/>
      <c r="G53" s="12"/>
      <c r="H53" s="12"/>
      <c r="I53" s="12"/>
      <c r="J53" s="12"/>
      <c r="K53" s="11"/>
    </row>
    <row r="54" spans="2:11" s="1" customFormat="1" ht="15" customHeight="1">
      <c r="B54" s="10"/>
      <c r="C54" s="90" t="s">
        <v>157</v>
      </c>
      <c r="D54" s="90"/>
      <c r="E54" s="90"/>
      <c r="F54" s="90"/>
      <c r="G54" s="90"/>
      <c r="H54" s="90"/>
      <c r="I54" s="90"/>
      <c r="J54" s="90"/>
      <c r="K54" s="11"/>
    </row>
    <row r="55" spans="2:11" s="1" customFormat="1" ht="15" customHeight="1">
      <c r="B55" s="10"/>
      <c r="C55" s="90" t="s">
        <v>158</v>
      </c>
      <c r="D55" s="90"/>
      <c r="E55" s="90"/>
      <c r="F55" s="90"/>
      <c r="G55" s="90"/>
      <c r="H55" s="90"/>
      <c r="I55" s="90"/>
      <c r="J55" s="90"/>
      <c r="K55" s="11"/>
    </row>
    <row r="56" spans="2:11" s="1" customFormat="1" ht="12.75" customHeight="1">
      <c r="B56" s="10"/>
      <c r="C56" s="13"/>
      <c r="D56" s="13"/>
      <c r="E56" s="13"/>
      <c r="F56" s="13"/>
      <c r="G56" s="13"/>
      <c r="H56" s="13"/>
      <c r="I56" s="13"/>
      <c r="J56" s="13"/>
      <c r="K56" s="11"/>
    </row>
    <row r="57" spans="2:11" s="1" customFormat="1" ht="15" customHeight="1">
      <c r="B57" s="10"/>
      <c r="C57" s="90" t="s">
        <v>159</v>
      </c>
      <c r="D57" s="90"/>
      <c r="E57" s="90"/>
      <c r="F57" s="90"/>
      <c r="G57" s="90"/>
      <c r="H57" s="90"/>
      <c r="I57" s="90"/>
      <c r="J57" s="90"/>
      <c r="K57" s="11"/>
    </row>
    <row r="58" spans="2:11" s="1" customFormat="1" ht="15" customHeight="1">
      <c r="B58" s="10"/>
      <c r="C58" s="15"/>
      <c r="D58" s="90" t="s">
        <v>160</v>
      </c>
      <c r="E58" s="90"/>
      <c r="F58" s="90"/>
      <c r="G58" s="90"/>
      <c r="H58" s="90"/>
      <c r="I58" s="90"/>
      <c r="J58" s="90"/>
      <c r="K58" s="11"/>
    </row>
    <row r="59" spans="2:11" s="1" customFormat="1" ht="15" customHeight="1">
      <c r="B59" s="10"/>
      <c r="C59" s="15"/>
      <c r="D59" s="90" t="s">
        <v>161</v>
      </c>
      <c r="E59" s="90"/>
      <c r="F59" s="90"/>
      <c r="G59" s="90"/>
      <c r="H59" s="90"/>
      <c r="I59" s="90"/>
      <c r="J59" s="90"/>
      <c r="K59" s="11"/>
    </row>
    <row r="60" spans="2:11" s="1" customFormat="1" ht="15" customHeight="1">
      <c r="B60" s="10"/>
      <c r="C60" s="15"/>
      <c r="D60" s="90" t="s">
        <v>162</v>
      </c>
      <c r="E60" s="90"/>
      <c r="F60" s="90"/>
      <c r="G60" s="90"/>
      <c r="H60" s="90"/>
      <c r="I60" s="90"/>
      <c r="J60" s="90"/>
      <c r="K60" s="11"/>
    </row>
    <row r="61" spans="2:11" s="1" customFormat="1" ht="15" customHeight="1">
      <c r="B61" s="10"/>
      <c r="C61" s="15"/>
      <c r="D61" s="90" t="s">
        <v>163</v>
      </c>
      <c r="E61" s="90"/>
      <c r="F61" s="90"/>
      <c r="G61" s="90"/>
      <c r="H61" s="90"/>
      <c r="I61" s="90"/>
      <c r="J61" s="90"/>
      <c r="K61" s="11"/>
    </row>
    <row r="62" spans="2:11" s="1" customFormat="1" ht="15" customHeight="1">
      <c r="B62" s="10"/>
      <c r="C62" s="15"/>
      <c r="D62" s="92" t="s">
        <v>164</v>
      </c>
      <c r="E62" s="92"/>
      <c r="F62" s="92"/>
      <c r="G62" s="92"/>
      <c r="H62" s="92"/>
      <c r="I62" s="92"/>
      <c r="J62" s="92"/>
      <c r="K62" s="11"/>
    </row>
    <row r="63" spans="2:11" s="1" customFormat="1" ht="15" customHeight="1">
      <c r="B63" s="10"/>
      <c r="C63" s="15"/>
      <c r="D63" s="90" t="s">
        <v>165</v>
      </c>
      <c r="E63" s="90"/>
      <c r="F63" s="90"/>
      <c r="G63" s="90"/>
      <c r="H63" s="90"/>
      <c r="I63" s="90"/>
      <c r="J63" s="90"/>
      <c r="K63" s="11"/>
    </row>
    <row r="64" spans="2:11" s="1" customFormat="1" ht="12.75" customHeight="1">
      <c r="B64" s="10"/>
      <c r="C64" s="15"/>
      <c r="D64" s="15"/>
      <c r="E64" s="18"/>
      <c r="F64" s="15"/>
      <c r="G64" s="15"/>
      <c r="H64" s="15"/>
      <c r="I64" s="15"/>
      <c r="J64" s="15"/>
      <c r="K64" s="11"/>
    </row>
    <row r="65" spans="2:11" s="1" customFormat="1" ht="15" customHeight="1">
      <c r="B65" s="10"/>
      <c r="C65" s="15"/>
      <c r="D65" s="90" t="s">
        <v>166</v>
      </c>
      <c r="E65" s="90"/>
      <c r="F65" s="90"/>
      <c r="G65" s="90"/>
      <c r="H65" s="90"/>
      <c r="I65" s="90"/>
      <c r="J65" s="90"/>
      <c r="K65" s="11"/>
    </row>
    <row r="66" spans="2:11" s="1" customFormat="1" ht="15" customHeight="1">
      <c r="B66" s="10"/>
      <c r="C66" s="15"/>
      <c r="D66" s="92" t="s">
        <v>167</v>
      </c>
      <c r="E66" s="92"/>
      <c r="F66" s="92"/>
      <c r="G66" s="92"/>
      <c r="H66" s="92"/>
      <c r="I66" s="92"/>
      <c r="J66" s="92"/>
      <c r="K66" s="11"/>
    </row>
    <row r="67" spans="2:11" s="1" customFormat="1" ht="15" customHeight="1">
      <c r="B67" s="10"/>
      <c r="C67" s="15"/>
      <c r="D67" s="90" t="s">
        <v>168</v>
      </c>
      <c r="E67" s="90"/>
      <c r="F67" s="90"/>
      <c r="G67" s="90"/>
      <c r="H67" s="90"/>
      <c r="I67" s="90"/>
      <c r="J67" s="90"/>
      <c r="K67" s="11"/>
    </row>
    <row r="68" spans="2:11" s="1" customFormat="1" ht="15" customHeight="1">
      <c r="B68" s="10"/>
      <c r="C68" s="15"/>
      <c r="D68" s="90" t="s">
        <v>169</v>
      </c>
      <c r="E68" s="90"/>
      <c r="F68" s="90"/>
      <c r="G68" s="90"/>
      <c r="H68" s="90"/>
      <c r="I68" s="90"/>
      <c r="J68" s="90"/>
      <c r="K68" s="11"/>
    </row>
    <row r="69" spans="2:11" s="1" customFormat="1" ht="15" customHeight="1">
      <c r="B69" s="10"/>
      <c r="C69" s="15"/>
      <c r="D69" s="90" t="s">
        <v>170</v>
      </c>
      <c r="E69" s="90"/>
      <c r="F69" s="90"/>
      <c r="G69" s="90"/>
      <c r="H69" s="90"/>
      <c r="I69" s="90"/>
      <c r="J69" s="90"/>
      <c r="K69" s="11"/>
    </row>
    <row r="70" spans="2:11" s="1" customFormat="1" ht="15" customHeight="1">
      <c r="B70" s="10"/>
      <c r="C70" s="15"/>
      <c r="D70" s="90" t="s">
        <v>171</v>
      </c>
      <c r="E70" s="90"/>
      <c r="F70" s="90"/>
      <c r="G70" s="90"/>
      <c r="H70" s="90"/>
      <c r="I70" s="90"/>
      <c r="J70" s="90"/>
      <c r="K70" s="11"/>
    </row>
    <row r="71" spans="2:11" s="1" customFormat="1" ht="12.75" customHeight="1">
      <c r="B71" s="19"/>
      <c r="C71" s="20"/>
      <c r="D71" s="20"/>
      <c r="E71" s="20"/>
      <c r="F71" s="20"/>
      <c r="G71" s="20"/>
      <c r="H71" s="20"/>
      <c r="I71" s="20"/>
      <c r="J71" s="20"/>
      <c r="K71" s="21"/>
    </row>
    <row r="72" spans="2:11" s="1" customFormat="1" ht="18.75" customHeight="1">
      <c r="B72" s="22"/>
      <c r="C72" s="22"/>
      <c r="D72" s="22"/>
      <c r="E72" s="22"/>
      <c r="F72" s="22"/>
      <c r="G72" s="22"/>
      <c r="H72" s="22"/>
      <c r="I72" s="22"/>
      <c r="J72" s="22"/>
      <c r="K72" s="23"/>
    </row>
    <row r="73" spans="2:11" s="1" customFormat="1" ht="18.75" customHeight="1">
      <c r="B73" s="23"/>
      <c r="C73" s="23"/>
      <c r="D73" s="23"/>
      <c r="E73" s="23"/>
      <c r="F73" s="23"/>
      <c r="G73" s="23"/>
      <c r="H73" s="23"/>
      <c r="I73" s="23"/>
      <c r="J73" s="23"/>
      <c r="K73" s="23"/>
    </row>
    <row r="74" spans="2:11" s="1" customFormat="1" ht="7.5" customHeight="1">
      <c r="B74" s="24"/>
      <c r="C74" s="25"/>
      <c r="D74" s="25"/>
      <c r="E74" s="25"/>
      <c r="F74" s="25"/>
      <c r="G74" s="25"/>
      <c r="H74" s="25"/>
      <c r="I74" s="25"/>
      <c r="J74" s="25"/>
      <c r="K74" s="26"/>
    </row>
    <row r="75" spans="2:11" s="1" customFormat="1" ht="45" customHeight="1">
      <c r="B75" s="27"/>
      <c r="C75" s="85" t="s">
        <v>172</v>
      </c>
      <c r="D75" s="85"/>
      <c r="E75" s="85"/>
      <c r="F75" s="85"/>
      <c r="G75" s="85"/>
      <c r="H75" s="85"/>
      <c r="I75" s="85"/>
      <c r="J75" s="85"/>
      <c r="K75" s="28"/>
    </row>
    <row r="76" spans="2:11" s="1" customFormat="1" ht="17.25" customHeight="1">
      <c r="B76" s="27"/>
      <c r="C76" s="29" t="s">
        <v>173</v>
      </c>
      <c r="D76" s="29"/>
      <c r="E76" s="29"/>
      <c r="F76" s="29" t="s">
        <v>174</v>
      </c>
      <c r="G76" s="30"/>
      <c r="H76" s="29" t="s">
        <v>47</v>
      </c>
      <c r="I76" s="29" t="s">
        <v>50</v>
      </c>
      <c r="J76" s="29" t="s">
        <v>175</v>
      </c>
      <c r="K76" s="28"/>
    </row>
    <row r="77" spans="2:11" s="1" customFormat="1" ht="17.25" customHeight="1">
      <c r="B77" s="27"/>
      <c r="C77" s="31" t="s">
        <v>176</v>
      </c>
      <c r="D77" s="31"/>
      <c r="E77" s="31"/>
      <c r="F77" s="32" t="s">
        <v>177</v>
      </c>
      <c r="G77" s="33"/>
      <c r="H77" s="31"/>
      <c r="I77" s="31"/>
      <c r="J77" s="31" t="s">
        <v>178</v>
      </c>
      <c r="K77" s="28"/>
    </row>
    <row r="78" spans="2:11" s="1" customFormat="1" ht="5.25" customHeight="1">
      <c r="B78" s="27"/>
      <c r="C78" s="34"/>
      <c r="D78" s="34"/>
      <c r="E78" s="34"/>
      <c r="F78" s="34"/>
      <c r="G78" s="35"/>
      <c r="H78" s="34"/>
      <c r="I78" s="34"/>
      <c r="J78" s="34"/>
      <c r="K78" s="28"/>
    </row>
    <row r="79" spans="2:11" s="1" customFormat="1" ht="15" customHeight="1">
      <c r="B79" s="27"/>
      <c r="C79" s="16" t="s">
        <v>46</v>
      </c>
      <c r="D79" s="36"/>
      <c r="E79" s="36"/>
      <c r="F79" s="37" t="s">
        <v>179</v>
      </c>
      <c r="G79" s="38"/>
      <c r="H79" s="16" t="s">
        <v>180</v>
      </c>
      <c r="I79" s="16" t="s">
        <v>181</v>
      </c>
      <c r="J79" s="16">
        <v>20</v>
      </c>
      <c r="K79" s="28"/>
    </row>
    <row r="80" spans="2:11" s="1" customFormat="1" ht="15" customHeight="1">
      <c r="B80" s="27"/>
      <c r="C80" s="16" t="s">
        <v>182</v>
      </c>
      <c r="D80" s="16"/>
      <c r="E80" s="16"/>
      <c r="F80" s="37" t="s">
        <v>179</v>
      </c>
      <c r="G80" s="38"/>
      <c r="H80" s="16" t="s">
        <v>183</v>
      </c>
      <c r="I80" s="16" t="s">
        <v>181</v>
      </c>
      <c r="J80" s="16">
        <v>120</v>
      </c>
      <c r="K80" s="28"/>
    </row>
    <row r="81" spans="2:11" s="1" customFormat="1" ht="15" customHeight="1">
      <c r="B81" s="39"/>
      <c r="C81" s="16" t="s">
        <v>184</v>
      </c>
      <c r="D81" s="16"/>
      <c r="E81" s="16"/>
      <c r="F81" s="37" t="s">
        <v>185</v>
      </c>
      <c r="G81" s="38"/>
      <c r="H81" s="16" t="s">
        <v>186</v>
      </c>
      <c r="I81" s="16" t="s">
        <v>181</v>
      </c>
      <c r="J81" s="16">
        <v>50</v>
      </c>
      <c r="K81" s="28"/>
    </row>
    <row r="82" spans="2:11" s="1" customFormat="1" ht="15" customHeight="1">
      <c r="B82" s="39"/>
      <c r="C82" s="16" t="s">
        <v>187</v>
      </c>
      <c r="D82" s="16"/>
      <c r="E82" s="16"/>
      <c r="F82" s="37" t="s">
        <v>179</v>
      </c>
      <c r="G82" s="38"/>
      <c r="H82" s="16" t="s">
        <v>188</v>
      </c>
      <c r="I82" s="16" t="s">
        <v>189</v>
      </c>
      <c r="J82" s="16"/>
      <c r="K82" s="28"/>
    </row>
    <row r="83" spans="2:11" s="1" customFormat="1" ht="15" customHeight="1">
      <c r="B83" s="39"/>
      <c r="C83" s="40" t="s">
        <v>190</v>
      </c>
      <c r="D83" s="40"/>
      <c r="E83" s="40"/>
      <c r="F83" s="41" t="s">
        <v>185</v>
      </c>
      <c r="G83" s="40"/>
      <c r="H83" s="40" t="s">
        <v>191</v>
      </c>
      <c r="I83" s="40" t="s">
        <v>181</v>
      </c>
      <c r="J83" s="40">
        <v>15</v>
      </c>
      <c r="K83" s="28"/>
    </row>
    <row r="84" spans="2:11" s="1" customFormat="1" ht="15" customHeight="1">
      <c r="B84" s="39"/>
      <c r="C84" s="40" t="s">
        <v>192</v>
      </c>
      <c r="D84" s="40"/>
      <c r="E84" s="40"/>
      <c r="F84" s="41" t="s">
        <v>185</v>
      </c>
      <c r="G84" s="40"/>
      <c r="H84" s="40" t="s">
        <v>193</v>
      </c>
      <c r="I84" s="40" t="s">
        <v>181</v>
      </c>
      <c r="J84" s="40">
        <v>15</v>
      </c>
      <c r="K84" s="28"/>
    </row>
    <row r="85" spans="2:11" s="1" customFormat="1" ht="15" customHeight="1">
      <c r="B85" s="39"/>
      <c r="C85" s="40" t="s">
        <v>194</v>
      </c>
      <c r="D85" s="40"/>
      <c r="E85" s="40"/>
      <c r="F85" s="41" t="s">
        <v>185</v>
      </c>
      <c r="G85" s="40"/>
      <c r="H85" s="40" t="s">
        <v>195</v>
      </c>
      <c r="I85" s="40" t="s">
        <v>181</v>
      </c>
      <c r="J85" s="40">
        <v>20</v>
      </c>
      <c r="K85" s="28"/>
    </row>
    <row r="86" spans="2:11" s="1" customFormat="1" ht="15" customHeight="1">
      <c r="B86" s="39"/>
      <c r="C86" s="40" t="s">
        <v>196</v>
      </c>
      <c r="D86" s="40"/>
      <c r="E86" s="40"/>
      <c r="F86" s="41" t="s">
        <v>185</v>
      </c>
      <c r="G86" s="40"/>
      <c r="H86" s="40" t="s">
        <v>197</v>
      </c>
      <c r="I86" s="40" t="s">
        <v>181</v>
      </c>
      <c r="J86" s="40">
        <v>20</v>
      </c>
      <c r="K86" s="28"/>
    </row>
    <row r="87" spans="2:11" s="1" customFormat="1" ht="15" customHeight="1">
      <c r="B87" s="39"/>
      <c r="C87" s="16" t="s">
        <v>198</v>
      </c>
      <c r="D87" s="16"/>
      <c r="E87" s="16"/>
      <c r="F87" s="37" t="s">
        <v>185</v>
      </c>
      <c r="G87" s="38"/>
      <c r="H87" s="16" t="s">
        <v>199</v>
      </c>
      <c r="I87" s="16" t="s">
        <v>181</v>
      </c>
      <c r="J87" s="16">
        <v>50</v>
      </c>
      <c r="K87" s="28"/>
    </row>
    <row r="88" spans="2:11" s="1" customFormat="1" ht="15" customHeight="1">
      <c r="B88" s="39"/>
      <c r="C88" s="16" t="s">
        <v>200</v>
      </c>
      <c r="D88" s="16"/>
      <c r="E88" s="16"/>
      <c r="F88" s="37" t="s">
        <v>185</v>
      </c>
      <c r="G88" s="38"/>
      <c r="H88" s="16" t="s">
        <v>201</v>
      </c>
      <c r="I88" s="16" t="s">
        <v>181</v>
      </c>
      <c r="J88" s="16">
        <v>20</v>
      </c>
      <c r="K88" s="28"/>
    </row>
    <row r="89" spans="2:11" s="1" customFormat="1" ht="15" customHeight="1">
      <c r="B89" s="39"/>
      <c r="C89" s="16" t="s">
        <v>202</v>
      </c>
      <c r="D89" s="16"/>
      <c r="E89" s="16"/>
      <c r="F89" s="37" t="s">
        <v>185</v>
      </c>
      <c r="G89" s="38"/>
      <c r="H89" s="16" t="s">
        <v>203</v>
      </c>
      <c r="I89" s="16" t="s">
        <v>181</v>
      </c>
      <c r="J89" s="16">
        <v>20</v>
      </c>
      <c r="K89" s="28"/>
    </row>
    <row r="90" spans="2:11" s="1" customFormat="1" ht="15" customHeight="1">
      <c r="B90" s="39"/>
      <c r="C90" s="16" t="s">
        <v>204</v>
      </c>
      <c r="D90" s="16"/>
      <c r="E90" s="16"/>
      <c r="F90" s="37" t="s">
        <v>185</v>
      </c>
      <c r="G90" s="38"/>
      <c r="H90" s="16" t="s">
        <v>205</v>
      </c>
      <c r="I90" s="16" t="s">
        <v>181</v>
      </c>
      <c r="J90" s="16">
        <v>50</v>
      </c>
      <c r="K90" s="28"/>
    </row>
    <row r="91" spans="2:11" s="1" customFormat="1" ht="15" customHeight="1">
      <c r="B91" s="39"/>
      <c r="C91" s="16" t="s">
        <v>206</v>
      </c>
      <c r="D91" s="16"/>
      <c r="E91" s="16"/>
      <c r="F91" s="37" t="s">
        <v>185</v>
      </c>
      <c r="G91" s="38"/>
      <c r="H91" s="16" t="s">
        <v>206</v>
      </c>
      <c r="I91" s="16" t="s">
        <v>181</v>
      </c>
      <c r="J91" s="16">
        <v>50</v>
      </c>
      <c r="K91" s="28"/>
    </row>
    <row r="92" spans="2:11" s="1" customFormat="1" ht="15" customHeight="1">
      <c r="B92" s="39"/>
      <c r="C92" s="16" t="s">
        <v>207</v>
      </c>
      <c r="D92" s="16"/>
      <c r="E92" s="16"/>
      <c r="F92" s="37" t="s">
        <v>185</v>
      </c>
      <c r="G92" s="38"/>
      <c r="H92" s="16" t="s">
        <v>208</v>
      </c>
      <c r="I92" s="16" t="s">
        <v>181</v>
      </c>
      <c r="J92" s="16">
        <v>255</v>
      </c>
      <c r="K92" s="28"/>
    </row>
    <row r="93" spans="2:11" s="1" customFormat="1" ht="15" customHeight="1">
      <c r="B93" s="39"/>
      <c r="C93" s="16" t="s">
        <v>209</v>
      </c>
      <c r="D93" s="16"/>
      <c r="E93" s="16"/>
      <c r="F93" s="37" t="s">
        <v>179</v>
      </c>
      <c r="G93" s="38"/>
      <c r="H93" s="16" t="s">
        <v>210</v>
      </c>
      <c r="I93" s="16" t="s">
        <v>211</v>
      </c>
      <c r="J93" s="16"/>
      <c r="K93" s="28"/>
    </row>
    <row r="94" spans="2:11" s="1" customFormat="1" ht="15" customHeight="1">
      <c r="B94" s="39"/>
      <c r="C94" s="16" t="s">
        <v>212</v>
      </c>
      <c r="D94" s="16"/>
      <c r="E94" s="16"/>
      <c r="F94" s="37" t="s">
        <v>179</v>
      </c>
      <c r="G94" s="38"/>
      <c r="H94" s="16" t="s">
        <v>213</v>
      </c>
      <c r="I94" s="16" t="s">
        <v>214</v>
      </c>
      <c r="J94" s="16"/>
      <c r="K94" s="28"/>
    </row>
    <row r="95" spans="2:11" s="1" customFormat="1" ht="15" customHeight="1">
      <c r="B95" s="39"/>
      <c r="C95" s="16" t="s">
        <v>215</v>
      </c>
      <c r="D95" s="16"/>
      <c r="E95" s="16"/>
      <c r="F95" s="37" t="s">
        <v>179</v>
      </c>
      <c r="G95" s="38"/>
      <c r="H95" s="16" t="s">
        <v>215</v>
      </c>
      <c r="I95" s="16" t="s">
        <v>214</v>
      </c>
      <c r="J95" s="16"/>
      <c r="K95" s="28"/>
    </row>
    <row r="96" spans="2:11" s="1" customFormat="1" ht="15" customHeight="1">
      <c r="B96" s="39"/>
      <c r="C96" s="16" t="s">
        <v>31</v>
      </c>
      <c r="D96" s="16"/>
      <c r="E96" s="16"/>
      <c r="F96" s="37" t="s">
        <v>179</v>
      </c>
      <c r="G96" s="38"/>
      <c r="H96" s="16" t="s">
        <v>216</v>
      </c>
      <c r="I96" s="16" t="s">
        <v>214</v>
      </c>
      <c r="J96" s="16"/>
      <c r="K96" s="28"/>
    </row>
    <row r="97" spans="2:11" s="1" customFormat="1" ht="15" customHeight="1">
      <c r="B97" s="39"/>
      <c r="C97" s="16" t="s">
        <v>41</v>
      </c>
      <c r="D97" s="16"/>
      <c r="E97" s="16"/>
      <c r="F97" s="37" t="s">
        <v>179</v>
      </c>
      <c r="G97" s="38"/>
      <c r="H97" s="16" t="s">
        <v>217</v>
      </c>
      <c r="I97" s="16" t="s">
        <v>214</v>
      </c>
      <c r="J97" s="16"/>
      <c r="K97" s="28"/>
    </row>
    <row r="98" spans="2:11" s="1" customFormat="1" ht="15" customHeight="1">
      <c r="B98" s="42"/>
      <c r="C98" s="43"/>
      <c r="D98" s="43"/>
      <c r="E98" s="43"/>
      <c r="F98" s="43"/>
      <c r="G98" s="43"/>
      <c r="H98" s="43"/>
      <c r="I98" s="43"/>
      <c r="J98" s="43"/>
      <c r="K98" s="44"/>
    </row>
    <row r="99" spans="2:11" s="1" customFormat="1" ht="18.75" customHeight="1">
      <c r="B99" s="45"/>
      <c r="C99" s="46"/>
      <c r="D99" s="46"/>
      <c r="E99" s="46"/>
      <c r="F99" s="46"/>
      <c r="G99" s="46"/>
      <c r="H99" s="46"/>
      <c r="I99" s="46"/>
      <c r="J99" s="46"/>
      <c r="K99" s="45"/>
    </row>
    <row r="100" spans="2:11" s="1" customFormat="1" ht="18.75" customHeight="1">
      <c r="B100" s="23"/>
      <c r="C100" s="23"/>
      <c r="D100" s="23"/>
      <c r="E100" s="23"/>
      <c r="F100" s="23"/>
      <c r="G100" s="23"/>
      <c r="H100" s="23"/>
      <c r="I100" s="23"/>
      <c r="J100" s="23"/>
      <c r="K100" s="23"/>
    </row>
    <row r="101" spans="2:11" s="1" customFormat="1" ht="7.5" customHeight="1">
      <c r="B101" s="24"/>
      <c r="C101" s="25"/>
      <c r="D101" s="25"/>
      <c r="E101" s="25"/>
      <c r="F101" s="25"/>
      <c r="G101" s="25"/>
      <c r="H101" s="25"/>
      <c r="I101" s="25"/>
      <c r="J101" s="25"/>
      <c r="K101" s="26"/>
    </row>
    <row r="102" spans="2:11" s="1" customFormat="1" ht="45" customHeight="1">
      <c r="B102" s="27"/>
      <c r="C102" s="85" t="s">
        <v>218</v>
      </c>
      <c r="D102" s="85"/>
      <c r="E102" s="85"/>
      <c r="F102" s="85"/>
      <c r="G102" s="85"/>
      <c r="H102" s="85"/>
      <c r="I102" s="85"/>
      <c r="J102" s="85"/>
      <c r="K102" s="28"/>
    </row>
    <row r="103" spans="2:11" s="1" customFormat="1" ht="17.25" customHeight="1">
      <c r="B103" s="27"/>
      <c r="C103" s="29" t="s">
        <v>173</v>
      </c>
      <c r="D103" s="29"/>
      <c r="E103" s="29"/>
      <c r="F103" s="29" t="s">
        <v>174</v>
      </c>
      <c r="G103" s="30"/>
      <c r="H103" s="29" t="s">
        <v>47</v>
      </c>
      <c r="I103" s="29" t="s">
        <v>50</v>
      </c>
      <c r="J103" s="29" t="s">
        <v>175</v>
      </c>
      <c r="K103" s="28"/>
    </row>
    <row r="104" spans="2:11" s="1" customFormat="1" ht="17.25" customHeight="1">
      <c r="B104" s="27"/>
      <c r="C104" s="31" t="s">
        <v>176</v>
      </c>
      <c r="D104" s="31"/>
      <c r="E104" s="31"/>
      <c r="F104" s="32" t="s">
        <v>177</v>
      </c>
      <c r="G104" s="33"/>
      <c r="H104" s="31"/>
      <c r="I104" s="31"/>
      <c r="J104" s="31" t="s">
        <v>178</v>
      </c>
      <c r="K104" s="28"/>
    </row>
    <row r="105" spans="2:11" s="1" customFormat="1" ht="5.25" customHeight="1">
      <c r="B105" s="27"/>
      <c r="C105" s="29"/>
      <c r="D105" s="29"/>
      <c r="E105" s="29"/>
      <c r="F105" s="29"/>
      <c r="G105" s="47"/>
      <c r="H105" s="29"/>
      <c r="I105" s="29"/>
      <c r="J105" s="29"/>
      <c r="K105" s="28"/>
    </row>
    <row r="106" spans="2:11" s="1" customFormat="1" ht="15" customHeight="1">
      <c r="B106" s="27"/>
      <c r="C106" s="16" t="s">
        <v>46</v>
      </c>
      <c r="D106" s="36"/>
      <c r="E106" s="36"/>
      <c r="F106" s="37" t="s">
        <v>179</v>
      </c>
      <c r="G106" s="16"/>
      <c r="H106" s="16" t="s">
        <v>219</v>
      </c>
      <c r="I106" s="16" t="s">
        <v>181</v>
      </c>
      <c r="J106" s="16">
        <v>20</v>
      </c>
      <c r="K106" s="28"/>
    </row>
    <row r="107" spans="2:11" s="1" customFormat="1" ht="15" customHeight="1">
      <c r="B107" s="27"/>
      <c r="C107" s="16" t="s">
        <v>182</v>
      </c>
      <c r="D107" s="16"/>
      <c r="E107" s="16"/>
      <c r="F107" s="37" t="s">
        <v>179</v>
      </c>
      <c r="G107" s="16"/>
      <c r="H107" s="16" t="s">
        <v>219</v>
      </c>
      <c r="I107" s="16" t="s">
        <v>181</v>
      </c>
      <c r="J107" s="16">
        <v>120</v>
      </c>
      <c r="K107" s="28"/>
    </row>
    <row r="108" spans="2:11" s="1" customFormat="1" ht="15" customHeight="1">
      <c r="B108" s="39"/>
      <c r="C108" s="16" t="s">
        <v>184</v>
      </c>
      <c r="D108" s="16"/>
      <c r="E108" s="16"/>
      <c r="F108" s="37" t="s">
        <v>185</v>
      </c>
      <c r="G108" s="16"/>
      <c r="H108" s="16" t="s">
        <v>219</v>
      </c>
      <c r="I108" s="16" t="s">
        <v>181</v>
      </c>
      <c r="J108" s="16">
        <v>50</v>
      </c>
      <c r="K108" s="28"/>
    </row>
    <row r="109" spans="2:11" s="1" customFormat="1" ht="15" customHeight="1">
      <c r="B109" s="39"/>
      <c r="C109" s="16" t="s">
        <v>187</v>
      </c>
      <c r="D109" s="16"/>
      <c r="E109" s="16"/>
      <c r="F109" s="37" t="s">
        <v>179</v>
      </c>
      <c r="G109" s="16"/>
      <c r="H109" s="16" t="s">
        <v>219</v>
      </c>
      <c r="I109" s="16" t="s">
        <v>189</v>
      </c>
      <c r="J109" s="16"/>
      <c r="K109" s="28"/>
    </row>
    <row r="110" spans="2:11" s="1" customFormat="1" ht="15" customHeight="1">
      <c r="B110" s="39"/>
      <c r="C110" s="16" t="s">
        <v>198</v>
      </c>
      <c r="D110" s="16"/>
      <c r="E110" s="16"/>
      <c r="F110" s="37" t="s">
        <v>185</v>
      </c>
      <c r="G110" s="16"/>
      <c r="H110" s="16" t="s">
        <v>219</v>
      </c>
      <c r="I110" s="16" t="s">
        <v>181</v>
      </c>
      <c r="J110" s="16">
        <v>50</v>
      </c>
      <c r="K110" s="28"/>
    </row>
    <row r="111" spans="2:11" s="1" customFormat="1" ht="15" customHeight="1">
      <c r="B111" s="39"/>
      <c r="C111" s="16" t="s">
        <v>206</v>
      </c>
      <c r="D111" s="16"/>
      <c r="E111" s="16"/>
      <c r="F111" s="37" t="s">
        <v>185</v>
      </c>
      <c r="G111" s="16"/>
      <c r="H111" s="16" t="s">
        <v>219</v>
      </c>
      <c r="I111" s="16" t="s">
        <v>181</v>
      </c>
      <c r="J111" s="16">
        <v>50</v>
      </c>
      <c r="K111" s="28"/>
    </row>
    <row r="112" spans="2:11" s="1" customFormat="1" ht="15" customHeight="1">
      <c r="B112" s="39"/>
      <c r="C112" s="16" t="s">
        <v>204</v>
      </c>
      <c r="D112" s="16"/>
      <c r="E112" s="16"/>
      <c r="F112" s="37" t="s">
        <v>185</v>
      </c>
      <c r="G112" s="16"/>
      <c r="H112" s="16" t="s">
        <v>219</v>
      </c>
      <c r="I112" s="16" t="s">
        <v>181</v>
      </c>
      <c r="J112" s="16">
        <v>50</v>
      </c>
      <c r="K112" s="28"/>
    </row>
    <row r="113" spans="2:11" s="1" customFormat="1" ht="15" customHeight="1">
      <c r="B113" s="39"/>
      <c r="C113" s="16" t="s">
        <v>46</v>
      </c>
      <c r="D113" s="16"/>
      <c r="E113" s="16"/>
      <c r="F113" s="37" t="s">
        <v>179</v>
      </c>
      <c r="G113" s="16"/>
      <c r="H113" s="16" t="s">
        <v>220</v>
      </c>
      <c r="I113" s="16" t="s">
        <v>181</v>
      </c>
      <c r="J113" s="16">
        <v>20</v>
      </c>
      <c r="K113" s="28"/>
    </row>
    <row r="114" spans="2:11" s="1" customFormat="1" ht="15" customHeight="1">
      <c r="B114" s="39"/>
      <c r="C114" s="16" t="s">
        <v>221</v>
      </c>
      <c r="D114" s="16"/>
      <c r="E114" s="16"/>
      <c r="F114" s="37" t="s">
        <v>179</v>
      </c>
      <c r="G114" s="16"/>
      <c r="H114" s="16" t="s">
        <v>222</v>
      </c>
      <c r="I114" s="16" t="s">
        <v>181</v>
      </c>
      <c r="J114" s="16">
        <v>120</v>
      </c>
      <c r="K114" s="28"/>
    </row>
    <row r="115" spans="2:11" s="1" customFormat="1" ht="15" customHeight="1">
      <c r="B115" s="39"/>
      <c r="C115" s="16" t="s">
        <v>31</v>
      </c>
      <c r="D115" s="16"/>
      <c r="E115" s="16"/>
      <c r="F115" s="37" t="s">
        <v>179</v>
      </c>
      <c r="G115" s="16"/>
      <c r="H115" s="16" t="s">
        <v>223</v>
      </c>
      <c r="I115" s="16" t="s">
        <v>214</v>
      </c>
      <c r="J115" s="16"/>
      <c r="K115" s="28"/>
    </row>
    <row r="116" spans="2:11" s="1" customFormat="1" ht="15" customHeight="1">
      <c r="B116" s="39"/>
      <c r="C116" s="16" t="s">
        <v>41</v>
      </c>
      <c r="D116" s="16"/>
      <c r="E116" s="16"/>
      <c r="F116" s="37" t="s">
        <v>179</v>
      </c>
      <c r="G116" s="16"/>
      <c r="H116" s="16" t="s">
        <v>224</v>
      </c>
      <c r="I116" s="16" t="s">
        <v>214</v>
      </c>
      <c r="J116" s="16"/>
      <c r="K116" s="28"/>
    </row>
    <row r="117" spans="2:11" s="1" customFormat="1" ht="15" customHeight="1">
      <c r="B117" s="39"/>
      <c r="C117" s="16" t="s">
        <v>50</v>
      </c>
      <c r="D117" s="16"/>
      <c r="E117" s="16"/>
      <c r="F117" s="37" t="s">
        <v>179</v>
      </c>
      <c r="G117" s="16"/>
      <c r="H117" s="16" t="s">
        <v>225</v>
      </c>
      <c r="I117" s="16" t="s">
        <v>226</v>
      </c>
      <c r="J117" s="16"/>
      <c r="K117" s="28"/>
    </row>
    <row r="118" spans="2:11" s="1" customFormat="1" ht="15" customHeight="1">
      <c r="B118" s="42"/>
      <c r="C118" s="48"/>
      <c r="D118" s="48"/>
      <c r="E118" s="48"/>
      <c r="F118" s="48"/>
      <c r="G118" s="48"/>
      <c r="H118" s="48"/>
      <c r="I118" s="48"/>
      <c r="J118" s="48"/>
      <c r="K118" s="44"/>
    </row>
    <row r="119" spans="2:11" s="1" customFormat="1" ht="18.75" customHeight="1">
      <c r="B119" s="49"/>
      <c r="C119" s="50"/>
      <c r="D119" s="50"/>
      <c r="E119" s="50"/>
      <c r="F119" s="51"/>
      <c r="G119" s="50"/>
      <c r="H119" s="50"/>
      <c r="I119" s="50"/>
      <c r="J119" s="50"/>
      <c r="K119" s="49"/>
    </row>
    <row r="120" spans="2:11" s="1" customFormat="1" ht="18.75" customHeight="1">
      <c r="B120" s="23"/>
      <c r="C120" s="23"/>
      <c r="D120" s="23"/>
      <c r="E120" s="23"/>
      <c r="F120" s="23"/>
      <c r="G120" s="23"/>
      <c r="H120" s="23"/>
      <c r="I120" s="23"/>
      <c r="J120" s="23"/>
      <c r="K120" s="23"/>
    </row>
    <row r="121" spans="2:11" s="1" customFormat="1" ht="7.5" customHeight="1">
      <c r="B121" s="52"/>
      <c r="C121" s="53"/>
      <c r="D121" s="53"/>
      <c r="E121" s="53"/>
      <c r="F121" s="53"/>
      <c r="G121" s="53"/>
      <c r="H121" s="53"/>
      <c r="I121" s="53"/>
      <c r="J121" s="53"/>
      <c r="K121" s="54"/>
    </row>
    <row r="122" spans="2:11" s="1" customFormat="1" ht="45" customHeight="1">
      <c r="B122" s="55"/>
      <c r="C122" s="86" t="s">
        <v>227</v>
      </c>
      <c r="D122" s="86"/>
      <c r="E122" s="86"/>
      <c r="F122" s="86"/>
      <c r="G122" s="86"/>
      <c r="H122" s="86"/>
      <c r="I122" s="86"/>
      <c r="J122" s="86"/>
      <c r="K122" s="56"/>
    </row>
    <row r="123" spans="2:11" s="1" customFormat="1" ht="17.25" customHeight="1">
      <c r="B123" s="57"/>
      <c r="C123" s="29" t="s">
        <v>173</v>
      </c>
      <c r="D123" s="29"/>
      <c r="E123" s="29"/>
      <c r="F123" s="29" t="s">
        <v>174</v>
      </c>
      <c r="G123" s="30"/>
      <c r="H123" s="29" t="s">
        <v>47</v>
      </c>
      <c r="I123" s="29" t="s">
        <v>50</v>
      </c>
      <c r="J123" s="29" t="s">
        <v>175</v>
      </c>
      <c r="K123" s="58"/>
    </row>
    <row r="124" spans="2:11" s="1" customFormat="1" ht="17.25" customHeight="1">
      <c r="B124" s="57"/>
      <c r="C124" s="31" t="s">
        <v>176</v>
      </c>
      <c r="D124" s="31"/>
      <c r="E124" s="31"/>
      <c r="F124" s="32" t="s">
        <v>177</v>
      </c>
      <c r="G124" s="33"/>
      <c r="H124" s="31"/>
      <c r="I124" s="31"/>
      <c r="J124" s="31" t="s">
        <v>178</v>
      </c>
      <c r="K124" s="58"/>
    </row>
    <row r="125" spans="2:11" s="1" customFormat="1" ht="5.25" customHeight="1">
      <c r="B125" s="59"/>
      <c r="C125" s="34"/>
      <c r="D125" s="34"/>
      <c r="E125" s="34"/>
      <c r="F125" s="34"/>
      <c r="G125" s="60"/>
      <c r="H125" s="34"/>
      <c r="I125" s="34"/>
      <c r="J125" s="34"/>
      <c r="K125" s="61"/>
    </row>
    <row r="126" spans="2:11" s="1" customFormat="1" ht="15" customHeight="1">
      <c r="B126" s="59"/>
      <c r="C126" s="16" t="s">
        <v>182</v>
      </c>
      <c r="D126" s="36"/>
      <c r="E126" s="36"/>
      <c r="F126" s="37" t="s">
        <v>179</v>
      </c>
      <c r="G126" s="16"/>
      <c r="H126" s="16" t="s">
        <v>219</v>
      </c>
      <c r="I126" s="16" t="s">
        <v>181</v>
      </c>
      <c r="J126" s="16">
        <v>120</v>
      </c>
      <c r="K126" s="62"/>
    </row>
    <row r="127" spans="2:11" s="1" customFormat="1" ht="15" customHeight="1">
      <c r="B127" s="59"/>
      <c r="C127" s="16" t="s">
        <v>228</v>
      </c>
      <c r="D127" s="16"/>
      <c r="E127" s="16"/>
      <c r="F127" s="37" t="s">
        <v>179</v>
      </c>
      <c r="G127" s="16"/>
      <c r="H127" s="16" t="s">
        <v>229</v>
      </c>
      <c r="I127" s="16" t="s">
        <v>181</v>
      </c>
      <c r="J127" s="16" t="s">
        <v>230</v>
      </c>
      <c r="K127" s="62"/>
    </row>
    <row r="128" spans="2:11" s="1" customFormat="1" ht="15" customHeight="1">
      <c r="B128" s="59"/>
      <c r="C128" s="16" t="s">
        <v>127</v>
      </c>
      <c r="D128" s="16"/>
      <c r="E128" s="16"/>
      <c r="F128" s="37" t="s">
        <v>179</v>
      </c>
      <c r="G128" s="16"/>
      <c r="H128" s="16" t="s">
        <v>231</v>
      </c>
      <c r="I128" s="16" t="s">
        <v>181</v>
      </c>
      <c r="J128" s="16" t="s">
        <v>230</v>
      </c>
      <c r="K128" s="62"/>
    </row>
    <row r="129" spans="2:11" s="1" customFormat="1" ht="15" customHeight="1">
      <c r="B129" s="59"/>
      <c r="C129" s="16" t="s">
        <v>190</v>
      </c>
      <c r="D129" s="16"/>
      <c r="E129" s="16"/>
      <c r="F129" s="37" t="s">
        <v>185</v>
      </c>
      <c r="G129" s="16"/>
      <c r="H129" s="16" t="s">
        <v>191</v>
      </c>
      <c r="I129" s="16" t="s">
        <v>181</v>
      </c>
      <c r="J129" s="16">
        <v>15</v>
      </c>
      <c r="K129" s="62"/>
    </row>
    <row r="130" spans="2:11" s="1" customFormat="1" ht="15" customHeight="1">
      <c r="B130" s="59"/>
      <c r="C130" s="40" t="s">
        <v>192</v>
      </c>
      <c r="D130" s="40"/>
      <c r="E130" s="40"/>
      <c r="F130" s="41" t="s">
        <v>185</v>
      </c>
      <c r="G130" s="40"/>
      <c r="H130" s="40" t="s">
        <v>193</v>
      </c>
      <c r="I130" s="40" t="s">
        <v>181</v>
      </c>
      <c r="J130" s="40">
        <v>15</v>
      </c>
      <c r="K130" s="62"/>
    </row>
    <row r="131" spans="2:11" s="1" customFormat="1" ht="15" customHeight="1">
      <c r="B131" s="59"/>
      <c r="C131" s="40" t="s">
        <v>194</v>
      </c>
      <c r="D131" s="40"/>
      <c r="E131" s="40"/>
      <c r="F131" s="41" t="s">
        <v>185</v>
      </c>
      <c r="G131" s="40"/>
      <c r="H131" s="40" t="s">
        <v>195</v>
      </c>
      <c r="I131" s="40" t="s">
        <v>181</v>
      </c>
      <c r="J131" s="40">
        <v>20</v>
      </c>
      <c r="K131" s="62"/>
    </row>
    <row r="132" spans="2:11" s="1" customFormat="1" ht="15" customHeight="1">
      <c r="B132" s="59"/>
      <c r="C132" s="40" t="s">
        <v>196</v>
      </c>
      <c r="D132" s="40"/>
      <c r="E132" s="40"/>
      <c r="F132" s="41" t="s">
        <v>185</v>
      </c>
      <c r="G132" s="40"/>
      <c r="H132" s="40" t="s">
        <v>197</v>
      </c>
      <c r="I132" s="40" t="s">
        <v>181</v>
      </c>
      <c r="J132" s="40">
        <v>20</v>
      </c>
      <c r="K132" s="62"/>
    </row>
    <row r="133" spans="2:11" s="1" customFormat="1" ht="15" customHeight="1">
      <c r="B133" s="59"/>
      <c r="C133" s="16" t="s">
        <v>184</v>
      </c>
      <c r="D133" s="16"/>
      <c r="E133" s="16"/>
      <c r="F133" s="37" t="s">
        <v>185</v>
      </c>
      <c r="G133" s="16"/>
      <c r="H133" s="16" t="s">
        <v>219</v>
      </c>
      <c r="I133" s="16" t="s">
        <v>181</v>
      </c>
      <c r="J133" s="16">
        <v>50</v>
      </c>
      <c r="K133" s="62"/>
    </row>
    <row r="134" spans="2:11" s="1" customFormat="1" ht="15" customHeight="1">
      <c r="B134" s="59"/>
      <c r="C134" s="16" t="s">
        <v>198</v>
      </c>
      <c r="D134" s="16"/>
      <c r="E134" s="16"/>
      <c r="F134" s="37" t="s">
        <v>185</v>
      </c>
      <c r="G134" s="16"/>
      <c r="H134" s="16" t="s">
        <v>219</v>
      </c>
      <c r="I134" s="16" t="s">
        <v>181</v>
      </c>
      <c r="J134" s="16">
        <v>50</v>
      </c>
      <c r="K134" s="62"/>
    </row>
    <row r="135" spans="2:11" s="1" customFormat="1" ht="15" customHeight="1">
      <c r="B135" s="59"/>
      <c r="C135" s="16" t="s">
        <v>204</v>
      </c>
      <c r="D135" s="16"/>
      <c r="E135" s="16"/>
      <c r="F135" s="37" t="s">
        <v>185</v>
      </c>
      <c r="G135" s="16"/>
      <c r="H135" s="16" t="s">
        <v>219</v>
      </c>
      <c r="I135" s="16" t="s">
        <v>181</v>
      </c>
      <c r="J135" s="16">
        <v>50</v>
      </c>
      <c r="K135" s="62"/>
    </row>
    <row r="136" spans="2:11" s="1" customFormat="1" ht="15" customHeight="1">
      <c r="B136" s="59"/>
      <c r="C136" s="16" t="s">
        <v>206</v>
      </c>
      <c r="D136" s="16"/>
      <c r="E136" s="16"/>
      <c r="F136" s="37" t="s">
        <v>185</v>
      </c>
      <c r="G136" s="16"/>
      <c r="H136" s="16" t="s">
        <v>219</v>
      </c>
      <c r="I136" s="16" t="s">
        <v>181</v>
      </c>
      <c r="J136" s="16">
        <v>50</v>
      </c>
      <c r="K136" s="62"/>
    </row>
    <row r="137" spans="2:11" s="1" customFormat="1" ht="15" customHeight="1">
      <c r="B137" s="59"/>
      <c r="C137" s="16" t="s">
        <v>207</v>
      </c>
      <c r="D137" s="16"/>
      <c r="E137" s="16"/>
      <c r="F137" s="37" t="s">
        <v>185</v>
      </c>
      <c r="G137" s="16"/>
      <c r="H137" s="16" t="s">
        <v>232</v>
      </c>
      <c r="I137" s="16" t="s">
        <v>181</v>
      </c>
      <c r="J137" s="16">
        <v>255</v>
      </c>
      <c r="K137" s="62"/>
    </row>
    <row r="138" spans="2:11" s="1" customFormat="1" ht="15" customHeight="1">
      <c r="B138" s="59"/>
      <c r="C138" s="16" t="s">
        <v>209</v>
      </c>
      <c r="D138" s="16"/>
      <c r="E138" s="16"/>
      <c r="F138" s="37" t="s">
        <v>179</v>
      </c>
      <c r="G138" s="16"/>
      <c r="H138" s="16" t="s">
        <v>233</v>
      </c>
      <c r="I138" s="16" t="s">
        <v>211</v>
      </c>
      <c r="J138" s="16"/>
      <c r="K138" s="62"/>
    </row>
    <row r="139" spans="2:11" s="1" customFormat="1" ht="15" customHeight="1">
      <c r="B139" s="59"/>
      <c r="C139" s="16" t="s">
        <v>212</v>
      </c>
      <c r="D139" s="16"/>
      <c r="E139" s="16"/>
      <c r="F139" s="37" t="s">
        <v>179</v>
      </c>
      <c r="G139" s="16"/>
      <c r="H139" s="16" t="s">
        <v>234</v>
      </c>
      <c r="I139" s="16" t="s">
        <v>214</v>
      </c>
      <c r="J139" s="16"/>
      <c r="K139" s="62"/>
    </row>
    <row r="140" spans="2:11" s="1" customFormat="1" ht="15" customHeight="1">
      <c r="B140" s="59"/>
      <c r="C140" s="16" t="s">
        <v>215</v>
      </c>
      <c r="D140" s="16"/>
      <c r="E140" s="16"/>
      <c r="F140" s="37" t="s">
        <v>179</v>
      </c>
      <c r="G140" s="16"/>
      <c r="H140" s="16" t="s">
        <v>215</v>
      </c>
      <c r="I140" s="16" t="s">
        <v>214</v>
      </c>
      <c r="J140" s="16"/>
      <c r="K140" s="62"/>
    </row>
    <row r="141" spans="2:11" s="1" customFormat="1" ht="15" customHeight="1">
      <c r="B141" s="59"/>
      <c r="C141" s="16" t="s">
        <v>31</v>
      </c>
      <c r="D141" s="16"/>
      <c r="E141" s="16"/>
      <c r="F141" s="37" t="s">
        <v>179</v>
      </c>
      <c r="G141" s="16"/>
      <c r="H141" s="16" t="s">
        <v>235</v>
      </c>
      <c r="I141" s="16" t="s">
        <v>214</v>
      </c>
      <c r="J141" s="16"/>
      <c r="K141" s="62"/>
    </row>
    <row r="142" spans="2:11" s="1" customFormat="1" ht="15" customHeight="1">
      <c r="B142" s="59"/>
      <c r="C142" s="16" t="s">
        <v>236</v>
      </c>
      <c r="D142" s="16"/>
      <c r="E142" s="16"/>
      <c r="F142" s="37" t="s">
        <v>179</v>
      </c>
      <c r="G142" s="16"/>
      <c r="H142" s="16" t="s">
        <v>237</v>
      </c>
      <c r="I142" s="16" t="s">
        <v>214</v>
      </c>
      <c r="J142" s="16"/>
      <c r="K142" s="62"/>
    </row>
    <row r="143" spans="2:11" s="1" customFormat="1" ht="15" customHeight="1">
      <c r="B143" s="63"/>
      <c r="C143" s="64"/>
      <c r="D143" s="64"/>
      <c r="E143" s="64"/>
      <c r="F143" s="64"/>
      <c r="G143" s="64"/>
      <c r="H143" s="64"/>
      <c r="I143" s="64"/>
      <c r="J143" s="64"/>
      <c r="K143" s="65"/>
    </row>
    <row r="144" spans="2:11" s="1" customFormat="1" ht="18.75" customHeight="1">
      <c r="B144" s="50"/>
      <c r="C144" s="50"/>
      <c r="D144" s="50"/>
      <c r="E144" s="50"/>
      <c r="F144" s="51"/>
      <c r="G144" s="50"/>
      <c r="H144" s="50"/>
      <c r="I144" s="50"/>
      <c r="J144" s="50"/>
      <c r="K144" s="50"/>
    </row>
    <row r="145" spans="2:11" s="1" customFormat="1" ht="18.75" customHeight="1">
      <c r="B145" s="23"/>
      <c r="C145" s="23"/>
      <c r="D145" s="23"/>
      <c r="E145" s="23"/>
      <c r="F145" s="23"/>
      <c r="G145" s="23"/>
      <c r="H145" s="23"/>
      <c r="I145" s="23"/>
      <c r="J145" s="23"/>
      <c r="K145" s="23"/>
    </row>
    <row r="146" spans="2:11" s="1" customFormat="1" ht="7.5" customHeight="1">
      <c r="B146" s="24"/>
      <c r="C146" s="25"/>
      <c r="D146" s="25"/>
      <c r="E146" s="25"/>
      <c r="F146" s="25"/>
      <c r="G146" s="25"/>
      <c r="H146" s="25"/>
      <c r="I146" s="25"/>
      <c r="J146" s="25"/>
      <c r="K146" s="26"/>
    </row>
    <row r="147" spans="2:11" s="1" customFormat="1" ht="45" customHeight="1">
      <c r="B147" s="27"/>
      <c r="C147" s="85" t="s">
        <v>238</v>
      </c>
      <c r="D147" s="85"/>
      <c r="E147" s="85"/>
      <c r="F147" s="85"/>
      <c r="G147" s="85"/>
      <c r="H147" s="85"/>
      <c r="I147" s="85"/>
      <c r="J147" s="85"/>
      <c r="K147" s="28"/>
    </row>
    <row r="148" spans="2:11" s="1" customFormat="1" ht="17.25" customHeight="1">
      <c r="B148" s="27"/>
      <c r="C148" s="29" t="s">
        <v>173</v>
      </c>
      <c r="D148" s="29"/>
      <c r="E148" s="29"/>
      <c r="F148" s="29" t="s">
        <v>174</v>
      </c>
      <c r="G148" s="30"/>
      <c r="H148" s="29" t="s">
        <v>47</v>
      </c>
      <c r="I148" s="29" t="s">
        <v>50</v>
      </c>
      <c r="J148" s="29" t="s">
        <v>175</v>
      </c>
      <c r="K148" s="28"/>
    </row>
    <row r="149" spans="2:11" s="1" customFormat="1" ht="17.25" customHeight="1">
      <c r="B149" s="27"/>
      <c r="C149" s="31" t="s">
        <v>176</v>
      </c>
      <c r="D149" s="31"/>
      <c r="E149" s="31"/>
      <c r="F149" s="32" t="s">
        <v>177</v>
      </c>
      <c r="G149" s="33"/>
      <c r="H149" s="31"/>
      <c r="I149" s="31"/>
      <c r="J149" s="31" t="s">
        <v>178</v>
      </c>
      <c r="K149" s="28"/>
    </row>
    <row r="150" spans="2:11" s="1" customFormat="1" ht="5.25" customHeight="1">
      <c r="B150" s="39"/>
      <c r="C150" s="34"/>
      <c r="D150" s="34"/>
      <c r="E150" s="34"/>
      <c r="F150" s="34"/>
      <c r="G150" s="35"/>
      <c r="H150" s="34"/>
      <c r="I150" s="34"/>
      <c r="J150" s="34"/>
      <c r="K150" s="62"/>
    </row>
    <row r="151" spans="2:11" s="1" customFormat="1" ht="15" customHeight="1">
      <c r="B151" s="39"/>
      <c r="C151" s="66" t="s">
        <v>182</v>
      </c>
      <c r="D151" s="16"/>
      <c r="E151" s="16"/>
      <c r="F151" s="67" t="s">
        <v>179</v>
      </c>
      <c r="G151" s="16"/>
      <c r="H151" s="66" t="s">
        <v>219</v>
      </c>
      <c r="I151" s="66" t="s">
        <v>181</v>
      </c>
      <c r="J151" s="66">
        <v>120</v>
      </c>
      <c r="K151" s="62"/>
    </row>
    <row r="152" spans="2:11" s="1" customFormat="1" ht="15" customHeight="1">
      <c r="B152" s="39"/>
      <c r="C152" s="66" t="s">
        <v>228</v>
      </c>
      <c r="D152" s="16"/>
      <c r="E152" s="16"/>
      <c r="F152" s="67" t="s">
        <v>179</v>
      </c>
      <c r="G152" s="16"/>
      <c r="H152" s="66" t="s">
        <v>239</v>
      </c>
      <c r="I152" s="66" t="s">
        <v>181</v>
      </c>
      <c r="J152" s="66" t="s">
        <v>230</v>
      </c>
      <c r="K152" s="62"/>
    </row>
    <row r="153" spans="2:11" s="1" customFormat="1" ht="15" customHeight="1">
      <c r="B153" s="39"/>
      <c r="C153" s="66" t="s">
        <v>127</v>
      </c>
      <c r="D153" s="16"/>
      <c r="E153" s="16"/>
      <c r="F153" s="67" t="s">
        <v>179</v>
      </c>
      <c r="G153" s="16"/>
      <c r="H153" s="66" t="s">
        <v>240</v>
      </c>
      <c r="I153" s="66" t="s">
        <v>181</v>
      </c>
      <c r="J153" s="66" t="s">
        <v>230</v>
      </c>
      <c r="K153" s="62"/>
    </row>
    <row r="154" spans="2:11" s="1" customFormat="1" ht="15" customHeight="1">
      <c r="B154" s="39"/>
      <c r="C154" s="66" t="s">
        <v>184</v>
      </c>
      <c r="D154" s="16"/>
      <c r="E154" s="16"/>
      <c r="F154" s="67" t="s">
        <v>185</v>
      </c>
      <c r="G154" s="16"/>
      <c r="H154" s="66" t="s">
        <v>219</v>
      </c>
      <c r="I154" s="66" t="s">
        <v>181</v>
      </c>
      <c r="J154" s="66">
        <v>50</v>
      </c>
      <c r="K154" s="62"/>
    </row>
    <row r="155" spans="2:11" s="1" customFormat="1" ht="15" customHeight="1">
      <c r="B155" s="39"/>
      <c r="C155" s="66" t="s">
        <v>187</v>
      </c>
      <c r="D155" s="16"/>
      <c r="E155" s="16"/>
      <c r="F155" s="67" t="s">
        <v>179</v>
      </c>
      <c r="G155" s="16"/>
      <c r="H155" s="66" t="s">
        <v>219</v>
      </c>
      <c r="I155" s="66" t="s">
        <v>189</v>
      </c>
      <c r="J155" s="66"/>
      <c r="K155" s="62"/>
    </row>
    <row r="156" spans="2:11" s="1" customFormat="1" ht="15" customHeight="1">
      <c r="B156" s="39"/>
      <c r="C156" s="66" t="s">
        <v>198</v>
      </c>
      <c r="D156" s="16"/>
      <c r="E156" s="16"/>
      <c r="F156" s="67" t="s">
        <v>185</v>
      </c>
      <c r="G156" s="16"/>
      <c r="H156" s="66" t="s">
        <v>219</v>
      </c>
      <c r="I156" s="66" t="s">
        <v>181</v>
      </c>
      <c r="J156" s="66">
        <v>50</v>
      </c>
      <c r="K156" s="62"/>
    </row>
    <row r="157" spans="2:11" s="1" customFormat="1" ht="15" customHeight="1">
      <c r="B157" s="39"/>
      <c r="C157" s="66" t="s">
        <v>206</v>
      </c>
      <c r="D157" s="16"/>
      <c r="E157" s="16"/>
      <c r="F157" s="67" t="s">
        <v>185</v>
      </c>
      <c r="G157" s="16"/>
      <c r="H157" s="66" t="s">
        <v>219</v>
      </c>
      <c r="I157" s="66" t="s">
        <v>181</v>
      </c>
      <c r="J157" s="66">
        <v>50</v>
      </c>
      <c r="K157" s="62"/>
    </row>
    <row r="158" spans="2:11" s="1" customFormat="1" ht="15" customHeight="1">
      <c r="B158" s="39"/>
      <c r="C158" s="66" t="s">
        <v>204</v>
      </c>
      <c r="D158" s="16"/>
      <c r="E158" s="16"/>
      <c r="F158" s="67" t="s">
        <v>185</v>
      </c>
      <c r="G158" s="16"/>
      <c r="H158" s="66" t="s">
        <v>219</v>
      </c>
      <c r="I158" s="66" t="s">
        <v>181</v>
      </c>
      <c r="J158" s="66">
        <v>50</v>
      </c>
      <c r="K158" s="62"/>
    </row>
    <row r="159" spans="2:11" s="1" customFormat="1" ht="15" customHeight="1">
      <c r="B159" s="39"/>
      <c r="C159" s="66" t="s">
        <v>80</v>
      </c>
      <c r="D159" s="16"/>
      <c r="E159" s="16"/>
      <c r="F159" s="67" t="s">
        <v>179</v>
      </c>
      <c r="G159" s="16"/>
      <c r="H159" s="66" t="s">
        <v>241</v>
      </c>
      <c r="I159" s="66" t="s">
        <v>181</v>
      </c>
      <c r="J159" s="66" t="s">
        <v>242</v>
      </c>
      <c r="K159" s="62"/>
    </row>
    <row r="160" spans="2:11" s="1" customFormat="1" ht="15" customHeight="1">
      <c r="B160" s="39"/>
      <c r="C160" s="66" t="s">
        <v>243</v>
      </c>
      <c r="D160" s="16"/>
      <c r="E160" s="16"/>
      <c r="F160" s="67" t="s">
        <v>179</v>
      </c>
      <c r="G160" s="16"/>
      <c r="H160" s="66" t="s">
        <v>244</v>
      </c>
      <c r="I160" s="66" t="s">
        <v>214</v>
      </c>
      <c r="J160" s="66"/>
      <c r="K160" s="62"/>
    </row>
    <row r="161" spans="2:11" s="1" customFormat="1" ht="15" customHeight="1">
      <c r="B161" s="68"/>
      <c r="C161" s="48"/>
      <c r="D161" s="48"/>
      <c r="E161" s="48"/>
      <c r="F161" s="48"/>
      <c r="G161" s="48"/>
      <c r="H161" s="48"/>
      <c r="I161" s="48"/>
      <c r="J161" s="48"/>
      <c r="K161" s="69"/>
    </row>
    <row r="162" spans="2:11" s="1" customFormat="1" ht="18.75" customHeight="1">
      <c r="B162" s="50"/>
      <c r="C162" s="60"/>
      <c r="D162" s="60"/>
      <c r="E162" s="60"/>
      <c r="F162" s="70"/>
      <c r="G162" s="60"/>
      <c r="H162" s="60"/>
      <c r="I162" s="60"/>
      <c r="J162" s="60"/>
      <c r="K162" s="50"/>
    </row>
    <row r="163" spans="2:11" s="1" customFormat="1" ht="18.75" customHeight="1">
      <c r="B163" s="23"/>
      <c r="C163" s="23"/>
      <c r="D163" s="23"/>
      <c r="E163" s="23"/>
      <c r="F163" s="23"/>
      <c r="G163" s="23"/>
      <c r="H163" s="23"/>
      <c r="I163" s="23"/>
      <c r="J163" s="23"/>
      <c r="K163" s="23"/>
    </row>
    <row r="164" spans="2:11" s="1" customFormat="1" ht="7.5" customHeight="1">
      <c r="B164" s="5"/>
      <c r="C164" s="6"/>
      <c r="D164" s="6"/>
      <c r="E164" s="6"/>
      <c r="F164" s="6"/>
      <c r="G164" s="6"/>
      <c r="H164" s="6"/>
      <c r="I164" s="6"/>
      <c r="J164" s="6"/>
      <c r="K164" s="7"/>
    </row>
    <row r="165" spans="2:11" s="1" customFormat="1" ht="45" customHeight="1">
      <c r="B165" s="8"/>
      <c r="C165" s="86" t="s">
        <v>245</v>
      </c>
      <c r="D165" s="86"/>
      <c r="E165" s="86"/>
      <c r="F165" s="86"/>
      <c r="G165" s="86"/>
      <c r="H165" s="86"/>
      <c r="I165" s="86"/>
      <c r="J165" s="86"/>
      <c r="K165" s="9"/>
    </row>
    <row r="166" spans="2:11" s="1" customFormat="1" ht="17.25" customHeight="1">
      <c r="B166" s="8"/>
      <c r="C166" s="29" t="s">
        <v>173</v>
      </c>
      <c r="D166" s="29"/>
      <c r="E166" s="29"/>
      <c r="F166" s="29" t="s">
        <v>174</v>
      </c>
      <c r="G166" s="71"/>
      <c r="H166" s="72" t="s">
        <v>47</v>
      </c>
      <c r="I166" s="72" t="s">
        <v>50</v>
      </c>
      <c r="J166" s="29" t="s">
        <v>175</v>
      </c>
      <c r="K166" s="9"/>
    </row>
    <row r="167" spans="2:11" s="1" customFormat="1" ht="17.25" customHeight="1">
      <c r="B167" s="10"/>
      <c r="C167" s="31" t="s">
        <v>176</v>
      </c>
      <c r="D167" s="31"/>
      <c r="E167" s="31"/>
      <c r="F167" s="32" t="s">
        <v>177</v>
      </c>
      <c r="G167" s="73"/>
      <c r="H167" s="74"/>
      <c r="I167" s="74"/>
      <c r="J167" s="31" t="s">
        <v>178</v>
      </c>
      <c r="K167" s="11"/>
    </row>
    <row r="168" spans="2:11" s="1" customFormat="1" ht="5.25" customHeight="1">
      <c r="B168" s="39"/>
      <c r="C168" s="34"/>
      <c r="D168" s="34"/>
      <c r="E168" s="34"/>
      <c r="F168" s="34"/>
      <c r="G168" s="35"/>
      <c r="H168" s="34"/>
      <c r="I168" s="34"/>
      <c r="J168" s="34"/>
      <c r="K168" s="62"/>
    </row>
    <row r="169" spans="2:11" s="1" customFormat="1" ht="15" customHeight="1">
      <c r="B169" s="39"/>
      <c r="C169" s="16" t="s">
        <v>182</v>
      </c>
      <c r="D169" s="16"/>
      <c r="E169" s="16"/>
      <c r="F169" s="37" t="s">
        <v>179</v>
      </c>
      <c r="G169" s="16"/>
      <c r="H169" s="16" t="s">
        <v>219</v>
      </c>
      <c r="I169" s="16" t="s">
        <v>181</v>
      </c>
      <c r="J169" s="16">
        <v>120</v>
      </c>
      <c r="K169" s="62"/>
    </row>
    <row r="170" spans="2:11" s="1" customFormat="1" ht="15" customHeight="1">
      <c r="B170" s="39"/>
      <c r="C170" s="16" t="s">
        <v>228</v>
      </c>
      <c r="D170" s="16"/>
      <c r="E170" s="16"/>
      <c r="F170" s="37" t="s">
        <v>179</v>
      </c>
      <c r="G170" s="16"/>
      <c r="H170" s="16" t="s">
        <v>229</v>
      </c>
      <c r="I170" s="16" t="s">
        <v>181</v>
      </c>
      <c r="J170" s="16" t="s">
        <v>230</v>
      </c>
      <c r="K170" s="62"/>
    </row>
    <row r="171" spans="2:11" s="1" customFormat="1" ht="15" customHeight="1">
      <c r="B171" s="39"/>
      <c r="C171" s="16" t="s">
        <v>127</v>
      </c>
      <c r="D171" s="16"/>
      <c r="E171" s="16"/>
      <c r="F171" s="37" t="s">
        <v>179</v>
      </c>
      <c r="G171" s="16"/>
      <c r="H171" s="16" t="s">
        <v>246</v>
      </c>
      <c r="I171" s="16" t="s">
        <v>181</v>
      </c>
      <c r="J171" s="16" t="s">
        <v>230</v>
      </c>
      <c r="K171" s="62"/>
    </row>
    <row r="172" spans="2:11" s="1" customFormat="1" ht="15" customHeight="1">
      <c r="B172" s="39"/>
      <c r="C172" s="16" t="s">
        <v>184</v>
      </c>
      <c r="D172" s="16"/>
      <c r="E172" s="16"/>
      <c r="F172" s="37" t="s">
        <v>185</v>
      </c>
      <c r="G172" s="16"/>
      <c r="H172" s="16" t="s">
        <v>246</v>
      </c>
      <c r="I172" s="16" t="s">
        <v>181</v>
      </c>
      <c r="J172" s="16">
        <v>50</v>
      </c>
      <c r="K172" s="62"/>
    </row>
    <row r="173" spans="2:11" s="1" customFormat="1" ht="15" customHeight="1">
      <c r="B173" s="39"/>
      <c r="C173" s="16" t="s">
        <v>187</v>
      </c>
      <c r="D173" s="16"/>
      <c r="E173" s="16"/>
      <c r="F173" s="37" t="s">
        <v>179</v>
      </c>
      <c r="G173" s="16"/>
      <c r="H173" s="16" t="s">
        <v>246</v>
      </c>
      <c r="I173" s="16" t="s">
        <v>189</v>
      </c>
      <c r="J173" s="16"/>
      <c r="K173" s="62"/>
    </row>
    <row r="174" spans="2:11" s="1" customFormat="1" ht="15" customHeight="1">
      <c r="B174" s="39"/>
      <c r="C174" s="16" t="s">
        <v>198</v>
      </c>
      <c r="D174" s="16"/>
      <c r="E174" s="16"/>
      <c r="F174" s="37" t="s">
        <v>185</v>
      </c>
      <c r="G174" s="16"/>
      <c r="H174" s="16" t="s">
        <v>246</v>
      </c>
      <c r="I174" s="16" t="s">
        <v>181</v>
      </c>
      <c r="J174" s="16">
        <v>50</v>
      </c>
      <c r="K174" s="62"/>
    </row>
    <row r="175" spans="2:11" s="1" customFormat="1" ht="15" customHeight="1">
      <c r="B175" s="39"/>
      <c r="C175" s="16" t="s">
        <v>206</v>
      </c>
      <c r="D175" s="16"/>
      <c r="E175" s="16"/>
      <c r="F175" s="37" t="s">
        <v>185</v>
      </c>
      <c r="G175" s="16"/>
      <c r="H175" s="16" t="s">
        <v>246</v>
      </c>
      <c r="I175" s="16" t="s">
        <v>181</v>
      </c>
      <c r="J175" s="16">
        <v>50</v>
      </c>
      <c r="K175" s="62"/>
    </row>
    <row r="176" spans="2:11" s="1" customFormat="1" ht="15" customHeight="1">
      <c r="B176" s="39"/>
      <c r="C176" s="16" t="s">
        <v>204</v>
      </c>
      <c r="D176" s="16"/>
      <c r="E176" s="16"/>
      <c r="F176" s="37" t="s">
        <v>185</v>
      </c>
      <c r="G176" s="16"/>
      <c r="H176" s="16" t="s">
        <v>246</v>
      </c>
      <c r="I176" s="16" t="s">
        <v>181</v>
      </c>
      <c r="J176" s="16">
        <v>50</v>
      </c>
      <c r="K176" s="62"/>
    </row>
    <row r="177" spans="2:11" s="1" customFormat="1" ht="15" customHeight="1">
      <c r="B177" s="39"/>
      <c r="C177" s="16" t="s">
        <v>86</v>
      </c>
      <c r="D177" s="16"/>
      <c r="E177" s="16"/>
      <c r="F177" s="37" t="s">
        <v>179</v>
      </c>
      <c r="G177" s="16"/>
      <c r="H177" s="16" t="s">
        <v>247</v>
      </c>
      <c r="I177" s="16" t="s">
        <v>248</v>
      </c>
      <c r="J177" s="16"/>
      <c r="K177" s="62"/>
    </row>
    <row r="178" spans="2:11" s="1" customFormat="1" ht="15" customHeight="1">
      <c r="B178" s="39"/>
      <c r="C178" s="16" t="s">
        <v>50</v>
      </c>
      <c r="D178" s="16"/>
      <c r="E178" s="16"/>
      <c r="F178" s="37" t="s">
        <v>179</v>
      </c>
      <c r="G178" s="16"/>
      <c r="H178" s="16" t="s">
        <v>249</v>
      </c>
      <c r="I178" s="16" t="s">
        <v>250</v>
      </c>
      <c r="J178" s="16">
        <v>1</v>
      </c>
      <c r="K178" s="62"/>
    </row>
    <row r="179" spans="2:11" s="1" customFormat="1" ht="15" customHeight="1">
      <c r="B179" s="39"/>
      <c r="C179" s="16" t="s">
        <v>46</v>
      </c>
      <c r="D179" s="16"/>
      <c r="E179" s="16"/>
      <c r="F179" s="37" t="s">
        <v>179</v>
      </c>
      <c r="G179" s="16"/>
      <c r="H179" s="16" t="s">
        <v>251</v>
      </c>
      <c r="I179" s="16" t="s">
        <v>181</v>
      </c>
      <c r="J179" s="16">
        <v>20</v>
      </c>
      <c r="K179" s="62"/>
    </row>
    <row r="180" spans="2:11" s="1" customFormat="1" ht="15" customHeight="1">
      <c r="B180" s="39"/>
      <c r="C180" s="16" t="s">
        <v>47</v>
      </c>
      <c r="D180" s="16"/>
      <c r="E180" s="16"/>
      <c r="F180" s="37" t="s">
        <v>179</v>
      </c>
      <c r="G180" s="16"/>
      <c r="H180" s="16" t="s">
        <v>252</v>
      </c>
      <c r="I180" s="16" t="s">
        <v>181</v>
      </c>
      <c r="J180" s="16">
        <v>255</v>
      </c>
      <c r="K180" s="62"/>
    </row>
    <row r="181" spans="2:11" s="1" customFormat="1" ht="15" customHeight="1">
      <c r="B181" s="39"/>
      <c r="C181" s="16" t="s">
        <v>87</v>
      </c>
      <c r="D181" s="16"/>
      <c r="E181" s="16"/>
      <c r="F181" s="37" t="s">
        <v>179</v>
      </c>
      <c r="G181" s="16"/>
      <c r="H181" s="16" t="s">
        <v>143</v>
      </c>
      <c r="I181" s="16" t="s">
        <v>181</v>
      </c>
      <c r="J181" s="16">
        <v>10</v>
      </c>
      <c r="K181" s="62"/>
    </row>
    <row r="182" spans="2:11" s="1" customFormat="1" ht="15" customHeight="1">
      <c r="B182" s="39"/>
      <c r="C182" s="16" t="s">
        <v>88</v>
      </c>
      <c r="D182" s="16"/>
      <c r="E182" s="16"/>
      <c r="F182" s="37" t="s">
        <v>179</v>
      </c>
      <c r="G182" s="16"/>
      <c r="H182" s="16" t="s">
        <v>253</v>
      </c>
      <c r="I182" s="16" t="s">
        <v>214</v>
      </c>
      <c r="J182" s="16"/>
      <c r="K182" s="62"/>
    </row>
    <row r="183" spans="2:11" s="1" customFormat="1" ht="15" customHeight="1">
      <c r="B183" s="39"/>
      <c r="C183" s="16" t="s">
        <v>254</v>
      </c>
      <c r="D183" s="16"/>
      <c r="E183" s="16"/>
      <c r="F183" s="37" t="s">
        <v>179</v>
      </c>
      <c r="G183" s="16"/>
      <c r="H183" s="16" t="s">
        <v>255</v>
      </c>
      <c r="I183" s="16" t="s">
        <v>214</v>
      </c>
      <c r="J183" s="16"/>
      <c r="K183" s="62"/>
    </row>
    <row r="184" spans="2:11" s="1" customFormat="1" ht="15" customHeight="1">
      <c r="B184" s="39"/>
      <c r="C184" s="16" t="s">
        <v>243</v>
      </c>
      <c r="D184" s="16"/>
      <c r="E184" s="16"/>
      <c r="F184" s="37" t="s">
        <v>179</v>
      </c>
      <c r="G184" s="16"/>
      <c r="H184" s="16" t="s">
        <v>256</v>
      </c>
      <c r="I184" s="16" t="s">
        <v>214</v>
      </c>
      <c r="J184" s="16"/>
      <c r="K184" s="62"/>
    </row>
    <row r="185" spans="2:11" s="1" customFormat="1" ht="15" customHeight="1">
      <c r="B185" s="39"/>
      <c r="C185" s="16" t="s">
        <v>90</v>
      </c>
      <c r="D185" s="16"/>
      <c r="E185" s="16"/>
      <c r="F185" s="37" t="s">
        <v>185</v>
      </c>
      <c r="G185" s="16"/>
      <c r="H185" s="16" t="s">
        <v>257</v>
      </c>
      <c r="I185" s="16" t="s">
        <v>181</v>
      </c>
      <c r="J185" s="16">
        <v>50</v>
      </c>
      <c r="K185" s="62"/>
    </row>
    <row r="186" spans="2:11" s="1" customFormat="1" ht="15" customHeight="1">
      <c r="B186" s="39"/>
      <c r="C186" s="16" t="s">
        <v>258</v>
      </c>
      <c r="D186" s="16"/>
      <c r="E186" s="16"/>
      <c r="F186" s="37" t="s">
        <v>185</v>
      </c>
      <c r="G186" s="16"/>
      <c r="H186" s="16" t="s">
        <v>259</v>
      </c>
      <c r="I186" s="16" t="s">
        <v>260</v>
      </c>
      <c r="J186" s="16"/>
      <c r="K186" s="62"/>
    </row>
    <row r="187" spans="2:11" s="1" customFormat="1" ht="15" customHeight="1">
      <c r="B187" s="39"/>
      <c r="C187" s="16" t="s">
        <v>261</v>
      </c>
      <c r="D187" s="16"/>
      <c r="E187" s="16"/>
      <c r="F187" s="37" t="s">
        <v>185</v>
      </c>
      <c r="G187" s="16"/>
      <c r="H187" s="16" t="s">
        <v>262</v>
      </c>
      <c r="I187" s="16" t="s">
        <v>260</v>
      </c>
      <c r="J187" s="16"/>
      <c r="K187" s="62"/>
    </row>
    <row r="188" spans="2:11" s="1" customFormat="1" ht="15" customHeight="1">
      <c r="B188" s="39"/>
      <c r="C188" s="16" t="s">
        <v>263</v>
      </c>
      <c r="D188" s="16"/>
      <c r="E188" s="16"/>
      <c r="F188" s="37" t="s">
        <v>185</v>
      </c>
      <c r="G188" s="16"/>
      <c r="H188" s="16" t="s">
        <v>264</v>
      </c>
      <c r="I188" s="16" t="s">
        <v>260</v>
      </c>
      <c r="J188" s="16"/>
      <c r="K188" s="62"/>
    </row>
    <row r="189" spans="2:11" s="1" customFormat="1" ht="15" customHeight="1">
      <c r="B189" s="39"/>
      <c r="C189" s="75" t="s">
        <v>265</v>
      </c>
      <c r="D189" s="16"/>
      <c r="E189" s="16"/>
      <c r="F189" s="37" t="s">
        <v>185</v>
      </c>
      <c r="G189" s="16"/>
      <c r="H189" s="16" t="s">
        <v>266</v>
      </c>
      <c r="I189" s="16" t="s">
        <v>267</v>
      </c>
      <c r="J189" s="76" t="s">
        <v>268</v>
      </c>
      <c r="K189" s="62"/>
    </row>
    <row r="190" spans="2:11" s="1" customFormat="1" ht="15" customHeight="1">
      <c r="B190" s="39"/>
      <c r="C190" s="75" t="s">
        <v>35</v>
      </c>
      <c r="D190" s="16"/>
      <c r="E190" s="16"/>
      <c r="F190" s="37" t="s">
        <v>179</v>
      </c>
      <c r="G190" s="16"/>
      <c r="H190" s="13" t="s">
        <v>269</v>
      </c>
      <c r="I190" s="16" t="s">
        <v>270</v>
      </c>
      <c r="J190" s="16"/>
      <c r="K190" s="62"/>
    </row>
    <row r="191" spans="2:11" s="1" customFormat="1" ht="15" customHeight="1">
      <c r="B191" s="39"/>
      <c r="C191" s="75" t="s">
        <v>271</v>
      </c>
      <c r="D191" s="16"/>
      <c r="E191" s="16"/>
      <c r="F191" s="37" t="s">
        <v>179</v>
      </c>
      <c r="G191" s="16"/>
      <c r="H191" s="16" t="s">
        <v>272</v>
      </c>
      <c r="I191" s="16" t="s">
        <v>214</v>
      </c>
      <c r="J191" s="16"/>
      <c r="K191" s="62"/>
    </row>
    <row r="192" spans="2:11" s="1" customFormat="1" ht="15" customHeight="1">
      <c r="B192" s="39"/>
      <c r="C192" s="75" t="s">
        <v>273</v>
      </c>
      <c r="D192" s="16"/>
      <c r="E192" s="16"/>
      <c r="F192" s="37" t="s">
        <v>179</v>
      </c>
      <c r="G192" s="16"/>
      <c r="H192" s="16" t="s">
        <v>274</v>
      </c>
      <c r="I192" s="16" t="s">
        <v>214</v>
      </c>
      <c r="J192" s="16"/>
      <c r="K192" s="62"/>
    </row>
    <row r="193" spans="2:11" s="1" customFormat="1" ht="15" customHeight="1">
      <c r="B193" s="39"/>
      <c r="C193" s="75" t="s">
        <v>275</v>
      </c>
      <c r="D193" s="16"/>
      <c r="E193" s="16"/>
      <c r="F193" s="37" t="s">
        <v>185</v>
      </c>
      <c r="G193" s="16"/>
      <c r="H193" s="16" t="s">
        <v>276</v>
      </c>
      <c r="I193" s="16" t="s">
        <v>214</v>
      </c>
      <c r="J193" s="16"/>
      <c r="K193" s="62"/>
    </row>
    <row r="194" spans="2:11" s="1" customFormat="1" ht="15" customHeight="1">
      <c r="B194" s="68"/>
      <c r="C194" s="77"/>
      <c r="D194" s="48"/>
      <c r="E194" s="48"/>
      <c r="F194" s="48"/>
      <c r="G194" s="48"/>
      <c r="H194" s="48"/>
      <c r="I194" s="48"/>
      <c r="J194" s="48"/>
      <c r="K194" s="69"/>
    </row>
    <row r="195" spans="2:11" s="1" customFormat="1" ht="18.75" customHeight="1">
      <c r="B195" s="50"/>
      <c r="C195" s="60"/>
      <c r="D195" s="60"/>
      <c r="E195" s="60"/>
      <c r="F195" s="70"/>
      <c r="G195" s="60"/>
      <c r="H195" s="60"/>
      <c r="I195" s="60"/>
      <c r="J195" s="60"/>
      <c r="K195" s="50"/>
    </row>
    <row r="196" spans="2:11" s="1" customFormat="1" ht="18.75" customHeight="1">
      <c r="B196" s="50"/>
      <c r="C196" s="60"/>
      <c r="D196" s="60"/>
      <c r="E196" s="60"/>
      <c r="F196" s="70"/>
      <c r="G196" s="60"/>
      <c r="H196" s="60"/>
      <c r="I196" s="60"/>
      <c r="J196" s="60"/>
      <c r="K196" s="50"/>
    </row>
    <row r="197" spans="2:11" s="1" customFormat="1" ht="18.75" customHeight="1">
      <c r="B197" s="23"/>
      <c r="C197" s="23"/>
      <c r="D197" s="23"/>
      <c r="E197" s="23"/>
      <c r="F197" s="23"/>
      <c r="G197" s="23"/>
      <c r="H197" s="23"/>
      <c r="I197" s="23"/>
      <c r="J197" s="23"/>
      <c r="K197" s="23"/>
    </row>
    <row r="198" spans="2:11" s="1" customFormat="1" ht="13.5">
      <c r="B198" s="5"/>
      <c r="C198" s="6"/>
      <c r="D198" s="6"/>
      <c r="E198" s="6"/>
      <c r="F198" s="6"/>
      <c r="G198" s="6"/>
      <c r="H198" s="6"/>
      <c r="I198" s="6"/>
      <c r="J198" s="6"/>
      <c r="K198" s="7"/>
    </row>
    <row r="199" spans="2:11" s="1" customFormat="1" ht="21">
      <c r="B199" s="8"/>
      <c r="C199" s="86" t="s">
        <v>277</v>
      </c>
      <c r="D199" s="86"/>
      <c r="E199" s="86"/>
      <c r="F199" s="86"/>
      <c r="G199" s="86"/>
      <c r="H199" s="86"/>
      <c r="I199" s="86"/>
      <c r="J199" s="86"/>
      <c r="K199" s="9"/>
    </row>
    <row r="200" spans="2:11" s="1" customFormat="1" ht="25.5" customHeight="1">
      <c r="B200" s="8"/>
      <c r="C200" s="78" t="s">
        <v>278</v>
      </c>
      <c r="D200" s="78"/>
      <c r="E200" s="78"/>
      <c r="F200" s="78" t="s">
        <v>279</v>
      </c>
      <c r="G200" s="79"/>
      <c r="H200" s="87" t="s">
        <v>280</v>
      </c>
      <c r="I200" s="87"/>
      <c r="J200" s="87"/>
      <c r="K200" s="9"/>
    </row>
    <row r="201" spans="2:11" s="1" customFormat="1" ht="5.25" customHeight="1">
      <c r="B201" s="39"/>
      <c r="C201" s="34"/>
      <c r="D201" s="34"/>
      <c r="E201" s="34"/>
      <c r="F201" s="34"/>
      <c r="G201" s="60"/>
      <c r="H201" s="34"/>
      <c r="I201" s="34"/>
      <c r="J201" s="34"/>
      <c r="K201" s="62"/>
    </row>
    <row r="202" spans="2:11" s="1" customFormat="1" ht="15" customHeight="1">
      <c r="B202" s="39"/>
      <c r="C202" s="16" t="s">
        <v>270</v>
      </c>
      <c r="D202" s="16"/>
      <c r="E202" s="16"/>
      <c r="F202" s="37" t="s">
        <v>36</v>
      </c>
      <c r="G202" s="16"/>
      <c r="H202" s="88" t="s">
        <v>281</v>
      </c>
      <c r="I202" s="88"/>
      <c r="J202" s="88"/>
      <c r="K202" s="62"/>
    </row>
    <row r="203" spans="2:11" s="1" customFormat="1" ht="15" customHeight="1">
      <c r="B203" s="39"/>
      <c r="C203" s="16"/>
      <c r="D203" s="16"/>
      <c r="E203" s="16"/>
      <c r="F203" s="37" t="s">
        <v>37</v>
      </c>
      <c r="G203" s="16"/>
      <c r="H203" s="88" t="s">
        <v>282</v>
      </c>
      <c r="I203" s="88"/>
      <c r="J203" s="88"/>
      <c r="K203" s="62"/>
    </row>
    <row r="204" spans="2:11" s="1" customFormat="1" ht="15" customHeight="1">
      <c r="B204" s="39"/>
      <c r="C204" s="16"/>
      <c r="D204" s="16"/>
      <c r="E204" s="16"/>
      <c r="F204" s="37" t="s">
        <v>40</v>
      </c>
      <c r="G204" s="16"/>
      <c r="H204" s="88" t="s">
        <v>283</v>
      </c>
      <c r="I204" s="88"/>
      <c r="J204" s="88"/>
      <c r="K204" s="62"/>
    </row>
    <row r="205" spans="2:11" s="1" customFormat="1" ht="15" customHeight="1">
      <c r="B205" s="39"/>
      <c r="C205" s="16"/>
      <c r="D205" s="16"/>
      <c r="E205" s="16"/>
      <c r="F205" s="37" t="s">
        <v>38</v>
      </c>
      <c r="G205" s="16"/>
      <c r="H205" s="88" t="s">
        <v>284</v>
      </c>
      <c r="I205" s="88"/>
      <c r="J205" s="88"/>
      <c r="K205" s="62"/>
    </row>
    <row r="206" spans="2:11" s="1" customFormat="1" ht="15" customHeight="1">
      <c r="B206" s="39"/>
      <c r="C206" s="16"/>
      <c r="D206" s="16"/>
      <c r="E206" s="16"/>
      <c r="F206" s="37" t="s">
        <v>39</v>
      </c>
      <c r="G206" s="16"/>
      <c r="H206" s="88" t="s">
        <v>285</v>
      </c>
      <c r="I206" s="88"/>
      <c r="J206" s="88"/>
      <c r="K206" s="62"/>
    </row>
    <row r="207" spans="2:11" s="1" customFormat="1" ht="15" customHeight="1">
      <c r="B207" s="39"/>
      <c r="C207" s="16"/>
      <c r="D207" s="16"/>
      <c r="E207" s="16"/>
      <c r="F207" s="37"/>
      <c r="G207" s="16"/>
      <c r="H207" s="16"/>
      <c r="I207" s="16"/>
      <c r="J207" s="16"/>
      <c r="K207" s="62"/>
    </row>
    <row r="208" spans="2:11" s="1" customFormat="1" ht="15" customHeight="1">
      <c r="B208" s="39"/>
      <c r="C208" s="16" t="s">
        <v>226</v>
      </c>
      <c r="D208" s="16"/>
      <c r="E208" s="16"/>
      <c r="F208" s="37" t="s">
        <v>72</v>
      </c>
      <c r="G208" s="16"/>
      <c r="H208" s="88" t="s">
        <v>286</v>
      </c>
      <c r="I208" s="88"/>
      <c r="J208" s="88"/>
      <c r="K208" s="62"/>
    </row>
    <row r="209" spans="2:11" s="1" customFormat="1" ht="15" customHeight="1">
      <c r="B209" s="39"/>
      <c r="C209" s="16"/>
      <c r="D209" s="16"/>
      <c r="E209" s="16"/>
      <c r="F209" s="37" t="s">
        <v>121</v>
      </c>
      <c r="G209" s="16"/>
      <c r="H209" s="88" t="s">
        <v>122</v>
      </c>
      <c r="I209" s="88"/>
      <c r="J209" s="88"/>
      <c r="K209" s="62"/>
    </row>
    <row r="210" spans="2:11" s="1" customFormat="1" ht="15" customHeight="1">
      <c r="B210" s="39"/>
      <c r="C210" s="16"/>
      <c r="D210" s="16"/>
      <c r="E210" s="16"/>
      <c r="F210" s="37" t="s">
        <v>119</v>
      </c>
      <c r="G210" s="16"/>
      <c r="H210" s="88" t="s">
        <v>287</v>
      </c>
      <c r="I210" s="88"/>
      <c r="J210" s="88"/>
      <c r="K210" s="62"/>
    </row>
    <row r="211" spans="2:11" s="1" customFormat="1" ht="15" customHeight="1">
      <c r="B211" s="80"/>
      <c r="C211" s="16"/>
      <c r="D211" s="16"/>
      <c r="E211" s="16"/>
      <c r="F211" s="37" t="s">
        <v>123</v>
      </c>
      <c r="G211" s="75"/>
      <c r="H211" s="89" t="s">
        <v>124</v>
      </c>
      <c r="I211" s="89"/>
      <c r="J211" s="89"/>
      <c r="K211" s="81"/>
    </row>
    <row r="212" spans="2:11" s="1" customFormat="1" ht="15" customHeight="1">
      <c r="B212" s="80"/>
      <c r="C212" s="16"/>
      <c r="D212" s="16"/>
      <c r="E212" s="16"/>
      <c r="F212" s="37" t="s">
        <v>125</v>
      </c>
      <c r="G212" s="75"/>
      <c r="H212" s="89" t="s">
        <v>288</v>
      </c>
      <c r="I212" s="89"/>
      <c r="J212" s="89"/>
      <c r="K212" s="81"/>
    </row>
    <row r="213" spans="2:11" s="1" customFormat="1" ht="15" customHeight="1">
      <c r="B213" s="80"/>
      <c r="C213" s="16"/>
      <c r="D213" s="16"/>
      <c r="E213" s="16"/>
      <c r="F213" s="37"/>
      <c r="G213" s="75"/>
      <c r="H213" s="66"/>
      <c r="I213" s="66"/>
      <c r="J213" s="66"/>
      <c r="K213" s="81"/>
    </row>
    <row r="214" spans="2:11" s="1" customFormat="1" ht="15" customHeight="1">
      <c r="B214" s="80"/>
      <c r="C214" s="16" t="s">
        <v>250</v>
      </c>
      <c r="D214" s="16"/>
      <c r="E214" s="16"/>
      <c r="F214" s="37">
        <v>1</v>
      </c>
      <c r="G214" s="75"/>
      <c r="H214" s="89" t="s">
        <v>289</v>
      </c>
      <c r="I214" s="89"/>
      <c r="J214" s="89"/>
      <c r="K214" s="81"/>
    </row>
    <row r="215" spans="2:11" s="1" customFormat="1" ht="15" customHeight="1">
      <c r="B215" s="80"/>
      <c r="C215" s="16"/>
      <c r="D215" s="16"/>
      <c r="E215" s="16"/>
      <c r="F215" s="37">
        <v>2</v>
      </c>
      <c r="G215" s="75"/>
      <c r="H215" s="89" t="s">
        <v>290</v>
      </c>
      <c r="I215" s="89"/>
      <c r="J215" s="89"/>
      <c r="K215" s="81"/>
    </row>
    <row r="216" spans="2:11" s="1" customFormat="1" ht="15" customHeight="1">
      <c r="B216" s="80"/>
      <c r="C216" s="16"/>
      <c r="D216" s="16"/>
      <c r="E216" s="16"/>
      <c r="F216" s="37">
        <v>3</v>
      </c>
      <c r="G216" s="75"/>
      <c r="H216" s="89" t="s">
        <v>291</v>
      </c>
      <c r="I216" s="89"/>
      <c r="J216" s="89"/>
      <c r="K216" s="81"/>
    </row>
    <row r="217" spans="2:11" s="1" customFormat="1" ht="15" customHeight="1">
      <c r="B217" s="80"/>
      <c r="C217" s="16"/>
      <c r="D217" s="16"/>
      <c r="E217" s="16"/>
      <c r="F217" s="37">
        <v>4</v>
      </c>
      <c r="G217" s="75"/>
      <c r="H217" s="89" t="s">
        <v>292</v>
      </c>
      <c r="I217" s="89"/>
      <c r="J217" s="89"/>
      <c r="K217" s="81"/>
    </row>
    <row r="218" spans="2:11" s="1" customFormat="1" ht="12.75" customHeight="1">
      <c r="B218" s="82"/>
      <c r="C218" s="83"/>
      <c r="D218" s="83"/>
      <c r="E218" s="83"/>
      <c r="F218" s="83"/>
      <c r="G218" s="83"/>
      <c r="H218" s="83"/>
      <c r="I218" s="83"/>
      <c r="J218" s="83"/>
      <c r="K218" s="84"/>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DESKTOP-R19VL48\Jára</dc:creator>
  <cp:keywords/>
  <dc:description/>
  <cp:lastModifiedBy>Jan Toman</cp:lastModifiedBy>
  <dcterms:created xsi:type="dcterms:W3CDTF">2022-04-22T08:43:20Z</dcterms:created>
  <dcterms:modified xsi:type="dcterms:W3CDTF">2022-05-12T09:25:30Z</dcterms:modified>
  <cp:category/>
  <cp:version/>
  <cp:contentType/>
  <cp:contentStatus/>
</cp:coreProperties>
</file>